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srvbus\Società\"/>
    </mc:Choice>
  </mc:AlternateContent>
  <xr:revisionPtr revIDLastSave="0" documentId="13_ncr:1_{8B9C7CD9-D9D4-4308-8333-41B57CD35C0A}" xr6:coauthVersionLast="47" xr6:coauthVersionMax="47" xr10:uidLastSave="{00000000-0000-0000-0000-000000000000}"/>
  <bookViews>
    <workbookView xWindow="-120" yWindow="-120" windowWidth="29040" windowHeight="15720" tabRatio="990" xr2:uid="{00000000-000D-0000-FFFF-FFFF00000000}"/>
  </bookViews>
  <sheets>
    <sheet name="BUSINESS" sheetId="1" r:id="rId1"/>
    <sheet name="ROUND HF" sheetId="84" r:id="rId2"/>
    <sheet name="BOX SECTION" sheetId="85" r:id="rId3"/>
    <sheet name="ROUND TIG-LASER" sheetId="86" r:id="rId4"/>
    <sheet name="MARCEGAGLIA" sheetId="5" r:id="rId5"/>
    <sheet name="SIDERINOX" sheetId="32" r:id="rId6"/>
    <sheet name="TUBO SS" sheetId="7" r:id="rId7"/>
    <sheet name="LAMIERA" sheetId="8" r:id="rId8"/>
    <sheet name="TRAFILATI" sheetId="9" r:id="rId9"/>
    <sheet name="BARRA LAM. T. E Q." sheetId="10" r:id="rId10"/>
    <sheet name="BARRA LAM. PIATTA" sheetId="11" r:id="rId11"/>
    <sheet name="BARRA FORATA" sheetId="12" r:id="rId12"/>
    <sheet name="CESOIATI" sheetId="13" r:id="rId13"/>
    <sheet name="ANG" sheetId="14" r:id="rId14"/>
    <sheet name="Raccorderia" sheetId="83" r:id="rId15"/>
  </sheets>
  <externalReferences>
    <externalReference r:id="rId16"/>
    <externalReference r:id="rId17"/>
    <externalReference r:id="rId18"/>
  </externalReferences>
  <definedNames>
    <definedName name="_xlnm._FilterDatabase" localSheetId="2" hidden="1">'BOX SECTION'!$A$10:$AE$296</definedName>
    <definedName name="_xlnm._FilterDatabase" localSheetId="4" hidden="1">MARCEGAGLIA!$A$15:$BA$15</definedName>
    <definedName name="_xlnm._FilterDatabase" localSheetId="1" hidden="1">'ROUND HF'!$A$12:$AB$168</definedName>
    <definedName name="_xlnm._FilterDatabase" localSheetId="3" hidden="1">'ROUND TIG-LASER'!$A$12:$AJ$295</definedName>
    <definedName name="_xlnm._FilterDatabase" localSheetId="5" hidden="1">SIDERINOX!$A$15:$AX$361</definedName>
    <definedName name="A">#REF!</definedName>
    <definedName name="_xlnm.Print_Area" localSheetId="13">ANG!$A$1:$J$31</definedName>
    <definedName name="_xlnm.Print_Area" localSheetId="11">'BARRA FORATA'!$A$1:$K$13</definedName>
    <definedName name="_xlnm.Print_Area" localSheetId="10">'BARRA LAM. PIATTA'!$A$1:$AD$60</definedName>
    <definedName name="_xlnm.Print_Area" localSheetId="9">'BARRA LAM. T. E Q.'!$A$1:$M$16</definedName>
    <definedName name="_xlnm.Print_Area" localSheetId="2">'BOX SECTION'!$B$9:$Q$285</definedName>
    <definedName name="_xlnm.Print_Area" localSheetId="0">BUSINESS!$B$3386:$J$3433</definedName>
    <definedName name="_xlnm.Print_Area" localSheetId="12">CESOIATI!$A$1:$G$11</definedName>
    <definedName name="_xlnm.Print_Area" localSheetId="7">LAMIERA!$A$1:$S$45</definedName>
    <definedName name="_xlnm.Print_Area" localSheetId="4">MARCEGAGLIA!$A$1:$AA$326</definedName>
    <definedName name="_xlnm.Print_Area" localSheetId="1">'ROUND HF'!$C$11:$R$168</definedName>
    <definedName name="_xlnm.Print_Area" localSheetId="3">'ROUND TIG-LASER'!$D$11:$V$295</definedName>
    <definedName name="_xlnm.Print_Area" localSheetId="8">TRAFILATI!$A$1:$N$16</definedName>
    <definedName name="_xlnm.Print_Area" localSheetId="6">'TUBO SS'!$A$1:$M$286</definedName>
    <definedName name="BaseTHF">#REF!</definedName>
    <definedName name="boxsections">'[1]NOT ANNEALED'!$A$11:$IV$13</definedName>
    <definedName name="CICCIO">'[2]NOT ANNEALED'!$A$14:$IV$14</definedName>
    <definedName name="extrapercTHF">#REF!</definedName>
    <definedName name="FissoTHF">#REF!</definedName>
    <definedName name="kg.mtTHF">#REF!</definedName>
    <definedName name="LegaTHF">#REF!</definedName>
    <definedName name="Misura">#REF!</definedName>
    <definedName name="ScontoTHF">#REF!</definedName>
    <definedName name="_xlnm.Print_Titles" localSheetId="12">CESOIATI!$7:$7</definedName>
    <definedName name="_xlnm.Print_Titles" localSheetId="4">MARCEGAGLIA!$1:$14</definedName>
    <definedName name="_xlnm.Print_Titles">#REF!</definedName>
    <definedName name="ValutaTH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23" i="1" l="1"/>
  <c r="I1723" i="1" s="1"/>
  <c r="G2512" i="1"/>
  <c r="G2931" i="1"/>
  <c r="AB11" i="86"/>
  <c r="F13" i="86"/>
  <c r="H13" i="86"/>
  <c r="L13" i="86"/>
  <c r="M13" i="86"/>
  <c r="O13" i="86"/>
  <c r="G2739" i="1" s="1"/>
  <c r="Z13" i="86"/>
  <c r="F14" i="86"/>
  <c r="Z14" i="86" s="1"/>
  <c r="H14" i="86"/>
  <c r="L14" i="86"/>
  <c r="M14" i="86"/>
  <c r="O14" i="86"/>
  <c r="G2742" i="1" s="1"/>
  <c r="F15" i="86"/>
  <c r="H15" i="86"/>
  <c r="L15" i="86"/>
  <c r="M15" i="86"/>
  <c r="O15" i="86"/>
  <c r="G2745" i="1" s="1"/>
  <c r="Z15" i="86"/>
  <c r="F16" i="86"/>
  <c r="H16" i="86"/>
  <c r="L16" i="86"/>
  <c r="M16" i="86"/>
  <c r="O16" i="86"/>
  <c r="P16" i="86"/>
  <c r="G3181" i="1" s="1"/>
  <c r="Z16" i="86"/>
  <c r="F17" i="86"/>
  <c r="Z17" i="86" s="1"/>
  <c r="H17" i="86"/>
  <c r="L17" i="86"/>
  <c r="M17" i="86"/>
  <c r="O17" i="86"/>
  <c r="F18" i="86"/>
  <c r="Z18" i="86" s="1"/>
  <c r="H18" i="86"/>
  <c r="L18" i="86"/>
  <c r="M18" i="86"/>
  <c r="O18" i="86"/>
  <c r="P18" i="86"/>
  <c r="T18" i="86" s="1"/>
  <c r="F19" i="86"/>
  <c r="Z19" i="86" s="1"/>
  <c r="H19" i="86"/>
  <c r="L19" i="86"/>
  <c r="M19" i="86"/>
  <c r="O19" i="86"/>
  <c r="P19" i="86"/>
  <c r="F20" i="86"/>
  <c r="O20" i="86" s="1"/>
  <c r="H20" i="86"/>
  <c r="L20" i="86"/>
  <c r="M20" i="86"/>
  <c r="Z20" i="86"/>
  <c r="F21" i="86"/>
  <c r="H21" i="86"/>
  <c r="L21" i="86"/>
  <c r="M21" i="86"/>
  <c r="P21" i="86"/>
  <c r="T21" i="86" s="1"/>
  <c r="F22" i="86"/>
  <c r="Z22" i="86" s="1"/>
  <c r="H22" i="86"/>
  <c r="L22" i="86"/>
  <c r="M22" i="86"/>
  <c r="O22" i="86"/>
  <c r="F23" i="86"/>
  <c r="H23" i="86"/>
  <c r="L23" i="86"/>
  <c r="M23" i="86"/>
  <c r="F24" i="86"/>
  <c r="H24" i="86"/>
  <c r="L24" i="86"/>
  <c r="M24" i="86"/>
  <c r="O24" i="86"/>
  <c r="W24" i="86" s="1"/>
  <c r="P24" i="86"/>
  <c r="T24" i="86" s="1"/>
  <c r="Z24" i="86"/>
  <c r="F25" i="86"/>
  <c r="H25" i="86"/>
  <c r="L25" i="86"/>
  <c r="M25" i="86"/>
  <c r="F26" i="86"/>
  <c r="Z26" i="86" s="1"/>
  <c r="H26" i="86"/>
  <c r="L26" i="86"/>
  <c r="M26" i="86"/>
  <c r="O26" i="86"/>
  <c r="F27" i="86"/>
  <c r="H27" i="86"/>
  <c r="L27" i="86"/>
  <c r="M27" i="86"/>
  <c r="O27" i="86"/>
  <c r="P27" i="86"/>
  <c r="X27" i="86" s="1"/>
  <c r="Z27" i="86"/>
  <c r="F28" i="86"/>
  <c r="H28" i="86"/>
  <c r="L28" i="86"/>
  <c r="M28" i="86"/>
  <c r="F29" i="86"/>
  <c r="O29" i="86" s="1"/>
  <c r="H29" i="86"/>
  <c r="L29" i="86"/>
  <c r="M29" i="86"/>
  <c r="F30" i="86"/>
  <c r="Z30" i="86" s="1"/>
  <c r="H30" i="86"/>
  <c r="L30" i="86"/>
  <c r="M30" i="86"/>
  <c r="F31" i="86"/>
  <c r="H31" i="86"/>
  <c r="L31" i="86"/>
  <c r="M31" i="86"/>
  <c r="O31" i="86"/>
  <c r="G2781" i="1" s="1"/>
  <c r="P31" i="86"/>
  <c r="X31" i="86" s="1"/>
  <c r="Q31" i="86"/>
  <c r="Y31" i="86" s="1"/>
  <c r="Z31" i="86"/>
  <c r="F32" i="86"/>
  <c r="P32" i="86" s="1"/>
  <c r="G3192" i="1" s="1"/>
  <c r="H32" i="86"/>
  <c r="L32" i="86"/>
  <c r="M32" i="86"/>
  <c r="O32" i="86"/>
  <c r="G2783" i="1" s="1"/>
  <c r="H2783" i="1" s="1"/>
  <c r="Q32" i="86"/>
  <c r="Z32" i="86"/>
  <c r="F33" i="86"/>
  <c r="Q33" i="86" s="1"/>
  <c r="U33" i="86" s="1"/>
  <c r="H33" i="86"/>
  <c r="L33" i="86"/>
  <c r="M33" i="86"/>
  <c r="O33" i="86"/>
  <c r="G2785" i="1" s="1"/>
  <c r="P33" i="86"/>
  <c r="T33" i="86" s="1"/>
  <c r="F34" i="86"/>
  <c r="H34" i="86"/>
  <c r="L34" i="86"/>
  <c r="M34" i="86"/>
  <c r="F35" i="86"/>
  <c r="P35" i="86" s="1"/>
  <c r="H35" i="86"/>
  <c r="L35" i="86"/>
  <c r="M35" i="86"/>
  <c r="Q35" i="86"/>
  <c r="F36" i="86"/>
  <c r="Q36" i="86" s="1"/>
  <c r="U36" i="86" s="1"/>
  <c r="H36" i="86"/>
  <c r="L36" i="86"/>
  <c r="M36" i="86"/>
  <c r="P36" i="86"/>
  <c r="Z36" i="86"/>
  <c r="F37" i="86"/>
  <c r="H37" i="86"/>
  <c r="L37" i="86"/>
  <c r="M37" i="86"/>
  <c r="F38" i="86"/>
  <c r="H38" i="86"/>
  <c r="L38" i="86"/>
  <c r="M38" i="86"/>
  <c r="O38" i="86"/>
  <c r="G2793" i="1" s="1"/>
  <c r="Z38" i="86"/>
  <c r="F39" i="86"/>
  <c r="H39" i="86"/>
  <c r="L39" i="86"/>
  <c r="M39" i="86"/>
  <c r="O39" i="86"/>
  <c r="P39" i="86"/>
  <c r="Q39" i="86"/>
  <c r="S39" i="86"/>
  <c r="T39" i="86"/>
  <c r="Z39" i="86"/>
  <c r="F40" i="86"/>
  <c r="H40" i="86"/>
  <c r="L40" i="86"/>
  <c r="M40" i="86"/>
  <c r="O40" i="86"/>
  <c r="G2796" i="1" s="1"/>
  <c r="H2796" i="1" s="1"/>
  <c r="P40" i="86"/>
  <c r="T40" i="86" s="1"/>
  <c r="Q40" i="86"/>
  <c r="Y40" i="86" s="1"/>
  <c r="Z40" i="86"/>
  <c r="F41" i="86"/>
  <c r="H41" i="86"/>
  <c r="L41" i="86"/>
  <c r="M41" i="86"/>
  <c r="F42" i="86"/>
  <c r="H42" i="86"/>
  <c r="L42" i="86"/>
  <c r="M42" i="86"/>
  <c r="O42" i="86"/>
  <c r="S42" i="86" s="1"/>
  <c r="P42" i="86"/>
  <c r="Q42" i="86"/>
  <c r="Z42" i="86"/>
  <c r="F43" i="86"/>
  <c r="Z43" i="86" s="1"/>
  <c r="H43" i="86"/>
  <c r="L43" i="86"/>
  <c r="M43" i="86"/>
  <c r="O43" i="86"/>
  <c r="F44" i="86"/>
  <c r="O44" i="86" s="1"/>
  <c r="H44" i="86"/>
  <c r="L44" i="86"/>
  <c r="M44" i="86"/>
  <c r="Z44" i="86"/>
  <c r="F45" i="86"/>
  <c r="Z45" i="86" s="1"/>
  <c r="H45" i="86"/>
  <c r="L45" i="86"/>
  <c r="M45" i="86"/>
  <c r="O45" i="86"/>
  <c r="G2804" i="1" s="1"/>
  <c r="P45" i="86"/>
  <c r="F46" i="86"/>
  <c r="O46" i="86" s="1"/>
  <c r="H46" i="86"/>
  <c r="L46" i="86"/>
  <c r="M46" i="86"/>
  <c r="Q46" i="86"/>
  <c r="Z46" i="86"/>
  <c r="F47" i="86"/>
  <c r="Z47" i="86" s="1"/>
  <c r="H47" i="86"/>
  <c r="L47" i="86"/>
  <c r="M47" i="86"/>
  <c r="O47" i="86"/>
  <c r="S47" i="86" s="1"/>
  <c r="F48" i="86"/>
  <c r="H48" i="86"/>
  <c r="L48" i="86"/>
  <c r="M48" i="86"/>
  <c r="O48" i="86"/>
  <c r="W48" i="86" s="1"/>
  <c r="Z48" i="86"/>
  <c r="F49" i="86"/>
  <c r="H49" i="86"/>
  <c r="L49" i="86"/>
  <c r="M49" i="86"/>
  <c r="P49" i="86"/>
  <c r="T49" i="86"/>
  <c r="F50" i="86"/>
  <c r="H50" i="86"/>
  <c r="L50" i="86"/>
  <c r="M50" i="86"/>
  <c r="F51" i="86"/>
  <c r="H51" i="86"/>
  <c r="L51" i="86"/>
  <c r="M51" i="86"/>
  <c r="O51" i="86"/>
  <c r="P51" i="86"/>
  <c r="Q51" i="86"/>
  <c r="Y51" i="86" s="1"/>
  <c r="Z51" i="86"/>
  <c r="F52" i="86"/>
  <c r="H52" i="86"/>
  <c r="L52" i="86"/>
  <c r="M52" i="86"/>
  <c r="F53" i="86"/>
  <c r="H53" i="86"/>
  <c r="L53" i="86"/>
  <c r="M53" i="86"/>
  <c r="F54" i="86"/>
  <c r="H54" i="86"/>
  <c r="L54" i="86"/>
  <c r="M54" i="86"/>
  <c r="O54" i="86"/>
  <c r="P54" i="86"/>
  <c r="G3205" i="1" s="1"/>
  <c r="Z54" i="86"/>
  <c r="F55" i="86"/>
  <c r="H55" i="86"/>
  <c r="L55" i="86"/>
  <c r="M55" i="86"/>
  <c r="F56" i="86"/>
  <c r="O56" i="86" s="1"/>
  <c r="S56" i="86" s="1"/>
  <c r="H56" i="86"/>
  <c r="L56" i="86"/>
  <c r="M56" i="86"/>
  <c r="Z56" i="86"/>
  <c r="F57" i="86"/>
  <c r="H57" i="86"/>
  <c r="L57" i="86"/>
  <c r="M57" i="86"/>
  <c r="O57" i="86"/>
  <c r="P57" i="86"/>
  <c r="G3206" i="1" s="1"/>
  <c r="Q57" i="86"/>
  <c r="Z57" i="86"/>
  <c r="F58" i="86"/>
  <c r="H58" i="86"/>
  <c r="L58" i="86"/>
  <c r="M58" i="86"/>
  <c r="O58" i="86"/>
  <c r="G2823" i="1" s="1"/>
  <c r="P58" i="86"/>
  <c r="X58" i="86" s="1"/>
  <c r="Q58" i="86"/>
  <c r="Y58" i="86" s="1"/>
  <c r="Z58" i="86"/>
  <c r="F59" i="86"/>
  <c r="H59" i="86"/>
  <c r="L59" i="86"/>
  <c r="M59" i="86"/>
  <c r="Z59" i="86"/>
  <c r="F60" i="86"/>
  <c r="Z60" i="86" s="1"/>
  <c r="H60" i="86"/>
  <c r="L60" i="86"/>
  <c r="M60" i="86"/>
  <c r="P60" i="86"/>
  <c r="F61" i="86"/>
  <c r="H61" i="86"/>
  <c r="L61" i="86"/>
  <c r="M61" i="86"/>
  <c r="O61" i="86"/>
  <c r="G2826" i="1" s="1"/>
  <c r="Z61" i="86"/>
  <c r="F62" i="86"/>
  <c r="H62" i="86"/>
  <c r="L62" i="86"/>
  <c r="M62" i="86"/>
  <c r="F63" i="86"/>
  <c r="P63" i="86" s="1"/>
  <c r="H63" i="86"/>
  <c r="L63" i="86"/>
  <c r="M63" i="86"/>
  <c r="O63" i="86"/>
  <c r="F64" i="86"/>
  <c r="Q64" i="86" s="1"/>
  <c r="U64" i="86" s="1"/>
  <c r="H64" i="86"/>
  <c r="L64" i="86"/>
  <c r="M64" i="86"/>
  <c r="O64" i="86"/>
  <c r="P64" i="86"/>
  <c r="F65" i="86"/>
  <c r="O65" i="86" s="1"/>
  <c r="H65" i="86"/>
  <c r="L65" i="86"/>
  <c r="M65" i="86"/>
  <c r="P65" i="86"/>
  <c r="T65" i="86" s="1"/>
  <c r="Z65" i="86"/>
  <c r="F66" i="86"/>
  <c r="P66" i="86" s="1"/>
  <c r="T66" i="86" s="1"/>
  <c r="H66" i="86"/>
  <c r="L66" i="86"/>
  <c r="M66" i="86"/>
  <c r="Z66" i="86"/>
  <c r="F67" i="86"/>
  <c r="Q67" i="86" s="1"/>
  <c r="U67" i="86" s="1"/>
  <c r="H67" i="86"/>
  <c r="L67" i="86"/>
  <c r="M67" i="86"/>
  <c r="P67" i="86"/>
  <c r="T67" i="86" s="1"/>
  <c r="F68" i="86"/>
  <c r="P68" i="86" s="1"/>
  <c r="T68" i="86" s="1"/>
  <c r="H68" i="86"/>
  <c r="L68" i="86"/>
  <c r="M68" i="86"/>
  <c r="O68" i="86"/>
  <c r="S68" i="86" s="1"/>
  <c r="Q68" i="86"/>
  <c r="U68" i="86" s="1"/>
  <c r="Z68" i="86"/>
  <c r="F69" i="86"/>
  <c r="Z69" i="86" s="1"/>
  <c r="H69" i="86"/>
  <c r="L69" i="86"/>
  <c r="M69" i="86"/>
  <c r="O69" i="86"/>
  <c r="F70" i="86"/>
  <c r="Q70" i="86" s="1"/>
  <c r="H70" i="86"/>
  <c r="L70" i="86"/>
  <c r="M70" i="86"/>
  <c r="O70" i="86"/>
  <c r="G2839" i="1" s="1"/>
  <c r="P70" i="86"/>
  <c r="Z70" i="86"/>
  <c r="F71" i="86"/>
  <c r="H71" i="86"/>
  <c r="L71" i="86"/>
  <c r="M71" i="86"/>
  <c r="P71" i="86"/>
  <c r="T71" i="86" s="1"/>
  <c r="F72" i="86"/>
  <c r="Q72" i="86" s="1"/>
  <c r="H72" i="86"/>
  <c r="L72" i="86"/>
  <c r="M72" i="86"/>
  <c r="O72" i="86"/>
  <c r="P72" i="86"/>
  <c r="Z72" i="86"/>
  <c r="F73" i="86"/>
  <c r="O73" i="86" s="1"/>
  <c r="G2843" i="1" s="1"/>
  <c r="H73" i="86"/>
  <c r="L73" i="86"/>
  <c r="M73" i="86"/>
  <c r="Q73" i="86"/>
  <c r="U73" i="86" s="1"/>
  <c r="Z73" i="86"/>
  <c r="F74" i="86"/>
  <c r="H74" i="86"/>
  <c r="L74" i="86"/>
  <c r="M74" i="86"/>
  <c r="F75" i="86"/>
  <c r="Q75" i="86" s="1"/>
  <c r="H75" i="86"/>
  <c r="L75" i="86"/>
  <c r="M75" i="86"/>
  <c r="O75" i="86"/>
  <c r="P75" i="86"/>
  <c r="T75" i="86" s="1"/>
  <c r="Z75" i="86"/>
  <c r="F76" i="86"/>
  <c r="H76" i="86"/>
  <c r="L76" i="86"/>
  <c r="M76" i="86"/>
  <c r="F77" i="86"/>
  <c r="Z77" i="86" s="1"/>
  <c r="H77" i="86"/>
  <c r="L77" i="86"/>
  <c r="M77" i="86"/>
  <c r="F78" i="86"/>
  <c r="H78" i="86"/>
  <c r="L78" i="86"/>
  <c r="M78" i="86"/>
  <c r="O78" i="86"/>
  <c r="P78" i="86"/>
  <c r="G3217" i="1" s="1"/>
  <c r="Z78" i="86"/>
  <c r="F79" i="86"/>
  <c r="H79" i="86"/>
  <c r="L79" i="86"/>
  <c r="M79" i="86"/>
  <c r="F80" i="86"/>
  <c r="Z80" i="86" s="1"/>
  <c r="H80" i="86"/>
  <c r="L80" i="86"/>
  <c r="M80" i="86"/>
  <c r="O80" i="86"/>
  <c r="F81" i="86"/>
  <c r="H81" i="86"/>
  <c r="L81" i="86"/>
  <c r="M81" i="86"/>
  <c r="O81" i="86"/>
  <c r="Z81" i="86"/>
  <c r="F82" i="86"/>
  <c r="H82" i="86"/>
  <c r="L82" i="86"/>
  <c r="M82" i="86"/>
  <c r="F83" i="86"/>
  <c r="P83" i="86" s="1"/>
  <c r="T83" i="86" s="1"/>
  <c r="H83" i="86"/>
  <c r="L83" i="86"/>
  <c r="M83" i="86"/>
  <c r="O83" i="86"/>
  <c r="Q83" i="86"/>
  <c r="F84" i="86"/>
  <c r="H84" i="86"/>
  <c r="L84" i="86"/>
  <c r="M84" i="86"/>
  <c r="O84" i="86"/>
  <c r="P84" i="86"/>
  <c r="X84" i="86" s="1"/>
  <c r="Q84" i="86"/>
  <c r="Y84" i="86" s="1"/>
  <c r="T84" i="86"/>
  <c r="Z84" i="86"/>
  <c r="F85" i="86"/>
  <c r="H85" i="86"/>
  <c r="L85" i="86"/>
  <c r="M85" i="86"/>
  <c r="P85" i="86"/>
  <c r="Q85" i="86"/>
  <c r="F86" i="86"/>
  <c r="Z86" i="86" s="1"/>
  <c r="H86" i="86"/>
  <c r="L86" i="86"/>
  <c r="M86" i="86"/>
  <c r="O86" i="86"/>
  <c r="W86" i="86" s="1"/>
  <c r="P86" i="86"/>
  <c r="Q86" i="86"/>
  <c r="Y86" i="86" s="1"/>
  <c r="F87" i="86"/>
  <c r="H87" i="86"/>
  <c r="L87" i="86"/>
  <c r="M87" i="86"/>
  <c r="O87" i="86"/>
  <c r="Z87" i="86"/>
  <c r="F88" i="86"/>
  <c r="H88" i="86"/>
  <c r="L88" i="86"/>
  <c r="M88" i="86"/>
  <c r="F89" i="86"/>
  <c r="P89" i="86" s="1"/>
  <c r="X89" i="86" s="1"/>
  <c r="H89" i="86"/>
  <c r="L89" i="86"/>
  <c r="M89" i="86"/>
  <c r="O89" i="86"/>
  <c r="Q89" i="86"/>
  <c r="F90" i="86"/>
  <c r="H90" i="86"/>
  <c r="L90" i="86"/>
  <c r="M90" i="86"/>
  <c r="O90" i="86"/>
  <c r="P90" i="86"/>
  <c r="T90" i="86" s="1"/>
  <c r="Q90" i="86"/>
  <c r="Y90" i="86" s="1"/>
  <c r="Z90" i="86"/>
  <c r="F91" i="86"/>
  <c r="H91" i="86"/>
  <c r="L91" i="86"/>
  <c r="M91" i="86"/>
  <c r="P91" i="86"/>
  <c r="X91" i="86" s="1"/>
  <c r="Q91" i="86"/>
  <c r="Y91" i="86" s="1"/>
  <c r="F92" i="86"/>
  <c r="Z92" i="86" s="1"/>
  <c r="H92" i="86"/>
  <c r="L92" i="86"/>
  <c r="M92" i="86"/>
  <c r="O92" i="86"/>
  <c r="P92" i="86"/>
  <c r="Q92" i="86"/>
  <c r="F93" i="86"/>
  <c r="Z93" i="86" s="1"/>
  <c r="H93" i="86"/>
  <c r="L93" i="86"/>
  <c r="M93" i="86"/>
  <c r="O93" i="86"/>
  <c r="S93" i="86" s="1"/>
  <c r="P93" i="86"/>
  <c r="T93" i="86" s="1"/>
  <c r="F94" i="86"/>
  <c r="H94" i="86"/>
  <c r="L94" i="86"/>
  <c r="M94" i="86"/>
  <c r="O94" i="86"/>
  <c r="W94" i="86" s="1"/>
  <c r="Z94" i="86"/>
  <c r="F95" i="86"/>
  <c r="H95" i="86"/>
  <c r="L95" i="86"/>
  <c r="M95" i="86"/>
  <c r="F96" i="86"/>
  <c r="Z96" i="86" s="1"/>
  <c r="H96" i="86"/>
  <c r="L96" i="86"/>
  <c r="M96" i="86"/>
  <c r="O96" i="86"/>
  <c r="S96" i="86" s="1"/>
  <c r="F97" i="86"/>
  <c r="H97" i="86"/>
  <c r="L97" i="86"/>
  <c r="M97" i="86"/>
  <c r="Q97" i="86"/>
  <c r="Y97" i="86" s="1"/>
  <c r="Z97" i="86"/>
  <c r="F98" i="86"/>
  <c r="H98" i="86"/>
  <c r="L98" i="86"/>
  <c r="M98" i="86"/>
  <c r="O98" i="86"/>
  <c r="P98" i="86"/>
  <c r="T98" i="86" s="1"/>
  <c r="Q98" i="86"/>
  <c r="Z98" i="86"/>
  <c r="F99" i="86"/>
  <c r="Z99" i="86" s="1"/>
  <c r="H99" i="86"/>
  <c r="L99" i="86"/>
  <c r="M99" i="86"/>
  <c r="O99" i="86"/>
  <c r="S99" i="86" s="1"/>
  <c r="P99" i="86"/>
  <c r="F100" i="86"/>
  <c r="H100" i="86"/>
  <c r="L100" i="86"/>
  <c r="M100" i="86"/>
  <c r="Q100" i="86"/>
  <c r="Z100" i="86"/>
  <c r="F101" i="86"/>
  <c r="H101" i="86"/>
  <c r="L101" i="86"/>
  <c r="M101" i="86"/>
  <c r="O101" i="86"/>
  <c r="S101" i="86" s="1"/>
  <c r="Z101" i="86"/>
  <c r="F102" i="86"/>
  <c r="P102" i="86" s="1"/>
  <c r="T102" i="86" s="1"/>
  <c r="H102" i="86"/>
  <c r="L102" i="86"/>
  <c r="M102" i="86"/>
  <c r="O102" i="86"/>
  <c r="S102" i="86" s="1"/>
  <c r="Q102" i="86"/>
  <c r="U102" i="86" s="1"/>
  <c r="Z102" i="86"/>
  <c r="F103" i="86"/>
  <c r="H103" i="86"/>
  <c r="L103" i="86"/>
  <c r="M103" i="86"/>
  <c r="F104" i="86"/>
  <c r="Z104" i="86" s="1"/>
  <c r="H104" i="86"/>
  <c r="L104" i="86"/>
  <c r="M104" i="86"/>
  <c r="O104" i="86"/>
  <c r="F105" i="86"/>
  <c r="H105" i="86"/>
  <c r="L105" i="86"/>
  <c r="M105" i="86"/>
  <c r="F106" i="86"/>
  <c r="H106" i="86"/>
  <c r="L106" i="86"/>
  <c r="M106" i="86"/>
  <c r="O106" i="86"/>
  <c r="P106" i="86"/>
  <c r="T106" i="86" s="1"/>
  <c r="Q106" i="86"/>
  <c r="Z106" i="86"/>
  <c r="F107" i="86"/>
  <c r="H107" i="86"/>
  <c r="L107" i="86"/>
  <c r="M107" i="86"/>
  <c r="O107" i="86"/>
  <c r="P107" i="86"/>
  <c r="T107" i="86" s="1"/>
  <c r="Q107" i="86"/>
  <c r="Y107" i="86" s="1"/>
  <c r="Z107" i="86"/>
  <c r="F108" i="86"/>
  <c r="H108" i="86"/>
  <c r="L108" i="86"/>
  <c r="M108" i="86"/>
  <c r="F109" i="86"/>
  <c r="Z109" i="86" s="1"/>
  <c r="H109" i="86"/>
  <c r="L109" i="86"/>
  <c r="M109" i="86"/>
  <c r="O109" i="86"/>
  <c r="G2900" i="1" s="1"/>
  <c r="F110" i="86"/>
  <c r="H110" i="86"/>
  <c r="L110" i="86"/>
  <c r="M110" i="86"/>
  <c r="F111" i="86"/>
  <c r="H111" i="86"/>
  <c r="L111" i="86"/>
  <c r="M111" i="86"/>
  <c r="P111" i="86"/>
  <c r="G3231" i="1" s="1"/>
  <c r="F112" i="86"/>
  <c r="H112" i="86"/>
  <c r="L112" i="86"/>
  <c r="M112" i="86"/>
  <c r="P112" i="86"/>
  <c r="F113" i="86"/>
  <c r="H113" i="86"/>
  <c r="L113" i="86"/>
  <c r="M113" i="86"/>
  <c r="Q113" i="86"/>
  <c r="U113" i="86" s="1"/>
  <c r="F114" i="86"/>
  <c r="H114" i="86"/>
  <c r="L114" i="86"/>
  <c r="M114" i="86"/>
  <c r="O114" i="86"/>
  <c r="S114" i="86" s="1"/>
  <c r="P114" i="86"/>
  <c r="T114" i="86" s="1"/>
  <c r="Q114" i="86"/>
  <c r="Z114" i="86"/>
  <c r="F115" i="86"/>
  <c r="Z115" i="86" s="1"/>
  <c r="H115" i="86"/>
  <c r="L115" i="86"/>
  <c r="M115" i="86"/>
  <c r="O115" i="86"/>
  <c r="G2908" i="1" s="1"/>
  <c r="F116" i="86"/>
  <c r="H116" i="86"/>
  <c r="L116" i="86"/>
  <c r="M116" i="86"/>
  <c r="F117" i="86"/>
  <c r="Q117" i="86" s="1"/>
  <c r="U117" i="86" s="1"/>
  <c r="H117" i="86"/>
  <c r="L117" i="86"/>
  <c r="M117" i="86"/>
  <c r="O117" i="86"/>
  <c r="P117" i="86"/>
  <c r="T117" i="86" s="1"/>
  <c r="F118" i="86"/>
  <c r="H118" i="86"/>
  <c r="L118" i="86"/>
  <c r="M118" i="86"/>
  <c r="P118" i="86"/>
  <c r="G3234" i="1" s="1"/>
  <c r="F119" i="86"/>
  <c r="H119" i="86"/>
  <c r="L119" i="86"/>
  <c r="M119" i="86"/>
  <c r="F120" i="86"/>
  <c r="H120" i="86"/>
  <c r="L120" i="86"/>
  <c r="M120" i="86"/>
  <c r="O120" i="86"/>
  <c r="P120" i="86"/>
  <c r="T120" i="86" s="1"/>
  <c r="Q120" i="86"/>
  <c r="Z120" i="86"/>
  <c r="F121" i="86"/>
  <c r="H121" i="86"/>
  <c r="L121" i="86"/>
  <c r="M121" i="86"/>
  <c r="O121" i="86"/>
  <c r="P121" i="86"/>
  <c r="T121" i="86" s="1"/>
  <c r="Q121" i="86"/>
  <c r="U121" i="86" s="1"/>
  <c r="Z121" i="86"/>
  <c r="F122" i="86"/>
  <c r="H122" i="86"/>
  <c r="L122" i="86"/>
  <c r="M122" i="86"/>
  <c r="O122" i="86"/>
  <c r="Z122" i="86"/>
  <c r="F123" i="86"/>
  <c r="Q123" i="86" s="1"/>
  <c r="H123" i="86"/>
  <c r="L123" i="86"/>
  <c r="M123" i="86"/>
  <c r="P123" i="86"/>
  <c r="F124" i="86"/>
  <c r="Z124" i="86" s="1"/>
  <c r="H124" i="86"/>
  <c r="L124" i="86"/>
  <c r="M124" i="86"/>
  <c r="O124" i="86"/>
  <c r="S124" i="86" s="1"/>
  <c r="P124" i="86"/>
  <c r="T124" i="86" s="1"/>
  <c r="F125" i="86"/>
  <c r="Z125" i="86" s="1"/>
  <c r="H125" i="86"/>
  <c r="L125" i="86"/>
  <c r="M125" i="86"/>
  <c r="O125" i="86"/>
  <c r="P125" i="86"/>
  <c r="G3237" i="1" s="1"/>
  <c r="Q125" i="86"/>
  <c r="F126" i="86"/>
  <c r="Q126" i="86" s="1"/>
  <c r="H126" i="86"/>
  <c r="L126" i="86"/>
  <c r="M126" i="86"/>
  <c r="O126" i="86"/>
  <c r="P126" i="86"/>
  <c r="G3238" i="1" s="1"/>
  <c r="Z126" i="86"/>
  <c r="F127" i="86"/>
  <c r="H127" i="86"/>
  <c r="L127" i="86"/>
  <c r="M127" i="86"/>
  <c r="F128" i="86"/>
  <c r="Z128" i="86" s="1"/>
  <c r="H128" i="86"/>
  <c r="L128" i="86"/>
  <c r="M128" i="86"/>
  <c r="O128" i="86"/>
  <c r="Q128" i="86"/>
  <c r="F129" i="86"/>
  <c r="Z129" i="86" s="1"/>
  <c r="H129" i="86"/>
  <c r="L129" i="86"/>
  <c r="M129" i="86"/>
  <c r="O129" i="86"/>
  <c r="S129" i="86" s="1"/>
  <c r="F130" i="86"/>
  <c r="O130" i="86" s="1"/>
  <c r="S130" i="86" s="1"/>
  <c r="H130" i="86"/>
  <c r="L130" i="86"/>
  <c r="M130" i="86"/>
  <c r="F131" i="86"/>
  <c r="O131" i="86" s="1"/>
  <c r="H131" i="86"/>
  <c r="L131" i="86"/>
  <c r="M131" i="86"/>
  <c r="P131" i="86"/>
  <c r="T131" i="86" s="1"/>
  <c r="Q131" i="86"/>
  <c r="Z131" i="86"/>
  <c r="F132" i="86"/>
  <c r="H132" i="86"/>
  <c r="L132" i="86"/>
  <c r="M132" i="86"/>
  <c r="F133" i="86"/>
  <c r="H133" i="86"/>
  <c r="L133" i="86"/>
  <c r="M133" i="86"/>
  <c r="O133" i="86"/>
  <c r="P133" i="86"/>
  <c r="T133" i="86" s="1"/>
  <c r="Q133" i="86"/>
  <c r="Y133" i="86" s="1"/>
  <c r="Z133" i="86"/>
  <c r="F134" i="86"/>
  <c r="H134" i="86"/>
  <c r="L134" i="86"/>
  <c r="M134" i="86"/>
  <c r="F135" i="86"/>
  <c r="H135" i="86"/>
  <c r="L135" i="86"/>
  <c r="M135" i="86"/>
  <c r="O135" i="86"/>
  <c r="S135" i="86" s="1"/>
  <c r="Z135" i="86"/>
  <c r="F136" i="86"/>
  <c r="H136" i="86"/>
  <c r="L136" i="86"/>
  <c r="M136" i="86"/>
  <c r="F137" i="86"/>
  <c r="H137" i="86"/>
  <c r="L137" i="86"/>
  <c r="M137" i="86"/>
  <c r="O137" i="86"/>
  <c r="Z137" i="86"/>
  <c r="F138" i="86"/>
  <c r="H138" i="86"/>
  <c r="L138" i="86"/>
  <c r="M138" i="86"/>
  <c r="O138" i="86"/>
  <c r="P138" i="86"/>
  <c r="T138" i="86" s="1"/>
  <c r="Q138" i="86"/>
  <c r="Z138" i="86"/>
  <c r="F139" i="86"/>
  <c r="H139" i="86"/>
  <c r="L139" i="86"/>
  <c r="M139" i="86"/>
  <c r="O139" i="86"/>
  <c r="G2940" i="1" s="1"/>
  <c r="P139" i="86"/>
  <c r="T139" i="86" s="1"/>
  <c r="Q139" i="86"/>
  <c r="Y139" i="86" s="1"/>
  <c r="Z139" i="86"/>
  <c r="F140" i="86"/>
  <c r="H140" i="86"/>
  <c r="L140" i="86"/>
  <c r="M140" i="86"/>
  <c r="F141" i="86"/>
  <c r="H141" i="86"/>
  <c r="L141" i="86"/>
  <c r="M141" i="86"/>
  <c r="O141" i="86"/>
  <c r="W141" i="86" s="1"/>
  <c r="Z141" i="86"/>
  <c r="F142" i="86"/>
  <c r="H142" i="86"/>
  <c r="L142" i="86"/>
  <c r="M142" i="86"/>
  <c r="F143" i="86"/>
  <c r="H143" i="86"/>
  <c r="L143" i="86"/>
  <c r="M143" i="86"/>
  <c r="F144" i="86"/>
  <c r="P144" i="86" s="1"/>
  <c r="H144" i="86"/>
  <c r="L144" i="86"/>
  <c r="M144" i="86"/>
  <c r="O144" i="86"/>
  <c r="Q144" i="86"/>
  <c r="Z144" i="86"/>
  <c r="F145" i="86"/>
  <c r="H145" i="86"/>
  <c r="L145" i="86"/>
  <c r="M145" i="86"/>
  <c r="O145" i="86"/>
  <c r="P145" i="86"/>
  <c r="X145" i="86" s="1"/>
  <c r="Q145" i="86"/>
  <c r="Y145" i="86" s="1"/>
  <c r="Z145" i="86"/>
  <c r="F146" i="86"/>
  <c r="P146" i="86" s="1"/>
  <c r="T146" i="86" s="1"/>
  <c r="H146" i="86"/>
  <c r="L146" i="86"/>
  <c r="M146" i="86"/>
  <c r="O146" i="86"/>
  <c r="S146" i="86" s="1"/>
  <c r="Z146" i="86"/>
  <c r="F147" i="86"/>
  <c r="H147" i="86"/>
  <c r="L147" i="86"/>
  <c r="M147" i="86"/>
  <c r="P147" i="86"/>
  <c r="G3243" i="1" s="1"/>
  <c r="F148" i="86"/>
  <c r="O148" i="86" s="1"/>
  <c r="S148" i="86" s="1"/>
  <c r="H148" i="86"/>
  <c r="L148" i="86"/>
  <c r="M148" i="86"/>
  <c r="F149" i="86"/>
  <c r="O149" i="86" s="1"/>
  <c r="S149" i="86" s="1"/>
  <c r="H149" i="86"/>
  <c r="L149" i="86"/>
  <c r="M149" i="86"/>
  <c r="Z149" i="86"/>
  <c r="F150" i="86"/>
  <c r="H150" i="86"/>
  <c r="L150" i="86"/>
  <c r="M150" i="86"/>
  <c r="O150" i="86"/>
  <c r="S150" i="86" s="1"/>
  <c r="P150" i="86"/>
  <c r="T150" i="86" s="1"/>
  <c r="Z150" i="86"/>
  <c r="F151" i="86"/>
  <c r="O151" i="86" s="1"/>
  <c r="H151" i="86"/>
  <c r="L151" i="86"/>
  <c r="M151" i="86"/>
  <c r="Z151" i="86"/>
  <c r="F152" i="86"/>
  <c r="O152" i="86" s="1"/>
  <c r="G2958" i="1" s="1"/>
  <c r="H152" i="86"/>
  <c r="L152" i="86"/>
  <c r="M152" i="86"/>
  <c r="Z152" i="86"/>
  <c r="F153" i="86"/>
  <c r="H153" i="86"/>
  <c r="L153" i="86"/>
  <c r="M153" i="86"/>
  <c r="O153" i="86"/>
  <c r="G2960" i="1" s="1"/>
  <c r="P153" i="86"/>
  <c r="Q153" i="86"/>
  <c r="Y153" i="86" s="1"/>
  <c r="Z153" i="86"/>
  <c r="F154" i="86"/>
  <c r="H154" i="86"/>
  <c r="L154" i="86"/>
  <c r="M154" i="86"/>
  <c r="F155" i="86"/>
  <c r="Q155" i="86" s="1"/>
  <c r="U155" i="86" s="1"/>
  <c r="H155" i="86"/>
  <c r="L155" i="86"/>
  <c r="M155" i="86"/>
  <c r="O155" i="86"/>
  <c r="G2965" i="1" s="1"/>
  <c r="P155" i="86"/>
  <c r="F156" i="86"/>
  <c r="H156" i="86"/>
  <c r="L156" i="86"/>
  <c r="M156" i="86"/>
  <c r="P156" i="86"/>
  <c r="X156" i="86" s="1"/>
  <c r="F157" i="86"/>
  <c r="O157" i="86" s="1"/>
  <c r="S157" i="86" s="1"/>
  <c r="H157" i="86"/>
  <c r="L157" i="86"/>
  <c r="M157" i="86"/>
  <c r="Z157" i="86"/>
  <c r="F158" i="86"/>
  <c r="H158" i="86"/>
  <c r="L158" i="86"/>
  <c r="M158" i="86"/>
  <c r="F159" i="86"/>
  <c r="H159" i="86"/>
  <c r="L159" i="86"/>
  <c r="M159" i="86"/>
  <c r="O159" i="86"/>
  <c r="G2968" i="1" s="1"/>
  <c r="P159" i="86"/>
  <c r="T159" i="86" s="1"/>
  <c r="Q159" i="86"/>
  <c r="Y159" i="86" s="1"/>
  <c r="Z159" i="86"/>
  <c r="F160" i="86"/>
  <c r="H160" i="86"/>
  <c r="L160" i="86"/>
  <c r="M160" i="86"/>
  <c r="O160" i="86"/>
  <c r="P160" i="86"/>
  <c r="Q160" i="86"/>
  <c r="Y160" i="86" s="1"/>
  <c r="Z160" i="86"/>
  <c r="F161" i="86"/>
  <c r="H161" i="86"/>
  <c r="L161" i="86"/>
  <c r="M161" i="86"/>
  <c r="F162" i="86"/>
  <c r="H162" i="86"/>
  <c r="L162" i="86"/>
  <c r="M162" i="86"/>
  <c r="O162" i="86"/>
  <c r="W162" i="86" s="1"/>
  <c r="Z162" i="86"/>
  <c r="F163" i="86"/>
  <c r="O163" i="86" s="1"/>
  <c r="W163" i="86" s="1"/>
  <c r="H163" i="86"/>
  <c r="L163" i="86"/>
  <c r="M163" i="86"/>
  <c r="Z163" i="86"/>
  <c r="F164" i="86"/>
  <c r="H164" i="86"/>
  <c r="L164" i="86"/>
  <c r="M164" i="86"/>
  <c r="Z164" i="86"/>
  <c r="F165" i="86"/>
  <c r="H165" i="86"/>
  <c r="L165" i="86"/>
  <c r="M165" i="86"/>
  <c r="F166" i="86"/>
  <c r="O166" i="86" s="1"/>
  <c r="H166" i="86"/>
  <c r="L166" i="86"/>
  <c r="M166" i="86"/>
  <c r="P166" i="86"/>
  <c r="X166" i="86" s="1"/>
  <c r="Q166" i="86"/>
  <c r="Y166" i="86" s="1"/>
  <c r="Z166" i="86"/>
  <c r="F167" i="86"/>
  <c r="H167" i="86"/>
  <c r="L167" i="86"/>
  <c r="M167" i="86"/>
  <c r="F168" i="86"/>
  <c r="H168" i="86"/>
  <c r="L168" i="86"/>
  <c r="M168" i="86"/>
  <c r="O168" i="86"/>
  <c r="Z168" i="86"/>
  <c r="F169" i="86"/>
  <c r="H169" i="86"/>
  <c r="L169" i="86"/>
  <c r="M169" i="86"/>
  <c r="O169" i="86"/>
  <c r="Z169" i="86"/>
  <c r="F170" i="86"/>
  <c r="H170" i="86"/>
  <c r="L170" i="86"/>
  <c r="M170" i="86"/>
  <c r="O170" i="86"/>
  <c r="Z170" i="86"/>
  <c r="F171" i="86"/>
  <c r="Z171" i="86" s="1"/>
  <c r="H171" i="86"/>
  <c r="L171" i="86"/>
  <c r="M171" i="86"/>
  <c r="F172" i="86"/>
  <c r="H172" i="86"/>
  <c r="L172" i="86"/>
  <c r="M172" i="86"/>
  <c r="O172" i="86"/>
  <c r="G2981" i="1" s="1"/>
  <c r="P172" i="86"/>
  <c r="Q172" i="86"/>
  <c r="U172" i="86" s="1"/>
  <c r="Z172" i="86"/>
  <c r="F173" i="86"/>
  <c r="Z173" i="86" s="1"/>
  <c r="H173" i="86"/>
  <c r="L173" i="86"/>
  <c r="M173" i="86"/>
  <c r="O173" i="86"/>
  <c r="F174" i="86"/>
  <c r="H174" i="86"/>
  <c r="L174" i="86"/>
  <c r="M174" i="86"/>
  <c r="O174" i="86"/>
  <c r="S174" i="86" s="1"/>
  <c r="Z174" i="86"/>
  <c r="F175" i="86"/>
  <c r="H175" i="86"/>
  <c r="L175" i="86"/>
  <c r="M175" i="86"/>
  <c r="Z175" i="86"/>
  <c r="F176" i="86"/>
  <c r="H176" i="86"/>
  <c r="L176" i="86"/>
  <c r="M176" i="86"/>
  <c r="F177" i="86"/>
  <c r="H177" i="86"/>
  <c r="L177" i="86"/>
  <c r="M177" i="86"/>
  <c r="O177" i="86"/>
  <c r="G2987" i="1" s="1"/>
  <c r="P177" i="86"/>
  <c r="Z177" i="86"/>
  <c r="F178" i="86"/>
  <c r="Z178" i="86" s="1"/>
  <c r="H178" i="86"/>
  <c r="L178" i="86"/>
  <c r="M178" i="86"/>
  <c r="F179" i="86"/>
  <c r="Z179" i="86" s="1"/>
  <c r="H179" i="86"/>
  <c r="L179" i="86"/>
  <c r="M179" i="86"/>
  <c r="F180" i="86"/>
  <c r="H180" i="86"/>
  <c r="L180" i="86"/>
  <c r="M180" i="86"/>
  <c r="Q180" i="86"/>
  <c r="Y180" i="86" s="1"/>
  <c r="Z180" i="86"/>
  <c r="F181" i="86"/>
  <c r="H181" i="86"/>
  <c r="L181" i="86"/>
  <c r="M181" i="86"/>
  <c r="Q181" i="86"/>
  <c r="U181" i="86" s="1"/>
  <c r="Z181" i="86"/>
  <c r="F182" i="86"/>
  <c r="H182" i="86"/>
  <c r="L182" i="86"/>
  <c r="M182" i="86"/>
  <c r="Z182" i="86"/>
  <c r="F183" i="86"/>
  <c r="H183" i="86"/>
  <c r="L183" i="86"/>
  <c r="M183" i="86"/>
  <c r="F184" i="86"/>
  <c r="Z184" i="86" s="1"/>
  <c r="H184" i="86"/>
  <c r="L184" i="86"/>
  <c r="M184" i="86"/>
  <c r="O184" i="86"/>
  <c r="P184" i="86"/>
  <c r="G3252" i="1" s="1"/>
  <c r="Q184" i="86"/>
  <c r="F185" i="86"/>
  <c r="P185" i="86" s="1"/>
  <c r="X185" i="86" s="1"/>
  <c r="H185" i="86"/>
  <c r="L185" i="86"/>
  <c r="M185" i="86"/>
  <c r="O185" i="86"/>
  <c r="F186" i="86"/>
  <c r="Q186" i="86" s="1"/>
  <c r="U186" i="86" s="1"/>
  <c r="H186" i="86"/>
  <c r="L186" i="86"/>
  <c r="M186" i="86"/>
  <c r="O186" i="86"/>
  <c r="F187" i="86"/>
  <c r="Q187" i="86" s="1"/>
  <c r="U187" i="86" s="1"/>
  <c r="H187" i="86"/>
  <c r="L187" i="86"/>
  <c r="M187" i="86"/>
  <c r="O187" i="86"/>
  <c r="P187" i="86"/>
  <c r="T187" i="86" s="1"/>
  <c r="F188" i="86"/>
  <c r="H188" i="86"/>
  <c r="L188" i="86"/>
  <c r="M188" i="86"/>
  <c r="Z188" i="86"/>
  <c r="F189" i="86"/>
  <c r="H189" i="86"/>
  <c r="L189" i="86"/>
  <c r="M189" i="86"/>
  <c r="F190" i="86"/>
  <c r="H190" i="86"/>
  <c r="L190" i="86"/>
  <c r="M190" i="86"/>
  <c r="F191" i="86"/>
  <c r="Z191" i="86" s="1"/>
  <c r="H191" i="86"/>
  <c r="L191" i="86"/>
  <c r="M191" i="86"/>
  <c r="F192" i="86"/>
  <c r="H192" i="86"/>
  <c r="L192" i="86"/>
  <c r="M192" i="86"/>
  <c r="O192" i="86"/>
  <c r="P192" i="86"/>
  <c r="Z192" i="86"/>
  <c r="F193" i="86"/>
  <c r="H193" i="86"/>
  <c r="L193" i="86"/>
  <c r="M193" i="86"/>
  <c r="O193" i="86"/>
  <c r="S193" i="86" s="1"/>
  <c r="P193" i="86"/>
  <c r="Z193" i="86"/>
  <c r="F194" i="86"/>
  <c r="H194" i="86"/>
  <c r="L194" i="86"/>
  <c r="M194" i="86"/>
  <c r="Q194" i="86"/>
  <c r="U194" i="86" s="1"/>
  <c r="Z194" i="86"/>
  <c r="F195" i="86"/>
  <c r="H195" i="86"/>
  <c r="L195" i="86"/>
  <c r="M195" i="86"/>
  <c r="O195" i="86"/>
  <c r="G3011" i="1" s="1"/>
  <c r="P195" i="86"/>
  <c r="T195" i="86" s="1"/>
  <c r="Q195" i="86"/>
  <c r="Z195" i="86"/>
  <c r="F196" i="86"/>
  <c r="H196" i="86"/>
  <c r="L196" i="86"/>
  <c r="M196" i="86"/>
  <c r="O196" i="86"/>
  <c r="G3013" i="1" s="1"/>
  <c r="P196" i="86"/>
  <c r="T196" i="86" s="1"/>
  <c r="Q196" i="86"/>
  <c r="Y196" i="86" s="1"/>
  <c r="Z196" i="86"/>
  <c r="F197" i="86"/>
  <c r="H197" i="86"/>
  <c r="L197" i="86"/>
  <c r="M197" i="86"/>
  <c r="Z197" i="86"/>
  <c r="F198" i="86"/>
  <c r="H198" i="86"/>
  <c r="L198" i="86"/>
  <c r="M198" i="86"/>
  <c r="Z198" i="86"/>
  <c r="F199" i="86"/>
  <c r="H199" i="86"/>
  <c r="L199" i="86"/>
  <c r="M199" i="86"/>
  <c r="Z199" i="86"/>
  <c r="F200" i="86"/>
  <c r="H200" i="86"/>
  <c r="L200" i="86"/>
  <c r="M200" i="86"/>
  <c r="F201" i="86"/>
  <c r="O201" i="86" s="1"/>
  <c r="H201" i="86"/>
  <c r="L201" i="86"/>
  <c r="M201" i="86"/>
  <c r="Z201" i="86"/>
  <c r="F202" i="86"/>
  <c r="Q202" i="86" s="1"/>
  <c r="U202" i="86" s="1"/>
  <c r="H202" i="86"/>
  <c r="L202" i="86"/>
  <c r="M202" i="86"/>
  <c r="O202" i="86"/>
  <c r="P202" i="86"/>
  <c r="X202" i="86" s="1"/>
  <c r="F203" i="86"/>
  <c r="Z203" i="86" s="1"/>
  <c r="H203" i="86"/>
  <c r="L203" i="86"/>
  <c r="M203" i="86"/>
  <c r="O203" i="86"/>
  <c r="S203" i="86" s="1"/>
  <c r="F204" i="86"/>
  <c r="H204" i="86"/>
  <c r="L204" i="86"/>
  <c r="M204" i="86"/>
  <c r="O204" i="86"/>
  <c r="P204" i="86"/>
  <c r="G3263" i="1" s="1"/>
  <c r="Q204" i="86"/>
  <c r="Y204" i="86" s="1"/>
  <c r="Z204" i="86"/>
  <c r="F205" i="86"/>
  <c r="O205" i="86" s="1"/>
  <c r="G3030" i="1" s="1"/>
  <c r="H205" i="86"/>
  <c r="L205" i="86"/>
  <c r="M205" i="86"/>
  <c r="F206" i="86"/>
  <c r="H206" i="86"/>
  <c r="L206" i="86"/>
  <c r="M206" i="86"/>
  <c r="O206" i="86"/>
  <c r="S206" i="86" s="1"/>
  <c r="F207" i="86"/>
  <c r="H207" i="86"/>
  <c r="L207" i="86"/>
  <c r="M207" i="86"/>
  <c r="O207" i="86"/>
  <c r="G3032" i="1" s="1"/>
  <c r="P207" i="86"/>
  <c r="T207" i="86" s="1"/>
  <c r="Q207" i="86"/>
  <c r="Z207" i="86"/>
  <c r="F208" i="86"/>
  <c r="H208" i="86"/>
  <c r="L208" i="86"/>
  <c r="M208" i="86"/>
  <c r="F209" i="86"/>
  <c r="Z209" i="86" s="1"/>
  <c r="H209" i="86"/>
  <c r="L209" i="86"/>
  <c r="M209" i="86"/>
  <c r="O209" i="86"/>
  <c r="P209" i="86"/>
  <c r="G3265" i="1" s="1"/>
  <c r="Q209" i="86"/>
  <c r="F210" i="86"/>
  <c r="H210" i="86"/>
  <c r="L210" i="86"/>
  <c r="M210" i="86"/>
  <c r="F211" i="86"/>
  <c r="H211" i="86"/>
  <c r="L211" i="86"/>
  <c r="M211" i="86"/>
  <c r="Z211" i="86"/>
  <c r="F212" i="86"/>
  <c r="H212" i="86"/>
  <c r="L212" i="86"/>
  <c r="M212" i="86"/>
  <c r="Q212" i="86"/>
  <c r="F213" i="86"/>
  <c r="H213" i="86"/>
  <c r="L213" i="86"/>
  <c r="M213" i="86"/>
  <c r="O213" i="86"/>
  <c r="P213" i="86"/>
  <c r="Q213" i="86"/>
  <c r="Y213" i="86" s="1"/>
  <c r="Z213" i="86"/>
  <c r="F214" i="86"/>
  <c r="H214" i="86"/>
  <c r="L214" i="86"/>
  <c r="M214" i="86"/>
  <c r="O214" i="86"/>
  <c r="F215" i="86"/>
  <c r="H215" i="86"/>
  <c r="L215" i="86"/>
  <c r="M215" i="86"/>
  <c r="O215" i="86"/>
  <c r="G3045" i="1" s="1"/>
  <c r="P215" i="86"/>
  <c r="G3268" i="1" s="1"/>
  <c r="Q215" i="86"/>
  <c r="U215" i="86" s="1"/>
  <c r="Z215" i="86"/>
  <c r="F216" i="86"/>
  <c r="Z216" i="86" s="1"/>
  <c r="H216" i="86"/>
  <c r="L216" i="86"/>
  <c r="M216" i="86"/>
  <c r="O216" i="86"/>
  <c r="F217" i="86"/>
  <c r="Z217" i="86" s="1"/>
  <c r="H217" i="86"/>
  <c r="L217" i="86"/>
  <c r="M217" i="86"/>
  <c r="O217" i="86"/>
  <c r="P217" i="86"/>
  <c r="Q217" i="86"/>
  <c r="U217" i="86" s="1"/>
  <c r="F218" i="86"/>
  <c r="H218" i="86"/>
  <c r="L218" i="86"/>
  <c r="M218" i="86"/>
  <c r="O218" i="86"/>
  <c r="Z218" i="86"/>
  <c r="F219" i="86"/>
  <c r="H219" i="86"/>
  <c r="L219" i="86"/>
  <c r="M219" i="86"/>
  <c r="F220" i="86"/>
  <c r="Z220" i="86" s="1"/>
  <c r="H220" i="86"/>
  <c r="L220" i="86"/>
  <c r="M220" i="86"/>
  <c r="O220" i="86"/>
  <c r="S220" i="86" s="1"/>
  <c r="F221" i="86"/>
  <c r="Z221" i="86" s="1"/>
  <c r="H221" i="86"/>
  <c r="L221" i="86"/>
  <c r="M221" i="86"/>
  <c r="O221" i="86"/>
  <c r="G3056" i="1" s="1"/>
  <c r="P221" i="86"/>
  <c r="Q221" i="86"/>
  <c r="Y221" i="86" s="1"/>
  <c r="F222" i="86"/>
  <c r="H222" i="86"/>
  <c r="L222" i="86"/>
  <c r="M222" i="86"/>
  <c r="O222" i="86"/>
  <c r="G3058" i="1" s="1"/>
  <c r="F223" i="86"/>
  <c r="O223" i="86" s="1"/>
  <c r="S223" i="86" s="1"/>
  <c r="H223" i="86"/>
  <c r="L223" i="86"/>
  <c r="M223" i="86"/>
  <c r="P223" i="86"/>
  <c r="Z223" i="86"/>
  <c r="F224" i="86"/>
  <c r="H224" i="86"/>
  <c r="L224" i="86"/>
  <c r="M224" i="86"/>
  <c r="Q224" i="86"/>
  <c r="U224" i="86" s="1"/>
  <c r="Z224" i="86"/>
  <c r="F225" i="86"/>
  <c r="H225" i="86"/>
  <c r="L225" i="86"/>
  <c r="M225" i="86"/>
  <c r="Z225" i="86"/>
  <c r="F226" i="86"/>
  <c r="O226" i="86" s="1"/>
  <c r="S226" i="86" s="1"/>
  <c r="H226" i="86"/>
  <c r="L226" i="86"/>
  <c r="M226" i="86"/>
  <c r="P226" i="86"/>
  <c r="T226" i="86" s="1"/>
  <c r="Z226" i="86"/>
  <c r="F227" i="86"/>
  <c r="O227" i="86" s="1"/>
  <c r="H227" i="86"/>
  <c r="L227" i="86"/>
  <c r="M227" i="86"/>
  <c r="Q227" i="86"/>
  <c r="F228" i="86"/>
  <c r="H228" i="86"/>
  <c r="L228" i="86"/>
  <c r="M228" i="86"/>
  <c r="Z228" i="86"/>
  <c r="F229" i="86"/>
  <c r="H229" i="86"/>
  <c r="L229" i="86"/>
  <c r="M229" i="86"/>
  <c r="O229" i="86"/>
  <c r="P229" i="86"/>
  <c r="T229" i="86" s="1"/>
  <c r="Q229" i="86"/>
  <c r="Y229" i="86" s="1"/>
  <c r="Z229" i="86"/>
  <c r="F230" i="86"/>
  <c r="H230" i="86"/>
  <c r="L230" i="86"/>
  <c r="M230" i="86"/>
  <c r="O230" i="86"/>
  <c r="G3072" i="1" s="1"/>
  <c r="P230" i="86"/>
  <c r="X230" i="86" s="1"/>
  <c r="Q230" i="86"/>
  <c r="Y230" i="86" s="1"/>
  <c r="Z230" i="86"/>
  <c r="F231" i="86"/>
  <c r="Q231" i="86" s="1"/>
  <c r="H231" i="86"/>
  <c r="L231" i="86"/>
  <c r="M231" i="86"/>
  <c r="P231" i="86"/>
  <c r="F232" i="86"/>
  <c r="H232" i="86"/>
  <c r="L232" i="86"/>
  <c r="M232" i="86"/>
  <c r="O232" i="86"/>
  <c r="S232" i="86" s="1"/>
  <c r="F233" i="86"/>
  <c r="Z233" i="86"/>
  <c r="F234" i="86"/>
  <c r="H234" i="86"/>
  <c r="L234" i="86"/>
  <c r="M234" i="86"/>
  <c r="O234" i="86"/>
  <c r="F235" i="86"/>
  <c r="H235" i="86"/>
  <c r="L235" i="86"/>
  <c r="M235" i="86"/>
  <c r="Q235" i="86"/>
  <c r="Y235" i="86" s="1"/>
  <c r="Z235" i="86"/>
  <c r="F236" i="86"/>
  <c r="H236" i="86"/>
  <c r="L236" i="86"/>
  <c r="M236" i="86"/>
  <c r="Q236" i="86"/>
  <c r="Y236" i="86" s="1"/>
  <c r="Z236" i="86"/>
  <c r="F237" i="86"/>
  <c r="H237" i="86"/>
  <c r="L237" i="86"/>
  <c r="M237" i="86"/>
  <c r="Q237" i="86"/>
  <c r="U237" i="86" s="1"/>
  <c r="Z237" i="86"/>
  <c r="F238" i="86"/>
  <c r="H238" i="86"/>
  <c r="L238" i="86"/>
  <c r="M238" i="86"/>
  <c r="Z238" i="86"/>
  <c r="F239" i="86"/>
  <c r="H239" i="86"/>
  <c r="L239" i="86"/>
  <c r="M239" i="86"/>
  <c r="Z239" i="86"/>
  <c r="F240" i="86"/>
  <c r="H240" i="86"/>
  <c r="L240" i="86"/>
  <c r="M240" i="86"/>
  <c r="O240" i="86"/>
  <c r="P240" i="86"/>
  <c r="G3280" i="1" s="1"/>
  <c r="Q240" i="86"/>
  <c r="U240" i="86" s="1"/>
  <c r="Z240" i="86"/>
  <c r="F241" i="86"/>
  <c r="H241" i="86"/>
  <c r="L241" i="86"/>
  <c r="M241" i="86"/>
  <c r="F242" i="86"/>
  <c r="H242" i="86"/>
  <c r="L242" i="86"/>
  <c r="M242" i="86"/>
  <c r="Z242" i="86"/>
  <c r="F243" i="86"/>
  <c r="Z243" i="86" s="1"/>
  <c r="H243" i="86"/>
  <c r="L243" i="86"/>
  <c r="M243" i="86"/>
  <c r="P243" i="86"/>
  <c r="G3281" i="1" s="1"/>
  <c r="F244" i="86"/>
  <c r="H244" i="86"/>
  <c r="L244" i="86"/>
  <c r="M244" i="86"/>
  <c r="O244" i="86"/>
  <c r="F245" i="86"/>
  <c r="Z245" i="86" s="1"/>
  <c r="H245" i="86"/>
  <c r="L245" i="86"/>
  <c r="M245" i="86"/>
  <c r="Q245" i="86"/>
  <c r="U245" i="86" s="1"/>
  <c r="F246" i="86"/>
  <c r="Z246" i="86" s="1"/>
  <c r="F247" i="86"/>
  <c r="O247" i="86" s="1"/>
  <c r="H247" i="86"/>
  <c r="L247" i="86"/>
  <c r="M247" i="86"/>
  <c r="Z247" i="86"/>
  <c r="F248" i="86"/>
  <c r="Z248" i="86" s="1"/>
  <c r="H248" i="86"/>
  <c r="L248" i="86"/>
  <c r="M248" i="86"/>
  <c r="F249" i="86"/>
  <c r="H249" i="86"/>
  <c r="L249" i="86"/>
  <c r="M249" i="86"/>
  <c r="O249" i="86"/>
  <c r="S249" i="86" s="1"/>
  <c r="Z249" i="86"/>
  <c r="F250" i="86"/>
  <c r="Z250" i="86" s="1"/>
  <c r="H250" i="86"/>
  <c r="L250" i="86"/>
  <c r="M250" i="86"/>
  <c r="F251" i="86"/>
  <c r="Z251" i="86" s="1"/>
  <c r="H251" i="86"/>
  <c r="L251" i="86"/>
  <c r="M251" i="86"/>
  <c r="O251" i="86"/>
  <c r="P251" i="86"/>
  <c r="T251" i="86"/>
  <c r="F252" i="86"/>
  <c r="H252" i="86"/>
  <c r="L252" i="86"/>
  <c r="M252" i="86"/>
  <c r="O252" i="86"/>
  <c r="S252" i="86" s="1"/>
  <c r="P252" i="86"/>
  <c r="Z252" i="86"/>
  <c r="F253" i="86"/>
  <c r="H253" i="86"/>
  <c r="L253" i="86"/>
  <c r="M253" i="86"/>
  <c r="Z253" i="86"/>
  <c r="F254" i="86"/>
  <c r="H254" i="86"/>
  <c r="L254" i="86"/>
  <c r="M254" i="86"/>
  <c r="O254" i="86"/>
  <c r="S254" i="86" s="1"/>
  <c r="Z254" i="86"/>
  <c r="F255" i="86"/>
  <c r="P255" i="86" s="1"/>
  <c r="H255" i="86"/>
  <c r="L255" i="86"/>
  <c r="M255" i="86"/>
  <c r="O255" i="86"/>
  <c r="Z255" i="86"/>
  <c r="F256" i="86"/>
  <c r="O256" i="86" s="1"/>
  <c r="H256" i="86"/>
  <c r="L256" i="86"/>
  <c r="M256" i="86"/>
  <c r="Z256" i="86"/>
  <c r="F257" i="86"/>
  <c r="H257" i="86"/>
  <c r="L257" i="86"/>
  <c r="M257" i="86"/>
  <c r="O257" i="86"/>
  <c r="S257" i="86" s="1"/>
  <c r="Z257" i="86"/>
  <c r="F258" i="86"/>
  <c r="H258" i="86"/>
  <c r="L258" i="86"/>
  <c r="M258" i="86"/>
  <c r="O258" i="86"/>
  <c r="P258" i="86"/>
  <c r="Q258" i="86"/>
  <c r="U258" i="86" s="1"/>
  <c r="Z258" i="86"/>
  <c r="F259" i="86"/>
  <c r="Q259" i="86" s="1"/>
  <c r="U259" i="86" s="1"/>
  <c r="H259" i="86"/>
  <c r="L259" i="86"/>
  <c r="M259" i="86"/>
  <c r="P259" i="86"/>
  <c r="T259" i="86" s="1"/>
  <c r="F260" i="86"/>
  <c r="H260" i="86"/>
  <c r="L260" i="86"/>
  <c r="M260" i="86"/>
  <c r="F261" i="86"/>
  <c r="Z261" i="86" s="1"/>
  <c r="F262" i="86"/>
  <c r="H262" i="86"/>
  <c r="L262" i="86"/>
  <c r="M262" i="86"/>
  <c r="O262" i="86"/>
  <c r="Q262" i="86"/>
  <c r="U262" i="86" s="1"/>
  <c r="F263" i="86"/>
  <c r="O263" i="86" s="1"/>
  <c r="H263" i="86"/>
  <c r="L263" i="86"/>
  <c r="M263" i="86"/>
  <c r="Q263" i="86"/>
  <c r="U263" i="86" s="1"/>
  <c r="F264" i="86"/>
  <c r="Z264" i="86" s="1"/>
  <c r="H264" i="86"/>
  <c r="L264" i="86"/>
  <c r="M264" i="86"/>
  <c r="Q264" i="86"/>
  <c r="U264" i="86" s="1"/>
  <c r="F265" i="86"/>
  <c r="H265" i="86"/>
  <c r="L265" i="86"/>
  <c r="M265" i="86"/>
  <c r="F266" i="86"/>
  <c r="H266" i="86"/>
  <c r="L266" i="86"/>
  <c r="M266" i="86"/>
  <c r="P266" i="86"/>
  <c r="F267" i="86"/>
  <c r="H267" i="86"/>
  <c r="L267" i="86"/>
  <c r="M267" i="86"/>
  <c r="O267" i="86"/>
  <c r="S267" i="86" s="1"/>
  <c r="P267" i="86"/>
  <c r="T267" i="86" s="1"/>
  <c r="Z267" i="86"/>
  <c r="F268" i="86"/>
  <c r="H268" i="86"/>
  <c r="L268" i="86"/>
  <c r="M268" i="86"/>
  <c r="Z268" i="86"/>
  <c r="F269" i="86"/>
  <c r="H269" i="86"/>
  <c r="L269" i="86"/>
  <c r="M269" i="86"/>
  <c r="F270" i="86"/>
  <c r="H270" i="86"/>
  <c r="L270" i="86"/>
  <c r="M270" i="86"/>
  <c r="O270" i="86"/>
  <c r="Z270" i="86"/>
  <c r="F271" i="86"/>
  <c r="Z271" i="86" s="1"/>
  <c r="H271" i="86"/>
  <c r="L271" i="86"/>
  <c r="M271" i="86"/>
  <c r="O271" i="86"/>
  <c r="S271" i="86" s="1"/>
  <c r="P271" i="86"/>
  <c r="F272" i="86"/>
  <c r="H272" i="86"/>
  <c r="L272" i="86"/>
  <c r="M272" i="86"/>
  <c r="O272" i="86"/>
  <c r="P272" i="86"/>
  <c r="Q272" i="86"/>
  <c r="U272" i="86" s="1"/>
  <c r="Z272" i="86"/>
  <c r="F273" i="86"/>
  <c r="H273" i="86"/>
  <c r="L273" i="86"/>
  <c r="M273" i="86"/>
  <c r="O273" i="86"/>
  <c r="P273" i="86"/>
  <c r="G3290" i="1" s="1"/>
  <c r="Q273" i="86"/>
  <c r="U273" i="86" s="1"/>
  <c r="Z273" i="86"/>
  <c r="F274" i="86"/>
  <c r="H274" i="86"/>
  <c r="L274" i="86"/>
  <c r="M274" i="86"/>
  <c r="O274" i="86"/>
  <c r="S274" i="86" s="1"/>
  <c r="P274" i="86"/>
  <c r="Q274" i="86"/>
  <c r="U274" i="86" s="1"/>
  <c r="Z274" i="86"/>
  <c r="F275" i="86"/>
  <c r="Z275" i="86"/>
  <c r="F276" i="86"/>
  <c r="H276" i="86"/>
  <c r="L276" i="86"/>
  <c r="M276" i="86"/>
  <c r="O276" i="86"/>
  <c r="P276" i="86"/>
  <c r="Q276" i="86"/>
  <c r="Z276" i="86"/>
  <c r="F277" i="86"/>
  <c r="O277" i="86" s="1"/>
  <c r="H277" i="86"/>
  <c r="L277" i="86"/>
  <c r="M277" i="86"/>
  <c r="P277" i="86"/>
  <c r="T277" i="86" s="1"/>
  <c r="Z277" i="86"/>
  <c r="F278" i="86"/>
  <c r="H278" i="86"/>
  <c r="L278" i="86"/>
  <c r="M278" i="86"/>
  <c r="F279" i="86"/>
  <c r="Z279" i="86" s="1"/>
  <c r="H279" i="86"/>
  <c r="L279" i="86"/>
  <c r="M279" i="86"/>
  <c r="O279" i="86"/>
  <c r="S279" i="86" s="1"/>
  <c r="P279" i="86"/>
  <c r="Q279" i="86"/>
  <c r="F280" i="86"/>
  <c r="H280" i="86"/>
  <c r="L280" i="86"/>
  <c r="M280" i="86"/>
  <c r="O280" i="86"/>
  <c r="P280" i="86"/>
  <c r="G3293" i="1" s="1"/>
  <c r="Q280" i="86"/>
  <c r="Z280" i="86"/>
  <c r="F281" i="86"/>
  <c r="H281" i="86"/>
  <c r="L281" i="86"/>
  <c r="M281" i="86"/>
  <c r="F282" i="86"/>
  <c r="H282" i="86"/>
  <c r="L282" i="86"/>
  <c r="M282" i="86"/>
  <c r="O282" i="86"/>
  <c r="F283" i="86"/>
  <c r="Z283" i="86"/>
  <c r="F284" i="86"/>
  <c r="H284" i="86"/>
  <c r="L284" i="86"/>
  <c r="M284" i="86"/>
  <c r="O284" i="86"/>
  <c r="G3136" i="1" s="1"/>
  <c r="P284" i="86"/>
  <c r="Z284" i="86"/>
  <c r="F285" i="86"/>
  <c r="H285" i="86"/>
  <c r="L285" i="86"/>
  <c r="M285" i="86"/>
  <c r="O285" i="86"/>
  <c r="P285" i="86"/>
  <c r="Z285" i="86"/>
  <c r="F286" i="86"/>
  <c r="H286" i="86"/>
  <c r="L286" i="86"/>
  <c r="M286" i="86"/>
  <c r="O286" i="86"/>
  <c r="G3140" i="1" s="1"/>
  <c r="F287" i="86"/>
  <c r="H287" i="86"/>
  <c r="L287" i="86"/>
  <c r="M287" i="86"/>
  <c r="O287" i="86"/>
  <c r="G3142" i="1" s="1"/>
  <c r="Q287" i="86"/>
  <c r="F288" i="86"/>
  <c r="H288" i="86"/>
  <c r="L288" i="86"/>
  <c r="M288" i="86"/>
  <c r="O288" i="86"/>
  <c r="P288" i="86"/>
  <c r="Q288" i="86"/>
  <c r="Z288" i="86"/>
  <c r="F289" i="86"/>
  <c r="H289" i="86"/>
  <c r="L289" i="86"/>
  <c r="M289" i="86"/>
  <c r="F290" i="86"/>
  <c r="Z290" i="86"/>
  <c r="F291" i="86"/>
  <c r="O291" i="86" s="1"/>
  <c r="G3146" i="1" s="1"/>
  <c r="H291" i="86"/>
  <c r="L291" i="86"/>
  <c r="M291" i="86"/>
  <c r="P291" i="86"/>
  <c r="Z291" i="86"/>
  <c r="F292" i="86"/>
  <c r="H292" i="86"/>
  <c r="L292" i="86"/>
  <c r="M292" i="86"/>
  <c r="O292" i="86"/>
  <c r="G3148" i="1" s="1"/>
  <c r="P292" i="86"/>
  <c r="G3301" i="1" s="1"/>
  <c r="Q292" i="86"/>
  <c r="Z292" i="86"/>
  <c r="F293" i="86"/>
  <c r="H293" i="86"/>
  <c r="L293" i="86"/>
  <c r="M293" i="86"/>
  <c r="F294" i="86"/>
  <c r="H294" i="86"/>
  <c r="L294" i="86"/>
  <c r="M294" i="86"/>
  <c r="O294" i="86"/>
  <c r="P294" i="86"/>
  <c r="Z294" i="86"/>
  <c r="F295" i="86"/>
  <c r="Z295" i="86"/>
  <c r="AD9" i="85"/>
  <c r="G11" i="85"/>
  <c r="S11" i="85" s="1"/>
  <c r="I11" i="85"/>
  <c r="M11" i="85"/>
  <c r="O11" i="85"/>
  <c r="AB11" i="85"/>
  <c r="G12" i="85"/>
  <c r="AB12" i="85" s="1"/>
  <c r="I12" i="85"/>
  <c r="M12" i="85"/>
  <c r="O12" i="85" s="1"/>
  <c r="G13" i="85"/>
  <c r="AB13" i="85" s="1"/>
  <c r="I13" i="85"/>
  <c r="M13" i="85"/>
  <c r="O13" i="85"/>
  <c r="S13" i="85"/>
  <c r="T13" i="85" s="1"/>
  <c r="G14" i="85"/>
  <c r="I14" i="85"/>
  <c r="M14" i="85"/>
  <c r="O14" i="85"/>
  <c r="G15" i="85"/>
  <c r="S15" i="85" s="1"/>
  <c r="G2434" i="1" s="1"/>
  <c r="I15" i="85"/>
  <c r="M15" i="85"/>
  <c r="O15" i="85"/>
  <c r="AB15" i="85"/>
  <c r="G16" i="85"/>
  <c r="I16" i="85"/>
  <c r="M16" i="85"/>
  <c r="O16" i="85"/>
  <c r="S16" i="85"/>
  <c r="AB16" i="85"/>
  <c r="G17" i="85"/>
  <c r="I17" i="85"/>
  <c r="M17" i="85"/>
  <c r="O17" i="85"/>
  <c r="S17" i="85"/>
  <c r="V17" i="85"/>
  <c r="X17" i="85" s="1"/>
  <c r="AB17" i="85"/>
  <c r="G18" i="85"/>
  <c r="S18" i="85" s="1"/>
  <c r="T18" i="85" s="1"/>
  <c r="I18" i="85"/>
  <c r="M18" i="85"/>
  <c r="O18" i="85"/>
  <c r="V18" i="85"/>
  <c r="AB18" i="85"/>
  <c r="G19" i="85"/>
  <c r="S19" i="85" s="1"/>
  <c r="I19" i="85"/>
  <c r="M19" i="85"/>
  <c r="O19" i="85"/>
  <c r="AB19" i="85"/>
  <c r="G20" i="85"/>
  <c r="AB20" i="85" s="1"/>
  <c r="I20" i="85"/>
  <c r="M20" i="85"/>
  <c r="O20" i="85" s="1"/>
  <c r="S20" i="85"/>
  <c r="T20" i="85" s="1"/>
  <c r="V20" i="85"/>
  <c r="G21" i="85"/>
  <c r="AB21" i="85" s="1"/>
  <c r="I21" i="85"/>
  <c r="M21" i="85"/>
  <c r="O21" i="85"/>
  <c r="S21" i="85"/>
  <c r="G22" i="85"/>
  <c r="S22" i="85" s="1"/>
  <c r="U22" i="85" s="1"/>
  <c r="I22" i="85"/>
  <c r="M22" i="85"/>
  <c r="O22" i="85"/>
  <c r="AB22" i="85"/>
  <c r="G23" i="85"/>
  <c r="AB23" i="85" s="1"/>
  <c r="I23" i="85"/>
  <c r="M23" i="85"/>
  <c r="S23" i="85"/>
  <c r="G2440" i="1" s="1"/>
  <c r="G24" i="85"/>
  <c r="S24" i="85" s="1"/>
  <c r="I24" i="85"/>
  <c r="M24" i="85"/>
  <c r="V24" i="85" s="1"/>
  <c r="O24" i="85"/>
  <c r="Y24" i="85" s="1"/>
  <c r="Z24" i="85" s="1"/>
  <c r="AB24" i="85"/>
  <c r="G25" i="85"/>
  <c r="S25" i="85" s="1"/>
  <c r="I25" i="85"/>
  <c r="M25" i="85"/>
  <c r="O25" i="85"/>
  <c r="V25" i="85"/>
  <c r="W25" i="85" s="1"/>
  <c r="Y25" i="85"/>
  <c r="AA25" i="85" s="1"/>
  <c r="AB25" i="85"/>
  <c r="G26" i="85"/>
  <c r="S26" i="85" s="1"/>
  <c r="I26" i="85"/>
  <c r="M26" i="85"/>
  <c r="O26" i="85"/>
  <c r="V26" i="85"/>
  <c r="X26" i="85" s="1"/>
  <c r="AB26" i="85"/>
  <c r="G27" i="85"/>
  <c r="I27" i="85"/>
  <c r="M27" i="85"/>
  <c r="O27" i="85" s="1"/>
  <c r="G28" i="85"/>
  <c r="AB28" i="85" s="1"/>
  <c r="I28" i="85"/>
  <c r="M28" i="85"/>
  <c r="O28" i="85" s="1"/>
  <c r="S28" i="85"/>
  <c r="G2443" i="1" s="1"/>
  <c r="G29" i="85"/>
  <c r="I29" i="85"/>
  <c r="M29" i="85"/>
  <c r="O29" i="85" s="1"/>
  <c r="S29" i="85"/>
  <c r="AB29" i="85"/>
  <c r="G30" i="85"/>
  <c r="I30" i="85"/>
  <c r="M30" i="85"/>
  <c r="O30" i="85"/>
  <c r="Y30" i="85" s="1"/>
  <c r="S30" i="85"/>
  <c r="G2445" i="1" s="1"/>
  <c r="V30" i="85"/>
  <c r="W30" i="85" s="1"/>
  <c r="AB30" i="85"/>
  <c r="G31" i="85"/>
  <c r="I31" i="85"/>
  <c r="M31" i="85"/>
  <c r="O31" i="85"/>
  <c r="S31" i="85"/>
  <c r="AB31" i="85"/>
  <c r="G32" i="85"/>
  <c r="S32" i="85" s="1"/>
  <c r="G2446" i="1" s="1"/>
  <c r="I32" i="85"/>
  <c r="M32" i="85"/>
  <c r="O32" i="85"/>
  <c r="AB32" i="85"/>
  <c r="G33" i="85"/>
  <c r="I33" i="85"/>
  <c r="M33" i="85"/>
  <c r="O33" i="85"/>
  <c r="G34" i="85"/>
  <c r="I34" i="85"/>
  <c r="M34" i="85"/>
  <c r="O34" i="85"/>
  <c r="S34" i="85"/>
  <c r="T34" i="85" s="1"/>
  <c r="AB34" i="85"/>
  <c r="G35" i="85"/>
  <c r="S35" i="85" s="1"/>
  <c r="G2449" i="1" s="1"/>
  <c r="I35" i="85"/>
  <c r="M35" i="85"/>
  <c r="O35" i="85"/>
  <c r="V35" i="85"/>
  <c r="AB35" i="85"/>
  <c r="G36" i="85"/>
  <c r="I36" i="85"/>
  <c r="M36" i="85"/>
  <c r="G37" i="85"/>
  <c r="I37" i="85"/>
  <c r="M37" i="85"/>
  <c r="O37" i="85"/>
  <c r="G38" i="85"/>
  <c r="S38" i="85" s="1"/>
  <c r="G2452" i="1" s="1"/>
  <c r="I38" i="85"/>
  <c r="M38" i="85"/>
  <c r="O38" i="85"/>
  <c r="V38" i="85"/>
  <c r="X38" i="85" s="1"/>
  <c r="Y38" i="85"/>
  <c r="AA38" i="85" s="1"/>
  <c r="AB38" i="85"/>
  <c r="G39" i="85"/>
  <c r="I39" i="85"/>
  <c r="M39" i="85"/>
  <c r="O39" i="85"/>
  <c r="S39" i="85"/>
  <c r="AB39" i="85"/>
  <c r="G40" i="85"/>
  <c r="S40" i="85" s="1"/>
  <c r="I40" i="85"/>
  <c r="M40" i="85"/>
  <c r="O40" i="85"/>
  <c r="AB40" i="85"/>
  <c r="G41" i="85"/>
  <c r="AB41" i="85" s="1"/>
  <c r="I41" i="85"/>
  <c r="M41" i="85"/>
  <c r="O41" i="85" s="1"/>
  <c r="S41" i="85"/>
  <c r="G42" i="85"/>
  <c r="AB42" i="85" s="1"/>
  <c r="I42" i="85"/>
  <c r="M42" i="85"/>
  <c r="V42" i="85" s="1"/>
  <c r="X42" i="85" s="1"/>
  <c r="O42" i="85"/>
  <c r="Y42" i="85" s="1"/>
  <c r="S42" i="85"/>
  <c r="U42" i="85"/>
  <c r="G43" i="85"/>
  <c r="AB43" i="85" s="1"/>
  <c r="I43" i="85"/>
  <c r="M43" i="85"/>
  <c r="S43" i="85"/>
  <c r="G44" i="85"/>
  <c r="I44" i="85"/>
  <c r="M44" i="85"/>
  <c r="O44" i="85"/>
  <c r="Y44" i="85" s="1"/>
  <c r="S44" i="85"/>
  <c r="T44" i="85" s="1"/>
  <c r="V44" i="85"/>
  <c r="AB44" i="85"/>
  <c r="G45" i="85"/>
  <c r="I45" i="85"/>
  <c r="M45" i="85"/>
  <c r="O45" i="85"/>
  <c r="G46" i="85"/>
  <c r="I46" i="85"/>
  <c r="M46" i="85"/>
  <c r="O46" i="85"/>
  <c r="S46" i="85"/>
  <c r="AB46" i="85"/>
  <c r="G47" i="85"/>
  <c r="S47" i="85" s="1"/>
  <c r="G2461" i="1" s="1"/>
  <c r="I47" i="85"/>
  <c r="M47" i="85"/>
  <c r="O47" i="85"/>
  <c r="V47" i="85"/>
  <c r="X47" i="85" s="1"/>
  <c r="Y47" i="85"/>
  <c r="AA47" i="85" s="1"/>
  <c r="Z47" i="85"/>
  <c r="AB47" i="85"/>
  <c r="G48" i="85"/>
  <c r="I48" i="85"/>
  <c r="M48" i="85"/>
  <c r="O48" i="85"/>
  <c r="Y48" i="85" s="1"/>
  <c r="S48" i="85"/>
  <c r="V48" i="85"/>
  <c r="G2514" i="1" s="1"/>
  <c r="AB48" i="85"/>
  <c r="G49" i="85"/>
  <c r="AB49" i="85" s="1"/>
  <c r="I49" i="85"/>
  <c r="M49" i="85"/>
  <c r="O49" i="85"/>
  <c r="S49" i="85"/>
  <c r="U49" i="85" s="1"/>
  <c r="V49" i="85"/>
  <c r="G50" i="85"/>
  <c r="I50" i="85"/>
  <c r="M50" i="85"/>
  <c r="O50" i="85" s="1"/>
  <c r="S50" i="85"/>
  <c r="T50" i="85" s="1"/>
  <c r="Y50" i="85"/>
  <c r="AB50" i="85"/>
  <c r="G51" i="85"/>
  <c r="AB51" i="85" s="1"/>
  <c r="I51" i="85"/>
  <c r="M51" i="85"/>
  <c r="V51" i="85" s="1"/>
  <c r="X51" i="85" s="1"/>
  <c r="O51" i="85"/>
  <c r="Y51" i="85" s="1"/>
  <c r="S51" i="85"/>
  <c r="G52" i="85"/>
  <c r="S52" i="85" s="1"/>
  <c r="T52" i="85" s="1"/>
  <c r="I52" i="85"/>
  <c r="M52" i="85"/>
  <c r="O52" i="85" s="1"/>
  <c r="AB52" i="85"/>
  <c r="G53" i="85"/>
  <c r="I53" i="85"/>
  <c r="M53" i="85"/>
  <c r="O53" i="85"/>
  <c r="S53" i="85"/>
  <c r="T53" i="85" s="1"/>
  <c r="U53" i="85"/>
  <c r="AB53" i="85"/>
  <c r="G54" i="85"/>
  <c r="S54" i="85" s="1"/>
  <c r="G2465" i="1" s="1"/>
  <c r="I54" i="85"/>
  <c r="M54" i="85"/>
  <c r="O54" i="85"/>
  <c r="V54" i="85"/>
  <c r="W54" i="85" s="1"/>
  <c r="AB54" i="85"/>
  <c r="G55" i="85"/>
  <c r="I55" i="85"/>
  <c r="M55" i="85"/>
  <c r="G56" i="85"/>
  <c r="I56" i="85"/>
  <c r="M56" i="85"/>
  <c r="V56" i="85" s="1"/>
  <c r="O56" i="85"/>
  <c r="G57" i="85"/>
  <c r="I57" i="85"/>
  <c r="M57" i="85"/>
  <c r="O57" i="85" s="1"/>
  <c r="G58" i="85"/>
  <c r="I58" i="85"/>
  <c r="M58" i="85"/>
  <c r="S58" i="85"/>
  <c r="U58" i="85" s="1"/>
  <c r="AB58" i="85"/>
  <c r="G59" i="85"/>
  <c r="I59" i="85"/>
  <c r="M59" i="85"/>
  <c r="O59" i="85"/>
  <c r="Y59" i="85" s="1"/>
  <c r="AA59" i="85" s="1"/>
  <c r="S59" i="85"/>
  <c r="V59" i="85"/>
  <c r="AB59" i="85"/>
  <c r="G60" i="85"/>
  <c r="AB60" i="85" s="1"/>
  <c r="I60" i="85"/>
  <c r="M60" i="85"/>
  <c r="O60" i="85"/>
  <c r="S60" i="85"/>
  <c r="U60" i="85" s="1"/>
  <c r="V60" i="85"/>
  <c r="G61" i="85"/>
  <c r="I61" i="85"/>
  <c r="M61" i="85"/>
  <c r="S61" i="85"/>
  <c r="T61" i="85" s="1"/>
  <c r="AB61" i="85"/>
  <c r="G62" i="85"/>
  <c r="AB62" i="85" s="1"/>
  <c r="I62" i="85"/>
  <c r="M62" i="85"/>
  <c r="V62" i="85" s="1"/>
  <c r="X62" i="85" s="1"/>
  <c r="O62" i="85"/>
  <c r="Y62" i="85" s="1"/>
  <c r="Z62" i="85" s="1"/>
  <c r="S62" i="85"/>
  <c r="G63" i="85"/>
  <c r="I63" i="85"/>
  <c r="M63" i="85"/>
  <c r="S63" i="85"/>
  <c r="T63" i="85" s="1"/>
  <c r="AB63" i="85"/>
  <c r="G64" i="85"/>
  <c r="AB64" i="85" s="1"/>
  <c r="G65" i="85"/>
  <c r="I65" i="85"/>
  <c r="M65" i="85"/>
  <c r="G66" i="85"/>
  <c r="S66" i="85" s="1"/>
  <c r="G2474" i="1" s="1"/>
  <c r="I66" i="85"/>
  <c r="M66" i="85"/>
  <c r="O66" i="85"/>
  <c r="Y66" i="85" s="1"/>
  <c r="AA66" i="85" s="1"/>
  <c r="V66" i="85"/>
  <c r="Z66" i="85"/>
  <c r="G67" i="85"/>
  <c r="S67" i="85" s="1"/>
  <c r="U67" i="85" s="1"/>
  <c r="I67" i="85"/>
  <c r="M67" i="85"/>
  <c r="O67" i="85"/>
  <c r="V67" i="85"/>
  <c r="W67" i="85" s="1"/>
  <c r="AB67" i="85"/>
  <c r="G68" i="85"/>
  <c r="I68" i="85"/>
  <c r="M68" i="85"/>
  <c r="G69" i="85"/>
  <c r="I69" i="85"/>
  <c r="M69" i="85"/>
  <c r="O69" i="85"/>
  <c r="Y69" i="85"/>
  <c r="G70" i="85"/>
  <c r="I70" i="85"/>
  <c r="M70" i="85"/>
  <c r="S70" i="85"/>
  <c r="U70" i="85" s="1"/>
  <c r="AB70" i="85"/>
  <c r="G71" i="85"/>
  <c r="AB71" i="85" s="1"/>
  <c r="G72" i="85"/>
  <c r="AB72" i="85" s="1"/>
  <c r="I72" i="85"/>
  <c r="M72" i="85"/>
  <c r="V72" i="85" s="1"/>
  <c r="G73" i="85"/>
  <c r="I73" i="85"/>
  <c r="M73" i="85"/>
  <c r="O73" i="85" s="1"/>
  <c r="Y73" i="85" s="1"/>
  <c r="AA73" i="85" s="1"/>
  <c r="S73" i="85"/>
  <c r="G2478" i="1" s="1"/>
  <c r="V73" i="85"/>
  <c r="AB73" i="85"/>
  <c r="G74" i="85"/>
  <c r="S74" i="85" s="1"/>
  <c r="I74" i="85"/>
  <c r="M74" i="85"/>
  <c r="O74" i="85"/>
  <c r="AB74" i="85"/>
  <c r="G75" i="85"/>
  <c r="I75" i="85"/>
  <c r="M75" i="85"/>
  <c r="O75" i="85"/>
  <c r="V75" i="85"/>
  <c r="G76" i="85"/>
  <c r="AB76" i="85" s="1"/>
  <c r="I76" i="85"/>
  <c r="M76" i="85"/>
  <c r="S76" i="85"/>
  <c r="G77" i="85"/>
  <c r="AB77" i="85" s="1"/>
  <c r="I77" i="85"/>
  <c r="M77" i="85"/>
  <c r="S77" i="85"/>
  <c r="G2481" i="1" s="1"/>
  <c r="G78" i="85"/>
  <c r="I78" i="85"/>
  <c r="M78" i="85"/>
  <c r="S78" i="85"/>
  <c r="AB78" i="85"/>
  <c r="G79" i="85"/>
  <c r="S79" i="85" s="1"/>
  <c r="G2482" i="1" s="1"/>
  <c r="I79" i="85"/>
  <c r="M79" i="85"/>
  <c r="O79" i="85"/>
  <c r="AB79" i="85"/>
  <c r="G80" i="85"/>
  <c r="I80" i="85"/>
  <c r="M80" i="85"/>
  <c r="O80" i="85"/>
  <c r="G81" i="85"/>
  <c r="I81" i="85"/>
  <c r="M81" i="85"/>
  <c r="O81" i="85" s="1"/>
  <c r="Y81" i="85" s="1"/>
  <c r="Z81" i="85" s="1"/>
  <c r="G82" i="85"/>
  <c r="AB82" i="85" s="1"/>
  <c r="G83" i="85"/>
  <c r="I83" i="85"/>
  <c r="M83" i="85"/>
  <c r="O83" i="85"/>
  <c r="S83" i="85"/>
  <c r="AB83" i="85"/>
  <c r="G84" i="85"/>
  <c r="I84" i="85"/>
  <c r="M84" i="85"/>
  <c r="O84" i="85"/>
  <c r="G85" i="85"/>
  <c r="I85" i="85"/>
  <c r="M85" i="85"/>
  <c r="V85" i="85" s="1"/>
  <c r="O85" i="85"/>
  <c r="Y85" i="85" s="1"/>
  <c r="AA85" i="85" s="1"/>
  <c r="S85" i="85"/>
  <c r="T85" i="85" s="1"/>
  <c r="AB85" i="85"/>
  <c r="G86" i="85"/>
  <c r="I86" i="85"/>
  <c r="M86" i="85"/>
  <c r="O86" i="85"/>
  <c r="Y86" i="85" s="1"/>
  <c r="Z86" i="85" s="1"/>
  <c r="AB86" i="85"/>
  <c r="G87" i="85"/>
  <c r="S87" i="85" s="1"/>
  <c r="G2486" i="1" s="1"/>
  <c r="I87" i="85"/>
  <c r="M87" i="85"/>
  <c r="O87" i="85"/>
  <c r="V87" i="85"/>
  <c r="W87" i="85" s="1"/>
  <c r="Y87" i="85"/>
  <c r="AA87" i="85" s="1"/>
  <c r="AB87" i="85"/>
  <c r="G88" i="85"/>
  <c r="I88" i="85"/>
  <c r="M88" i="85"/>
  <c r="O88" i="85"/>
  <c r="Y88" i="85" s="1"/>
  <c r="AA88" i="85" s="1"/>
  <c r="S88" i="85"/>
  <c r="V88" i="85"/>
  <c r="W88" i="85" s="1"/>
  <c r="AB88" i="85"/>
  <c r="G89" i="85"/>
  <c r="AB89" i="85"/>
  <c r="G90" i="85"/>
  <c r="AB90" i="85" s="1"/>
  <c r="I90" i="85"/>
  <c r="M90" i="85"/>
  <c r="V90" i="85" s="1"/>
  <c r="W90" i="85" s="1"/>
  <c r="O90" i="85"/>
  <c r="Y90" i="85" s="1"/>
  <c r="Z90" i="85" s="1"/>
  <c r="S90" i="85"/>
  <c r="G91" i="85"/>
  <c r="AB91" i="85" s="1"/>
  <c r="I91" i="85"/>
  <c r="M91" i="85"/>
  <c r="O91" i="85" s="1"/>
  <c r="Y91" i="85" s="1"/>
  <c r="Z91" i="85" s="1"/>
  <c r="S91" i="85"/>
  <c r="V91" i="85"/>
  <c r="W91" i="85" s="1"/>
  <c r="G92" i="85"/>
  <c r="AB92" i="85" s="1"/>
  <c r="I92" i="85"/>
  <c r="M92" i="85"/>
  <c r="O92" i="85"/>
  <c r="Y92" i="85" s="1"/>
  <c r="Z92" i="85" s="1"/>
  <c r="S92" i="85"/>
  <c r="V92" i="85"/>
  <c r="W92" i="85" s="1"/>
  <c r="G93" i="85"/>
  <c r="I93" i="85"/>
  <c r="O93" i="85"/>
  <c r="Y93" i="85" s="1"/>
  <c r="Z93" i="85" s="1"/>
  <c r="S93" i="85"/>
  <c r="G2493" i="1" s="1"/>
  <c r="V93" i="85"/>
  <c r="W93" i="85" s="1"/>
  <c r="AB93" i="85"/>
  <c r="G94" i="85"/>
  <c r="AB94" i="85" s="1"/>
  <c r="G95" i="85"/>
  <c r="I95" i="85"/>
  <c r="M95" i="85"/>
  <c r="O95" i="85" s="1"/>
  <c r="S95" i="85"/>
  <c r="AB95" i="85"/>
  <c r="G96" i="85"/>
  <c r="I96" i="85"/>
  <c r="M96" i="85"/>
  <c r="O96" i="85" s="1"/>
  <c r="G97" i="85"/>
  <c r="I97" i="85"/>
  <c r="M97" i="85"/>
  <c r="O97" i="85" s="1"/>
  <c r="S97" i="85"/>
  <c r="AB97" i="85"/>
  <c r="G98" i="85"/>
  <c r="AB98" i="85" s="1"/>
  <c r="G99" i="85"/>
  <c r="I99" i="85"/>
  <c r="M99" i="85"/>
  <c r="O99" i="85" s="1"/>
  <c r="G100" i="85"/>
  <c r="AB100" i="85" s="1"/>
  <c r="I100" i="85"/>
  <c r="M100" i="85"/>
  <c r="V100" i="85" s="1"/>
  <c r="W100" i="85" s="1"/>
  <c r="G101" i="85"/>
  <c r="AB101" i="85" s="1"/>
  <c r="I101" i="85"/>
  <c r="M101" i="85"/>
  <c r="G102" i="85"/>
  <c r="I102" i="85"/>
  <c r="M102" i="85"/>
  <c r="S102" i="85"/>
  <c r="AB102" i="85"/>
  <c r="G103" i="85"/>
  <c r="AB103" i="85" s="1"/>
  <c r="G104" i="85"/>
  <c r="I104" i="85"/>
  <c r="M104" i="85"/>
  <c r="O104" i="85"/>
  <c r="G105" i="85"/>
  <c r="AB105" i="85" s="1"/>
  <c r="I105" i="85"/>
  <c r="M105" i="85"/>
  <c r="O105" i="85" s="1"/>
  <c r="V105" i="85"/>
  <c r="G106" i="85"/>
  <c r="I106" i="85"/>
  <c r="M106" i="85"/>
  <c r="S106" i="85"/>
  <c r="AB106" i="85"/>
  <c r="G107" i="85"/>
  <c r="AB107" i="85" s="1"/>
  <c r="I108" i="85"/>
  <c r="M108" i="85"/>
  <c r="O108" i="85"/>
  <c r="I109" i="85"/>
  <c r="M109" i="85"/>
  <c r="O109" i="85" s="1"/>
  <c r="G110" i="85"/>
  <c r="AB110" i="85" s="1"/>
  <c r="I110" i="85"/>
  <c r="M110" i="85"/>
  <c r="O110" i="85" s="1"/>
  <c r="G111" i="85"/>
  <c r="I111" i="85"/>
  <c r="M111" i="85"/>
  <c r="O111" i="85" s="1"/>
  <c r="S111" i="85"/>
  <c r="T111" i="85" s="1"/>
  <c r="AB111" i="85"/>
  <c r="G112" i="85"/>
  <c r="S112" i="85" s="1"/>
  <c r="I112" i="85"/>
  <c r="M112" i="85"/>
  <c r="G113" i="85"/>
  <c r="S113" i="85" s="1"/>
  <c r="I113" i="85"/>
  <c r="M113" i="85"/>
  <c r="O113" i="85"/>
  <c r="G114" i="85"/>
  <c r="I114" i="85"/>
  <c r="M114" i="85"/>
  <c r="O114" i="85"/>
  <c r="S114" i="85"/>
  <c r="U114" i="85" s="1"/>
  <c r="AB114" i="85"/>
  <c r="G115" i="85"/>
  <c r="I115" i="85"/>
  <c r="M115" i="85"/>
  <c r="O115" i="85"/>
  <c r="S115" i="85"/>
  <c r="G2545" i="1" s="1"/>
  <c r="V115" i="85"/>
  <c r="X115" i="85" s="1"/>
  <c r="AB115" i="85"/>
  <c r="G116" i="85"/>
  <c r="V116" i="85" s="1"/>
  <c r="W116" i="85" s="1"/>
  <c r="I116" i="85"/>
  <c r="M116" i="85"/>
  <c r="O116" i="85"/>
  <c r="S116" i="85"/>
  <c r="T116" i="85" s="1"/>
  <c r="AB116" i="85"/>
  <c r="G117" i="85"/>
  <c r="S117" i="85" s="1"/>
  <c r="G2546" i="1" s="1"/>
  <c r="I117" i="85"/>
  <c r="M117" i="85"/>
  <c r="O117" i="85"/>
  <c r="V117" i="85"/>
  <c r="W117" i="85" s="1"/>
  <c r="AB117" i="85"/>
  <c r="G118" i="85"/>
  <c r="I118" i="85"/>
  <c r="M118" i="85"/>
  <c r="O118" i="85" s="1"/>
  <c r="G119" i="85"/>
  <c r="I119" i="85"/>
  <c r="M119" i="85"/>
  <c r="O119" i="85"/>
  <c r="G120" i="85"/>
  <c r="I120" i="85"/>
  <c r="M120" i="85"/>
  <c r="O120" i="85" s="1"/>
  <c r="S120" i="85"/>
  <c r="V120" i="85"/>
  <c r="AB120" i="85"/>
  <c r="G121" i="85"/>
  <c r="I121" i="85"/>
  <c r="M121" i="85"/>
  <c r="O121" i="85"/>
  <c r="S121" i="85"/>
  <c r="G2549" i="1" s="1"/>
  <c r="T121" i="85"/>
  <c r="V121" i="85"/>
  <c r="W121" i="85" s="1"/>
  <c r="AB121" i="85"/>
  <c r="G122" i="85"/>
  <c r="I122" i="85"/>
  <c r="M122" i="85"/>
  <c r="O122" i="85"/>
  <c r="S122" i="85"/>
  <c r="AB122" i="85"/>
  <c r="G123" i="85"/>
  <c r="AB123" i="85" s="1"/>
  <c r="I123" i="85"/>
  <c r="M123" i="85"/>
  <c r="O123" i="85" s="1"/>
  <c r="S123" i="85"/>
  <c r="G2551" i="1" s="1"/>
  <c r="G124" i="85"/>
  <c r="AB124" i="85" s="1"/>
  <c r="I124" i="85"/>
  <c r="M124" i="85"/>
  <c r="V124" i="85" s="1"/>
  <c r="O124" i="85"/>
  <c r="S124" i="85"/>
  <c r="G2552" i="1" s="1"/>
  <c r="T124" i="85"/>
  <c r="G125" i="85"/>
  <c r="I125" i="85"/>
  <c r="M125" i="85"/>
  <c r="O125" i="85"/>
  <c r="S125" i="85"/>
  <c r="T125" i="85" s="1"/>
  <c r="AB125" i="85"/>
  <c r="G126" i="85"/>
  <c r="S126" i="85" s="1"/>
  <c r="T126" i="85" s="1"/>
  <c r="I126" i="85"/>
  <c r="M126" i="85"/>
  <c r="O126" i="85"/>
  <c r="AB126" i="85"/>
  <c r="G127" i="85"/>
  <c r="I127" i="85"/>
  <c r="M127" i="85"/>
  <c r="O127" i="85" s="1"/>
  <c r="G128" i="85"/>
  <c r="I128" i="85"/>
  <c r="M128" i="85"/>
  <c r="V128" i="85" s="1"/>
  <c r="S128" i="85"/>
  <c r="AB128" i="85"/>
  <c r="G129" i="85"/>
  <c r="I129" i="85"/>
  <c r="M129" i="85"/>
  <c r="O129" i="85"/>
  <c r="S129" i="85"/>
  <c r="AB129" i="85"/>
  <c r="G130" i="85"/>
  <c r="I130" i="85"/>
  <c r="M130" i="85"/>
  <c r="O130" i="85"/>
  <c r="S130" i="85"/>
  <c r="T130" i="85" s="1"/>
  <c r="AB130" i="85"/>
  <c r="G131" i="85"/>
  <c r="S131" i="85" s="1"/>
  <c r="G2557" i="1" s="1"/>
  <c r="I131" i="85"/>
  <c r="M131" i="85"/>
  <c r="O131" i="85"/>
  <c r="V131" i="85"/>
  <c r="W131" i="85" s="1"/>
  <c r="AB131" i="85"/>
  <c r="G132" i="85"/>
  <c r="S132" i="85" s="1"/>
  <c r="I132" i="85"/>
  <c r="M132" i="85"/>
  <c r="AB132" i="85"/>
  <c r="G133" i="85"/>
  <c r="I133" i="85"/>
  <c r="M133" i="85"/>
  <c r="O133" i="85" s="1"/>
  <c r="G134" i="85"/>
  <c r="I134" i="85"/>
  <c r="M134" i="85"/>
  <c r="O134" i="85" s="1"/>
  <c r="G135" i="85"/>
  <c r="I135" i="85"/>
  <c r="M135" i="85"/>
  <c r="O135" i="85" s="1"/>
  <c r="S135" i="85"/>
  <c r="AB135" i="85"/>
  <c r="G136" i="85"/>
  <c r="I136" i="85"/>
  <c r="M136" i="85"/>
  <c r="O136" i="85" s="1"/>
  <c r="G137" i="85"/>
  <c r="S137" i="85" s="1"/>
  <c r="I137" i="85"/>
  <c r="M137" i="85"/>
  <c r="V137" i="85" s="1"/>
  <c r="G138" i="85"/>
  <c r="AB138" i="85" s="1"/>
  <c r="I138" i="85"/>
  <c r="M138" i="85"/>
  <c r="O138" i="85" s="1"/>
  <c r="S138" i="85"/>
  <c r="V138" i="85"/>
  <c r="G139" i="85"/>
  <c r="AB139" i="85" s="1"/>
  <c r="I139" i="85"/>
  <c r="M139" i="85"/>
  <c r="O139" i="85"/>
  <c r="G140" i="85"/>
  <c r="I140" i="85"/>
  <c r="M140" i="85"/>
  <c r="O140" i="85"/>
  <c r="S140" i="85"/>
  <c r="T140" i="85" s="1"/>
  <c r="AB140" i="85"/>
  <c r="G141" i="85"/>
  <c r="AB141" i="85" s="1"/>
  <c r="I141" i="85"/>
  <c r="M141" i="85"/>
  <c r="S141" i="85"/>
  <c r="G2563" i="1" s="1"/>
  <c r="G142" i="85"/>
  <c r="I142" i="85"/>
  <c r="M142" i="85"/>
  <c r="V142" i="85" s="1"/>
  <c r="W142" i="85" s="1"/>
  <c r="G143" i="85"/>
  <c r="AB143" i="85" s="1"/>
  <c r="I143" i="85"/>
  <c r="M143" i="85"/>
  <c r="O143" i="85"/>
  <c r="S143" i="85"/>
  <c r="G2565" i="1" s="1"/>
  <c r="G144" i="85"/>
  <c r="I144" i="85"/>
  <c r="M144" i="85"/>
  <c r="O144" i="85" s="1"/>
  <c r="S144" i="85"/>
  <c r="AB144" i="85"/>
  <c r="G145" i="85"/>
  <c r="I145" i="85"/>
  <c r="M145" i="85"/>
  <c r="G146" i="85"/>
  <c r="S146" i="85" s="1"/>
  <c r="G2569" i="1" s="1"/>
  <c r="I146" i="85"/>
  <c r="M146" i="85"/>
  <c r="O146" i="85"/>
  <c r="Y146" i="85" s="1"/>
  <c r="Z146" i="85" s="1"/>
  <c r="G147" i="85"/>
  <c r="S147" i="85" s="1"/>
  <c r="I147" i="85"/>
  <c r="M147" i="85"/>
  <c r="O147" i="85"/>
  <c r="V147" i="85"/>
  <c r="W147" i="85" s="1"/>
  <c r="AB147" i="85"/>
  <c r="G148" i="85"/>
  <c r="I148" i="85"/>
  <c r="M148" i="85"/>
  <c r="G149" i="85"/>
  <c r="I149" i="85"/>
  <c r="M149" i="85"/>
  <c r="V149" i="85" s="1"/>
  <c r="G150" i="85"/>
  <c r="I150" i="85"/>
  <c r="M150" i="85"/>
  <c r="O150" i="85"/>
  <c r="G151" i="85"/>
  <c r="I151" i="85"/>
  <c r="M151" i="85"/>
  <c r="O151" i="85"/>
  <c r="S151" i="85"/>
  <c r="AB151" i="85"/>
  <c r="G152" i="85"/>
  <c r="S152" i="85" s="1"/>
  <c r="I152" i="85"/>
  <c r="M152" i="85"/>
  <c r="O152" i="85"/>
  <c r="AB152" i="85"/>
  <c r="G153" i="85"/>
  <c r="I153" i="85"/>
  <c r="M153" i="85"/>
  <c r="G154" i="85"/>
  <c r="I154" i="85"/>
  <c r="M154" i="85"/>
  <c r="V154" i="85" s="1"/>
  <c r="O154" i="85"/>
  <c r="S154" i="85"/>
  <c r="AB154" i="85"/>
  <c r="G155" i="85"/>
  <c r="I155" i="85"/>
  <c r="M155" i="85"/>
  <c r="O155" i="85"/>
  <c r="S155" i="85"/>
  <c r="AB155" i="85"/>
  <c r="G156" i="85"/>
  <c r="I156" i="85"/>
  <c r="M156" i="85"/>
  <c r="O156" i="85"/>
  <c r="S156" i="85"/>
  <c r="T156" i="85" s="1"/>
  <c r="V156" i="85"/>
  <c r="X156" i="85" s="1"/>
  <c r="AB156" i="85"/>
  <c r="G157" i="85"/>
  <c r="I157" i="85"/>
  <c r="M157" i="85"/>
  <c r="O157" i="85"/>
  <c r="S157" i="85"/>
  <c r="T157" i="85" s="1"/>
  <c r="V157" i="85"/>
  <c r="X157" i="85" s="1"/>
  <c r="AB157" i="85"/>
  <c r="G158" i="85"/>
  <c r="S158" i="85" s="1"/>
  <c r="I158" i="85"/>
  <c r="M158" i="85"/>
  <c r="O158" i="85" s="1"/>
  <c r="G159" i="85"/>
  <c r="AB159" i="85" s="1"/>
  <c r="I159" i="85"/>
  <c r="M159" i="85"/>
  <c r="O159" i="85"/>
  <c r="S159" i="85"/>
  <c r="U159" i="85" s="1"/>
  <c r="V159" i="85"/>
  <c r="G160" i="85"/>
  <c r="I160" i="85"/>
  <c r="M160" i="85"/>
  <c r="O160" i="85" s="1"/>
  <c r="S160" i="85"/>
  <c r="AB160" i="85"/>
  <c r="G161" i="85"/>
  <c r="S161" i="85" s="1"/>
  <c r="U161" i="85" s="1"/>
  <c r="I161" i="85"/>
  <c r="M161" i="85"/>
  <c r="AB161" i="85"/>
  <c r="G162" i="85"/>
  <c r="I162" i="85"/>
  <c r="M162" i="85"/>
  <c r="O162" i="85"/>
  <c r="AB162" i="85"/>
  <c r="G163" i="85"/>
  <c r="S163" i="85" s="1"/>
  <c r="U163" i="85" s="1"/>
  <c r="I163" i="85"/>
  <c r="M163" i="85"/>
  <c r="O163" i="85"/>
  <c r="V163" i="85"/>
  <c r="W163" i="85" s="1"/>
  <c r="Y163" i="85"/>
  <c r="AA163" i="85" s="1"/>
  <c r="AB163" i="85"/>
  <c r="G164" i="85"/>
  <c r="I164" i="85"/>
  <c r="M164" i="85"/>
  <c r="O164" i="85"/>
  <c r="S164" i="85"/>
  <c r="AB164" i="85"/>
  <c r="G165" i="85"/>
  <c r="S165" i="85" s="1"/>
  <c r="G2581" i="1" s="1"/>
  <c r="I165" i="85"/>
  <c r="M165" i="85"/>
  <c r="O165" i="85"/>
  <c r="V165" i="85"/>
  <c r="AB165" i="85"/>
  <c r="G166" i="85"/>
  <c r="I166" i="85"/>
  <c r="M166" i="85"/>
  <c r="G167" i="85"/>
  <c r="I167" i="85"/>
  <c r="M167" i="85"/>
  <c r="G168" i="85"/>
  <c r="S168" i="85" s="1"/>
  <c r="G2584" i="1" s="1"/>
  <c r="I168" i="85"/>
  <c r="M168" i="85"/>
  <c r="O168" i="85"/>
  <c r="G169" i="85"/>
  <c r="AB169" i="85" s="1"/>
  <c r="I169" i="85"/>
  <c r="M169" i="85"/>
  <c r="V169" i="85" s="1"/>
  <c r="O169" i="85"/>
  <c r="S169" i="85"/>
  <c r="G170" i="85"/>
  <c r="AB170" i="85" s="1"/>
  <c r="I170" i="85"/>
  <c r="M170" i="85"/>
  <c r="V170" i="85" s="1"/>
  <c r="W170" i="85" s="1"/>
  <c r="G171" i="85"/>
  <c r="I171" i="85"/>
  <c r="M171" i="85"/>
  <c r="V171" i="85" s="1"/>
  <c r="O171" i="85"/>
  <c r="S171" i="85"/>
  <c r="U171" i="85" s="1"/>
  <c r="Y171" i="85"/>
  <c r="Z171" i="85" s="1"/>
  <c r="AB171" i="85"/>
  <c r="G172" i="85"/>
  <c r="S172" i="85" s="1"/>
  <c r="I172" i="85"/>
  <c r="M172" i="85"/>
  <c r="G173" i="85"/>
  <c r="AB173" i="85" s="1"/>
  <c r="I173" i="85"/>
  <c r="M173" i="85"/>
  <c r="O173" i="85"/>
  <c r="S173" i="85"/>
  <c r="V173" i="85"/>
  <c r="G174" i="85"/>
  <c r="AB174" i="85" s="1"/>
  <c r="I174" i="85"/>
  <c r="M174" i="85"/>
  <c r="G175" i="85"/>
  <c r="I175" i="85"/>
  <c r="M175" i="85"/>
  <c r="O175" i="85"/>
  <c r="S175" i="85"/>
  <c r="U175" i="85" s="1"/>
  <c r="V175" i="85"/>
  <c r="W175" i="85" s="1"/>
  <c r="AB175" i="85"/>
  <c r="G176" i="85"/>
  <c r="I176" i="85"/>
  <c r="M176" i="85"/>
  <c r="O176" i="85"/>
  <c r="S176" i="85"/>
  <c r="G2589" i="1" s="1"/>
  <c r="AB176" i="85"/>
  <c r="G177" i="85"/>
  <c r="I177" i="85"/>
  <c r="M177" i="85"/>
  <c r="O177" i="85"/>
  <c r="G178" i="85"/>
  <c r="AB178" i="85" s="1"/>
  <c r="I178" i="85"/>
  <c r="M178" i="85"/>
  <c r="S178" i="85"/>
  <c r="G2591" i="1" s="1"/>
  <c r="G179" i="85"/>
  <c r="AB179" i="85" s="1"/>
  <c r="I179" i="85"/>
  <c r="M179" i="85"/>
  <c r="O179" i="85" s="1"/>
  <c r="S179" i="85"/>
  <c r="U179" i="85" s="1"/>
  <c r="G180" i="85"/>
  <c r="I180" i="85"/>
  <c r="M180" i="85"/>
  <c r="O180" i="85"/>
  <c r="S180" i="85"/>
  <c r="AB180" i="85"/>
  <c r="G181" i="85"/>
  <c r="S181" i="85" s="1"/>
  <c r="I181" i="85"/>
  <c r="M181" i="85"/>
  <c r="O181" i="85"/>
  <c r="V181" i="85"/>
  <c r="W181" i="85" s="1"/>
  <c r="X181" i="85"/>
  <c r="AB181" i="85"/>
  <c r="G182" i="85"/>
  <c r="S182" i="85" s="1"/>
  <c r="I182" i="85"/>
  <c r="M182" i="85"/>
  <c r="AB182" i="85"/>
  <c r="G183" i="85"/>
  <c r="I183" i="85"/>
  <c r="M183" i="85"/>
  <c r="O183" i="85"/>
  <c r="G184" i="85"/>
  <c r="I184" i="85"/>
  <c r="M184" i="85"/>
  <c r="O184" i="85"/>
  <c r="G185" i="85"/>
  <c r="I185" i="85"/>
  <c r="M185" i="85"/>
  <c r="O185" i="85"/>
  <c r="S185" i="85"/>
  <c r="V185" i="85"/>
  <c r="W185" i="85" s="1"/>
  <c r="AB185" i="85"/>
  <c r="G186" i="85"/>
  <c r="AB186" i="85" s="1"/>
  <c r="I186" i="85"/>
  <c r="M186" i="85"/>
  <c r="O186" i="85"/>
  <c r="S186" i="85"/>
  <c r="G2597" i="1" s="1"/>
  <c r="G187" i="85"/>
  <c r="I187" i="85"/>
  <c r="M187" i="85"/>
  <c r="O187" i="85" s="1"/>
  <c r="S187" i="85"/>
  <c r="U187" i="85" s="1"/>
  <c r="AB187" i="85"/>
  <c r="G188" i="85"/>
  <c r="I188" i="85"/>
  <c r="M188" i="85"/>
  <c r="O188" i="85"/>
  <c r="Y188" i="85" s="1"/>
  <c r="S188" i="85"/>
  <c r="T188" i="85" s="1"/>
  <c r="V188" i="85"/>
  <c r="W188" i="85" s="1"/>
  <c r="AB188" i="85"/>
  <c r="G189" i="85"/>
  <c r="I189" i="85"/>
  <c r="M189" i="85"/>
  <c r="O189" i="85"/>
  <c r="Y189" i="85" s="1"/>
  <c r="S189" i="85"/>
  <c r="V189" i="85"/>
  <c r="W189" i="85" s="1"/>
  <c r="AB189" i="85"/>
  <c r="G190" i="85"/>
  <c r="I190" i="85"/>
  <c r="M190" i="85"/>
  <c r="V190" i="85" s="1"/>
  <c r="O190" i="85"/>
  <c r="Y190" i="85" s="1"/>
  <c r="S190" i="85"/>
  <c r="U190" i="85" s="1"/>
  <c r="T190" i="85"/>
  <c r="AB190" i="85"/>
  <c r="G191" i="85"/>
  <c r="AB191" i="85" s="1"/>
  <c r="I191" i="85"/>
  <c r="M191" i="85"/>
  <c r="O191" i="85" s="1"/>
  <c r="G192" i="85"/>
  <c r="I192" i="85"/>
  <c r="M192" i="85"/>
  <c r="O192" i="85"/>
  <c r="S192" i="85"/>
  <c r="T192" i="85" s="1"/>
  <c r="AB192" i="85"/>
  <c r="G193" i="85"/>
  <c r="S193" i="85" s="1"/>
  <c r="G2603" i="1" s="1"/>
  <c r="I193" i="85"/>
  <c r="M193" i="85"/>
  <c r="O193" i="85"/>
  <c r="AB193" i="85"/>
  <c r="G194" i="85"/>
  <c r="I194" i="85"/>
  <c r="M194" i="85"/>
  <c r="O194" i="85"/>
  <c r="G195" i="85"/>
  <c r="AB195" i="85" s="1"/>
  <c r="I195" i="85"/>
  <c r="M195" i="85"/>
  <c r="O195" i="85"/>
  <c r="S195" i="85"/>
  <c r="T195" i="85" s="1"/>
  <c r="V195" i="85"/>
  <c r="W195" i="85" s="1"/>
  <c r="G196" i="85"/>
  <c r="I196" i="85"/>
  <c r="M196" i="85"/>
  <c r="S196" i="85"/>
  <c r="U196" i="85"/>
  <c r="AB196" i="85"/>
  <c r="G197" i="85"/>
  <c r="I197" i="85"/>
  <c r="M197" i="85"/>
  <c r="O197" i="85"/>
  <c r="S197" i="85"/>
  <c r="U197" i="85" s="1"/>
  <c r="V197" i="85"/>
  <c r="AB197" i="85"/>
  <c r="G198" i="85"/>
  <c r="I198" i="85"/>
  <c r="M198" i="85"/>
  <c r="G199" i="85"/>
  <c r="AB199" i="85" s="1"/>
  <c r="I199" i="85"/>
  <c r="M199" i="85"/>
  <c r="O199" i="85"/>
  <c r="G200" i="85"/>
  <c r="I200" i="85"/>
  <c r="M200" i="85"/>
  <c r="O200" i="85"/>
  <c r="S200" i="85"/>
  <c r="G2607" i="1" s="1"/>
  <c r="V200" i="85"/>
  <c r="AB200" i="85"/>
  <c r="G201" i="85"/>
  <c r="I201" i="85"/>
  <c r="M201" i="85"/>
  <c r="O201" i="85"/>
  <c r="S201" i="85"/>
  <c r="T201" i="85" s="1"/>
  <c r="G202" i="85"/>
  <c r="S202" i="85" s="1"/>
  <c r="G2608" i="1" s="1"/>
  <c r="I202" i="85"/>
  <c r="M202" i="85"/>
  <c r="O202" i="85"/>
  <c r="V202" i="85"/>
  <c r="AB202" i="85"/>
  <c r="G203" i="85"/>
  <c r="S203" i="85" s="1"/>
  <c r="G2609" i="1" s="1"/>
  <c r="I203" i="85"/>
  <c r="M203" i="85"/>
  <c r="AB203" i="85"/>
  <c r="G204" i="85"/>
  <c r="S204" i="85" s="1"/>
  <c r="T204" i="85" s="1"/>
  <c r="I204" i="85"/>
  <c r="M204" i="85"/>
  <c r="G205" i="85"/>
  <c r="S205" i="85" s="1"/>
  <c r="G2610" i="1" s="1"/>
  <c r="I205" i="85"/>
  <c r="M205" i="85"/>
  <c r="O205" i="85"/>
  <c r="V205" i="85"/>
  <c r="Y205" i="85"/>
  <c r="Z205" i="85" s="1"/>
  <c r="AA205" i="85"/>
  <c r="AB205" i="85"/>
  <c r="G206" i="85"/>
  <c r="S206" i="85" s="1"/>
  <c r="G2611" i="1" s="1"/>
  <c r="I206" i="85"/>
  <c r="M206" i="85"/>
  <c r="O206" i="85"/>
  <c r="T206" i="85"/>
  <c r="U206" i="85"/>
  <c r="V206" i="85"/>
  <c r="W206" i="85" s="1"/>
  <c r="Y206" i="85"/>
  <c r="Z206" i="85" s="1"/>
  <c r="AB206" i="85"/>
  <c r="G207" i="85"/>
  <c r="I207" i="85"/>
  <c r="M207" i="85"/>
  <c r="O207" i="85"/>
  <c r="S207" i="85"/>
  <c r="U207" i="85" s="1"/>
  <c r="V207" i="85"/>
  <c r="W207" i="85" s="1"/>
  <c r="X207" i="85"/>
  <c r="Y207" i="85"/>
  <c r="AB207" i="85"/>
  <c r="G208" i="85"/>
  <c r="AB208" i="85"/>
  <c r="G209" i="85"/>
  <c r="AB209" i="85" s="1"/>
  <c r="I209" i="85"/>
  <c r="M209" i="85"/>
  <c r="O209" i="85" s="1"/>
  <c r="S209" i="85"/>
  <c r="G210" i="85"/>
  <c r="AB210" i="85" s="1"/>
  <c r="I210" i="85"/>
  <c r="M210" i="85"/>
  <c r="O210" i="85"/>
  <c r="S210" i="85"/>
  <c r="T210" i="85" s="1"/>
  <c r="V210" i="85"/>
  <c r="X210" i="85" s="1"/>
  <c r="G211" i="85"/>
  <c r="AB211" i="85" s="1"/>
  <c r="I211" i="85"/>
  <c r="M211" i="85"/>
  <c r="S211" i="85"/>
  <c r="U211" i="85" s="1"/>
  <c r="T211" i="85"/>
  <c r="G212" i="85"/>
  <c r="I212" i="85"/>
  <c r="M212" i="85"/>
  <c r="V212" i="85" s="1"/>
  <c r="O212" i="85"/>
  <c r="S212" i="85"/>
  <c r="Y212" i="85"/>
  <c r="Z212" i="85" s="1"/>
  <c r="AB212" i="85"/>
  <c r="G213" i="85"/>
  <c r="AB213" i="85" s="1"/>
  <c r="G214" i="85"/>
  <c r="I214" i="85"/>
  <c r="M214" i="85"/>
  <c r="O214" i="85" s="1"/>
  <c r="G215" i="85"/>
  <c r="S215" i="85" s="1"/>
  <c r="G2615" i="1" s="1"/>
  <c r="I215" i="85"/>
  <c r="M215" i="85"/>
  <c r="O215" i="85"/>
  <c r="Y215" i="85" s="1"/>
  <c r="G216" i="85"/>
  <c r="S216" i="85" s="1"/>
  <c r="G2616" i="1" s="1"/>
  <c r="I216" i="85"/>
  <c r="M216" i="85"/>
  <c r="AB216" i="85"/>
  <c r="G217" i="85"/>
  <c r="I217" i="85"/>
  <c r="M217" i="85"/>
  <c r="O217" i="85" s="1"/>
  <c r="G218" i="85"/>
  <c r="AB218" i="85" s="1"/>
  <c r="I218" i="85"/>
  <c r="M218" i="85"/>
  <c r="S218" i="85"/>
  <c r="G219" i="85"/>
  <c r="S219" i="85" s="1"/>
  <c r="T219" i="85" s="1"/>
  <c r="I219" i="85"/>
  <c r="M219" i="85"/>
  <c r="O219" i="85"/>
  <c r="G220" i="85"/>
  <c r="I220" i="85"/>
  <c r="M220" i="85"/>
  <c r="O220" i="85"/>
  <c r="V220" i="85"/>
  <c r="W220" i="85" s="1"/>
  <c r="G221" i="85"/>
  <c r="I221" i="85"/>
  <c r="M221" i="85"/>
  <c r="O221" i="85" s="1"/>
  <c r="G222" i="85"/>
  <c r="I222" i="85"/>
  <c r="M222" i="85"/>
  <c r="O222" i="85"/>
  <c r="V222" i="85"/>
  <c r="G223" i="85"/>
  <c r="AB223" i="85" s="1"/>
  <c r="I223" i="85"/>
  <c r="M223" i="85"/>
  <c r="V223" i="85" s="1"/>
  <c r="W223" i="85" s="1"/>
  <c r="O223" i="85"/>
  <c r="G224" i="85"/>
  <c r="I224" i="85"/>
  <c r="M224" i="85"/>
  <c r="O224" i="85" s="1"/>
  <c r="S224" i="85"/>
  <c r="V224" i="85"/>
  <c r="AB224" i="85"/>
  <c r="G225" i="85"/>
  <c r="I225" i="85"/>
  <c r="M225" i="85"/>
  <c r="O225" i="85"/>
  <c r="V225" i="85"/>
  <c r="W225" i="85" s="1"/>
  <c r="G226" i="85"/>
  <c r="S226" i="85" s="1"/>
  <c r="G2623" i="1" s="1"/>
  <c r="I226" i="85"/>
  <c r="M226" i="85"/>
  <c r="O226" i="85" s="1"/>
  <c r="V226" i="85"/>
  <c r="X226" i="85" s="1"/>
  <c r="Y226" i="85"/>
  <c r="Z226" i="85" s="1"/>
  <c r="AB226" i="85"/>
  <c r="G227" i="85"/>
  <c r="AB227" i="85" s="1"/>
  <c r="I227" i="85"/>
  <c r="M227" i="85"/>
  <c r="O227" i="85"/>
  <c r="S227" i="85"/>
  <c r="V227" i="85"/>
  <c r="X227" i="85" s="1"/>
  <c r="Y227" i="85"/>
  <c r="AA227" i="85" s="1"/>
  <c r="G228" i="85"/>
  <c r="I228" i="85"/>
  <c r="M228" i="85"/>
  <c r="O228" i="85"/>
  <c r="Y228" i="85" s="1"/>
  <c r="S228" i="85"/>
  <c r="U228" i="85" s="1"/>
  <c r="V228" i="85"/>
  <c r="W228" i="85" s="1"/>
  <c r="AB228" i="85"/>
  <c r="G229" i="85"/>
  <c r="I229" i="85"/>
  <c r="M229" i="85"/>
  <c r="O229" i="85" s="1"/>
  <c r="Y229" i="85" s="1"/>
  <c r="S229" i="85"/>
  <c r="V229" i="85"/>
  <c r="AB229" i="85"/>
  <c r="G230" i="85"/>
  <c r="AB230" i="85" s="1"/>
  <c r="G231" i="85"/>
  <c r="S231" i="85" s="1"/>
  <c r="G2627" i="1" s="1"/>
  <c r="I231" i="85"/>
  <c r="M231" i="85"/>
  <c r="V231" i="85" s="1"/>
  <c r="W231" i="85" s="1"/>
  <c r="O231" i="85"/>
  <c r="AB231" i="85"/>
  <c r="G232" i="85"/>
  <c r="I232" i="85"/>
  <c r="M232" i="85"/>
  <c r="V232" i="85" s="1"/>
  <c r="O232" i="85"/>
  <c r="Y232" i="85" s="1"/>
  <c r="S232" i="85"/>
  <c r="G2628" i="1" s="1"/>
  <c r="AB232" i="85"/>
  <c r="G233" i="85"/>
  <c r="S233" i="85" s="1"/>
  <c r="G2629" i="1" s="1"/>
  <c r="I233" i="85"/>
  <c r="M233" i="85"/>
  <c r="AB233" i="85"/>
  <c r="G234" i="85"/>
  <c r="I234" i="85"/>
  <c r="M234" i="85"/>
  <c r="O234" i="85"/>
  <c r="G235" i="85"/>
  <c r="AB235" i="85"/>
  <c r="G236" i="85"/>
  <c r="AB236" i="85" s="1"/>
  <c r="I236" i="85"/>
  <c r="M236" i="85"/>
  <c r="O236" i="85"/>
  <c r="V236" i="85"/>
  <c r="X236" i="85" s="1"/>
  <c r="G237" i="85"/>
  <c r="AB237" i="85" s="1"/>
  <c r="I237" i="85"/>
  <c r="M237" i="85"/>
  <c r="O237" i="85"/>
  <c r="S237" i="85"/>
  <c r="V237" i="85"/>
  <c r="W237" i="85" s="1"/>
  <c r="G238" i="85"/>
  <c r="I238" i="85"/>
  <c r="M238" i="85"/>
  <c r="O238" i="85" s="1"/>
  <c r="S238" i="85"/>
  <c r="V238" i="85"/>
  <c r="W238" i="85" s="1"/>
  <c r="AB238" i="85"/>
  <c r="G239" i="85"/>
  <c r="I239" i="85"/>
  <c r="M239" i="85"/>
  <c r="O239" i="85"/>
  <c r="S239" i="85"/>
  <c r="T239" i="85" s="1"/>
  <c r="V239" i="85"/>
  <c r="AB239" i="85"/>
  <c r="G240" i="85"/>
  <c r="AB240" i="85"/>
  <c r="G241" i="85"/>
  <c r="I241" i="85"/>
  <c r="M241" i="85"/>
  <c r="O241" i="85"/>
  <c r="G242" i="85"/>
  <c r="S242" i="85" s="1"/>
  <c r="G2635" i="1" s="1"/>
  <c r="I242" i="85"/>
  <c r="M242" i="85"/>
  <c r="O242" i="85" s="1"/>
  <c r="G243" i="85"/>
  <c r="S243" i="85" s="1"/>
  <c r="I243" i="85"/>
  <c r="M243" i="85"/>
  <c r="AB243" i="85"/>
  <c r="G244" i="85"/>
  <c r="S244" i="85" s="1"/>
  <c r="G2636" i="1" s="1"/>
  <c r="I244" i="85"/>
  <c r="M244" i="85"/>
  <c r="O244" i="85" s="1"/>
  <c r="G245" i="85"/>
  <c r="I245" i="85"/>
  <c r="M245" i="85"/>
  <c r="V245" i="85" s="1"/>
  <c r="O245" i="85"/>
  <c r="S245" i="85"/>
  <c r="G2637" i="1" s="1"/>
  <c r="Y245" i="85"/>
  <c r="AA245" i="85" s="1"/>
  <c r="AB245" i="85"/>
  <c r="G246" i="85"/>
  <c r="S246" i="85" s="1"/>
  <c r="G2638" i="1" s="1"/>
  <c r="I246" i="85"/>
  <c r="M246" i="85"/>
  <c r="AB246" i="85"/>
  <c r="G247" i="85"/>
  <c r="I247" i="85"/>
  <c r="M247" i="85"/>
  <c r="O247" i="85"/>
  <c r="V247" i="85"/>
  <c r="W247" i="85" s="1"/>
  <c r="G248" i="85"/>
  <c r="AB248" i="85"/>
  <c r="G249" i="85"/>
  <c r="AB249" i="85" s="1"/>
  <c r="I249" i="85"/>
  <c r="M249" i="85"/>
  <c r="O249" i="85"/>
  <c r="V249" i="85"/>
  <c r="X249" i="85" s="1"/>
  <c r="G250" i="85"/>
  <c r="I250" i="85"/>
  <c r="M250" i="85"/>
  <c r="O250" i="85"/>
  <c r="Y250" i="85" s="1"/>
  <c r="S250" i="85"/>
  <c r="V250" i="85"/>
  <c r="W250" i="85" s="1"/>
  <c r="AB250" i="85"/>
  <c r="G251" i="85"/>
  <c r="I251" i="85"/>
  <c r="M251" i="85"/>
  <c r="O251" i="85" s="1"/>
  <c r="Y251" i="85" s="1"/>
  <c r="S251" i="85"/>
  <c r="AB251" i="85"/>
  <c r="G252" i="85"/>
  <c r="AB252" i="85" s="1"/>
  <c r="I252" i="85"/>
  <c r="M252" i="85"/>
  <c r="S252" i="85"/>
  <c r="U252" i="85" s="1"/>
  <c r="G253" i="85"/>
  <c r="AB253" i="85" s="1"/>
  <c r="G254" i="85"/>
  <c r="I254" i="85"/>
  <c r="M254" i="85"/>
  <c r="O254" i="85" s="1"/>
  <c r="AB254" i="85"/>
  <c r="G255" i="85"/>
  <c r="AB255" i="85" s="1"/>
  <c r="I255" i="85"/>
  <c r="M255" i="85"/>
  <c r="S255" i="85"/>
  <c r="T255" i="85" s="1"/>
  <c r="G256" i="85"/>
  <c r="I256" i="85"/>
  <c r="M256" i="85"/>
  <c r="O256" i="85"/>
  <c r="S256" i="85"/>
  <c r="T256" i="85" s="1"/>
  <c r="V256" i="85"/>
  <c r="AB256" i="85"/>
  <c r="G257" i="85"/>
  <c r="I257" i="85"/>
  <c r="M257" i="85"/>
  <c r="O257" i="85" s="1"/>
  <c r="AB257" i="85"/>
  <c r="G258" i="85"/>
  <c r="AB258" i="85" s="1"/>
  <c r="I258" i="85"/>
  <c r="M258" i="85"/>
  <c r="G259" i="85"/>
  <c r="I259" i="85"/>
  <c r="M259" i="85"/>
  <c r="O259" i="85"/>
  <c r="Y259" i="85" s="1"/>
  <c r="S259" i="85"/>
  <c r="T259" i="85" s="1"/>
  <c r="V259" i="85"/>
  <c r="AB259" i="85"/>
  <c r="G260" i="85"/>
  <c r="AB260" i="85" s="1"/>
  <c r="G261" i="85"/>
  <c r="I261" i="85"/>
  <c r="M261" i="85"/>
  <c r="O261" i="85" s="1"/>
  <c r="S261" i="85"/>
  <c r="V261" i="85"/>
  <c r="W261" i="85" s="1"/>
  <c r="AB261" i="85"/>
  <c r="G262" i="85"/>
  <c r="I262" i="85"/>
  <c r="M262" i="85"/>
  <c r="O262" i="85"/>
  <c r="V262" i="85"/>
  <c r="W262" i="85" s="1"/>
  <c r="G263" i="85"/>
  <c r="I263" i="85"/>
  <c r="M263" i="85"/>
  <c r="O263" i="85" s="1"/>
  <c r="G264" i="85"/>
  <c r="I264" i="85"/>
  <c r="M264" i="85"/>
  <c r="O264" i="85" s="1"/>
  <c r="S264" i="85"/>
  <c r="T264" i="85" s="1"/>
  <c r="V264" i="85"/>
  <c r="AB264" i="85"/>
  <c r="G265" i="85"/>
  <c r="AB265" i="85" s="1"/>
  <c r="G266" i="85"/>
  <c r="I266" i="85"/>
  <c r="M266" i="85"/>
  <c r="O266" i="85"/>
  <c r="S266" i="85"/>
  <c r="V266" i="85"/>
  <c r="AB266" i="85"/>
  <c r="G267" i="85"/>
  <c r="I267" i="85"/>
  <c r="M267" i="85"/>
  <c r="O267" i="85" s="1"/>
  <c r="Y267" i="85"/>
  <c r="AB267" i="85"/>
  <c r="G268" i="85"/>
  <c r="I268" i="85"/>
  <c r="M268" i="85"/>
  <c r="V268" i="85" s="1"/>
  <c r="O268" i="85"/>
  <c r="Y268" i="85" s="1"/>
  <c r="S268" i="85"/>
  <c r="AB268" i="85"/>
  <c r="G269" i="85"/>
  <c r="I269" i="85"/>
  <c r="M269" i="85"/>
  <c r="S269" i="85"/>
  <c r="G2646" i="1" s="1"/>
  <c r="AB269" i="85"/>
  <c r="G270" i="85"/>
  <c r="AB270" i="85" s="1"/>
  <c r="G271" i="85"/>
  <c r="I271" i="85"/>
  <c r="M271" i="85"/>
  <c r="O271" i="85"/>
  <c r="S271" i="85"/>
  <c r="AB271" i="85"/>
  <c r="G272" i="85"/>
  <c r="I272" i="85"/>
  <c r="M272" i="85"/>
  <c r="V272" i="85" s="1"/>
  <c r="O272" i="85"/>
  <c r="Y272" i="85" s="1"/>
  <c r="G273" i="85"/>
  <c r="I273" i="85"/>
  <c r="M273" i="85"/>
  <c r="S273" i="85"/>
  <c r="AB273" i="85"/>
  <c r="G274" i="85"/>
  <c r="I274" i="85"/>
  <c r="M274" i="85"/>
  <c r="O274" i="85"/>
  <c r="G275" i="85"/>
  <c r="AB275" i="85" s="1"/>
  <c r="G276" i="85"/>
  <c r="I276" i="85"/>
  <c r="M276" i="85"/>
  <c r="V276" i="85" s="1"/>
  <c r="G277" i="85"/>
  <c r="S277" i="85" s="1"/>
  <c r="I277" i="85"/>
  <c r="M277" i="85"/>
  <c r="O277" i="85"/>
  <c r="V277" i="85"/>
  <c r="G278" i="85"/>
  <c r="I278" i="85"/>
  <c r="M278" i="85"/>
  <c r="O278" i="85" s="1"/>
  <c r="Y278" i="85" s="1"/>
  <c r="AB278" i="85"/>
  <c r="G279" i="85"/>
  <c r="AB279" i="85" s="1"/>
  <c r="I279" i="85"/>
  <c r="M279" i="85"/>
  <c r="O279" i="85" s="1"/>
  <c r="G280" i="85"/>
  <c r="I280" i="85"/>
  <c r="M280" i="85"/>
  <c r="O280" i="85"/>
  <c r="S280" i="85"/>
  <c r="V280" i="85"/>
  <c r="Y280" i="85"/>
  <c r="AB280" i="85"/>
  <c r="G281" i="85"/>
  <c r="AB281" i="85" s="1"/>
  <c r="G282" i="85"/>
  <c r="I282" i="85"/>
  <c r="M282" i="85"/>
  <c r="O282" i="85"/>
  <c r="S282" i="85"/>
  <c r="V282" i="85"/>
  <c r="AB282" i="85"/>
  <c r="G283" i="85"/>
  <c r="AB283" i="85" s="1"/>
  <c r="I283" i="85"/>
  <c r="M283" i="85"/>
  <c r="V283" i="85" s="1"/>
  <c r="O283" i="85"/>
  <c r="S283" i="85"/>
  <c r="G284" i="85"/>
  <c r="I284" i="85"/>
  <c r="M284" i="85"/>
  <c r="O284" i="85"/>
  <c r="S284" i="85"/>
  <c r="V284" i="85"/>
  <c r="AB284" i="85"/>
  <c r="G285" i="85"/>
  <c r="AB285" i="85"/>
  <c r="G286" i="85"/>
  <c r="I286" i="85"/>
  <c r="M286" i="85"/>
  <c r="O286" i="85"/>
  <c r="G287" i="85"/>
  <c r="S287" i="85" s="1"/>
  <c r="I287" i="85"/>
  <c r="M287" i="85"/>
  <c r="O287" i="85"/>
  <c r="G288" i="85"/>
  <c r="I288" i="85"/>
  <c r="M288" i="85"/>
  <c r="O288" i="85"/>
  <c r="AB288" i="85"/>
  <c r="G289" i="85"/>
  <c r="I290" i="85"/>
  <c r="M290" i="85"/>
  <c r="O290" i="85" s="1"/>
  <c r="S290" i="85"/>
  <c r="I291" i="85"/>
  <c r="M291" i="85"/>
  <c r="O291" i="85"/>
  <c r="S291" i="85"/>
  <c r="V291" i="85"/>
  <c r="G293" i="85"/>
  <c r="S293" i="85" s="1"/>
  <c r="I293" i="85"/>
  <c r="M293" i="85"/>
  <c r="O293" i="85"/>
  <c r="G294" i="85"/>
  <c r="I294" i="85"/>
  <c r="M294" i="85"/>
  <c r="O294" i="85"/>
  <c r="S294" i="85"/>
  <c r="V294" i="85"/>
  <c r="AB294" i="85"/>
  <c r="G295" i="85"/>
  <c r="AB295" i="85" s="1"/>
  <c r="I295" i="85"/>
  <c r="M295" i="85"/>
  <c r="V295" i="85" s="1"/>
  <c r="O295" i="85"/>
  <c r="S295" i="85"/>
  <c r="G296" i="85"/>
  <c r="AB296" i="85"/>
  <c r="W11" i="84"/>
  <c r="E13" i="84"/>
  <c r="G13" i="84"/>
  <c r="K13" i="84"/>
  <c r="M13" i="84"/>
  <c r="P13" i="84" s="1"/>
  <c r="U13" i="84"/>
  <c r="E14" i="84"/>
  <c r="G14" i="84"/>
  <c r="K14" i="84"/>
  <c r="M14" i="84"/>
  <c r="P14" i="84" s="1"/>
  <c r="U14" i="84"/>
  <c r="E15" i="84"/>
  <c r="U15" i="84" s="1"/>
  <c r="G15" i="84"/>
  <c r="K15" i="84"/>
  <c r="M15" i="84"/>
  <c r="N15" i="84"/>
  <c r="E16" i="84"/>
  <c r="M16" i="84" s="1"/>
  <c r="G16" i="84"/>
  <c r="K16" i="84"/>
  <c r="U16" i="84"/>
  <c r="E17" i="84"/>
  <c r="G17" i="84"/>
  <c r="K17" i="84"/>
  <c r="M17" i="84"/>
  <c r="P17" i="84" s="1"/>
  <c r="U17" i="84"/>
  <c r="E18" i="84"/>
  <c r="U18" i="84" s="1"/>
  <c r="G18" i="84"/>
  <c r="K18" i="84"/>
  <c r="M18" i="84"/>
  <c r="N18" i="84"/>
  <c r="E19" i="84"/>
  <c r="U19" i="84" s="1"/>
  <c r="G19" i="84"/>
  <c r="K19" i="84"/>
  <c r="E20" i="84"/>
  <c r="U20" i="84" s="1"/>
  <c r="G20" i="84"/>
  <c r="K20" i="84"/>
  <c r="E21" i="84"/>
  <c r="G21" i="84"/>
  <c r="K21" i="84"/>
  <c r="E22" i="84"/>
  <c r="M22" i="84" s="1"/>
  <c r="G22" i="84"/>
  <c r="K22" i="84"/>
  <c r="E23" i="84"/>
  <c r="G23" i="84"/>
  <c r="K23" i="84"/>
  <c r="E24" i="84"/>
  <c r="G24" i="84"/>
  <c r="K24" i="84"/>
  <c r="M24" i="84"/>
  <c r="P24" i="84" s="1"/>
  <c r="U24" i="84"/>
  <c r="E25" i="84"/>
  <c r="M25" i="84" s="1"/>
  <c r="G25" i="84"/>
  <c r="K25" i="84"/>
  <c r="U25" i="84"/>
  <c r="E26" i="84"/>
  <c r="M26" i="84" s="1"/>
  <c r="S26" i="84" s="1"/>
  <c r="G26" i="84"/>
  <c r="K26" i="84"/>
  <c r="N26" i="84" s="1"/>
  <c r="E27" i="84"/>
  <c r="U27" i="84" s="1"/>
  <c r="G27" i="84"/>
  <c r="K27" i="84"/>
  <c r="M27" i="84"/>
  <c r="P27" i="84" s="1"/>
  <c r="N27" i="84"/>
  <c r="T27" i="84" s="1"/>
  <c r="E28" i="84"/>
  <c r="G28" i="84"/>
  <c r="K28" i="84"/>
  <c r="M28" i="84"/>
  <c r="N28" i="84"/>
  <c r="Q28" i="84" s="1"/>
  <c r="U28" i="84"/>
  <c r="E29" i="84"/>
  <c r="G29" i="84"/>
  <c r="K29" i="84"/>
  <c r="M29" i="84"/>
  <c r="S29" i="84" s="1"/>
  <c r="N29" i="84"/>
  <c r="T29" i="84" s="1"/>
  <c r="U29" i="84"/>
  <c r="E30" i="84"/>
  <c r="G30" i="84"/>
  <c r="K30" i="84"/>
  <c r="E31" i="84"/>
  <c r="G31" i="84"/>
  <c r="K31" i="84"/>
  <c r="M31" i="84"/>
  <c r="P31" i="84" s="1"/>
  <c r="U31" i="84"/>
  <c r="E32" i="84"/>
  <c r="G32" i="84"/>
  <c r="K32" i="84"/>
  <c r="M32" i="84"/>
  <c r="S32" i="84" s="1"/>
  <c r="N32" i="84"/>
  <c r="T32" i="84" s="1"/>
  <c r="U32" i="84"/>
  <c r="E33" i="84"/>
  <c r="G33" i="84"/>
  <c r="K33" i="84"/>
  <c r="E34" i="84"/>
  <c r="U34" i="84" s="1"/>
  <c r="G34" i="84"/>
  <c r="K34" i="84"/>
  <c r="E35" i="84"/>
  <c r="U35" i="84" s="1"/>
  <c r="G35" i="84"/>
  <c r="K35" i="84"/>
  <c r="M35" i="84"/>
  <c r="P35" i="84" s="1"/>
  <c r="E36" i="84"/>
  <c r="G36" i="84"/>
  <c r="K36" i="84"/>
  <c r="E37" i="84"/>
  <c r="U37" i="84" s="1"/>
  <c r="G37" i="84"/>
  <c r="K37" i="84"/>
  <c r="M37" i="84"/>
  <c r="G2800" i="1" s="1"/>
  <c r="E38" i="84"/>
  <c r="U38" i="84" s="1"/>
  <c r="G38" i="84"/>
  <c r="K38" i="84"/>
  <c r="E39" i="84"/>
  <c r="G39" i="84"/>
  <c r="K39" i="84"/>
  <c r="E40" i="84"/>
  <c r="M40" i="84" s="1"/>
  <c r="G40" i="84"/>
  <c r="K40" i="84"/>
  <c r="E41" i="84"/>
  <c r="G41" i="84"/>
  <c r="K41" i="84"/>
  <c r="E42" i="84"/>
  <c r="G42" i="84"/>
  <c r="K42" i="84"/>
  <c r="M42" i="84"/>
  <c r="P42" i="84" s="1"/>
  <c r="U42" i="84"/>
  <c r="E43" i="84"/>
  <c r="M43" i="84" s="1"/>
  <c r="G2809" i="1" s="1"/>
  <c r="G43" i="84"/>
  <c r="K43" i="84"/>
  <c r="E44" i="84"/>
  <c r="M44" i="84" s="1"/>
  <c r="G44" i="84"/>
  <c r="K44" i="84"/>
  <c r="N44" i="84" s="1"/>
  <c r="E45" i="84"/>
  <c r="U45" i="84" s="1"/>
  <c r="G45" i="84"/>
  <c r="K45" i="84"/>
  <c r="M45" i="84"/>
  <c r="S45" i="84" s="1"/>
  <c r="N45" i="84"/>
  <c r="T45" i="84" s="1"/>
  <c r="E46" i="84"/>
  <c r="G46" i="84"/>
  <c r="K46" i="84"/>
  <c r="M46" i="84"/>
  <c r="U46" i="84"/>
  <c r="E47" i="84"/>
  <c r="M47" i="84" s="1"/>
  <c r="G2817" i="1" s="1"/>
  <c r="G47" i="84"/>
  <c r="K47" i="84"/>
  <c r="U47" i="84"/>
  <c r="E48" i="84"/>
  <c r="G48" i="84"/>
  <c r="K48" i="84"/>
  <c r="M48" i="84"/>
  <c r="S48" i="84" s="1"/>
  <c r="U48" i="84"/>
  <c r="E49" i="84"/>
  <c r="M49" i="84" s="1"/>
  <c r="S49" i="84" s="1"/>
  <c r="G49" i="84"/>
  <c r="K49" i="84"/>
  <c r="U49" i="84"/>
  <c r="E50" i="84"/>
  <c r="M50" i="84" s="1"/>
  <c r="G2822" i="1" s="1"/>
  <c r="G50" i="84"/>
  <c r="K50" i="84"/>
  <c r="N50" i="84" s="1"/>
  <c r="Q50" i="84" s="1"/>
  <c r="U50" i="84"/>
  <c r="E51" i="84"/>
  <c r="U51" i="84" s="1"/>
  <c r="G51" i="84"/>
  <c r="K51" i="84"/>
  <c r="E52" i="84"/>
  <c r="U52" i="84" s="1"/>
  <c r="G52" i="84"/>
  <c r="K52" i="84"/>
  <c r="E53" i="84"/>
  <c r="G53" i="84"/>
  <c r="K53" i="84"/>
  <c r="M53" i="84"/>
  <c r="G2825" i="1" s="1"/>
  <c r="U53" i="84"/>
  <c r="E54" i="84"/>
  <c r="U54" i="84" s="1"/>
  <c r="G54" i="84"/>
  <c r="K54" i="84"/>
  <c r="E55" i="84"/>
  <c r="U55" i="84" s="1"/>
  <c r="G55" i="84"/>
  <c r="K55" i="84"/>
  <c r="E56" i="84"/>
  <c r="G56" i="84"/>
  <c r="K56" i="84"/>
  <c r="N56" i="84" s="1"/>
  <c r="M56" i="84"/>
  <c r="P56" i="84" s="1"/>
  <c r="U56" i="84"/>
  <c r="E57" i="84"/>
  <c r="M57" i="84" s="1"/>
  <c r="P57" i="84" s="1"/>
  <c r="G57" i="84"/>
  <c r="K57" i="84"/>
  <c r="N57" i="84"/>
  <c r="Q57" i="84" s="1"/>
  <c r="E58" i="84"/>
  <c r="M58" i="84" s="1"/>
  <c r="G58" i="84"/>
  <c r="K58" i="84"/>
  <c r="U58" i="84"/>
  <c r="E59" i="84"/>
  <c r="G59" i="84"/>
  <c r="K59" i="84"/>
  <c r="N59" i="84" s="1"/>
  <c r="M59" i="84"/>
  <c r="P59" i="84" s="1"/>
  <c r="U59" i="84"/>
  <c r="E60" i="84"/>
  <c r="G60" i="84"/>
  <c r="K60" i="84"/>
  <c r="M60" i="84"/>
  <c r="N60" i="84"/>
  <c r="T60" i="84" s="1"/>
  <c r="U60" i="84"/>
  <c r="E61" i="84"/>
  <c r="G61" i="84"/>
  <c r="K61" i="84"/>
  <c r="E62" i="84"/>
  <c r="U62" i="84" s="1"/>
  <c r="G62" i="84"/>
  <c r="K62" i="84"/>
  <c r="N62" i="84" s="1"/>
  <c r="M62" i="84"/>
  <c r="E63" i="84"/>
  <c r="U63" i="84" s="1"/>
  <c r="G63" i="84"/>
  <c r="K63" i="84"/>
  <c r="E64" i="84"/>
  <c r="G64" i="84"/>
  <c r="K64" i="84"/>
  <c r="M64" i="84"/>
  <c r="U64" i="84"/>
  <c r="E65" i="84"/>
  <c r="U65" i="84" s="1"/>
  <c r="G65" i="84"/>
  <c r="K65" i="84"/>
  <c r="E66" i="84"/>
  <c r="U66" i="84" s="1"/>
  <c r="G66" i="84"/>
  <c r="K66" i="84"/>
  <c r="N66" i="84" s="1"/>
  <c r="M66" i="84"/>
  <c r="E67" i="84"/>
  <c r="G67" i="84"/>
  <c r="K67" i="84"/>
  <c r="M67" i="84"/>
  <c r="P67" i="84" s="1"/>
  <c r="N67" i="84"/>
  <c r="Q67" i="84" s="1"/>
  <c r="U67" i="84"/>
  <c r="E68" i="84"/>
  <c r="M68" i="84" s="1"/>
  <c r="G68" i="84"/>
  <c r="K68" i="84"/>
  <c r="E69" i="84"/>
  <c r="U69" i="84" s="1"/>
  <c r="G69" i="84"/>
  <c r="K69" i="84"/>
  <c r="M69" i="84"/>
  <c r="P69" i="84" s="1"/>
  <c r="E70" i="84"/>
  <c r="G70" i="84"/>
  <c r="K70" i="84"/>
  <c r="N70" i="84" s="1"/>
  <c r="M70" i="84"/>
  <c r="U70" i="84"/>
  <c r="E71" i="84"/>
  <c r="M71" i="84" s="1"/>
  <c r="G71" i="84"/>
  <c r="K71" i="84"/>
  <c r="E72" i="84"/>
  <c r="M72" i="84" s="1"/>
  <c r="G2863" i="1" s="1"/>
  <c r="G72" i="84"/>
  <c r="K72" i="84"/>
  <c r="N72" i="84" s="1"/>
  <c r="T72" i="84" s="1"/>
  <c r="U72" i="84"/>
  <c r="E73" i="84"/>
  <c r="U73" i="84" s="1"/>
  <c r="G73" i="84"/>
  <c r="K73" i="84"/>
  <c r="M73" i="84"/>
  <c r="E74" i="84"/>
  <c r="G74" i="84"/>
  <c r="K74" i="84"/>
  <c r="M74" i="84"/>
  <c r="P74" i="84" s="1"/>
  <c r="U74" i="84"/>
  <c r="E75" i="84"/>
  <c r="M75" i="84" s="1"/>
  <c r="G2869" i="1" s="1"/>
  <c r="G75" i="84"/>
  <c r="K75" i="84"/>
  <c r="U75" i="84"/>
  <c r="E76" i="84"/>
  <c r="U76" i="84" s="1"/>
  <c r="G76" i="84"/>
  <c r="K76" i="84"/>
  <c r="M76" i="84"/>
  <c r="G2871" i="1" s="1"/>
  <c r="N76" i="84"/>
  <c r="T76" i="84" s="1"/>
  <c r="E77" i="84"/>
  <c r="G77" i="84"/>
  <c r="K77" i="84"/>
  <c r="M77" i="84"/>
  <c r="N77" i="84"/>
  <c r="T77" i="84" s="1"/>
  <c r="U77" i="84"/>
  <c r="E78" i="84"/>
  <c r="G78" i="84"/>
  <c r="K78" i="84"/>
  <c r="M78" i="84"/>
  <c r="N78" i="84"/>
  <c r="Q78" i="84" s="1"/>
  <c r="T78" i="84"/>
  <c r="U78" i="84"/>
  <c r="E79" i="84"/>
  <c r="G79" i="84"/>
  <c r="K79" i="84"/>
  <c r="E80" i="84"/>
  <c r="U80" i="84" s="1"/>
  <c r="G80" i="84"/>
  <c r="K80" i="84"/>
  <c r="M80" i="84"/>
  <c r="P80" i="84" s="1"/>
  <c r="E81" i="84"/>
  <c r="G81" i="84"/>
  <c r="K81" i="84"/>
  <c r="M81" i="84"/>
  <c r="N81" i="84"/>
  <c r="Q81" i="84" s="1"/>
  <c r="U81" i="84"/>
  <c r="E82" i="84"/>
  <c r="G82" i="84"/>
  <c r="K82" i="84"/>
  <c r="U82" i="84"/>
  <c r="E83" i="84"/>
  <c r="U83" i="84" s="1"/>
  <c r="G83" i="84"/>
  <c r="K83" i="84"/>
  <c r="M83" i="84"/>
  <c r="E84" i="84"/>
  <c r="U84" i="84" s="1"/>
  <c r="G84" i="84"/>
  <c r="K84" i="84"/>
  <c r="M84" i="84"/>
  <c r="E85" i="84"/>
  <c r="G85" i="84"/>
  <c r="K85" i="84"/>
  <c r="M85" i="84"/>
  <c r="U85" i="84"/>
  <c r="E86" i="84"/>
  <c r="U86" i="84" s="1"/>
  <c r="G86" i="84"/>
  <c r="K86" i="84"/>
  <c r="M86" i="84"/>
  <c r="G2891" i="1" s="1"/>
  <c r="E87" i="84"/>
  <c r="U87" i="84" s="1"/>
  <c r="G87" i="84"/>
  <c r="K87" i="84"/>
  <c r="N87" i="84"/>
  <c r="Q87" i="84" s="1"/>
  <c r="E88" i="84"/>
  <c r="G88" i="84"/>
  <c r="K88" i="84"/>
  <c r="N88" i="84" s="1"/>
  <c r="M88" i="84"/>
  <c r="P88" i="84" s="1"/>
  <c r="U88" i="84"/>
  <c r="E89" i="84"/>
  <c r="M89" i="84" s="1"/>
  <c r="G89" i="84"/>
  <c r="K89" i="84"/>
  <c r="N89" i="84"/>
  <c r="Q89" i="84" s="1"/>
  <c r="U89" i="84"/>
  <c r="E90" i="84"/>
  <c r="M90" i="84" s="1"/>
  <c r="G90" i="84"/>
  <c r="K90" i="84"/>
  <c r="E91" i="84"/>
  <c r="G91" i="84"/>
  <c r="K91" i="84"/>
  <c r="M91" i="84"/>
  <c r="U91" i="84"/>
  <c r="E92" i="84"/>
  <c r="M92" i="84" s="1"/>
  <c r="S92" i="84" s="1"/>
  <c r="G92" i="84"/>
  <c r="K92" i="84"/>
  <c r="E93" i="84"/>
  <c r="G93" i="84"/>
  <c r="K93" i="84"/>
  <c r="N93" i="84" s="1"/>
  <c r="M93" i="84"/>
  <c r="U93" i="84"/>
  <c r="E94" i="84"/>
  <c r="U94" i="84" s="1"/>
  <c r="G94" i="84"/>
  <c r="K94" i="84"/>
  <c r="N94" i="84" s="1"/>
  <c r="M94" i="84"/>
  <c r="E95" i="84"/>
  <c r="G95" i="84"/>
  <c r="K95" i="84"/>
  <c r="M95" i="84"/>
  <c r="S95" i="84" s="1"/>
  <c r="N95" i="84"/>
  <c r="T95" i="84" s="1"/>
  <c r="U95" i="84"/>
  <c r="E96" i="84"/>
  <c r="G96" i="84"/>
  <c r="K96" i="84"/>
  <c r="M96" i="84"/>
  <c r="U96" i="84"/>
  <c r="E97" i="84"/>
  <c r="U97" i="84" s="1"/>
  <c r="G97" i="84"/>
  <c r="K97" i="84"/>
  <c r="E98" i="84"/>
  <c r="G98" i="84"/>
  <c r="K98" i="84"/>
  <c r="M98" i="84"/>
  <c r="U98" i="84"/>
  <c r="E99" i="84"/>
  <c r="M99" i="84" s="1"/>
  <c r="G2912" i="1" s="1"/>
  <c r="G99" i="84"/>
  <c r="K99" i="84"/>
  <c r="N99" i="84" s="1"/>
  <c r="Q99" i="84" s="1"/>
  <c r="E100" i="84"/>
  <c r="U100" i="84" s="1"/>
  <c r="G100" i="84"/>
  <c r="K100" i="84"/>
  <c r="N100" i="84" s="1"/>
  <c r="M100" i="84"/>
  <c r="G2916" i="1" s="1"/>
  <c r="E101" i="84"/>
  <c r="U101" i="84" s="1"/>
  <c r="G101" i="84"/>
  <c r="K101" i="84"/>
  <c r="N101" i="84" s="1"/>
  <c r="E102" i="84"/>
  <c r="M102" i="84" s="1"/>
  <c r="G2919" i="1" s="1"/>
  <c r="G102" i="84"/>
  <c r="K102" i="84"/>
  <c r="E103" i="84"/>
  <c r="G103" i="84"/>
  <c r="K103" i="84"/>
  <c r="E104" i="84"/>
  <c r="U104" i="84" s="1"/>
  <c r="G104" i="84"/>
  <c r="K104" i="84"/>
  <c r="N104" i="84" s="1"/>
  <c r="M104" i="84"/>
  <c r="S104" i="84" s="1"/>
  <c r="E105" i="84"/>
  <c r="U105" i="84" s="1"/>
  <c r="G105" i="84"/>
  <c r="K105" i="84"/>
  <c r="E106" i="84"/>
  <c r="G106" i="84"/>
  <c r="K106" i="84"/>
  <c r="M106" i="84"/>
  <c r="N106" i="84"/>
  <c r="Q106" i="84" s="1"/>
  <c r="U106" i="84"/>
  <c r="E107" i="84"/>
  <c r="M107" i="84" s="1"/>
  <c r="G107" i="84"/>
  <c r="K107" i="84"/>
  <c r="E108" i="84"/>
  <c r="M108" i="84" s="1"/>
  <c r="G108" i="84"/>
  <c r="K108" i="84"/>
  <c r="E109" i="84"/>
  <c r="M109" i="84" s="1"/>
  <c r="P109" i="84" s="1"/>
  <c r="G109" i="84"/>
  <c r="K109" i="84"/>
  <c r="N109" i="84"/>
  <c r="Q109" i="84" s="1"/>
  <c r="E110" i="84"/>
  <c r="M110" i="84" s="1"/>
  <c r="G2935" i="1" s="1"/>
  <c r="G110" i="84"/>
  <c r="K110" i="84"/>
  <c r="E111" i="84"/>
  <c r="G111" i="84"/>
  <c r="K111" i="84"/>
  <c r="M111" i="84"/>
  <c r="P111" i="84" s="1"/>
  <c r="U111" i="84"/>
  <c r="E112" i="84"/>
  <c r="M112" i="84" s="1"/>
  <c r="G112" i="84"/>
  <c r="K112" i="84"/>
  <c r="U112" i="84"/>
  <c r="E113" i="84"/>
  <c r="M113" i="84" s="1"/>
  <c r="G113" i="84"/>
  <c r="K113" i="84"/>
  <c r="U113" i="84"/>
  <c r="E114" i="84"/>
  <c r="U114" i="84" s="1"/>
  <c r="G114" i="84"/>
  <c r="K114" i="84"/>
  <c r="M114" i="84"/>
  <c r="N114" i="84"/>
  <c r="Q114" i="84" s="1"/>
  <c r="T114" i="84"/>
  <c r="E115" i="84"/>
  <c r="U115" i="84" s="1"/>
  <c r="G115" i="84"/>
  <c r="K115" i="84"/>
  <c r="E116" i="84"/>
  <c r="G116" i="84"/>
  <c r="K116" i="84"/>
  <c r="M116" i="84"/>
  <c r="S116" i="84"/>
  <c r="U116" i="84"/>
  <c r="E117" i="84"/>
  <c r="U117" i="84" s="1"/>
  <c r="G117" i="84"/>
  <c r="K117" i="84"/>
  <c r="N117" i="84"/>
  <c r="Q117" i="84" s="1"/>
  <c r="E118" i="84"/>
  <c r="U118" i="84" s="1"/>
  <c r="G118" i="84"/>
  <c r="K118" i="84"/>
  <c r="M118" i="84"/>
  <c r="N118" i="84"/>
  <c r="T118" i="84" s="1"/>
  <c r="E119" i="84"/>
  <c r="U119" i="84" s="1"/>
  <c r="G119" i="84"/>
  <c r="K119" i="84"/>
  <c r="N119" i="84" s="1"/>
  <c r="M119" i="84"/>
  <c r="E120" i="84"/>
  <c r="G120" i="84"/>
  <c r="K120" i="84"/>
  <c r="M120" i="84"/>
  <c r="P120" i="84" s="1"/>
  <c r="U120" i="84"/>
  <c r="E121" i="84"/>
  <c r="U121" i="84" s="1"/>
  <c r="G121" i="84"/>
  <c r="K121" i="84"/>
  <c r="M121" i="84"/>
  <c r="G2952" i="1" s="1"/>
  <c r="E122" i="84"/>
  <c r="M122" i="84" s="1"/>
  <c r="G2956" i="1" s="1"/>
  <c r="G122" i="84"/>
  <c r="K122" i="84"/>
  <c r="E123" i="84"/>
  <c r="G123" i="84"/>
  <c r="K123" i="84"/>
  <c r="E124" i="84"/>
  <c r="U124" i="84" s="1"/>
  <c r="G124" i="84"/>
  <c r="K124" i="84"/>
  <c r="N124" i="84" s="1"/>
  <c r="M124" i="84"/>
  <c r="E125" i="84"/>
  <c r="U125" i="84" s="1"/>
  <c r="G125" i="84"/>
  <c r="K125" i="84"/>
  <c r="E126" i="84"/>
  <c r="G126" i="84"/>
  <c r="K126" i="84"/>
  <c r="M126" i="84"/>
  <c r="S126" i="84" s="1"/>
  <c r="U126" i="84"/>
  <c r="E127" i="84"/>
  <c r="U127" i="84" s="1"/>
  <c r="G127" i="84"/>
  <c r="K127" i="84"/>
  <c r="M127" i="84"/>
  <c r="E128" i="84"/>
  <c r="U128" i="84" s="1"/>
  <c r="G128" i="84"/>
  <c r="K128" i="84"/>
  <c r="E129" i="84"/>
  <c r="G129" i="84"/>
  <c r="K129" i="84"/>
  <c r="U129" i="84"/>
  <c r="E130" i="84"/>
  <c r="M130" i="84" s="1"/>
  <c r="G130" i="84"/>
  <c r="K130" i="84"/>
  <c r="N130" i="84" s="1"/>
  <c r="Q130" i="84" s="1"/>
  <c r="U130" i="84"/>
  <c r="E131" i="84"/>
  <c r="U131" i="84" s="1"/>
  <c r="G131" i="84"/>
  <c r="K131" i="84"/>
  <c r="E132" i="84"/>
  <c r="G132" i="84"/>
  <c r="K132" i="84"/>
  <c r="M132" i="84"/>
  <c r="P132" i="84" s="1"/>
  <c r="N132" i="84"/>
  <c r="Q132" i="84" s="1"/>
  <c r="U132" i="84"/>
  <c r="E133" i="84"/>
  <c r="M133" i="84" s="1"/>
  <c r="P133" i="84" s="1"/>
  <c r="G133" i="84"/>
  <c r="K133" i="84"/>
  <c r="N133" i="84"/>
  <c r="Q133" i="84" s="1"/>
  <c r="U133" i="84"/>
  <c r="E134" i="84"/>
  <c r="M134" i="84" s="1"/>
  <c r="G2992" i="1" s="1"/>
  <c r="G134" i="84"/>
  <c r="K134" i="84"/>
  <c r="E135" i="84"/>
  <c r="U135" i="84" s="1"/>
  <c r="G135" i="84"/>
  <c r="K135" i="84"/>
  <c r="N135" i="84" s="1"/>
  <c r="E136" i="84"/>
  <c r="G136" i="84"/>
  <c r="K136" i="84"/>
  <c r="N136" i="84" s="1"/>
  <c r="M136" i="84"/>
  <c r="U136" i="84"/>
  <c r="E137" i="84"/>
  <c r="G137" i="84"/>
  <c r="K137" i="84"/>
  <c r="M137" i="84"/>
  <c r="N137" i="84"/>
  <c r="Q137" i="84" s="1"/>
  <c r="U137" i="84"/>
  <c r="E138" i="84"/>
  <c r="M138" i="84" s="1"/>
  <c r="G138" i="84"/>
  <c r="K138" i="84"/>
  <c r="U138" i="84"/>
  <c r="E139" i="84"/>
  <c r="U139" i="84" s="1"/>
  <c r="G139" i="84"/>
  <c r="K139" i="84"/>
  <c r="E140" i="84"/>
  <c r="G140" i="84"/>
  <c r="K140" i="84"/>
  <c r="M140" i="84"/>
  <c r="N140" i="84"/>
  <c r="Q140" i="84" s="1"/>
  <c r="U140" i="84"/>
  <c r="E141" i="84"/>
  <c r="G141" i="84"/>
  <c r="K141" i="84"/>
  <c r="E142" i="84"/>
  <c r="U142" i="84" s="1"/>
  <c r="G142" i="84"/>
  <c r="K142" i="84"/>
  <c r="E143" i="84"/>
  <c r="G143" i="84"/>
  <c r="K143" i="84"/>
  <c r="N143" i="84" s="1"/>
  <c r="M143" i="84"/>
  <c r="U143" i="84"/>
  <c r="E144" i="84"/>
  <c r="M144" i="84" s="1"/>
  <c r="G3019" i="1" s="1"/>
  <c r="G144" i="84"/>
  <c r="K144" i="84"/>
  <c r="U144" i="84"/>
  <c r="E145" i="84"/>
  <c r="M145" i="84" s="1"/>
  <c r="P145" i="84" s="1"/>
  <c r="G145" i="84"/>
  <c r="K145" i="84"/>
  <c r="E146" i="84"/>
  <c r="M146" i="84" s="1"/>
  <c r="G3023" i="1" s="1"/>
  <c r="G146" i="84"/>
  <c r="K146" i="84"/>
  <c r="U146" i="84"/>
  <c r="E147" i="84"/>
  <c r="U147" i="84" s="1"/>
  <c r="G147" i="84"/>
  <c r="K147" i="84"/>
  <c r="N147" i="84" s="1"/>
  <c r="E148" i="84"/>
  <c r="G148" i="84"/>
  <c r="K148" i="84"/>
  <c r="M148" i="84"/>
  <c r="N148" i="84"/>
  <c r="Q148" i="84" s="1"/>
  <c r="U148" i="84"/>
  <c r="E149" i="84"/>
  <c r="G149" i="84"/>
  <c r="K149" i="84"/>
  <c r="M149" i="84"/>
  <c r="U149" i="84"/>
  <c r="E150" i="84"/>
  <c r="U150" i="84" s="1"/>
  <c r="G150" i="84"/>
  <c r="K150" i="84"/>
  <c r="E151" i="84"/>
  <c r="G151" i="84"/>
  <c r="K151" i="84"/>
  <c r="M151" i="84"/>
  <c r="N151" i="84"/>
  <c r="Q151" i="84" s="1"/>
  <c r="P151" i="84"/>
  <c r="U151" i="84"/>
  <c r="E152" i="84"/>
  <c r="G152" i="84"/>
  <c r="K152" i="84"/>
  <c r="M152" i="84"/>
  <c r="G3041" i="1" s="1"/>
  <c r="P152" i="84"/>
  <c r="U152" i="84"/>
  <c r="E153" i="84"/>
  <c r="U153" i="84" s="1"/>
  <c r="G153" i="84"/>
  <c r="K153" i="84"/>
  <c r="E154" i="84"/>
  <c r="G154" i="84"/>
  <c r="K154" i="84"/>
  <c r="N154" i="84" s="1"/>
  <c r="M154" i="84"/>
  <c r="U154" i="84"/>
  <c r="E155" i="84"/>
  <c r="G155" i="84"/>
  <c r="K155" i="84"/>
  <c r="M155" i="84"/>
  <c r="N155" i="84"/>
  <c r="Q155" i="84" s="1"/>
  <c r="U155" i="84"/>
  <c r="E156" i="84"/>
  <c r="G156" i="84"/>
  <c r="K156" i="84"/>
  <c r="G157" i="84"/>
  <c r="K157" i="84"/>
  <c r="M157" i="84"/>
  <c r="P157" i="84" s="1"/>
  <c r="U157" i="84"/>
  <c r="E158" i="84"/>
  <c r="G158" i="84"/>
  <c r="K158" i="84"/>
  <c r="M158" i="84"/>
  <c r="S158" i="84" s="1"/>
  <c r="U158" i="84"/>
  <c r="E159" i="84"/>
  <c r="M159" i="84" s="1"/>
  <c r="G159" i="84"/>
  <c r="K159" i="84"/>
  <c r="N159" i="84" s="1"/>
  <c r="Q159" i="84" s="1"/>
  <c r="T159" i="84"/>
  <c r="U159" i="84"/>
  <c r="E160" i="84"/>
  <c r="U160" i="84" s="1"/>
  <c r="G160" i="84"/>
  <c r="K160" i="84"/>
  <c r="M160" i="84"/>
  <c r="E161" i="84"/>
  <c r="G161" i="84"/>
  <c r="K161" i="84"/>
  <c r="M161" i="84"/>
  <c r="P161" i="84" s="1"/>
  <c r="U161" i="84"/>
  <c r="E162" i="84"/>
  <c r="U162" i="84" s="1"/>
  <c r="G162" i="84"/>
  <c r="K162" i="84"/>
  <c r="N162" i="84"/>
  <c r="Q162" i="84" s="1"/>
  <c r="E163" i="84"/>
  <c r="U163" i="84" s="1"/>
  <c r="G163" i="84"/>
  <c r="K163" i="84"/>
  <c r="N163" i="84" s="1"/>
  <c r="M163" i="84"/>
  <c r="E164" i="84"/>
  <c r="U164" i="84" s="1"/>
  <c r="G164" i="84"/>
  <c r="K164" i="84"/>
  <c r="N164" i="84" s="1"/>
  <c r="G165" i="84"/>
  <c r="K165" i="84"/>
  <c r="M165" i="84"/>
  <c r="U165" i="84"/>
  <c r="E166" i="84"/>
  <c r="U166" i="84" s="1"/>
  <c r="G166" i="84"/>
  <c r="K166" i="84"/>
  <c r="M166" i="84"/>
  <c r="S166" i="84" s="1"/>
  <c r="E167" i="84"/>
  <c r="G167" i="84"/>
  <c r="K167" i="84"/>
  <c r="N167" i="84" s="1"/>
  <c r="Q167" i="84" s="1"/>
  <c r="M167" i="84"/>
  <c r="U167" i="84"/>
  <c r="E168" i="84"/>
  <c r="M168" i="84" s="1"/>
  <c r="G168" i="84"/>
  <c r="K168" i="84"/>
  <c r="U168" i="84"/>
  <c r="E169" i="84"/>
  <c r="M169" i="84" s="1"/>
  <c r="P169" i="84" s="1"/>
  <c r="G169" i="84"/>
  <c r="K169" i="84"/>
  <c r="N169" i="84" s="1"/>
  <c r="E170" i="84"/>
  <c r="M170" i="84" s="1"/>
  <c r="P170" i="84" s="1"/>
  <c r="G170" i="84"/>
  <c r="K170" i="84"/>
  <c r="N170" i="84"/>
  <c r="U170" i="84"/>
  <c r="E171" i="84"/>
  <c r="M171" i="84" s="1"/>
  <c r="P171" i="84" s="1"/>
  <c r="G171" i="84"/>
  <c r="K171" i="84"/>
  <c r="U171" i="84"/>
  <c r="I1733" i="1"/>
  <c r="G1733" i="1"/>
  <c r="G1735" i="1"/>
  <c r="I1735" i="1" s="1"/>
  <c r="G1739" i="1"/>
  <c r="I1739" i="1" s="1"/>
  <c r="H3529" i="1"/>
  <c r="H3528" i="1"/>
  <c r="H3527" i="1"/>
  <c r="H3526" i="1"/>
  <c r="H3525" i="1"/>
  <c r="H3524" i="1"/>
  <c r="H3523" i="1"/>
  <c r="H3522" i="1"/>
  <c r="H3521" i="1"/>
  <c r="H3520" i="1"/>
  <c r="H3519" i="1"/>
  <c r="H3518" i="1"/>
  <c r="H3517" i="1"/>
  <c r="H3516" i="1"/>
  <c r="H3515" i="1"/>
  <c r="H2355" i="1"/>
  <c r="H2354" i="1"/>
  <c r="H2353" i="1"/>
  <c r="H2352" i="1"/>
  <c r="H2304" i="1"/>
  <c r="H2303" i="1"/>
  <c r="H2302" i="1"/>
  <c r="H2301" i="1"/>
  <c r="I2301" i="1" s="1"/>
  <c r="H2300" i="1"/>
  <c r="H2299" i="1"/>
  <c r="H2298" i="1"/>
  <c r="I2298" i="1" s="1"/>
  <c r="H2297" i="1"/>
  <c r="I2297" i="1" s="1"/>
  <c r="H2296" i="1"/>
  <c r="H2295" i="1"/>
  <c r="H2294" i="1"/>
  <c r="H2293" i="1"/>
  <c r="H2292" i="1"/>
  <c r="H2291" i="1"/>
  <c r="H2290" i="1"/>
  <c r="H2289" i="1"/>
  <c r="H2288" i="1"/>
  <c r="H2287" i="1"/>
  <c r="H2286" i="1"/>
  <c r="H2285" i="1"/>
  <c r="H2284" i="1"/>
  <c r="H2283" i="1"/>
  <c r="I2283" i="1"/>
  <c r="H2170" i="1"/>
  <c r="H2169" i="1"/>
  <c r="H2168" i="1"/>
  <c r="H2167" i="1"/>
  <c r="H2166" i="1"/>
  <c r="H2164" i="1"/>
  <c r="H2163" i="1"/>
  <c r="H2162" i="1"/>
  <c r="H2161" i="1"/>
  <c r="H2160" i="1"/>
  <c r="H1588" i="1"/>
  <c r="H1587" i="1"/>
  <c r="H1586" i="1"/>
  <c r="H1585" i="1"/>
  <c r="H1584" i="1"/>
  <c r="H1583" i="1"/>
  <c r="H1582" i="1"/>
  <c r="H1581" i="1"/>
  <c r="H1524" i="1"/>
  <c r="H1518" i="1"/>
  <c r="H1514" i="1"/>
  <c r="H1512" i="1"/>
  <c r="H1510" i="1"/>
  <c r="H1509" i="1"/>
  <c r="H1508" i="1"/>
  <c r="H1507" i="1"/>
  <c r="H1506" i="1"/>
  <c r="H1505" i="1"/>
  <c r="H1470" i="1"/>
  <c r="H1469" i="1"/>
  <c r="H1467" i="1"/>
  <c r="H1465" i="1"/>
  <c r="H1463" i="1"/>
  <c r="H1461" i="1"/>
  <c r="H1459" i="1"/>
  <c r="H1458" i="1"/>
  <c r="H1456" i="1"/>
  <c r="H1455" i="1"/>
  <c r="H1454" i="1"/>
  <c r="H1453" i="1"/>
  <c r="H1437" i="1"/>
  <c r="H1436" i="1"/>
  <c r="H1435" i="1"/>
  <c r="H1281" i="1"/>
  <c r="H1280" i="1"/>
  <c r="H1279" i="1"/>
  <c r="H1278" i="1"/>
  <c r="H1277" i="1"/>
  <c r="H1276" i="1"/>
  <c r="H1275" i="1"/>
  <c r="H1274" i="1"/>
  <c r="H1403" i="1"/>
  <c r="H1402" i="1"/>
  <c r="H1401" i="1"/>
  <c r="I1401" i="1"/>
  <c r="H1400" i="1"/>
  <c r="H1399" i="1"/>
  <c r="H1398" i="1"/>
  <c r="H1397" i="1"/>
  <c r="H1396" i="1"/>
  <c r="H1395" i="1"/>
  <c r="H1394" i="1"/>
  <c r="H1362" i="1"/>
  <c r="H1361" i="1"/>
  <c r="H1359" i="1"/>
  <c r="H1357" i="1"/>
  <c r="H1356" i="1"/>
  <c r="H1355" i="1"/>
  <c r="H1354" i="1"/>
  <c r="H1352" i="1"/>
  <c r="H1348" i="1"/>
  <c r="H1346" i="1"/>
  <c r="H1342" i="1"/>
  <c r="H1340" i="1"/>
  <c r="H1337" i="1"/>
  <c r="H1335" i="1"/>
  <c r="H1333" i="1"/>
  <c r="H1332" i="1"/>
  <c r="H1331" i="1"/>
  <c r="H1329" i="1"/>
  <c r="H1321" i="1"/>
  <c r="I1320" i="1"/>
  <c r="H1319" i="1"/>
  <c r="H1318" i="1"/>
  <c r="H1315" i="1"/>
  <c r="H1316" i="1"/>
  <c r="I1315" i="1"/>
  <c r="I1314" i="1"/>
  <c r="H1312" i="1"/>
  <c r="H1310" i="1"/>
  <c r="H1309" i="1"/>
  <c r="I1309" i="1"/>
  <c r="H1230" i="1"/>
  <c r="H1242" i="1"/>
  <c r="H1241" i="1"/>
  <c r="H1240" i="1"/>
  <c r="H1239" i="1"/>
  <c r="H1238" i="1"/>
  <c r="H1237" i="1"/>
  <c r="H1236" i="1"/>
  <c r="H1235" i="1"/>
  <c r="H1234" i="1"/>
  <c r="H1233" i="1"/>
  <c r="H1232" i="1"/>
  <c r="H1231" i="1"/>
  <c r="I9" i="12"/>
  <c r="H2443" i="1"/>
  <c r="U166" i="86" l="1"/>
  <c r="X33" i="86"/>
  <c r="G2953" i="1"/>
  <c r="U30" i="85"/>
  <c r="U124" i="85"/>
  <c r="T30" i="85"/>
  <c r="T81" i="84"/>
  <c r="Q32" i="84"/>
  <c r="S53" i="84"/>
  <c r="P48" i="84"/>
  <c r="S76" i="84"/>
  <c r="X116" i="85"/>
  <c r="X25" i="85"/>
  <c r="X206" i="85"/>
  <c r="U176" i="85"/>
  <c r="U125" i="85"/>
  <c r="U115" i="85"/>
  <c r="T115" i="85"/>
  <c r="T175" i="85"/>
  <c r="U18" i="85"/>
  <c r="T200" i="85"/>
  <c r="U121" i="85"/>
  <c r="U192" i="85"/>
  <c r="T49" i="85"/>
  <c r="U239" i="85"/>
  <c r="Q60" i="84"/>
  <c r="U204" i="86"/>
  <c r="Y194" i="86"/>
  <c r="Y33" i="86"/>
  <c r="X78" i="86"/>
  <c r="T78" i="86"/>
  <c r="W177" i="86"/>
  <c r="S177" i="86"/>
  <c r="Y64" i="86"/>
  <c r="U160" i="86"/>
  <c r="U145" i="86"/>
  <c r="Y187" i="86"/>
  <c r="Y117" i="86"/>
  <c r="X114" i="86"/>
  <c r="X196" i="86"/>
  <c r="X106" i="86"/>
  <c r="X120" i="86"/>
  <c r="X133" i="86"/>
  <c r="X83" i="86"/>
  <c r="T27" i="86"/>
  <c r="G2529" i="1"/>
  <c r="T132" i="84"/>
  <c r="T28" i="84"/>
  <c r="S14" i="84"/>
  <c r="Q95" i="84"/>
  <c r="Q77" i="84"/>
  <c r="Q27" i="84"/>
  <c r="T137" i="84"/>
  <c r="Q45" i="84"/>
  <c r="T67" i="84"/>
  <c r="Q29" i="84"/>
  <c r="P70" i="84"/>
  <c r="G2859" i="1"/>
  <c r="P66" i="84"/>
  <c r="G2850" i="1"/>
  <c r="P160" i="84"/>
  <c r="G3071" i="1"/>
  <c r="S143" i="84"/>
  <c r="G3017" i="1"/>
  <c r="S44" i="84"/>
  <c r="G2811" i="1"/>
  <c r="H2811" i="1" s="1"/>
  <c r="P165" i="84"/>
  <c r="G3084" i="1"/>
  <c r="P148" i="84"/>
  <c r="G3029" i="1"/>
  <c r="S124" i="84"/>
  <c r="G2959" i="1"/>
  <c r="P119" i="84"/>
  <c r="G2947" i="1"/>
  <c r="P138" i="84"/>
  <c r="G3003" i="1"/>
  <c r="S74" i="84"/>
  <c r="G2867" i="1"/>
  <c r="P94" i="84"/>
  <c r="G2904" i="1"/>
  <c r="S85" i="84"/>
  <c r="G2889" i="1"/>
  <c r="P81" i="84"/>
  <c r="G2879" i="1"/>
  <c r="S56" i="84"/>
  <c r="G2832" i="1"/>
  <c r="H2832" i="1" s="1"/>
  <c r="P159" i="84"/>
  <c r="G3067" i="1"/>
  <c r="S93" i="84"/>
  <c r="G2902" i="1"/>
  <c r="S68" i="84"/>
  <c r="G2856" i="1"/>
  <c r="P168" i="84"/>
  <c r="G3093" i="1"/>
  <c r="P154" i="84"/>
  <c r="G3046" i="1"/>
  <c r="P76" i="84"/>
  <c r="P158" i="84"/>
  <c r="G3062" i="1"/>
  <c r="S136" i="84"/>
  <c r="G2998" i="1"/>
  <c r="S88" i="84"/>
  <c r="G2895" i="1"/>
  <c r="P84" i="84"/>
  <c r="G2877" i="1"/>
  <c r="G2885" i="1"/>
  <c r="P167" i="84"/>
  <c r="G3091" i="1"/>
  <c r="P140" i="84"/>
  <c r="G3009" i="1"/>
  <c r="G2995" i="1"/>
  <c r="P83" i="84"/>
  <c r="G2883" i="1"/>
  <c r="P89" i="84"/>
  <c r="G2897" i="1"/>
  <c r="P126" i="84"/>
  <c r="P96" i="84"/>
  <c r="G2906" i="1"/>
  <c r="S107" i="84"/>
  <c r="G2929" i="1"/>
  <c r="P116" i="84"/>
  <c r="G2942" i="1"/>
  <c r="P112" i="84"/>
  <c r="G2923" i="1"/>
  <c r="G2938" i="1"/>
  <c r="P71" i="84"/>
  <c r="G2861" i="1"/>
  <c r="P53" i="84"/>
  <c r="S157" i="84"/>
  <c r="G3059" i="1"/>
  <c r="S120" i="84"/>
  <c r="G2949" i="1"/>
  <c r="P106" i="84"/>
  <c r="G2927" i="1"/>
  <c r="P91" i="84"/>
  <c r="G2899" i="1"/>
  <c r="P155" i="84"/>
  <c r="G3055" i="1"/>
  <c r="P98" i="84"/>
  <c r="G2909" i="1"/>
  <c r="P77" i="84"/>
  <c r="G2873" i="1"/>
  <c r="P60" i="84"/>
  <c r="G2838" i="1"/>
  <c r="H2838" i="1" s="1"/>
  <c r="P137" i="84"/>
  <c r="G3001" i="1"/>
  <c r="S118" i="84"/>
  <c r="G2945" i="1"/>
  <c r="S73" i="84"/>
  <c r="G2864" i="1"/>
  <c r="S163" i="84"/>
  <c r="G3080" i="1"/>
  <c r="S151" i="84"/>
  <c r="G3039" i="1"/>
  <c r="P64" i="84"/>
  <c r="G2846" i="1"/>
  <c r="S46" i="84"/>
  <c r="G2815" i="1"/>
  <c r="H2815" i="1" s="1"/>
  <c r="P62" i="84"/>
  <c r="G2842" i="1"/>
  <c r="H2842" i="1" s="1"/>
  <c r="P45" i="84"/>
  <c r="G2813" i="1"/>
  <c r="P149" i="84"/>
  <c r="G3031" i="1"/>
  <c r="S67" i="84"/>
  <c r="G2853" i="1"/>
  <c r="P49" i="84"/>
  <c r="G2820" i="1"/>
  <c r="H2820" i="1" s="1"/>
  <c r="S152" i="84"/>
  <c r="S78" i="84"/>
  <c r="G2875" i="1"/>
  <c r="S70" i="84"/>
  <c r="AA24" i="85"/>
  <c r="Z38" i="85"/>
  <c r="Z59" i="85"/>
  <c r="W210" i="85"/>
  <c r="X163" i="85"/>
  <c r="W156" i="85"/>
  <c r="X189" i="85"/>
  <c r="W35" i="85"/>
  <c r="G2510" i="1"/>
  <c r="W42" i="85"/>
  <c r="W227" i="85"/>
  <c r="X67" i="85"/>
  <c r="X142" i="85"/>
  <c r="W59" i="85"/>
  <c r="G2517" i="1"/>
  <c r="W17" i="85"/>
  <c r="G2505" i="1"/>
  <c r="H2505" i="1" s="1"/>
  <c r="X170" i="85"/>
  <c r="G2670" i="1"/>
  <c r="X121" i="85"/>
  <c r="W38" i="85"/>
  <c r="X188" i="85"/>
  <c r="W26" i="85"/>
  <c r="X250" i="85"/>
  <c r="X124" i="85"/>
  <c r="G2661" i="1"/>
  <c r="W66" i="85"/>
  <c r="G2520" i="1"/>
  <c r="U189" i="85"/>
  <c r="G2599" i="1"/>
  <c r="T171" i="85"/>
  <c r="G2587" i="1"/>
  <c r="U126" i="85"/>
  <c r="G2553" i="1"/>
  <c r="T122" i="85"/>
  <c r="G2550" i="1"/>
  <c r="U74" i="85"/>
  <c r="G2479" i="1"/>
  <c r="T39" i="85"/>
  <c r="G2454" i="1"/>
  <c r="T11" i="85"/>
  <c r="G2431" i="1"/>
  <c r="H2431" i="1" s="1"/>
  <c r="U261" i="85"/>
  <c r="G2647" i="1"/>
  <c r="U156" i="85"/>
  <c r="G2575" i="1"/>
  <c r="T22" i="85"/>
  <c r="G2439" i="1"/>
  <c r="H2439" i="1" s="1"/>
  <c r="T144" i="85"/>
  <c r="G2566" i="1"/>
  <c r="T227" i="85"/>
  <c r="G2624" i="1"/>
  <c r="T182" i="85"/>
  <c r="G2593" i="1"/>
  <c r="T229" i="85"/>
  <c r="G2626" i="1"/>
  <c r="U138" i="85"/>
  <c r="G2562" i="1"/>
  <c r="T112" i="85"/>
  <c r="G2544" i="1"/>
  <c r="H2544" i="1" s="1"/>
  <c r="U238" i="85"/>
  <c r="G2633" i="1"/>
  <c r="U152" i="85"/>
  <c r="G2572" i="1"/>
  <c r="T93" i="85"/>
  <c r="T42" i="85"/>
  <c r="G2456" i="1"/>
  <c r="T160" i="85"/>
  <c r="G2577" i="1"/>
  <c r="U224" i="85"/>
  <c r="G2622" i="1"/>
  <c r="U210" i="85"/>
  <c r="G2613" i="1"/>
  <c r="T266" i="85"/>
  <c r="G2643" i="1"/>
  <c r="T196" i="85"/>
  <c r="G2605" i="1"/>
  <c r="T120" i="85"/>
  <c r="G2548" i="1"/>
  <c r="H2548" i="1" s="1"/>
  <c r="T91" i="85"/>
  <c r="G2491" i="1"/>
  <c r="T29" i="85"/>
  <c r="G2444" i="1"/>
  <c r="H2444" i="1" s="1"/>
  <c r="T251" i="85"/>
  <c r="G2641" i="1"/>
  <c r="U218" i="85"/>
  <c r="G2617" i="1"/>
  <c r="T209" i="85"/>
  <c r="G2612" i="1"/>
  <c r="U129" i="85"/>
  <c r="G2556" i="1"/>
  <c r="T90" i="85"/>
  <c r="G2489" i="1"/>
  <c r="U46" i="85"/>
  <c r="G2460" i="1"/>
  <c r="T21" i="85"/>
  <c r="G2438" i="1"/>
  <c r="T268" i="85"/>
  <c r="G2645" i="1"/>
  <c r="T185" i="85"/>
  <c r="G2596" i="1"/>
  <c r="T151" i="85"/>
  <c r="G2571" i="1"/>
  <c r="U147" i="85"/>
  <c r="G2570" i="1"/>
  <c r="T76" i="85"/>
  <c r="G2480" i="1"/>
  <c r="T51" i="85"/>
  <c r="G2464" i="1"/>
  <c r="G2555" i="1"/>
  <c r="G2558" i="1"/>
  <c r="T67" i="85"/>
  <c r="T62" i="85"/>
  <c r="G2472" i="1"/>
  <c r="T59" i="85"/>
  <c r="G2470" i="1"/>
  <c r="T48" i="85"/>
  <c r="G2462" i="1"/>
  <c r="T17" i="85"/>
  <c r="G2436" i="1"/>
  <c r="U188" i="85"/>
  <c r="G2598" i="1"/>
  <c r="U173" i="85"/>
  <c r="G2588" i="1"/>
  <c r="U169" i="85"/>
  <c r="G2585" i="1"/>
  <c r="U34" i="85"/>
  <c r="G2448" i="1"/>
  <c r="U20" i="85"/>
  <c r="G2437" i="1"/>
  <c r="T250" i="85"/>
  <c r="G2640" i="1"/>
  <c r="T237" i="85"/>
  <c r="G2632" i="1"/>
  <c r="U181" i="85"/>
  <c r="G2592" i="1"/>
  <c r="T137" i="85"/>
  <c r="G2561" i="1"/>
  <c r="U85" i="85"/>
  <c r="G2484" i="1"/>
  <c r="U41" i="85"/>
  <c r="G2455" i="1"/>
  <c r="T228" i="85"/>
  <c r="G2625" i="1"/>
  <c r="T176" i="85"/>
  <c r="T164" i="85"/>
  <c r="G2580" i="1"/>
  <c r="T88" i="85"/>
  <c r="G2487" i="1"/>
  <c r="U24" i="85"/>
  <c r="G2441" i="1"/>
  <c r="H2441" i="1" s="1"/>
  <c r="T154" i="85"/>
  <c r="G2574" i="1"/>
  <c r="T161" i="85"/>
  <c r="G2578" i="1"/>
  <c r="U44" i="85"/>
  <c r="G2457" i="1"/>
  <c r="U16" i="85"/>
  <c r="G2435" i="1"/>
  <c r="T92" i="85"/>
  <c r="G2492" i="1"/>
  <c r="U200" i="85"/>
  <c r="T187" i="85"/>
  <c r="U135" i="85"/>
  <c r="G2559" i="1"/>
  <c r="U61" i="85"/>
  <c r="G2471" i="1"/>
  <c r="T58" i="85"/>
  <c r="G2469" i="1"/>
  <c r="U50" i="85"/>
  <c r="G2463" i="1"/>
  <c r="U180" i="86"/>
  <c r="U84" i="86"/>
  <c r="U213" i="86"/>
  <c r="Y73" i="86"/>
  <c r="U229" i="86"/>
  <c r="U153" i="86"/>
  <c r="U236" i="86"/>
  <c r="Y215" i="86"/>
  <c r="U221" i="86"/>
  <c r="T273" i="86"/>
  <c r="X123" i="86"/>
  <c r="G3236" i="1"/>
  <c r="T57" i="86"/>
  <c r="T255" i="86"/>
  <c r="G3285" i="1"/>
  <c r="T192" i="86"/>
  <c r="G3257" i="1"/>
  <c r="X153" i="86"/>
  <c r="G3245" i="1"/>
  <c r="T144" i="86"/>
  <c r="G3242" i="1"/>
  <c r="X139" i="86"/>
  <c r="T221" i="86"/>
  <c r="G3272" i="1"/>
  <c r="X49" i="86"/>
  <c r="G3202" i="1"/>
  <c r="H3202" i="1" s="1"/>
  <c r="T217" i="86"/>
  <c r="G3269" i="1"/>
  <c r="T166" i="86"/>
  <c r="T63" i="86"/>
  <c r="G3209" i="1"/>
  <c r="X39" i="86"/>
  <c r="G3197" i="1"/>
  <c r="H3197" i="1" s="1"/>
  <c r="T272" i="86"/>
  <c r="G3289" i="1"/>
  <c r="T230" i="86"/>
  <c r="X159" i="86"/>
  <c r="X98" i="86"/>
  <c r="G3226" i="1"/>
  <c r="X207" i="86"/>
  <c r="G3264" i="1"/>
  <c r="T145" i="86"/>
  <c r="X72" i="86"/>
  <c r="G3213" i="1"/>
  <c r="H3213" i="1" s="1"/>
  <c r="X75" i="86"/>
  <c r="G3215" i="1"/>
  <c r="T276" i="86"/>
  <c r="G3291" i="1"/>
  <c r="T89" i="86"/>
  <c r="G3223" i="1"/>
  <c r="T51" i="86"/>
  <c r="G3203" i="1"/>
  <c r="X90" i="86"/>
  <c r="X54" i="86"/>
  <c r="T202" i="86"/>
  <c r="G3262" i="1"/>
  <c r="T258" i="86"/>
  <c r="G3286" i="1"/>
  <c r="X117" i="86"/>
  <c r="X57" i="86"/>
  <c r="T54" i="86"/>
  <c r="S229" i="86"/>
  <c r="G3070" i="1"/>
  <c r="W202" i="86"/>
  <c r="G3024" i="1"/>
  <c r="S137" i="86"/>
  <c r="G2937" i="1"/>
  <c r="S126" i="86"/>
  <c r="G2928" i="1"/>
  <c r="W90" i="86"/>
  <c r="G2874" i="1"/>
  <c r="S54" i="86"/>
  <c r="G2816" i="1"/>
  <c r="H2816" i="1" s="1"/>
  <c r="S273" i="86"/>
  <c r="G3121" i="1"/>
  <c r="S270" i="86"/>
  <c r="G3116" i="1"/>
  <c r="S263" i="86"/>
  <c r="G3111" i="1"/>
  <c r="S258" i="86"/>
  <c r="G3102" i="1"/>
  <c r="W22" i="86"/>
  <c r="G2760" i="1"/>
  <c r="H2760" i="1" s="1"/>
  <c r="S276" i="86"/>
  <c r="G3126" i="1"/>
  <c r="S160" i="86"/>
  <c r="G2969" i="1"/>
  <c r="S106" i="86"/>
  <c r="G2896" i="1"/>
  <c r="W84" i="86"/>
  <c r="G2862" i="1"/>
  <c r="S251" i="86"/>
  <c r="G3094" i="1"/>
  <c r="S170" i="86"/>
  <c r="G2979" i="1"/>
  <c r="W63" i="86"/>
  <c r="G2830" i="1"/>
  <c r="H2830" i="1" s="1"/>
  <c r="S192" i="86"/>
  <c r="G3007" i="1"/>
  <c r="S92" i="86"/>
  <c r="G2878" i="1"/>
  <c r="S18" i="86"/>
  <c r="G2754" i="1"/>
  <c r="H2754" i="1" s="1"/>
  <c r="S89" i="86"/>
  <c r="G2872" i="1"/>
  <c r="G2812" i="1"/>
  <c r="H2812" i="1" s="1"/>
  <c r="G2807" i="1"/>
  <c r="S217" i="86"/>
  <c r="G3050" i="1"/>
  <c r="S204" i="86"/>
  <c r="G3027" i="1"/>
  <c r="S272" i="86"/>
  <c r="G3119" i="1"/>
  <c r="S201" i="86"/>
  <c r="G3022" i="1"/>
  <c r="S187" i="86"/>
  <c r="G3002" i="1"/>
  <c r="W169" i="86"/>
  <c r="G2977" i="1"/>
  <c r="W128" i="86"/>
  <c r="G2930" i="1"/>
  <c r="S98" i="86"/>
  <c r="G2884" i="1"/>
  <c r="S83" i="86"/>
  <c r="G2860" i="1"/>
  <c r="W39" i="86"/>
  <c r="G2795" i="1"/>
  <c r="H2795" i="1" s="1"/>
  <c r="S234" i="86"/>
  <c r="G3074" i="1"/>
  <c r="W104" i="86"/>
  <c r="G2892" i="1"/>
  <c r="S72" i="86"/>
  <c r="G2841" i="1"/>
  <c r="S145" i="86"/>
  <c r="G2948" i="1"/>
  <c r="S216" i="86"/>
  <c r="G3048" i="1"/>
  <c r="W75" i="86"/>
  <c r="G2845" i="1"/>
  <c r="H2845" i="1" s="1"/>
  <c r="S244" i="86"/>
  <c r="G3086" i="1"/>
  <c r="S227" i="86"/>
  <c r="G3065" i="1"/>
  <c r="W186" i="86"/>
  <c r="G2999" i="1"/>
  <c r="W138" i="86"/>
  <c r="G2939" i="1"/>
  <c r="S24" i="86"/>
  <c r="G2764" i="1"/>
  <c r="S26" i="86"/>
  <c r="G2769" i="1"/>
  <c r="S65" i="86"/>
  <c r="G2834" i="1"/>
  <c r="S214" i="86"/>
  <c r="G3043" i="1"/>
  <c r="S29" i="86"/>
  <c r="G2776" i="1"/>
  <c r="H2776" i="1" s="1"/>
  <c r="W17" i="86"/>
  <c r="G2751" i="1"/>
  <c r="H2751" i="1" s="1"/>
  <c r="W209" i="86"/>
  <c r="G3034" i="1"/>
  <c r="W87" i="86"/>
  <c r="G2868" i="1"/>
  <c r="S78" i="86"/>
  <c r="G2851" i="1"/>
  <c r="W27" i="86"/>
  <c r="G2771" i="1"/>
  <c r="S20" i="86"/>
  <c r="G2757" i="1"/>
  <c r="S16" i="86"/>
  <c r="G2748" i="1"/>
  <c r="S277" i="86"/>
  <c r="G3128" i="1"/>
  <c r="S255" i="86"/>
  <c r="G3099" i="1"/>
  <c r="S151" i="86"/>
  <c r="G2957" i="1"/>
  <c r="W64" i="86"/>
  <c r="G2833" i="1"/>
  <c r="S44" i="86"/>
  <c r="G2803" i="1"/>
  <c r="H2803" i="1" s="1"/>
  <c r="W120" i="86"/>
  <c r="G2920" i="1"/>
  <c r="W57" i="86"/>
  <c r="G2821" i="1"/>
  <c r="H2821" i="1" s="1"/>
  <c r="S262" i="86"/>
  <c r="G3109" i="1"/>
  <c r="W122" i="86"/>
  <c r="G2922" i="1"/>
  <c r="S173" i="86"/>
  <c r="G2982" i="1"/>
  <c r="S86" i="86"/>
  <c r="G2865" i="1"/>
  <c r="S184" i="86"/>
  <c r="G2996" i="1"/>
  <c r="S125" i="86"/>
  <c r="G2926" i="1"/>
  <c r="S69" i="86"/>
  <c r="G2837" i="1"/>
  <c r="H2837" i="1" s="1"/>
  <c r="S280" i="86"/>
  <c r="G3132" i="1"/>
  <c r="S256" i="86"/>
  <c r="G3100" i="1"/>
  <c r="S240" i="86"/>
  <c r="G3081" i="1"/>
  <c r="S213" i="86"/>
  <c r="G3042" i="1"/>
  <c r="S144" i="86"/>
  <c r="G2946" i="1"/>
  <c r="W117" i="86"/>
  <c r="G2913" i="1"/>
  <c r="W81" i="86"/>
  <c r="G2857" i="1"/>
  <c r="S57" i="86"/>
  <c r="S43" i="86"/>
  <c r="G2801" i="1"/>
  <c r="H2801" i="1" s="1"/>
  <c r="W19" i="86"/>
  <c r="G2755" i="1"/>
  <c r="H2755" i="1" s="1"/>
  <c r="S106" i="84"/>
  <c r="S112" i="84"/>
  <c r="S24" i="84"/>
  <c r="S159" i="84"/>
  <c r="P85" i="84"/>
  <c r="W173" i="86"/>
  <c r="W170" i="86"/>
  <c r="S75" i="86"/>
  <c r="S128" i="86"/>
  <c r="W126" i="86"/>
  <c r="S209" i="86"/>
  <c r="W78" i="86"/>
  <c r="W174" i="86"/>
  <c r="W106" i="86"/>
  <c r="W92" i="86"/>
  <c r="W204" i="86"/>
  <c r="W184" i="86"/>
  <c r="S138" i="86"/>
  <c r="W240" i="86"/>
  <c r="W144" i="86"/>
  <c r="S48" i="86"/>
  <c r="S19" i="86"/>
  <c r="W187" i="86"/>
  <c r="S120" i="86"/>
  <c r="S27" i="86"/>
  <c r="W229" i="86"/>
  <c r="W135" i="86"/>
  <c r="W26" i="86"/>
  <c r="S186" i="86"/>
  <c r="W137" i="86"/>
  <c r="S63" i="86"/>
  <c r="W145" i="86"/>
  <c r="S163" i="86"/>
  <c r="W151" i="86"/>
  <c r="S122" i="86"/>
  <c r="W18" i="86"/>
  <c r="S141" i="86"/>
  <c r="S22" i="86"/>
  <c r="Y240" i="86"/>
  <c r="U133" i="86"/>
  <c r="Y36" i="86"/>
  <c r="U97" i="86"/>
  <c r="U91" i="86"/>
  <c r="U86" i="86"/>
  <c r="Y181" i="86"/>
  <c r="Y155" i="86"/>
  <c r="Y121" i="86"/>
  <c r="U51" i="86"/>
  <c r="Y224" i="86"/>
  <c r="U196" i="86"/>
  <c r="U159" i="86"/>
  <c r="U107" i="86"/>
  <c r="U58" i="86"/>
  <c r="Y237" i="86"/>
  <c r="Y68" i="86"/>
  <c r="U40" i="86"/>
  <c r="U31" i="86"/>
  <c r="U235" i="86"/>
  <c r="U230" i="86"/>
  <c r="Y113" i="86"/>
  <c r="U90" i="86"/>
  <c r="X195" i="86"/>
  <c r="X107" i="86"/>
  <c r="X40" i="86"/>
  <c r="T91" i="86"/>
  <c r="X65" i="86"/>
  <c r="T31" i="86"/>
  <c r="T153" i="86"/>
  <c r="X51" i="86"/>
  <c r="X144" i="86"/>
  <c r="X24" i="86"/>
  <c r="X18" i="86"/>
  <c r="X221" i="86"/>
  <c r="X138" i="86"/>
  <c r="T58" i="86"/>
  <c r="T123" i="86"/>
  <c r="X66" i="86"/>
  <c r="S202" i="86"/>
  <c r="S169" i="86"/>
  <c r="S117" i="86"/>
  <c r="W98" i="86"/>
  <c r="S64" i="86"/>
  <c r="W47" i="86"/>
  <c r="W43" i="86"/>
  <c r="W83" i="86"/>
  <c r="S17" i="86"/>
  <c r="W69" i="86"/>
  <c r="W65" i="86"/>
  <c r="W114" i="86"/>
  <c r="W72" i="86"/>
  <c r="W192" i="86"/>
  <c r="W160" i="86"/>
  <c r="W157" i="86"/>
  <c r="W44" i="86"/>
  <c r="S162" i="86"/>
  <c r="W42" i="86"/>
  <c r="W16" i="86"/>
  <c r="AA62" i="85"/>
  <c r="AA86" i="85"/>
  <c r="AA81" i="85"/>
  <c r="AA206" i="85"/>
  <c r="Z245" i="85"/>
  <c r="X185" i="85"/>
  <c r="X117" i="85"/>
  <c r="X87" i="85"/>
  <c r="W47" i="85"/>
  <c r="X30" i="85"/>
  <c r="X237" i="85"/>
  <c r="X88" i="85"/>
  <c r="X59" i="85"/>
  <c r="W226" i="85"/>
  <c r="W124" i="85"/>
  <c r="X195" i="85"/>
  <c r="X147" i="85"/>
  <c r="X35" i="85"/>
  <c r="X228" i="85"/>
  <c r="W236" i="85"/>
  <c r="T197" i="85"/>
  <c r="U140" i="85"/>
  <c r="T135" i="85"/>
  <c r="U59" i="85"/>
  <c r="U39" i="85"/>
  <c r="T16" i="85"/>
  <c r="T224" i="85"/>
  <c r="U160" i="85"/>
  <c r="T70" i="85"/>
  <c r="T41" i="85"/>
  <c r="U21" i="85"/>
  <c r="U11" i="85"/>
  <c r="U195" i="85"/>
  <c r="U182" i="85"/>
  <c r="T152" i="85"/>
  <c r="T147" i="85"/>
  <c r="U120" i="85"/>
  <c r="U29" i="85"/>
  <c r="U13" i="85"/>
  <c r="U227" i="85"/>
  <c r="U144" i="85"/>
  <c r="U137" i="85"/>
  <c r="U48" i="85"/>
  <c r="U17" i="85"/>
  <c r="T252" i="85"/>
  <c r="U154" i="85"/>
  <c r="U51" i="85"/>
  <c r="U237" i="85"/>
  <c r="U229" i="85"/>
  <c r="U209" i="85"/>
  <c r="U204" i="85"/>
  <c r="U185" i="85"/>
  <c r="U164" i="85"/>
  <c r="U130" i="85"/>
  <c r="U88" i="85"/>
  <c r="T24" i="85"/>
  <c r="T138" i="85"/>
  <c r="T151" i="84"/>
  <c r="Q72" i="84"/>
  <c r="S138" i="84"/>
  <c r="S94" i="84"/>
  <c r="S71" i="84"/>
  <c r="S64" i="84"/>
  <c r="S149" i="84"/>
  <c r="S89" i="84"/>
  <c r="S27" i="84"/>
  <c r="S132" i="84"/>
  <c r="S13" i="84"/>
  <c r="S60" i="84"/>
  <c r="S154" i="84"/>
  <c r="S42" i="84"/>
  <c r="P166" i="84"/>
  <c r="P78" i="84"/>
  <c r="S17" i="84"/>
  <c r="Q44" i="84"/>
  <c r="T44" i="84"/>
  <c r="T136" i="84"/>
  <c r="Q136" i="84"/>
  <c r="AA215" i="85"/>
  <c r="Z215" i="85"/>
  <c r="T104" i="84"/>
  <c r="Q104" i="84"/>
  <c r="Q100" i="84"/>
  <c r="T100" i="84"/>
  <c r="T147" i="84"/>
  <c r="Q147" i="84"/>
  <c r="P144" i="84"/>
  <c r="S144" i="84"/>
  <c r="P122" i="84"/>
  <c r="S122" i="84"/>
  <c r="T119" i="84"/>
  <c r="Q119" i="84"/>
  <c r="T94" i="84"/>
  <c r="Q94" i="84"/>
  <c r="P25" i="84"/>
  <c r="S25" i="84"/>
  <c r="T135" i="84"/>
  <c r="Q135" i="84"/>
  <c r="P22" i="84"/>
  <c r="S22" i="84"/>
  <c r="P16" i="84"/>
  <c r="S16" i="84"/>
  <c r="P43" i="84"/>
  <c r="S43" i="84"/>
  <c r="T163" i="84"/>
  <c r="Q163" i="84"/>
  <c r="Q26" i="84"/>
  <c r="T26" i="84"/>
  <c r="Q154" i="84"/>
  <c r="T154" i="84"/>
  <c r="Q164" i="84"/>
  <c r="T164" i="84"/>
  <c r="Q143" i="84"/>
  <c r="T143" i="84"/>
  <c r="P102" i="84"/>
  <c r="S102" i="84"/>
  <c r="Q66" i="84"/>
  <c r="T66" i="84"/>
  <c r="T124" i="84"/>
  <c r="Q124" i="84"/>
  <c r="P40" i="84"/>
  <c r="S40" i="84"/>
  <c r="S146" i="84"/>
  <c r="P146" i="84"/>
  <c r="P130" i="84"/>
  <c r="S130" i="84"/>
  <c r="T56" i="84"/>
  <c r="Q56" i="84"/>
  <c r="AA232" i="85"/>
  <c r="Z232" i="85"/>
  <c r="T101" i="84"/>
  <c r="Q101" i="84"/>
  <c r="Q93" i="84"/>
  <c r="T93" i="84"/>
  <c r="T88" i="84"/>
  <c r="Q88" i="84"/>
  <c r="Q70" i="84"/>
  <c r="T70" i="84"/>
  <c r="M123" i="84"/>
  <c r="U123" i="84"/>
  <c r="W229" i="85"/>
  <c r="X229" i="85"/>
  <c r="T178" i="85"/>
  <c r="U178" i="85"/>
  <c r="T43" i="85"/>
  <c r="U43" i="85"/>
  <c r="S165" i="84"/>
  <c r="M162" i="84"/>
  <c r="M142" i="84"/>
  <c r="G3015" i="1" s="1"/>
  <c r="S137" i="84"/>
  <c r="P136" i="84"/>
  <c r="U122" i="84"/>
  <c r="M117" i="84"/>
  <c r="G2943" i="1" s="1"/>
  <c r="U109" i="84"/>
  <c r="U102" i="84"/>
  <c r="P95" i="84"/>
  <c r="P90" i="84"/>
  <c r="S90" i="84"/>
  <c r="M87" i="84"/>
  <c r="G2893" i="1" s="1"/>
  <c r="N83" i="84"/>
  <c r="S81" i="84"/>
  <c r="U57" i="84"/>
  <c r="P46" i="84"/>
  <c r="U44" i="84"/>
  <c r="U40" i="84"/>
  <c r="M30" i="84"/>
  <c r="U30" i="84"/>
  <c r="U23" i="84"/>
  <c r="M23" i="84"/>
  <c r="M21" i="84"/>
  <c r="N21" i="84"/>
  <c r="U21" i="84"/>
  <c r="Q18" i="84"/>
  <c r="T18" i="84"/>
  <c r="V290" i="85"/>
  <c r="V251" i="85"/>
  <c r="Z250" i="85"/>
  <c r="AA250" i="85"/>
  <c r="T243" i="85"/>
  <c r="U243" i="85"/>
  <c r="W232" i="85"/>
  <c r="X232" i="85"/>
  <c r="X223" i="85"/>
  <c r="AB222" i="85"/>
  <c r="S222" i="85"/>
  <c r="G2619" i="1" s="1"/>
  <c r="S217" i="85"/>
  <c r="T217" i="85" s="1"/>
  <c r="V217" i="85"/>
  <c r="V215" i="85"/>
  <c r="T212" i="85"/>
  <c r="U212" i="85"/>
  <c r="T186" i="85"/>
  <c r="U186" i="85"/>
  <c r="V178" i="85"/>
  <c r="O178" i="85"/>
  <c r="V174" i="85"/>
  <c r="O174" i="85"/>
  <c r="O167" i="85"/>
  <c r="V167" i="85"/>
  <c r="AB150" i="85"/>
  <c r="S150" i="85"/>
  <c r="S136" i="85"/>
  <c r="G2560" i="1" s="1"/>
  <c r="AB136" i="85"/>
  <c r="U117" i="85"/>
  <c r="T117" i="85"/>
  <c r="O106" i="85"/>
  <c r="Y106" i="85" s="1"/>
  <c r="V106" i="85"/>
  <c r="Y80" i="85"/>
  <c r="W48" i="85"/>
  <c r="X48" i="85"/>
  <c r="V43" i="85"/>
  <c r="O43" i="85"/>
  <c r="P110" i="84"/>
  <c r="S110" i="84"/>
  <c r="U41" i="84"/>
  <c r="M41" i="84"/>
  <c r="AB234" i="85"/>
  <c r="S234" i="85"/>
  <c r="G2630" i="1" s="1"/>
  <c r="Y234" i="85"/>
  <c r="Z228" i="85"/>
  <c r="AA228" i="85"/>
  <c r="W202" i="85"/>
  <c r="X202" i="85"/>
  <c r="T172" i="85"/>
  <c r="U172" i="85"/>
  <c r="O145" i="85"/>
  <c r="V145" i="85"/>
  <c r="G2664" i="1" s="1"/>
  <c r="AB96" i="85"/>
  <c r="S96" i="85"/>
  <c r="M150" i="84"/>
  <c r="T148" i="84"/>
  <c r="U145" i="84"/>
  <c r="N142" i="84"/>
  <c r="T140" i="84"/>
  <c r="M139" i="84"/>
  <c r="G3006" i="1" s="1"/>
  <c r="M128" i="84"/>
  <c r="M115" i="84"/>
  <c r="T109" i="84"/>
  <c r="U107" i="84"/>
  <c r="P99" i="84"/>
  <c r="S99" i="84"/>
  <c r="N71" i="84"/>
  <c r="S66" i="84"/>
  <c r="T57" i="84"/>
  <c r="M54" i="84"/>
  <c r="G2827" i="1" s="1"/>
  <c r="H2827" i="1" s="1"/>
  <c r="T50" i="84"/>
  <c r="P44" i="84"/>
  <c r="M38" i="84"/>
  <c r="U26" i="84"/>
  <c r="U22" i="84"/>
  <c r="P18" i="84"/>
  <c r="S18" i="84"/>
  <c r="AB293" i="85"/>
  <c r="S274" i="85"/>
  <c r="V274" i="85"/>
  <c r="T261" i="85"/>
  <c r="U251" i="85"/>
  <c r="AB244" i="85"/>
  <c r="AB242" i="85"/>
  <c r="S241" i="85"/>
  <c r="G2634" i="1" s="1"/>
  <c r="AB241" i="85"/>
  <c r="U193" i="85"/>
  <c r="T193" i="85"/>
  <c r="T180" i="85"/>
  <c r="U180" i="85"/>
  <c r="S145" i="85"/>
  <c r="G2567" i="1" s="1"/>
  <c r="AB145" i="85"/>
  <c r="AB119" i="85"/>
  <c r="S119" i="85"/>
  <c r="V80" i="85"/>
  <c r="Z208" i="86"/>
  <c r="O208" i="86"/>
  <c r="P208" i="86"/>
  <c r="Q208" i="86"/>
  <c r="U169" i="84"/>
  <c r="M141" i="84"/>
  <c r="N141" i="84"/>
  <c r="P58" i="84"/>
  <c r="S58" i="84"/>
  <c r="M39" i="84"/>
  <c r="N39" i="84"/>
  <c r="U39" i="84"/>
  <c r="S148" i="84"/>
  <c r="M147" i="84"/>
  <c r="G3026" i="1" s="1"/>
  <c r="S145" i="84"/>
  <c r="S140" i="84"/>
  <c r="U134" i="84"/>
  <c r="P124" i="84"/>
  <c r="N113" i="84"/>
  <c r="S111" i="84"/>
  <c r="S109" i="84"/>
  <c r="P107" i="84"/>
  <c r="P104" i="84"/>
  <c r="T89" i="84"/>
  <c r="P75" i="84"/>
  <c r="S75" i="84"/>
  <c r="M61" i="84"/>
  <c r="G2840" i="1" s="1"/>
  <c r="H2840" i="1" s="1"/>
  <c r="N61" i="84"/>
  <c r="S59" i="84"/>
  <c r="S57" i="84"/>
  <c r="M52" i="84"/>
  <c r="M36" i="84"/>
  <c r="N36" i="84"/>
  <c r="U36" i="84"/>
  <c r="P28" i="84"/>
  <c r="S28" i="84"/>
  <c r="P26" i="84"/>
  <c r="M20" i="84"/>
  <c r="V293" i="85"/>
  <c r="V279" i="85"/>
  <c r="V263" i="85"/>
  <c r="S254" i="85"/>
  <c r="T254" i="85" s="1"/>
  <c r="V254" i="85"/>
  <c r="O246" i="85"/>
  <c r="Y246" i="85" s="1"/>
  <c r="V246" i="85"/>
  <c r="X238" i="85"/>
  <c r="Z229" i="85"/>
  <c r="AA229" i="85"/>
  <c r="V221" i="85"/>
  <c r="W221" i="85" s="1"/>
  <c r="T215" i="85"/>
  <c r="U215" i="85"/>
  <c r="W212" i="85"/>
  <c r="X212" i="85"/>
  <c r="S198" i="85"/>
  <c r="G2606" i="1" s="1"/>
  <c r="AB198" i="85"/>
  <c r="T189" i="85"/>
  <c r="AA188" i="85"/>
  <c r="Z188" i="85"/>
  <c r="S167" i="85"/>
  <c r="G2583" i="1" s="1"/>
  <c r="AB167" i="85"/>
  <c r="V132" i="85"/>
  <c r="O132" i="85"/>
  <c r="Y132" i="85" s="1"/>
  <c r="T128" i="85"/>
  <c r="U128" i="85"/>
  <c r="S99" i="85"/>
  <c r="T99" i="85" s="1"/>
  <c r="AB99" i="85"/>
  <c r="Z85" i="85"/>
  <c r="W56" i="85"/>
  <c r="X56" i="85"/>
  <c r="P163" i="84"/>
  <c r="M153" i="84"/>
  <c r="P143" i="84"/>
  <c r="M131" i="84"/>
  <c r="Q118" i="84"/>
  <c r="S98" i="84"/>
  <c r="S96" i="84"/>
  <c r="P93" i="84"/>
  <c r="S91" i="84"/>
  <c r="S84" i="84"/>
  <c r="S69" i="84"/>
  <c r="S62" i="84"/>
  <c r="N52" i="84"/>
  <c r="N40" i="84"/>
  <c r="S35" i="84"/>
  <c r="S279" i="85"/>
  <c r="S258" i="85"/>
  <c r="T258" i="85" s="1"/>
  <c r="Z251" i="85"/>
  <c r="AA251" i="85"/>
  <c r="X247" i="85"/>
  <c r="V242" i="85"/>
  <c r="Z227" i="85"/>
  <c r="AA226" i="85"/>
  <c r="W173" i="85"/>
  <c r="X173" i="85"/>
  <c r="U155" i="85"/>
  <c r="T155" i="85"/>
  <c r="U151" i="85"/>
  <c r="AA146" i="85"/>
  <c r="S80" i="85"/>
  <c r="G2483" i="1" s="1"/>
  <c r="AB80" i="85"/>
  <c r="M103" i="84"/>
  <c r="G2921" i="1" s="1"/>
  <c r="U103" i="84"/>
  <c r="U141" i="84"/>
  <c r="P118" i="84"/>
  <c r="P113" i="84"/>
  <c r="S113" i="84"/>
  <c r="P100" i="84"/>
  <c r="S100" i="84"/>
  <c r="P86" i="84"/>
  <c r="S86" i="84"/>
  <c r="Q76" i="84"/>
  <c r="S31" i="84"/>
  <c r="P29" i="84"/>
  <c r="N22" i="84"/>
  <c r="Y279" i="85"/>
  <c r="O276" i="85"/>
  <c r="O273" i="85"/>
  <c r="V273" i="85"/>
  <c r="S263" i="85"/>
  <c r="AB263" i="85"/>
  <c r="V258" i="85"/>
  <c r="O258" i="85"/>
  <c r="W249" i="85"/>
  <c r="T246" i="85"/>
  <c r="U246" i="85"/>
  <c r="V244" i="85"/>
  <c r="T238" i="85"/>
  <c r="O233" i="85"/>
  <c r="Y233" i="85" s="1"/>
  <c r="V233" i="85"/>
  <c r="X231" i="85"/>
  <c r="S225" i="85"/>
  <c r="AB225" i="85"/>
  <c r="S221" i="85"/>
  <c r="AB221" i="85"/>
  <c r="T218" i="85"/>
  <c r="U201" i="85"/>
  <c r="W169" i="85"/>
  <c r="X169" i="85"/>
  <c r="T132" i="85"/>
  <c r="U132" i="85"/>
  <c r="X120" i="85"/>
  <c r="W120" i="85"/>
  <c r="M156" i="84"/>
  <c r="G3057" i="1" s="1"/>
  <c r="N156" i="84"/>
  <c r="M79" i="84"/>
  <c r="U79" i="84"/>
  <c r="T244" i="85"/>
  <c r="U244" i="85"/>
  <c r="T133" i="84"/>
  <c r="N51" i="84"/>
  <c r="S276" i="85"/>
  <c r="AB276" i="85"/>
  <c r="W222" i="85"/>
  <c r="X222" i="85"/>
  <c r="U216" i="85"/>
  <c r="T216" i="85"/>
  <c r="S214" i="85"/>
  <c r="G2614" i="1" s="1"/>
  <c r="AB214" i="85"/>
  <c r="AA207" i="85"/>
  <c r="Z207" i="85"/>
  <c r="W205" i="85"/>
  <c r="X205" i="85"/>
  <c r="V203" i="85"/>
  <c r="O203" i="85"/>
  <c r="Y203" i="85" s="1"/>
  <c r="W190" i="85"/>
  <c r="X190" i="85"/>
  <c r="W165" i="85"/>
  <c r="X165" i="85"/>
  <c r="T141" i="85"/>
  <c r="U141" i="85"/>
  <c r="AA30" i="85"/>
  <c r="Z30" i="85"/>
  <c r="P127" i="84"/>
  <c r="S127" i="84"/>
  <c r="Q62" i="84"/>
  <c r="T62" i="84"/>
  <c r="P50" i="84"/>
  <c r="S50" i="84"/>
  <c r="P37" i="84"/>
  <c r="S37" i="84"/>
  <c r="O216" i="85"/>
  <c r="Y216" i="85" s="1"/>
  <c r="V216" i="85"/>
  <c r="S166" i="85"/>
  <c r="G2582" i="1" s="1"/>
  <c r="AB166" i="85"/>
  <c r="O112" i="85"/>
  <c r="V112" i="85"/>
  <c r="V101" i="85"/>
  <c r="O101" i="85"/>
  <c r="Y101" i="85" s="1"/>
  <c r="U43" i="84"/>
  <c r="S286" i="85"/>
  <c r="AB286" i="85"/>
  <c r="V234" i="85"/>
  <c r="W224" i="85"/>
  <c r="X224" i="85"/>
  <c r="V218" i="85"/>
  <c r="W218" i="85" s="1"/>
  <c r="O218" i="85"/>
  <c r="AA190" i="85"/>
  <c r="Z190" i="85"/>
  <c r="S177" i="85"/>
  <c r="G2590" i="1" s="1"/>
  <c r="V177" i="85"/>
  <c r="AB177" i="85"/>
  <c r="T158" i="85"/>
  <c r="U158" i="85"/>
  <c r="S148" i="85"/>
  <c r="AB148" i="85"/>
  <c r="P121" i="84"/>
  <c r="S121" i="84"/>
  <c r="T106" i="84"/>
  <c r="S77" i="84"/>
  <c r="S155" i="84"/>
  <c r="N146" i="84"/>
  <c r="S133" i="84"/>
  <c r="T130" i="84"/>
  <c r="N125" i="84"/>
  <c r="U110" i="84"/>
  <c r="U108" i="84"/>
  <c r="N105" i="84"/>
  <c r="U99" i="84"/>
  <c r="P72" i="84"/>
  <c r="S72" i="84"/>
  <c r="U61" i="84"/>
  <c r="N55" i="84"/>
  <c r="M51" i="84"/>
  <c r="M34" i="84"/>
  <c r="M19" i="84"/>
  <c r="V255" i="85"/>
  <c r="O255" i="85"/>
  <c r="V252" i="85"/>
  <c r="O252" i="85"/>
  <c r="Y252" i="85" s="1"/>
  <c r="T245" i="85"/>
  <c r="U245" i="85"/>
  <c r="V241" i="85"/>
  <c r="T231" i="85"/>
  <c r="U231" i="85"/>
  <c r="AB215" i="85"/>
  <c r="AB194" i="85"/>
  <c r="S194" i="85"/>
  <c r="G2604" i="1" s="1"/>
  <c r="AB127" i="85"/>
  <c r="S127" i="85"/>
  <c r="G2554" i="1" s="1"/>
  <c r="U31" i="85"/>
  <c r="T31" i="85"/>
  <c r="M33" i="84"/>
  <c r="N33" i="84"/>
  <c r="U33" i="84"/>
  <c r="Q15" i="84"/>
  <c r="T15" i="84"/>
  <c r="O196" i="85"/>
  <c r="V196" i="85"/>
  <c r="V153" i="85"/>
  <c r="O153" i="85"/>
  <c r="T242" i="85"/>
  <c r="U242" i="85"/>
  <c r="T233" i="85"/>
  <c r="U233" i="85"/>
  <c r="S184" i="85"/>
  <c r="G2594" i="1" s="1"/>
  <c r="V184" i="85"/>
  <c r="Y184" i="85"/>
  <c r="AB184" i="85"/>
  <c r="T123" i="85"/>
  <c r="U123" i="85"/>
  <c r="T28" i="85"/>
  <c r="U28" i="85"/>
  <c r="O269" i="86"/>
  <c r="P269" i="86"/>
  <c r="Q269" i="86"/>
  <c r="U269" i="86" s="1"/>
  <c r="Z269" i="86"/>
  <c r="T155" i="84"/>
  <c r="S119" i="84"/>
  <c r="P114" i="84"/>
  <c r="S114" i="84"/>
  <c r="T87" i="84"/>
  <c r="M129" i="84"/>
  <c r="G2967" i="1" s="1"/>
  <c r="N129" i="84"/>
  <c r="M125" i="84"/>
  <c r="G2962" i="1" s="1"/>
  <c r="N112" i="84"/>
  <c r="T99" i="84"/>
  <c r="U92" i="84"/>
  <c r="U90" i="84"/>
  <c r="M82" i="84"/>
  <c r="G2881" i="1" s="1"/>
  <c r="N82" i="84"/>
  <c r="S80" i="84"/>
  <c r="U71" i="84"/>
  <c r="U68" i="84"/>
  <c r="M65" i="84"/>
  <c r="G2848" i="1" s="1"/>
  <c r="M55" i="84"/>
  <c r="N49" i="84"/>
  <c r="N43" i="84"/>
  <c r="P32" i="84"/>
  <c r="N19" i="84"/>
  <c r="S288" i="85"/>
  <c r="V288" i="85"/>
  <c r="AB274" i="85"/>
  <c r="O269" i="85"/>
  <c r="Y269" i="85" s="1"/>
  <c r="V269" i="85"/>
  <c r="AB247" i="85"/>
  <c r="S247" i="85"/>
  <c r="Y247" i="85"/>
  <c r="T226" i="85"/>
  <c r="U226" i="85"/>
  <c r="AB217" i="85"/>
  <c r="T203" i="85"/>
  <c r="U203" i="85"/>
  <c r="V201" i="85"/>
  <c r="AB201" i="85"/>
  <c r="V172" i="85"/>
  <c r="O172" i="85"/>
  <c r="S162" i="85"/>
  <c r="G2579" i="1" s="1"/>
  <c r="V162" i="85"/>
  <c r="Y162" i="85"/>
  <c r="T143" i="85"/>
  <c r="U143" i="85"/>
  <c r="AB134" i="85"/>
  <c r="S134" i="85"/>
  <c r="Z73" i="85"/>
  <c r="S68" i="85"/>
  <c r="G2475" i="1" s="1"/>
  <c r="AB68" i="85"/>
  <c r="P134" i="84"/>
  <c r="S134" i="84"/>
  <c r="P15" i="84"/>
  <c r="S15" i="84"/>
  <c r="M105" i="84"/>
  <c r="G2925" i="1" s="1"/>
  <c r="M164" i="84"/>
  <c r="G3082" i="1" s="1"/>
  <c r="T162" i="84"/>
  <c r="U156" i="84"/>
  <c r="M135" i="84"/>
  <c r="T117" i="84"/>
  <c r="M101" i="84"/>
  <c r="M97" i="84"/>
  <c r="G2907" i="1" s="1"/>
  <c r="P92" i="84"/>
  <c r="S83" i="84"/>
  <c r="P73" i="84"/>
  <c r="P68" i="84"/>
  <c r="M63" i="84"/>
  <c r="G2844" i="1" s="1"/>
  <c r="H2844" i="1" s="1"/>
  <c r="P47" i="84"/>
  <c r="S47" i="84"/>
  <c r="N25" i="84"/>
  <c r="AB287" i="85"/>
  <c r="S278" i="85"/>
  <c r="V278" i="85"/>
  <c r="S272" i="85"/>
  <c r="AB272" i="85"/>
  <c r="S267" i="85"/>
  <c r="V267" i="85"/>
  <c r="S262" i="85"/>
  <c r="AB262" i="85"/>
  <c r="S257" i="85"/>
  <c r="T257" i="85" s="1"/>
  <c r="V257" i="85"/>
  <c r="U250" i="85"/>
  <c r="W245" i="85"/>
  <c r="X245" i="85"/>
  <c r="O243" i="85"/>
  <c r="V243" i="85"/>
  <c r="T232" i="85"/>
  <c r="U232" i="85"/>
  <c r="X225" i="85"/>
  <c r="S220" i="85"/>
  <c r="AB220" i="85"/>
  <c r="Y217" i="85"/>
  <c r="AA212" i="85"/>
  <c r="O211" i="85"/>
  <c r="V211" i="85"/>
  <c r="V209" i="85"/>
  <c r="T207" i="85"/>
  <c r="S183" i="85"/>
  <c r="V183" i="85"/>
  <c r="AB183" i="85"/>
  <c r="V150" i="85"/>
  <c r="W115" i="85"/>
  <c r="V104" i="85"/>
  <c r="S104" i="85"/>
  <c r="AB104" i="85"/>
  <c r="T78" i="85"/>
  <c r="U78" i="85"/>
  <c r="W75" i="85"/>
  <c r="X75" i="85"/>
  <c r="W73" i="85"/>
  <c r="X73" i="85"/>
  <c r="O70" i="85"/>
  <c r="Y70" i="85" s="1"/>
  <c r="V70" i="85"/>
  <c r="AB277" i="85"/>
  <c r="AB219" i="85"/>
  <c r="O204" i="85"/>
  <c r="V204" i="85"/>
  <c r="Z189" i="85"/>
  <c r="AA189" i="85"/>
  <c r="V141" i="85"/>
  <c r="O141" i="85"/>
  <c r="S139" i="85"/>
  <c r="AB137" i="85"/>
  <c r="T87" i="85"/>
  <c r="U87" i="85"/>
  <c r="U73" i="85"/>
  <c r="T73" i="85"/>
  <c r="X66" i="85"/>
  <c r="AB56" i="85"/>
  <c r="S56" i="85"/>
  <c r="O281" i="86"/>
  <c r="Q281" i="86"/>
  <c r="Z281" i="86"/>
  <c r="P281" i="86"/>
  <c r="G3294" i="1" s="1"/>
  <c r="Z51" i="85"/>
  <c r="AA51" i="85"/>
  <c r="S249" i="85"/>
  <c r="G2639" i="1" s="1"/>
  <c r="S236" i="85"/>
  <c r="G2631" i="1" s="1"/>
  <c r="S223" i="85"/>
  <c r="G2621" i="1" s="1"/>
  <c r="S199" i="85"/>
  <c r="S191" i="85"/>
  <c r="T181" i="85"/>
  <c r="T173" i="85"/>
  <c r="AA171" i="85"/>
  <c r="S170" i="85"/>
  <c r="G2586" i="1" s="1"/>
  <c r="AB168" i="85"/>
  <c r="T159" i="85"/>
  <c r="V146" i="85"/>
  <c r="X131" i="85"/>
  <c r="O128" i="85"/>
  <c r="S118" i="85"/>
  <c r="G2547" i="1" s="1"/>
  <c r="H2547" i="1" s="1"/>
  <c r="AB118" i="85"/>
  <c r="U116" i="85"/>
  <c r="AB113" i="85"/>
  <c r="U111" i="85"/>
  <c r="W85" i="85"/>
  <c r="X85" i="85"/>
  <c r="T77" i="85"/>
  <c r="U77" i="85"/>
  <c r="S75" i="85"/>
  <c r="AB75" i="85"/>
  <c r="O61" i="85"/>
  <c r="Y61" i="85" s="1"/>
  <c r="V61" i="85"/>
  <c r="G2518" i="1" s="1"/>
  <c r="W49" i="85"/>
  <c r="X49" i="85"/>
  <c r="AA48" i="85"/>
  <c r="Z48" i="85"/>
  <c r="P219" i="86"/>
  <c r="Q219" i="86"/>
  <c r="Z219" i="86"/>
  <c r="O219" i="86"/>
  <c r="T179" i="85"/>
  <c r="O170" i="85"/>
  <c r="Y170" i="85" s="1"/>
  <c r="Z163" i="85"/>
  <c r="O161" i="85"/>
  <c r="V161" i="85"/>
  <c r="U157" i="85"/>
  <c r="AB153" i="85"/>
  <c r="S153" i="85"/>
  <c r="G2573" i="1" s="1"/>
  <c r="O149" i="85"/>
  <c r="O137" i="85"/>
  <c r="S133" i="85"/>
  <c r="AB133" i="85"/>
  <c r="W128" i="85"/>
  <c r="X128" i="85"/>
  <c r="U122" i="85"/>
  <c r="O100" i="85"/>
  <c r="Y100" i="85" s="1"/>
  <c r="Z100" i="85" s="1"/>
  <c r="V77" i="85"/>
  <c r="G2523" i="1" s="1"/>
  <c r="O77" i="85"/>
  <c r="Y77" i="85" s="1"/>
  <c r="S55" i="85"/>
  <c r="G2466" i="1" s="1"/>
  <c r="AB55" i="85"/>
  <c r="S14" i="85"/>
  <c r="G2433" i="1" s="1"/>
  <c r="H2433" i="1" s="1"/>
  <c r="V14" i="85"/>
  <c r="AB14" i="85"/>
  <c r="T213" i="86"/>
  <c r="X213" i="86"/>
  <c r="W137" i="85"/>
  <c r="X137" i="85"/>
  <c r="O102" i="85"/>
  <c r="Y102" i="85" s="1"/>
  <c r="V102" i="85"/>
  <c r="Z69" i="85"/>
  <c r="AA69" i="85"/>
  <c r="S37" i="85"/>
  <c r="V37" i="85"/>
  <c r="AB37" i="85"/>
  <c r="T35" i="85"/>
  <c r="U35" i="85"/>
  <c r="AB33" i="85"/>
  <c r="S33" i="85"/>
  <c r="G2447" i="1" s="1"/>
  <c r="T23" i="85"/>
  <c r="U23" i="85"/>
  <c r="W222" i="86"/>
  <c r="S222" i="86"/>
  <c r="U32" i="86"/>
  <c r="Y32" i="86"/>
  <c r="Y186" i="85"/>
  <c r="T165" i="85"/>
  <c r="U165" i="85"/>
  <c r="O142" i="85"/>
  <c r="W138" i="85"/>
  <c r="X138" i="85"/>
  <c r="T129" i="85"/>
  <c r="Z88" i="85"/>
  <c r="Z87" i="85"/>
  <c r="O72" i="85"/>
  <c r="U62" i="85"/>
  <c r="W60" i="85"/>
  <c r="X60" i="85"/>
  <c r="X54" i="85"/>
  <c r="T155" i="86"/>
  <c r="X155" i="86"/>
  <c r="T168" i="85"/>
  <c r="U168" i="85"/>
  <c r="AB149" i="85"/>
  <c r="S149" i="85"/>
  <c r="T146" i="85"/>
  <c r="U146" i="85"/>
  <c r="T113" i="85"/>
  <c r="U113" i="85"/>
  <c r="W72" i="85"/>
  <c r="X72" i="85"/>
  <c r="O65" i="85"/>
  <c r="V65" i="85"/>
  <c r="T19" i="85"/>
  <c r="U19" i="85"/>
  <c r="O260" i="86"/>
  <c r="S260" i="86" s="1"/>
  <c r="Z260" i="86"/>
  <c r="Q260" i="86"/>
  <c r="U260" i="86" s="1"/>
  <c r="P260" i="86"/>
  <c r="T260" i="86" s="1"/>
  <c r="P241" i="86"/>
  <c r="Q241" i="86"/>
  <c r="O241" i="86"/>
  <c r="G3083" i="1" s="1"/>
  <c r="Z241" i="86"/>
  <c r="T205" i="85"/>
  <c r="U205" i="85"/>
  <c r="T202" i="85"/>
  <c r="U202" i="85"/>
  <c r="O182" i="85"/>
  <c r="Y182" i="85" s="1"/>
  <c r="V182" i="85"/>
  <c r="G2675" i="1" s="1"/>
  <c r="W171" i="85"/>
  <c r="X171" i="85"/>
  <c r="W154" i="85"/>
  <c r="X154" i="85"/>
  <c r="T131" i="85"/>
  <c r="U131" i="85"/>
  <c r="AB112" i="85"/>
  <c r="U79" i="85"/>
  <c r="T79" i="85"/>
  <c r="AB57" i="85"/>
  <c r="S57" i="85"/>
  <c r="G2468" i="1" s="1"/>
  <c r="T25" i="85"/>
  <c r="U25" i="85"/>
  <c r="AB204" i="85"/>
  <c r="V187" i="85"/>
  <c r="V186" i="85"/>
  <c r="S174" i="85"/>
  <c r="AB172" i="85"/>
  <c r="T169" i="85"/>
  <c r="V166" i="85"/>
  <c r="O166" i="85"/>
  <c r="Y166" i="85" s="1"/>
  <c r="T163" i="85"/>
  <c r="AB142" i="85"/>
  <c r="S142" i="85"/>
  <c r="G2564" i="1" s="1"/>
  <c r="T114" i="85"/>
  <c r="S110" i="85"/>
  <c r="G2543" i="1" s="1"/>
  <c r="H2543" i="1" s="1"/>
  <c r="S101" i="85"/>
  <c r="V99" i="85"/>
  <c r="W99" i="85" s="1"/>
  <c r="S86" i="85"/>
  <c r="G2485" i="1" s="1"/>
  <c r="V86" i="85"/>
  <c r="G2527" i="1" s="1"/>
  <c r="S81" i="85"/>
  <c r="V81" i="85"/>
  <c r="AB81" i="85"/>
  <c r="AB69" i="85"/>
  <c r="S69" i="85"/>
  <c r="G2476" i="1" s="1"/>
  <c r="V69" i="85"/>
  <c r="S65" i="85"/>
  <c r="G2473" i="1" s="1"/>
  <c r="AB65" i="85"/>
  <c r="W20" i="85"/>
  <c r="X20" i="85"/>
  <c r="O265" i="86"/>
  <c r="S265" i="86" s="1"/>
  <c r="P265" i="86"/>
  <c r="Q265" i="86"/>
  <c r="U265" i="86" s="1"/>
  <c r="Z265" i="86"/>
  <c r="U227" i="86"/>
  <c r="Y227" i="86"/>
  <c r="S185" i="86"/>
  <c r="W185" i="86"/>
  <c r="V214" i="85"/>
  <c r="O198" i="85"/>
  <c r="V198" i="85"/>
  <c r="O148" i="85"/>
  <c r="V148" i="85"/>
  <c r="AB146" i="85"/>
  <c r="V127" i="85"/>
  <c r="G2662" i="1" s="1"/>
  <c r="U112" i="85"/>
  <c r="V41" i="85"/>
  <c r="S105" i="85"/>
  <c r="S100" i="85"/>
  <c r="T100" i="85" s="1"/>
  <c r="S72" i="85"/>
  <c r="G2477" i="1" s="1"/>
  <c r="W62" i="85"/>
  <c r="T40" i="85"/>
  <c r="U40" i="85"/>
  <c r="V23" i="85"/>
  <c r="O23" i="85"/>
  <c r="O228" i="86"/>
  <c r="G3068" i="1" s="1"/>
  <c r="Q228" i="86"/>
  <c r="Z212" i="86"/>
  <c r="P212" i="86"/>
  <c r="W172" i="86"/>
  <c r="S172" i="86"/>
  <c r="W133" i="86"/>
  <c r="S133" i="86"/>
  <c r="T243" i="86"/>
  <c r="X243" i="86"/>
  <c r="W230" i="86"/>
  <c r="S230" i="86"/>
  <c r="Q161" i="86"/>
  <c r="Z161" i="86"/>
  <c r="O161" i="86"/>
  <c r="G2970" i="1" s="1"/>
  <c r="P161" i="86"/>
  <c r="X161" i="86" s="1"/>
  <c r="Z158" i="86"/>
  <c r="O158" i="86"/>
  <c r="Q232" i="86"/>
  <c r="U232" i="86" s="1"/>
  <c r="Z232" i="86"/>
  <c r="P232" i="86"/>
  <c r="T232" i="86" s="1"/>
  <c r="V78" i="85"/>
  <c r="O78" i="85"/>
  <c r="O58" i="85"/>
  <c r="V58" i="85"/>
  <c r="Z50" i="85"/>
  <c r="AA50" i="85"/>
  <c r="T47" i="85"/>
  <c r="U47" i="85"/>
  <c r="AB45" i="85"/>
  <c r="S45" i="85"/>
  <c r="G2459" i="1" s="1"/>
  <c r="T26" i="85"/>
  <c r="U26" i="85"/>
  <c r="P289" i="86"/>
  <c r="Z289" i="86"/>
  <c r="O289" i="86"/>
  <c r="G3151" i="1" s="1"/>
  <c r="T231" i="86"/>
  <c r="X231" i="86"/>
  <c r="W207" i="86"/>
  <c r="S207" i="86"/>
  <c r="V76" i="85"/>
  <c r="O76" i="85"/>
  <c r="T66" i="85"/>
  <c r="U66" i="85"/>
  <c r="U63" i="85"/>
  <c r="T60" i="85"/>
  <c r="T54" i="85"/>
  <c r="U54" i="85"/>
  <c r="T46" i="85"/>
  <c r="W44" i="85"/>
  <c r="X44" i="85"/>
  <c r="T38" i="85"/>
  <c r="U38" i="85"/>
  <c r="Z25" i="85"/>
  <c r="Z287" i="86"/>
  <c r="P287" i="86"/>
  <c r="G3297" i="1" s="1"/>
  <c r="W205" i="86"/>
  <c r="S205" i="86"/>
  <c r="O136" i="86"/>
  <c r="G2936" i="1" s="1"/>
  <c r="Z136" i="86"/>
  <c r="O134" i="86"/>
  <c r="Z134" i="86"/>
  <c r="O36" i="85"/>
  <c r="Y36" i="85" s="1"/>
  <c r="V36" i="85"/>
  <c r="G2511" i="1" s="1"/>
  <c r="W24" i="85"/>
  <c r="X24" i="85"/>
  <c r="T15" i="85"/>
  <c r="U15" i="85"/>
  <c r="O268" i="86"/>
  <c r="P268" i="86"/>
  <c r="T268" i="86" s="1"/>
  <c r="Z262" i="86"/>
  <c r="P262" i="86"/>
  <c r="U212" i="86"/>
  <c r="Y212" i="86"/>
  <c r="O143" i="86"/>
  <c r="S143" i="86" s="1"/>
  <c r="Z143" i="86"/>
  <c r="P143" i="86"/>
  <c r="T143" i="86" s="1"/>
  <c r="S84" i="85"/>
  <c r="AB84" i="85"/>
  <c r="T74" i="85"/>
  <c r="V63" i="85"/>
  <c r="O63" i="85"/>
  <c r="Y63" i="85" s="1"/>
  <c r="W51" i="85"/>
  <c r="S27" i="85"/>
  <c r="G2442" i="1" s="1"/>
  <c r="AB27" i="85"/>
  <c r="Z266" i="86"/>
  <c r="O266" i="86"/>
  <c r="S266" i="86" s="1"/>
  <c r="U231" i="86"/>
  <c r="Y231" i="86"/>
  <c r="X229" i="86"/>
  <c r="P228" i="86"/>
  <c r="G3276" i="1" s="1"/>
  <c r="S221" i="86"/>
  <c r="W221" i="86"/>
  <c r="O212" i="86"/>
  <c r="G3040" i="1" s="1"/>
  <c r="Y79" i="85"/>
  <c r="Y74" i="85"/>
  <c r="O68" i="85"/>
  <c r="Y68" i="85" s="1"/>
  <c r="V68" i="85"/>
  <c r="G2521" i="1" s="1"/>
  <c r="AB66" i="85"/>
  <c r="V55" i="85"/>
  <c r="O55" i="85"/>
  <c r="Z44" i="85"/>
  <c r="AA44" i="85"/>
  <c r="Z42" i="85"/>
  <c r="AA42" i="85"/>
  <c r="S36" i="85"/>
  <c r="G2450" i="1" s="1"/>
  <c r="AB36" i="85"/>
  <c r="S12" i="85"/>
  <c r="G2432" i="1" s="1"/>
  <c r="H2432" i="1" s="1"/>
  <c r="V79" i="85"/>
  <c r="G2524" i="1" s="1"/>
  <c r="V74" i="85"/>
  <c r="T32" i="85"/>
  <c r="U32" i="85"/>
  <c r="T240" i="86"/>
  <c r="X240" i="86"/>
  <c r="Q210" i="86"/>
  <c r="O210" i="86"/>
  <c r="P210" i="86"/>
  <c r="Z210" i="86"/>
  <c r="S195" i="86"/>
  <c r="W195" i="86"/>
  <c r="O190" i="86"/>
  <c r="Z190" i="86"/>
  <c r="P74" i="86"/>
  <c r="Z74" i="86"/>
  <c r="O74" i="86"/>
  <c r="S74" i="86" s="1"/>
  <c r="Q291" i="86"/>
  <c r="O259" i="86"/>
  <c r="O248" i="86"/>
  <c r="S248" i="86" s="1"/>
  <c r="W244" i="86"/>
  <c r="Q243" i="86"/>
  <c r="O242" i="86"/>
  <c r="S242" i="86" s="1"/>
  <c r="P242" i="86"/>
  <c r="O237" i="86"/>
  <c r="S237" i="86" s="1"/>
  <c r="P237" i="86"/>
  <c r="T237" i="86" s="1"/>
  <c r="W234" i="86"/>
  <c r="O231" i="86"/>
  <c r="G3073" i="1" s="1"/>
  <c r="P227" i="86"/>
  <c r="O224" i="86"/>
  <c r="G3060" i="1" s="1"/>
  <c r="P224" i="86"/>
  <c r="G3273" i="1" s="1"/>
  <c r="Y217" i="86"/>
  <c r="X187" i="86"/>
  <c r="P170" i="86"/>
  <c r="Q170" i="86"/>
  <c r="S168" i="86"/>
  <c r="W168" i="86"/>
  <c r="W155" i="86"/>
  <c r="S155" i="86"/>
  <c r="W152" i="86"/>
  <c r="S152" i="86"/>
  <c r="O103" i="86"/>
  <c r="G2890" i="1" s="1"/>
  <c r="Z103" i="86"/>
  <c r="S196" i="86"/>
  <c r="W196" i="86"/>
  <c r="P189" i="86"/>
  <c r="G3255" i="1" s="1"/>
  <c r="Q189" i="86"/>
  <c r="O189" i="86"/>
  <c r="G3004" i="1" s="1"/>
  <c r="Q182" i="86"/>
  <c r="O182" i="86"/>
  <c r="P182" i="86"/>
  <c r="Z176" i="86"/>
  <c r="O176" i="86"/>
  <c r="G2985" i="1" s="1"/>
  <c r="P176" i="86"/>
  <c r="S115" i="86"/>
  <c r="W115" i="86"/>
  <c r="Y89" i="86"/>
  <c r="U89" i="86"/>
  <c r="V50" i="85"/>
  <c r="G2515" i="1" s="1"/>
  <c r="V29" i="85"/>
  <c r="O293" i="86"/>
  <c r="G3149" i="1" s="1"/>
  <c r="P293" i="86"/>
  <c r="Q293" i="86"/>
  <c r="P278" i="86"/>
  <c r="G3292" i="1" s="1"/>
  <c r="Q278" i="86"/>
  <c r="P263" i="86"/>
  <c r="T263" i="86" s="1"/>
  <c r="O243" i="86"/>
  <c r="G3085" i="1" s="1"/>
  <c r="O238" i="86"/>
  <c r="P238" i="86"/>
  <c r="T238" i="86" s="1"/>
  <c r="P225" i="86"/>
  <c r="G3274" i="1" s="1"/>
  <c r="O225" i="86"/>
  <c r="G3063" i="1" s="1"/>
  <c r="Q225" i="86"/>
  <c r="W214" i="86"/>
  <c r="O211" i="86"/>
  <c r="G3038" i="1" s="1"/>
  <c r="P211" i="86"/>
  <c r="G3266" i="1" s="1"/>
  <c r="U209" i="86"/>
  <c r="Y209" i="86"/>
  <c r="Q199" i="86"/>
  <c r="O199" i="86"/>
  <c r="G3020" i="1" s="1"/>
  <c r="P199" i="86"/>
  <c r="G3261" i="1" s="1"/>
  <c r="P186" i="86"/>
  <c r="G3253" i="1" s="1"/>
  <c r="O178" i="86"/>
  <c r="Y172" i="86"/>
  <c r="T156" i="86"/>
  <c r="Y85" i="86"/>
  <c r="U85" i="86"/>
  <c r="O253" i="86"/>
  <c r="S253" i="86" s="1"/>
  <c r="P253" i="86"/>
  <c r="T209" i="86"/>
  <c r="X209" i="86"/>
  <c r="P165" i="86"/>
  <c r="Q165" i="86"/>
  <c r="O165" i="86"/>
  <c r="W153" i="86"/>
  <c r="S153" i="86"/>
  <c r="X126" i="86"/>
  <c r="T126" i="86"/>
  <c r="S109" i="86"/>
  <c r="W109" i="86"/>
  <c r="O105" i="86"/>
  <c r="G2894" i="1" s="1"/>
  <c r="P105" i="86"/>
  <c r="G3228" i="1" s="1"/>
  <c r="Q105" i="86"/>
  <c r="Z105" i="86"/>
  <c r="X85" i="86"/>
  <c r="T85" i="86"/>
  <c r="W61" i="86"/>
  <c r="S61" i="86"/>
  <c r="O239" i="86"/>
  <c r="S239" i="86" s="1"/>
  <c r="P239" i="86"/>
  <c r="P205" i="86"/>
  <c r="Q205" i="86"/>
  <c r="O183" i="86"/>
  <c r="G2993" i="1" s="1"/>
  <c r="Z183" i="86"/>
  <c r="T172" i="86"/>
  <c r="X172" i="86"/>
  <c r="X147" i="86"/>
  <c r="T147" i="86"/>
  <c r="U100" i="86"/>
  <c r="Y100" i="86"/>
  <c r="X70" i="86"/>
  <c r="T70" i="86"/>
  <c r="Z259" i="86"/>
  <c r="Z231" i="86"/>
  <c r="Z227" i="86"/>
  <c r="O200" i="86"/>
  <c r="S200" i="86" s="1"/>
  <c r="P200" i="86"/>
  <c r="T200" i="86" s="1"/>
  <c r="Q200" i="86"/>
  <c r="Z200" i="86"/>
  <c r="O197" i="86"/>
  <c r="G3016" i="1" s="1"/>
  <c r="P197" i="86"/>
  <c r="G3259" i="1" s="1"/>
  <c r="Q197" i="86"/>
  <c r="Z189" i="86"/>
  <c r="U184" i="86"/>
  <c r="Y184" i="86"/>
  <c r="T111" i="86"/>
  <c r="X111" i="86"/>
  <c r="T36" i="86"/>
  <c r="X36" i="86"/>
  <c r="W32" i="86"/>
  <c r="S32" i="86"/>
  <c r="P282" i="86"/>
  <c r="Q282" i="86"/>
  <c r="Z282" i="86"/>
  <c r="P244" i="86"/>
  <c r="G3282" i="1" s="1"/>
  <c r="Q244" i="86"/>
  <c r="P234" i="86"/>
  <c r="Q234" i="86"/>
  <c r="X215" i="86"/>
  <c r="T215" i="86"/>
  <c r="Z214" i="86"/>
  <c r="P214" i="86"/>
  <c r="X214" i="86" s="1"/>
  <c r="Q214" i="86"/>
  <c r="Y214" i="86" s="1"/>
  <c r="T184" i="86"/>
  <c r="X184" i="86"/>
  <c r="O180" i="86"/>
  <c r="G2990" i="1" s="1"/>
  <c r="P180" i="86"/>
  <c r="U144" i="86"/>
  <c r="Y144" i="86"/>
  <c r="O132" i="86"/>
  <c r="Z132" i="86"/>
  <c r="Z95" i="86"/>
  <c r="O95" i="86"/>
  <c r="G2880" i="1" s="1"/>
  <c r="P95" i="86"/>
  <c r="G3224" i="1" s="1"/>
  <c r="Q95" i="86"/>
  <c r="S38" i="86"/>
  <c r="W38" i="86"/>
  <c r="P270" i="86"/>
  <c r="T270" i="86" s="1"/>
  <c r="Q270" i="86"/>
  <c r="U270" i="86" s="1"/>
  <c r="O264" i="86"/>
  <c r="S264" i="86" s="1"/>
  <c r="P264" i="86"/>
  <c r="T264" i="86" s="1"/>
  <c r="O245" i="86"/>
  <c r="S245" i="86" s="1"/>
  <c r="P245" i="86"/>
  <c r="T245" i="86" s="1"/>
  <c r="O235" i="86"/>
  <c r="S235" i="86" s="1"/>
  <c r="P235" i="86"/>
  <c r="W215" i="86"/>
  <c r="S215" i="86"/>
  <c r="P206" i="86"/>
  <c r="Z206" i="86"/>
  <c r="Z185" i="86"/>
  <c r="S166" i="86"/>
  <c r="W166" i="86"/>
  <c r="O147" i="86"/>
  <c r="Q147" i="86"/>
  <c r="Z147" i="86"/>
  <c r="U46" i="86"/>
  <c r="Y46" i="86"/>
  <c r="O41" i="86"/>
  <c r="Z41" i="86"/>
  <c r="Z278" i="86"/>
  <c r="Z263" i="86"/>
  <c r="Q255" i="86"/>
  <c r="U255" i="86" s="1"/>
  <c r="P250" i="86"/>
  <c r="Z244" i="86"/>
  <c r="Z234" i="86"/>
  <c r="Q216" i="86"/>
  <c r="Y207" i="86"/>
  <c r="U207" i="86"/>
  <c r="Z205" i="86"/>
  <c r="T204" i="86"/>
  <c r="X204" i="86"/>
  <c r="Z202" i="86"/>
  <c r="U195" i="86"/>
  <c r="Y195" i="86"/>
  <c r="O191" i="86"/>
  <c r="O188" i="86"/>
  <c r="P188" i="86"/>
  <c r="Z186" i="86"/>
  <c r="O179" i="86"/>
  <c r="G2989" i="1" s="1"/>
  <c r="Q176" i="86"/>
  <c r="O167" i="86"/>
  <c r="G2975" i="1" s="1"/>
  <c r="Z167" i="86"/>
  <c r="Z165" i="86"/>
  <c r="W159" i="86"/>
  <c r="S159" i="86"/>
  <c r="P154" i="86"/>
  <c r="Z154" i="86"/>
  <c r="O154" i="86"/>
  <c r="G2963" i="1" s="1"/>
  <c r="Q154" i="86"/>
  <c r="W150" i="86"/>
  <c r="O140" i="86"/>
  <c r="G2941" i="1" s="1"/>
  <c r="Z140" i="86"/>
  <c r="U125" i="86"/>
  <c r="Y125" i="86"/>
  <c r="U72" i="86"/>
  <c r="Y72" i="86"/>
  <c r="O50" i="86"/>
  <c r="P50" i="86"/>
  <c r="Z50" i="86"/>
  <c r="Z293" i="86"/>
  <c r="P286" i="86"/>
  <c r="G3296" i="1" s="1"/>
  <c r="Q286" i="86"/>
  <c r="Z286" i="86"/>
  <c r="O278" i="86"/>
  <c r="O250" i="86"/>
  <c r="Q238" i="86"/>
  <c r="O236" i="86"/>
  <c r="P236" i="86"/>
  <c r="T236" i="86" s="1"/>
  <c r="Q226" i="86"/>
  <c r="P216" i="86"/>
  <c r="T216" i="86" s="1"/>
  <c r="W213" i="86"/>
  <c r="Q211" i="86"/>
  <c r="Y202" i="86"/>
  <c r="O198" i="86"/>
  <c r="G3018" i="1" s="1"/>
  <c r="P198" i="86"/>
  <c r="G3260" i="1" s="1"/>
  <c r="Q198" i="86"/>
  <c r="X192" i="86"/>
  <c r="Z187" i="86"/>
  <c r="Y186" i="86"/>
  <c r="O181" i="86"/>
  <c r="P181" i="86"/>
  <c r="O175" i="86"/>
  <c r="G2983" i="1" s="1"/>
  <c r="P175" i="86"/>
  <c r="Q175" i="86"/>
  <c r="O171" i="86"/>
  <c r="G2980" i="1" s="1"/>
  <c r="P169" i="86"/>
  <c r="G3248" i="1" s="1"/>
  <c r="Q169" i="86"/>
  <c r="O164" i="86"/>
  <c r="P164" i="86"/>
  <c r="Q164" i="86"/>
  <c r="Z148" i="86"/>
  <c r="O142" i="86"/>
  <c r="G2944" i="1" s="1"/>
  <c r="Q142" i="86"/>
  <c r="Z142" i="86"/>
  <c r="P142" i="86"/>
  <c r="G3241" i="1" s="1"/>
  <c r="U131" i="86"/>
  <c r="Y131" i="86"/>
  <c r="Y114" i="86"/>
  <c r="U114" i="86"/>
  <c r="Y92" i="86"/>
  <c r="U92" i="86"/>
  <c r="T64" i="86"/>
  <c r="X64" i="86"/>
  <c r="U128" i="86"/>
  <c r="Y128" i="86"/>
  <c r="T118" i="86"/>
  <c r="X118" i="86"/>
  <c r="O110" i="86"/>
  <c r="G2901" i="1" s="1"/>
  <c r="Z110" i="86"/>
  <c r="O52" i="86"/>
  <c r="G2814" i="1" s="1"/>
  <c r="H2814" i="1" s="1"/>
  <c r="Z52" i="86"/>
  <c r="P52" i="86"/>
  <c r="G3204" i="1" s="1"/>
  <c r="H3204" i="1" s="1"/>
  <c r="S80" i="86"/>
  <c r="W80" i="86"/>
  <c r="O194" i="86"/>
  <c r="G3010" i="1" s="1"/>
  <c r="P194" i="86"/>
  <c r="T160" i="86"/>
  <c r="X160" i="86"/>
  <c r="U139" i="86"/>
  <c r="O116" i="86"/>
  <c r="G2910" i="1" s="1"/>
  <c r="Z116" i="86"/>
  <c r="S104" i="86"/>
  <c r="Z76" i="86"/>
  <c r="O76" i="86"/>
  <c r="G2847" i="1" s="1"/>
  <c r="O62" i="86"/>
  <c r="G2828" i="1" s="1"/>
  <c r="H2828" i="1" s="1"/>
  <c r="Z62" i="86"/>
  <c r="Y42" i="86"/>
  <c r="U42" i="86"/>
  <c r="Y138" i="86"/>
  <c r="U138" i="86"/>
  <c r="X86" i="86"/>
  <c r="T86" i="86"/>
  <c r="O82" i="86"/>
  <c r="G2858" i="1" s="1"/>
  <c r="Z82" i="86"/>
  <c r="T42" i="86"/>
  <c r="X42" i="86"/>
  <c r="S51" i="86"/>
  <c r="W51" i="86"/>
  <c r="O28" i="86"/>
  <c r="G2773" i="1" s="1"/>
  <c r="H2773" i="1" s="1"/>
  <c r="Z28" i="86"/>
  <c r="P28" i="86"/>
  <c r="P222" i="86"/>
  <c r="Q222" i="86"/>
  <c r="U123" i="86"/>
  <c r="Y123" i="86"/>
  <c r="O119" i="86"/>
  <c r="P119" i="86"/>
  <c r="Q119" i="86"/>
  <c r="Z119" i="86"/>
  <c r="Q111" i="86"/>
  <c r="Z111" i="86"/>
  <c r="O111" i="86"/>
  <c r="G2903" i="1" s="1"/>
  <c r="X92" i="86"/>
  <c r="T92" i="86"/>
  <c r="O88" i="86"/>
  <c r="G2870" i="1" s="1"/>
  <c r="Z88" i="86"/>
  <c r="S70" i="86"/>
  <c r="W70" i="86"/>
  <c r="X45" i="86"/>
  <c r="T45" i="86"/>
  <c r="U35" i="86"/>
  <c r="Y35" i="86"/>
  <c r="S33" i="86"/>
  <c r="W33" i="86"/>
  <c r="Z222" i="86"/>
  <c r="Z127" i="86"/>
  <c r="O127" i="86"/>
  <c r="S127" i="86" s="1"/>
  <c r="P127" i="86"/>
  <c r="W125" i="86"/>
  <c r="Y83" i="86"/>
  <c r="U83" i="86"/>
  <c r="O79" i="86"/>
  <c r="G2854" i="1" s="1"/>
  <c r="P79" i="86"/>
  <c r="G3219" i="1" s="1"/>
  <c r="Z79" i="86"/>
  <c r="W56" i="86"/>
  <c r="S45" i="86"/>
  <c r="W45" i="86"/>
  <c r="X112" i="86"/>
  <c r="T112" i="86"/>
  <c r="P108" i="86"/>
  <c r="T108" i="86" s="1"/>
  <c r="O108" i="86"/>
  <c r="Z108" i="86"/>
  <c r="Y98" i="86"/>
  <c r="U98" i="86"/>
  <c r="W89" i="86"/>
  <c r="P59" i="86"/>
  <c r="O59" i="86"/>
  <c r="Q59" i="86"/>
  <c r="P128" i="86"/>
  <c r="G3239" i="1" s="1"/>
  <c r="Q124" i="86"/>
  <c r="P96" i="86"/>
  <c r="T96" i="86" s="1"/>
  <c r="S90" i="86"/>
  <c r="S84" i="86"/>
  <c r="O77" i="86"/>
  <c r="G2849" i="1" s="1"/>
  <c r="S73" i="86"/>
  <c r="W73" i="86"/>
  <c r="O67" i="86"/>
  <c r="W54" i="86"/>
  <c r="O35" i="86"/>
  <c r="G2787" i="1" s="1"/>
  <c r="H2787" i="1" s="1"/>
  <c r="O23" i="86"/>
  <c r="G2763" i="1" s="1"/>
  <c r="H2763" i="1" s="1"/>
  <c r="P23" i="86"/>
  <c r="G3187" i="1" s="1"/>
  <c r="H3187" i="1" s="1"/>
  <c r="X125" i="86"/>
  <c r="T125" i="86"/>
  <c r="O100" i="86"/>
  <c r="G2886" i="1" s="1"/>
  <c r="P100" i="86"/>
  <c r="G3227" i="1" s="1"/>
  <c r="S87" i="86"/>
  <c r="S81" i="86"/>
  <c r="T72" i="86"/>
  <c r="U70" i="86"/>
  <c r="Y70" i="86"/>
  <c r="Y57" i="86"/>
  <c r="U57" i="86"/>
  <c r="P46" i="86"/>
  <c r="O36" i="86"/>
  <c r="T32" i="86"/>
  <c r="X32" i="86"/>
  <c r="O30" i="86"/>
  <c r="Z21" i="86"/>
  <c r="O21" i="86"/>
  <c r="O53" i="86"/>
  <c r="P53" i="86"/>
  <c r="Y39" i="86"/>
  <c r="U39" i="86"/>
  <c r="T35" i="86"/>
  <c r="X35" i="86"/>
  <c r="Z123" i="86"/>
  <c r="O123" i="86"/>
  <c r="G2924" i="1" s="1"/>
  <c r="Y120" i="86"/>
  <c r="U120" i="86"/>
  <c r="O112" i="86"/>
  <c r="G2905" i="1" s="1"/>
  <c r="Q112" i="86"/>
  <c r="Z112" i="86"/>
  <c r="Z71" i="86"/>
  <c r="O71" i="86"/>
  <c r="W58" i="86"/>
  <c r="S58" i="86"/>
  <c r="S15" i="86"/>
  <c r="W15" i="86"/>
  <c r="Y106" i="86"/>
  <c r="U106" i="86"/>
  <c r="S94" i="86"/>
  <c r="Z91" i="86"/>
  <c r="O91" i="86"/>
  <c r="G2876" i="1" s="1"/>
  <c r="Z85" i="86"/>
  <c r="O85" i="86"/>
  <c r="W40" i="86"/>
  <c r="S40" i="86"/>
  <c r="Z23" i="86"/>
  <c r="S131" i="86"/>
  <c r="W131" i="86"/>
  <c r="W121" i="86"/>
  <c r="S121" i="86"/>
  <c r="O113" i="86"/>
  <c r="P113" i="86"/>
  <c r="Z67" i="86"/>
  <c r="S46" i="86"/>
  <c r="W46" i="86"/>
  <c r="O25" i="86"/>
  <c r="G2768" i="1" s="1"/>
  <c r="H2768" i="1" s="1"/>
  <c r="Z25" i="86"/>
  <c r="O156" i="86"/>
  <c r="G2966" i="1" s="1"/>
  <c r="Q156" i="86"/>
  <c r="Z156" i="86"/>
  <c r="W139" i="86"/>
  <c r="S139" i="86"/>
  <c r="Z130" i="86"/>
  <c r="O118" i="86"/>
  <c r="G2917" i="1" s="1"/>
  <c r="Q118" i="86"/>
  <c r="Z118" i="86"/>
  <c r="W107" i="86"/>
  <c r="S107" i="86"/>
  <c r="Z89" i="86"/>
  <c r="Z83" i="86"/>
  <c r="U75" i="86"/>
  <c r="Y75" i="86"/>
  <c r="P73" i="86"/>
  <c r="G3214" i="1" s="1"/>
  <c r="H3214" i="1" s="1"/>
  <c r="Y67" i="86"/>
  <c r="O66" i="86"/>
  <c r="G2835" i="1" s="1"/>
  <c r="H2835" i="1" s="1"/>
  <c r="Z63" i="86"/>
  <c r="O60" i="86"/>
  <c r="Z53" i="86"/>
  <c r="O49" i="86"/>
  <c r="G2810" i="1" s="1"/>
  <c r="H2810" i="1" s="1"/>
  <c r="Z49" i="86"/>
  <c r="Z35" i="86"/>
  <c r="O34" i="86"/>
  <c r="S34" i="86" s="1"/>
  <c r="P34" i="86"/>
  <c r="Z34" i="86"/>
  <c r="Z29" i="86"/>
  <c r="Z155" i="86"/>
  <c r="U126" i="86"/>
  <c r="Y126" i="86"/>
  <c r="Z117" i="86"/>
  <c r="Z113" i="86"/>
  <c r="O97" i="86"/>
  <c r="G2882" i="1" s="1"/>
  <c r="P97" i="86"/>
  <c r="G3225" i="1" s="1"/>
  <c r="Z64" i="86"/>
  <c r="X63" i="86"/>
  <c r="O55" i="86"/>
  <c r="G2818" i="1" s="1"/>
  <c r="H2818" i="1" s="1"/>
  <c r="Z55" i="86"/>
  <c r="O37" i="86"/>
  <c r="G2791" i="1" s="1"/>
  <c r="H2791" i="1" s="1"/>
  <c r="Z37" i="86"/>
  <c r="Z33" i="86"/>
  <c r="W31" i="86"/>
  <c r="S31" i="86"/>
  <c r="W29" i="86"/>
  <c r="Q93" i="86"/>
  <c r="H2809" i="1"/>
  <c r="H2813" i="1"/>
  <c r="H2822" i="1"/>
  <c r="H2825" i="1"/>
  <c r="H2438" i="1"/>
  <c r="H2442" i="1"/>
  <c r="H2817" i="1"/>
  <c r="H2440" i="1"/>
  <c r="H2800" i="1"/>
  <c r="H2434" i="1"/>
  <c r="H2445" i="1"/>
  <c r="H2546" i="1"/>
  <c r="H2435" i="1"/>
  <c r="H2437" i="1"/>
  <c r="H2545" i="1"/>
  <c r="H2549" i="1"/>
  <c r="H2436" i="1"/>
  <c r="H2843" i="1"/>
  <c r="H2771" i="1"/>
  <c r="H2781" i="1"/>
  <c r="H2793" i="1"/>
  <c r="H3181" i="1"/>
  <c r="H2742" i="1"/>
  <c r="H2823" i="1"/>
  <c r="H2785" i="1"/>
  <c r="H2826" i="1"/>
  <c r="H2446" i="1"/>
  <c r="H2739" i="1"/>
  <c r="H2841" i="1"/>
  <c r="H2833" i="1"/>
  <c r="H3206" i="1"/>
  <c r="H2804" i="1"/>
  <c r="H3203" i="1"/>
  <c r="H3205" i="1"/>
  <c r="H2807" i="1"/>
  <c r="H2839" i="1"/>
  <c r="G2427" i="1" l="1"/>
  <c r="G2829" i="1"/>
  <c r="H2829" i="1" s="1"/>
  <c r="T262" i="85"/>
  <c r="G2648" i="1"/>
  <c r="T267" i="85"/>
  <c r="G2644" i="1"/>
  <c r="T263" i="85"/>
  <c r="G2649" i="1"/>
  <c r="T262" i="86"/>
  <c r="G3287" i="1"/>
  <c r="T269" i="86"/>
  <c r="G3288" i="1"/>
  <c r="T219" i="86"/>
  <c r="G3271" i="1"/>
  <c r="T235" i="86"/>
  <c r="G3278" i="1"/>
  <c r="T250" i="86"/>
  <c r="G3283" i="1"/>
  <c r="T227" i="86"/>
  <c r="G3275" i="1"/>
  <c r="S219" i="86"/>
  <c r="G3053" i="1"/>
  <c r="S278" i="86"/>
  <c r="G3130" i="1"/>
  <c r="S21" i="86"/>
  <c r="G2758" i="1"/>
  <c r="H2758" i="1" s="1"/>
  <c r="S238" i="86"/>
  <c r="G3079" i="1"/>
  <c r="S250" i="86"/>
  <c r="G3092" i="1"/>
  <c r="S269" i="86"/>
  <c r="G3115" i="1"/>
  <c r="S259" i="86"/>
  <c r="G3103" i="1"/>
  <c r="S236" i="86"/>
  <c r="G3076" i="1"/>
  <c r="S281" i="86"/>
  <c r="G3133" i="1"/>
  <c r="G2950" i="1"/>
  <c r="S268" i="86"/>
  <c r="G3114" i="1"/>
  <c r="X113" i="86"/>
  <c r="T113" i="86"/>
  <c r="S71" i="86"/>
  <c r="W71" i="86"/>
  <c r="U164" i="86"/>
  <c r="Y164" i="86"/>
  <c r="S41" i="86"/>
  <c r="W41" i="86"/>
  <c r="T165" i="86"/>
  <c r="X165" i="86"/>
  <c r="S199" i="86"/>
  <c r="W199" i="86"/>
  <c r="T224" i="86"/>
  <c r="X224" i="86"/>
  <c r="Y210" i="86"/>
  <c r="U210" i="86"/>
  <c r="U45" i="85"/>
  <c r="T45" i="85"/>
  <c r="G3549" i="1" s="1"/>
  <c r="T72" i="85"/>
  <c r="U72" i="85"/>
  <c r="W69" i="85"/>
  <c r="X69" i="85"/>
  <c r="U142" i="85"/>
  <c r="T142" i="85"/>
  <c r="W182" i="85"/>
  <c r="X182" i="85"/>
  <c r="U149" i="85"/>
  <c r="T149" i="85"/>
  <c r="X61" i="85"/>
  <c r="W61" i="85"/>
  <c r="T118" i="85"/>
  <c r="U118" i="85"/>
  <c r="U223" i="85"/>
  <c r="T223" i="85"/>
  <c r="P63" i="84"/>
  <c r="S63" i="84"/>
  <c r="P105" i="84"/>
  <c r="S105" i="84"/>
  <c r="Z162" i="85"/>
  <c r="AA162" i="85"/>
  <c r="Z247" i="85"/>
  <c r="AA247" i="85"/>
  <c r="S55" i="84"/>
  <c r="P55" i="84"/>
  <c r="Q129" i="84"/>
  <c r="T129" i="84"/>
  <c r="W153" i="85"/>
  <c r="X153" i="85"/>
  <c r="U194" i="85"/>
  <c r="T194" i="85"/>
  <c r="S19" i="84"/>
  <c r="P19" i="84"/>
  <c r="W233" i="85"/>
  <c r="X233" i="85"/>
  <c r="W246" i="85"/>
  <c r="X246" i="85"/>
  <c r="Q36" i="84"/>
  <c r="T36" i="84"/>
  <c r="Z234" i="85"/>
  <c r="AA234" i="85"/>
  <c r="P21" i="84"/>
  <c r="S21" i="84"/>
  <c r="X97" i="86"/>
  <c r="T97" i="86"/>
  <c r="S25" i="86"/>
  <c r="W25" i="86"/>
  <c r="T59" i="86"/>
  <c r="X59" i="86"/>
  <c r="U111" i="86"/>
  <c r="Y111" i="86"/>
  <c r="T95" i="86"/>
  <c r="X95" i="86"/>
  <c r="U200" i="86"/>
  <c r="Y200" i="86"/>
  <c r="S243" i="86"/>
  <c r="W243" i="86"/>
  <c r="U93" i="86"/>
  <c r="Y93" i="86"/>
  <c r="S97" i="86"/>
  <c r="W97" i="86"/>
  <c r="W85" i="86"/>
  <c r="S85" i="86"/>
  <c r="X53" i="86"/>
  <c r="T53" i="86"/>
  <c r="W67" i="86"/>
  <c r="S67" i="86"/>
  <c r="T164" i="86"/>
  <c r="X164" i="86"/>
  <c r="S167" i="86"/>
  <c r="W167" i="86"/>
  <c r="U105" i="86"/>
  <c r="Y105" i="86"/>
  <c r="W103" i="86"/>
  <c r="S103" i="86"/>
  <c r="S224" i="86"/>
  <c r="W224" i="86"/>
  <c r="W158" i="86"/>
  <c r="S158" i="86"/>
  <c r="T69" i="85"/>
  <c r="U69" i="85"/>
  <c r="T57" i="85"/>
  <c r="G3553" i="1" s="1"/>
  <c r="U57" i="85"/>
  <c r="Z182" i="85"/>
  <c r="AA182" i="85"/>
  <c r="Z61" i="85"/>
  <c r="AA61" i="85"/>
  <c r="U236" i="85"/>
  <c r="T236" i="85"/>
  <c r="T220" i="85"/>
  <c r="U220" i="85"/>
  <c r="W162" i="85"/>
  <c r="X162" i="85"/>
  <c r="T247" i="85"/>
  <c r="U247" i="85"/>
  <c r="P65" i="84"/>
  <c r="S65" i="84"/>
  <c r="P129" i="84"/>
  <c r="S129" i="84"/>
  <c r="W196" i="85"/>
  <c r="X196" i="85"/>
  <c r="S150" i="84"/>
  <c r="P150" i="84"/>
  <c r="X178" i="85"/>
  <c r="W178" i="85"/>
  <c r="S49" i="86"/>
  <c r="W49" i="86"/>
  <c r="T79" i="86"/>
  <c r="X79" i="86"/>
  <c r="S62" i="86"/>
  <c r="W62" i="86"/>
  <c r="W95" i="86"/>
  <c r="S95" i="86"/>
  <c r="U199" i="86"/>
  <c r="Y199" i="86"/>
  <c r="T176" i="86"/>
  <c r="X176" i="86"/>
  <c r="P34" i="84"/>
  <c r="S34" i="84"/>
  <c r="W177" i="85"/>
  <c r="X177" i="85"/>
  <c r="Z203" i="85"/>
  <c r="AA203" i="85"/>
  <c r="AA233" i="85"/>
  <c r="Z233" i="85"/>
  <c r="AA246" i="85"/>
  <c r="Z246" i="85"/>
  <c r="S36" i="84"/>
  <c r="P36" i="84"/>
  <c r="T145" i="85"/>
  <c r="U145" i="85"/>
  <c r="T71" i="84"/>
  <c r="Q71" i="84"/>
  <c r="T234" i="85"/>
  <c r="U234" i="85"/>
  <c r="P23" i="84"/>
  <c r="S23" i="84"/>
  <c r="S53" i="86"/>
  <c r="W53" i="86"/>
  <c r="S79" i="86"/>
  <c r="W79" i="86"/>
  <c r="U119" i="86"/>
  <c r="Y119" i="86"/>
  <c r="S76" i="86"/>
  <c r="W76" i="86"/>
  <c r="T52" i="86"/>
  <c r="X52" i="86"/>
  <c r="S164" i="86"/>
  <c r="W164" i="86"/>
  <c r="U198" i="86"/>
  <c r="Y198" i="86"/>
  <c r="U176" i="86"/>
  <c r="Y176" i="86"/>
  <c r="X105" i="86"/>
  <c r="T105" i="86"/>
  <c r="S176" i="86"/>
  <c r="W176" i="86"/>
  <c r="W76" i="85"/>
  <c r="X76" i="85"/>
  <c r="U33" i="85"/>
  <c r="T33" i="85"/>
  <c r="Z170" i="85"/>
  <c r="AA170" i="85"/>
  <c r="U249" i="85"/>
  <c r="T249" i="85"/>
  <c r="X70" i="85"/>
  <c r="W70" i="85"/>
  <c r="X150" i="85"/>
  <c r="W150" i="85"/>
  <c r="T162" i="85"/>
  <c r="U162" i="85"/>
  <c r="P51" i="84"/>
  <c r="S51" i="84"/>
  <c r="Q146" i="84"/>
  <c r="T146" i="84"/>
  <c r="T177" i="85"/>
  <c r="U177" i="85"/>
  <c r="X203" i="85"/>
  <c r="W203" i="85"/>
  <c r="P52" i="84"/>
  <c r="S52" i="84"/>
  <c r="Q113" i="84"/>
  <c r="T113" i="84"/>
  <c r="Q141" i="84"/>
  <c r="T141" i="84"/>
  <c r="U238" i="86"/>
  <c r="Y238" i="86"/>
  <c r="T228" i="86"/>
  <c r="X228" i="86"/>
  <c r="S60" i="86"/>
  <c r="W60" i="86"/>
  <c r="Y118" i="86"/>
  <c r="U118" i="86"/>
  <c r="W91" i="86"/>
  <c r="S91" i="86"/>
  <c r="Y112" i="86"/>
  <c r="U112" i="86"/>
  <c r="X119" i="86"/>
  <c r="T119" i="86"/>
  <c r="U169" i="86"/>
  <c r="Y169" i="86"/>
  <c r="T198" i="86"/>
  <c r="X198" i="86"/>
  <c r="S140" i="86"/>
  <c r="W140" i="86"/>
  <c r="W179" i="86"/>
  <c r="S179" i="86"/>
  <c r="S183" i="86"/>
  <c r="W183" i="86"/>
  <c r="S105" i="86"/>
  <c r="W105" i="86"/>
  <c r="W231" i="86"/>
  <c r="S231" i="86"/>
  <c r="X55" i="85"/>
  <c r="W55" i="85"/>
  <c r="W36" i="85"/>
  <c r="X36" i="85"/>
  <c r="T212" i="86"/>
  <c r="X212" i="86"/>
  <c r="W41" i="85"/>
  <c r="X41" i="85"/>
  <c r="Z166" i="85"/>
  <c r="AA166" i="85"/>
  <c r="T75" i="85"/>
  <c r="U75" i="85"/>
  <c r="W146" i="85"/>
  <c r="X146" i="85"/>
  <c r="Z70" i="85"/>
  <c r="AA70" i="85"/>
  <c r="Q55" i="84"/>
  <c r="T55" i="84"/>
  <c r="X112" i="85"/>
  <c r="W112" i="85"/>
  <c r="Q51" i="84"/>
  <c r="T51" i="84"/>
  <c r="W244" i="85"/>
  <c r="X244" i="85"/>
  <c r="Q22" i="84"/>
  <c r="T22" i="84"/>
  <c r="X242" i="85"/>
  <c r="W242" i="85"/>
  <c r="T198" i="85"/>
  <c r="U198" i="85"/>
  <c r="P141" i="84"/>
  <c r="S141" i="84"/>
  <c r="P41" i="84"/>
  <c r="S41" i="84"/>
  <c r="Z184" i="85"/>
  <c r="AA184" i="85"/>
  <c r="P103" i="84"/>
  <c r="S103" i="84"/>
  <c r="W145" i="85"/>
  <c r="X145" i="85"/>
  <c r="P30" i="84"/>
  <c r="S30" i="84"/>
  <c r="S77" i="86"/>
  <c r="W77" i="86"/>
  <c r="T169" i="86"/>
  <c r="X169" i="86"/>
  <c r="U216" i="86"/>
  <c r="Y216" i="86"/>
  <c r="Y234" i="86"/>
  <c r="U234" i="86"/>
  <c r="T182" i="86"/>
  <c r="X182" i="86"/>
  <c r="W81" i="85"/>
  <c r="X81" i="85"/>
  <c r="X166" i="85"/>
  <c r="W166" i="85"/>
  <c r="W65" i="85"/>
  <c r="X65" i="85"/>
  <c r="W183" i="85"/>
  <c r="X183" i="85"/>
  <c r="W66" i="86"/>
  <c r="S66" i="86"/>
  <c r="W113" i="86"/>
  <c r="S113" i="86"/>
  <c r="W30" i="86"/>
  <c r="S30" i="86"/>
  <c r="X100" i="86"/>
  <c r="T100" i="86"/>
  <c r="W108" i="86"/>
  <c r="S108" i="86"/>
  <c r="S82" i="86"/>
  <c r="W82" i="86"/>
  <c r="S171" i="86"/>
  <c r="W171" i="86"/>
  <c r="U154" i="86"/>
  <c r="Y154" i="86"/>
  <c r="T188" i="86"/>
  <c r="X188" i="86"/>
  <c r="W147" i="86"/>
  <c r="S147" i="86"/>
  <c r="T234" i="86"/>
  <c r="X234" i="86"/>
  <c r="X205" i="86"/>
  <c r="T205" i="86"/>
  <c r="W211" i="86"/>
  <c r="S211" i="86"/>
  <c r="S182" i="86"/>
  <c r="W182" i="86"/>
  <c r="W74" i="85"/>
  <c r="X74" i="85"/>
  <c r="W68" i="85"/>
  <c r="X68" i="85"/>
  <c r="U228" i="86"/>
  <c r="Y228" i="86"/>
  <c r="W127" i="85"/>
  <c r="X127" i="85"/>
  <c r="T81" i="85"/>
  <c r="U81" i="85"/>
  <c r="T133" i="85"/>
  <c r="U133" i="85"/>
  <c r="U139" i="85"/>
  <c r="T139" i="85"/>
  <c r="T183" i="85"/>
  <c r="U183" i="85"/>
  <c r="W243" i="85"/>
  <c r="X243" i="85"/>
  <c r="S97" i="84"/>
  <c r="P97" i="84"/>
  <c r="Q82" i="84"/>
  <c r="T82" i="84"/>
  <c r="W184" i="85"/>
  <c r="X184" i="85"/>
  <c r="W241" i="85"/>
  <c r="X241" i="85"/>
  <c r="Q61" i="84"/>
  <c r="T61" i="84"/>
  <c r="U208" i="86"/>
  <c r="Y208" i="86"/>
  <c r="T136" i="85"/>
  <c r="U136" i="85"/>
  <c r="P117" i="84"/>
  <c r="S117" i="84"/>
  <c r="S118" i="86"/>
  <c r="W118" i="86"/>
  <c r="S52" i="86"/>
  <c r="W52" i="86"/>
  <c r="W132" i="86"/>
  <c r="S132" i="86"/>
  <c r="S161" i="86"/>
  <c r="W161" i="86"/>
  <c r="S116" i="86"/>
  <c r="W116" i="86"/>
  <c r="W79" i="85"/>
  <c r="X79" i="85"/>
  <c r="Z68" i="85"/>
  <c r="AA68" i="85"/>
  <c r="U184" i="85"/>
  <c r="T184" i="85"/>
  <c r="Q33" i="84"/>
  <c r="T33" i="84"/>
  <c r="T166" i="85"/>
  <c r="U166" i="85"/>
  <c r="T80" i="85"/>
  <c r="U80" i="85"/>
  <c r="S61" i="84"/>
  <c r="P61" i="84"/>
  <c r="X208" i="86"/>
  <c r="T208" i="86"/>
  <c r="P115" i="84"/>
  <c r="S115" i="84"/>
  <c r="T150" i="85"/>
  <c r="U150" i="85"/>
  <c r="W215" i="85"/>
  <c r="X215" i="85"/>
  <c r="W251" i="85"/>
  <c r="X251" i="85"/>
  <c r="X58" i="85"/>
  <c r="W58" i="85"/>
  <c r="W228" i="86"/>
  <c r="S228" i="86"/>
  <c r="W86" i="85"/>
  <c r="X86" i="85"/>
  <c r="Y219" i="86"/>
  <c r="U219" i="86"/>
  <c r="U170" i="85"/>
  <c r="T170" i="85"/>
  <c r="S101" i="84"/>
  <c r="P101" i="84"/>
  <c r="T68" i="85"/>
  <c r="U68" i="85"/>
  <c r="P82" i="84"/>
  <c r="S82" i="84"/>
  <c r="S37" i="86"/>
  <c r="W37" i="86"/>
  <c r="T73" i="86"/>
  <c r="X73" i="86"/>
  <c r="W123" i="86"/>
  <c r="S123" i="86"/>
  <c r="S88" i="86"/>
  <c r="W88" i="86"/>
  <c r="Y222" i="86"/>
  <c r="U222" i="86"/>
  <c r="T142" i="86"/>
  <c r="X142" i="86"/>
  <c r="T175" i="86"/>
  <c r="X175" i="86"/>
  <c r="S191" i="86"/>
  <c r="W191" i="86"/>
  <c r="X180" i="86"/>
  <c r="T180" i="86"/>
  <c r="T244" i="86"/>
  <c r="X244" i="86"/>
  <c r="U225" i="86"/>
  <c r="Y225" i="86"/>
  <c r="X29" i="85"/>
  <c r="W29" i="85"/>
  <c r="S189" i="86"/>
  <c r="W189" i="86"/>
  <c r="T12" i="85"/>
  <c r="U12" i="85"/>
  <c r="Z74" i="85"/>
  <c r="AA74" i="85"/>
  <c r="T27" i="85"/>
  <c r="U27" i="85"/>
  <c r="T86" i="85"/>
  <c r="U86" i="85"/>
  <c r="T174" i="85"/>
  <c r="U174" i="85"/>
  <c r="S241" i="86"/>
  <c r="W241" i="86"/>
  <c r="Z186" i="85"/>
  <c r="AA186" i="85"/>
  <c r="X37" i="85"/>
  <c r="W37" i="85"/>
  <c r="T14" i="85"/>
  <c r="U14" i="85"/>
  <c r="X141" i="85"/>
  <c r="W141" i="85"/>
  <c r="W209" i="85"/>
  <c r="X209" i="85"/>
  <c r="P33" i="84"/>
  <c r="S33" i="84"/>
  <c r="W216" i="85"/>
  <c r="X216" i="85"/>
  <c r="Z132" i="85"/>
  <c r="AA132" i="85"/>
  <c r="P20" i="84"/>
  <c r="S20" i="84"/>
  <c r="S147" i="84"/>
  <c r="P147" i="84"/>
  <c r="W208" i="86"/>
  <c r="S208" i="86"/>
  <c r="T241" i="85"/>
  <c r="U241" i="85"/>
  <c r="P38" i="84"/>
  <c r="S38" i="84"/>
  <c r="S128" i="84"/>
  <c r="P128" i="84"/>
  <c r="P123" i="84"/>
  <c r="S123" i="84"/>
  <c r="T214" i="85"/>
  <c r="U214" i="85"/>
  <c r="P79" i="84"/>
  <c r="S79" i="84"/>
  <c r="T221" i="85"/>
  <c r="U221" i="85"/>
  <c r="P131" i="84"/>
  <c r="S131" i="84"/>
  <c r="X132" i="85"/>
  <c r="W132" i="85"/>
  <c r="S139" i="84"/>
  <c r="P139" i="84"/>
  <c r="W43" i="85"/>
  <c r="X43" i="85"/>
  <c r="W167" i="85"/>
  <c r="X167" i="85"/>
  <c r="S112" i="86"/>
  <c r="W112" i="86"/>
  <c r="S119" i="86"/>
  <c r="W119" i="86"/>
  <c r="S198" i="86"/>
  <c r="W198" i="86"/>
  <c r="Y205" i="86"/>
  <c r="U205" i="86"/>
  <c r="W100" i="86"/>
  <c r="S100" i="86"/>
  <c r="S110" i="86"/>
  <c r="W110" i="86"/>
  <c r="Y175" i="86"/>
  <c r="U175" i="86"/>
  <c r="W154" i="86"/>
  <c r="S154" i="86"/>
  <c r="S36" i="86"/>
  <c r="W36" i="86"/>
  <c r="Y124" i="86"/>
  <c r="U124" i="86"/>
  <c r="T154" i="86"/>
  <c r="X154" i="86"/>
  <c r="X50" i="85"/>
  <c r="W50" i="85"/>
  <c r="W23" i="85"/>
  <c r="X23" i="85"/>
  <c r="W186" i="85"/>
  <c r="X186" i="85"/>
  <c r="U153" i="85"/>
  <c r="T153" i="85"/>
  <c r="P135" i="84"/>
  <c r="S135" i="84"/>
  <c r="T134" i="85"/>
  <c r="U134" i="85"/>
  <c r="T19" i="84"/>
  <c r="Q19" i="84"/>
  <c r="Q105" i="84"/>
  <c r="T105" i="84"/>
  <c r="Z216" i="85"/>
  <c r="AA216" i="85"/>
  <c r="Y156" i="86"/>
  <c r="U156" i="86"/>
  <c r="X46" i="86"/>
  <c r="T46" i="86"/>
  <c r="Y142" i="86"/>
  <c r="U142" i="86"/>
  <c r="S50" i="86"/>
  <c r="W50" i="86"/>
  <c r="T189" i="86"/>
  <c r="X189" i="86"/>
  <c r="U243" i="86"/>
  <c r="Y243" i="86"/>
  <c r="T36" i="85"/>
  <c r="U36" i="85"/>
  <c r="W212" i="86"/>
  <c r="S212" i="86"/>
  <c r="Z63" i="85"/>
  <c r="AA63" i="85"/>
  <c r="X78" i="85"/>
  <c r="W78" i="85"/>
  <c r="W187" i="85"/>
  <c r="X187" i="85"/>
  <c r="T241" i="86"/>
  <c r="X241" i="86"/>
  <c r="T55" i="85"/>
  <c r="U55" i="85"/>
  <c r="U56" i="85"/>
  <c r="T56" i="85"/>
  <c r="Q25" i="84"/>
  <c r="T25" i="84"/>
  <c r="W252" i="85"/>
  <c r="X252" i="85"/>
  <c r="T148" i="85"/>
  <c r="U148" i="85"/>
  <c r="W234" i="85"/>
  <c r="X234" i="85"/>
  <c r="T156" i="84"/>
  <c r="Q156" i="84"/>
  <c r="W80" i="85"/>
  <c r="X80" i="85"/>
  <c r="U222" i="85"/>
  <c r="T222" i="85"/>
  <c r="P142" i="84"/>
  <c r="S142" i="84"/>
  <c r="Y211" i="86"/>
  <c r="U211" i="86"/>
  <c r="U182" i="86"/>
  <c r="Y182" i="86"/>
  <c r="S175" i="86"/>
  <c r="W175" i="86"/>
  <c r="T50" i="86"/>
  <c r="X50" i="86"/>
  <c r="W180" i="86"/>
  <c r="S180" i="86"/>
  <c r="U197" i="86"/>
  <c r="Y197" i="86"/>
  <c r="S225" i="86"/>
  <c r="W225" i="86"/>
  <c r="U189" i="86"/>
  <c r="Y189" i="86"/>
  <c r="AA79" i="85"/>
  <c r="Z79" i="85"/>
  <c r="W136" i="86"/>
  <c r="S136" i="86"/>
  <c r="Y241" i="86"/>
  <c r="U241" i="86"/>
  <c r="T37" i="85"/>
  <c r="U37" i="85"/>
  <c r="X211" i="85"/>
  <c r="W211" i="85"/>
  <c r="W55" i="86"/>
  <c r="S55" i="86"/>
  <c r="T23" i="86"/>
  <c r="X23" i="86"/>
  <c r="T28" i="86"/>
  <c r="X28" i="86"/>
  <c r="T181" i="86"/>
  <c r="X181" i="86"/>
  <c r="U226" i="86"/>
  <c r="Y226" i="86"/>
  <c r="S178" i="86"/>
  <c r="W178" i="86"/>
  <c r="T225" i="86"/>
  <c r="X225" i="86"/>
  <c r="T170" i="86"/>
  <c r="X170" i="86"/>
  <c r="W156" i="86"/>
  <c r="S156" i="86"/>
  <c r="W23" i="86"/>
  <c r="S23" i="86"/>
  <c r="U59" i="86"/>
  <c r="Y59" i="86"/>
  <c r="W111" i="86"/>
  <c r="S111" i="86"/>
  <c r="X194" i="86"/>
  <c r="T194" i="86"/>
  <c r="S142" i="86"/>
  <c r="W142" i="86"/>
  <c r="W181" i="86"/>
  <c r="S181" i="86"/>
  <c r="W197" i="86"/>
  <c r="S197" i="86"/>
  <c r="S165" i="86"/>
  <c r="W165" i="86"/>
  <c r="T186" i="86"/>
  <c r="X186" i="86"/>
  <c r="X210" i="86"/>
  <c r="T210" i="86"/>
  <c r="W63" i="85"/>
  <c r="X63" i="85"/>
  <c r="T110" i="85"/>
  <c r="U110" i="85"/>
  <c r="Z77" i="85"/>
  <c r="AA77" i="85"/>
  <c r="U191" i="85"/>
  <c r="T191" i="85"/>
  <c r="X204" i="85"/>
  <c r="W204" i="85"/>
  <c r="Q43" i="84"/>
  <c r="T43" i="84"/>
  <c r="T112" i="84"/>
  <c r="Q112" i="84"/>
  <c r="U127" i="85"/>
  <c r="T127" i="85"/>
  <c r="P156" i="84"/>
  <c r="S156" i="84"/>
  <c r="T225" i="85"/>
  <c r="U225" i="85"/>
  <c r="Q40" i="84"/>
  <c r="T40" i="84"/>
  <c r="S153" i="84"/>
  <c r="P153" i="84"/>
  <c r="T167" i="85"/>
  <c r="U167" i="85"/>
  <c r="Q39" i="84"/>
  <c r="T39" i="84"/>
  <c r="T119" i="85"/>
  <c r="U119" i="85"/>
  <c r="P54" i="84"/>
  <c r="S54" i="84"/>
  <c r="Q142" i="84"/>
  <c r="T142" i="84"/>
  <c r="Q83" i="84"/>
  <c r="T83" i="84"/>
  <c r="P162" i="84"/>
  <c r="S162" i="84"/>
  <c r="U147" i="86"/>
  <c r="Y147" i="86"/>
  <c r="X211" i="86"/>
  <c r="T211" i="86"/>
  <c r="Z36" i="85"/>
  <c r="AA36" i="85"/>
  <c r="W188" i="86"/>
  <c r="S188" i="86"/>
  <c r="Y244" i="86"/>
  <c r="U244" i="86"/>
  <c r="S190" i="86"/>
  <c r="W190" i="86"/>
  <c r="S134" i="86"/>
  <c r="W134" i="86"/>
  <c r="X222" i="86"/>
  <c r="T222" i="86"/>
  <c r="U170" i="86"/>
  <c r="Y170" i="86"/>
  <c r="Z252" i="85"/>
  <c r="AA252" i="85"/>
  <c r="X128" i="86"/>
  <c r="T128" i="86"/>
  <c r="X197" i="86"/>
  <c r="T197" i="86"/>
  <c r="W35" i="86"/>
  <c r="S35" i="86"/>
  <c r="W59" i="86"/>
  <c r="S59" i="86"/>
  <c r="S28" i="86"/>
  <c r="W28" i="86"/>
  <c r="W194" i="86"/>
  <c r="S194" i="86"/>
  <c r="U95" i="86"/>
  <c r="Y95" i="86"/>
  <c r="Y165" i="86"/>
  <c r="U165" i="86"/>
  <c r="T199" i="86"/>
  <c r="X199" i="86"/>
  <c r="S210" i="86"/>
  <c r="W210" i="86"/>
  <c r="W214" i="85"/>
  <c r="X214" i="85"/>
  <c r="T65" i="85"/>
  <c r="U65" i="85"/>
  <c r="W77" i="85"/>
  <c r="X77" i="85"/>
  <c r="X161" i="85"/>
  <c r="W161" i="85"/>
  <c r="U199" i="85"/>
  <c r="T199" i="85"/>
  <c r="P164" i="84"/>
  <c r="S164" i="84"/>
  <c r="T49" i="84"/>
  <c r="Q49" i="84"/>
  <c r="S125" i="84"/>
  <c r="P125" i="84"/>
  <c r="Q125" i="84"/>
  <c r="T125" i="84"/>
  <c r="P39" i="84"/>
  <c r="S39" i="84"/>
  <c r="Z80" i="85"/>
  <c r="AA80" i="85"/>
  <c r="X174" i="85"/>
  <c r="W174" i="85"/>
  <c r="Q21" i="84"/>
  <c r="T21" i="84"/>
  <c r="P87" i="84"/>
  <c r="S87" i="84"/>
  <c r="H2757" i="1"/>
  <c r="H2745" i="1"/>
  <c r="H2748" i="1"/>
  <c r="G212" i="1"/>
  <c r="G218" i="1"/>
  <c r="G217" i="1"/>
  <c r="G216" i="1"/>
  <c r="G215" i="1"/>
  <c r="G214" i="1"/>
  <c r="G224" i="1"/>
  <c r="G223" i="1"/>
  <c r="G222" i="1"/>
  <c r="G221" i="1"/>
  <c r="G220" i="1"/>
  <c r="G230" i="1"/>
  <c r="G229" i="1"/>
  <c r="G228" i="1"/>
  <c r="G227" i="1"/>
  <c r="G226" i="1"/>
  <c r="G233" i="1"/>
  <c r="G239" i="1"/>
  <c r="G238" i="1"/>
  <c r="G237" i="1"/>
  <c r="G236" i="1"/>
  <c r="G235" i="1"/>
  <c r="G245" i="1"/>
  <c r="G244" i="1"/>
  <c r="G243" i="1"/>
  <c r="G242" i="1"/>
  <c r="G241" i="1"/>
  <c r="G252" i="1"/>
  <c r="G251" i="1"/>
  <c r="G250" i="1"/>
  <c r="G249" i="1"/>
  <c r="G248" i="1"/>
  <c r="G258" i="1"/>
  <c r="G257" i="1"/>
  <c r="G256" i="1"/>
  <c r="G255" i="1"/>
  <c r="G254" i="1"/>
  <c r="G263" i="1"/>
  <c r="G262" i="1"/>
  <c r="G219" i="1"/>
  <c r="G225" i="1"/>
  <c r="G231" i="1"/>
  <c r="G232" i="1"/>
  <c r="G234" i="1"/>
  <c r="G240" i="1"/>
  <c r="G246" i="1"/>
  <c r="G247" i="1"/>
  <c r="G253" i="1"/>
  <c r="G259" i="1"/>
  <c r="G260" i="1"/>
  <c r="G264" i="1"/>
  <c r="G265" i="1"/>
  <c r="G154" i="1" l="1"/>
  <c r="I154" i="1" s="1"/>
  <c r="I2617" i="1" l="1"/>
  <c r="I1989" i="1" l="1"/>
  <c r="I3151" i="1" l="1"/>
  <c r="I2499" i="1" l="1"/>
  <c r="I3076" i="1" l="1"/>
  <c r="I2464" i="1" l="1"/>
  <c r="I3790" i="1" l="1"/>
  <c r="I3686" i="1"/>
  <c r="I3685" i="1"/>
  <c r="I3656" i="1"/>
  <c r="I3647" i="1"/>
  <c r="I3785" i="1" l="1"/>
  <c r="I3784" i="1"/>
  <c r="I3672" i="1"/>
  <c r="I3626" i="1"/>
  <c r="I3646" i="1"/>
  <c r="I2562" i="1" l="1"/>
  <c r="I3228" i="1" l="1"/>
  <c r="I2919" i="1"/>
  <c r="I2630" i="1"/>
  <c r="I2488" i="1"/>
  <c r="E25" i="14" l="1"/>
  <c r="D25" i="14" s="1"/>
  <c r="G24" i="1" s="1"/>
  <c r="I24" i="1" s="1"/>
  <c r="E32" i="14"/>
  <c r="D32" i="14" s="1"/>
  <c r="G10" i="1" s="1"/>
  <c r="I2758" i="1"/>
  <c r="I3363" i="1" l="1"/>
  <c r="I3365" i="1"/>
  <c r="I3367" i="1"/>
  <c r="I3393" i="1" l="1"/>
  <c r="I3392" i="1"/>
  <c r="I3340" i="1"/>
  <c r="I3338" i="1"/>
  <c r="S361" i="32" l="1"/>
  <c r="M361" i="32" s="1"/>
  <c r="L361" i="32"/>
  <c r="T361" i="32" s="1"/>
  <c r="G361" i="32"/>
  <c r="C361" i="32"/>
  <c r="S360" i="32"/>
  <c r="M360" i="32" s="1"/>
  <c r="L360" i="32"/>
  <c r="T360" i="32" s="1"/>
  <c r="G360" i="32"/>
  <c r="C360" i="32"/>
  <c r="S359" i="32"/>
  <c r="M359" i="32" s="1"/>
  <c r="L359" i="32"/>
  <c r="T359" i="32" s="1"/>
  <c r="G359" i="32"/>
  <c r="C359" i="32"/>
  <c r="S358" i="32"/>
  <c r="M358" i="32" s="1"/>
  <c r="L358" i="32"/>
  <c r="T358" i="32" s="1"/>
  <c r="G358" i="32"/>
  <c r="C358" i="32"/>
  <c r="S357" i="32"/>
  <c r="M357" i="32" s="1"/>
  <c r="L357" i="32"/>
  <c r="T357" i="32" s="1"/>
  <c r="G357" i="32"/>
  <c r="C357" i="32"/>
  <c r="S356" i="32"/>
  <c r="M356" i="32" s="1"/>
  <c r="L356" i="32"/>
  <c r="T356" i="32" s="1"/>
  <c r="G356" i="32"/>
  <c r="C356" i="32"/>
  <c r="S355" i="32"/>
  <c r="M355" i="32" s="1"/>
  <c r="L355" i="32"/>
  <c r="T355" i="32" s="1"/>
  <c r="G355" i="32"/>
  <c r="C355" i="32"/>
  <c r="S354" i="32"/>
  <c r="M354" i="32" s="1"/>
  <c r="L354" i="32"/>
  <c r="T354" i="32" s="1"/>
  <c r="G354" i="32"/>
  <c r="C354" i="32"/>
  <c r="S353" i="32"/>
  <c r="M353" i="32" s="1"/>
  <c r="L353" i="32"/>
  <c r="T353" i="32" s="1"/>
  <c r="G353" i="32"/>
  <c r="C353" i="32"/>
  <c r="S352" i="32"/>
  <c r="M352" i="32" s="1"/>
  <c r="L352" i="32"/>
  <c r="T352" i="32" s="1"/>
  <c r="G352" i="32"/>
  <c r="C352" i="32"/>
  <c r="S351" i="32"/>
  <c r="M351" i="32" s="1"/>
  <c r="L351" i="32"/>
  <c r="T351" i="32" s="1"/>
  <c r="G351" i="32"/>
  <c r="C351" i="32"/>
  <c r="S350" i="32"/>
  <c r="M350" i="32" s="1"/>
  <c r="L350" i="32"/>
  <c r="T350" i="32" s="1"/>
  <c r="G350" i="32"/>
  <c r="C350" i="32"/>
  <c r="S349" i="32"/>
  <c r="M349" i="32" s="1"/>
  <c r="L349" i="32"/>
  <c r="T349" i="32" s="1"/>
  <c r="G349" i="32"/>
  <c r="C349" i="32"/>
  <c r="S348" i="32"/>
  <c r="M348" i="32" s="1"/>
  <c r="L348" i="32"/>
  <c r="T348" i="32" s="1"/>
  <c r="G348" i="32"/>
  <c r="C348" i="32"/>
  <c r="S347" i="32"/>
  <c r="M347" i="32" s="1"/>
  <c r="L347" i="32"/>
  <c r="T347" i="32" s="1"/>
  <c r="G347" i="32"/>
  <c r="C347" i="32"/>
  <c r="Q347" i="32" s="1"/>
  <c r="S346" i="32"/>
  <c r="M346" i="32" s="1"/>
  <c r="L346" i="32"/>
  <c r="T346" i="32" s="1"/>
  <c r="G346" i="32"/>
  <c r="C346" i="32"/>
  <c r="Q346" i="32" s="1"/>
  <c r="S345" i="32"/>
  <c r="M345" i="32" s="1"/>
  <c r="L345" i="32"/>
  <c r="T345" i="32" s="1"/>
  <c r="G345" i="32"/>
  <c r="C345" i="32"/>
  <c r="Q345" i="32" s="1"/>
  <c r="S344" i="32"/>
  <c r="M344" i="32" s="1"/>
  <c r="AD344" i="32" s="1"/>
  <c r="L344" i="32"/>
  <c r="T344" i="32" s="1"/>
  <c r="G344" i="32"/>
  <c r="C344" i="32"/>
  <c r="S343" i="32"/>
  <c r="M343" i="32" s="1"/>
  <c r="L343" i="32"/>
  <c r="V343" i="32" s="1"/>
  <c r="G343" i="32"/>
  <c r="C343" i="32"/>
  <c r="Q343" i="32" s="1"/>
  <c r="S342" i="32"/>
  <c r="M342" i="32" s="1"/>
  <c r="L342" i="32"/>
  <c r="T342" i="32" s="1"/>
  <c r="G342" i="32"/>
  <c r="C342" i="32"/>
  <c r="S341" i="32"/>
  <c r="M341" i="32" s="1"/>
  <c r="L341" i="32"/>
  <c r="V341" i="32" s="1"/>
  <c r="G341" i="32"/>
  <c r="C341" i="32"/>
  <c r="Q341" i="32" s="1"/>
  <c r="S340" i="32"/>
  <c r="M340" i="32" s="1"/>
  <c r="AD340" i="32" s="1"/>
  <c r="L340" i="32"/>
  <c r="G340" i="32"/>
  <c r="C340" i="32"/>
  <c r="S339" i="32"/>
  <c r="M339" i="32" s="1"/>
  <c r="L339" i="32"/>
  <c r="V339" i="32" s="1"/>
  <c r="G339" i="32"/>
  <c r="C339" i="32"/>
  <c r="Q339" i="32" s="1"/>
  <c r="S338" i="32"/>
  <c r="M338" i="32" s="1"/>
  <c r="L338" i="32"/>
  <c r="T338" i="32" s="1"/>
  <c r="G338" i="32"/>
  <c r="C338" i="32"/>
  <c r="J338" i="32" s="1"/>
  <c r="S337" i="32"/>
  <c r="M337" i="32" s="1"/>
  <c r="L337" i="32"/>
  <c r="V337" i="32" s="1"/>
  <c r="G337" i="32"/>
  <c r="C337" i="32"/>
  <c r="S336" i="32"/>
  <c r="M336" i="32" s="1"/>
  <c r="L336" i="32"/>
  <c r="V336" i="32" s="1"/>
  <c r="G336" i="32"/>
  <c r="C336" i="32"/>
  <c r="O336" i="32" s="1"/>
  <c r="M335" i="32"/>
  <c r="AD335" i="32" s="1"/>
  <c r="L335" i="32"/>
  <c r="G335" i="32"/>
  <c r="C335" i="32"/>
  <c r="S334" i="32"/>
  <c r="M334" i="32" s="1"/>
  <c r="L334" i="32"/>
  <c r="V334" i="32" s="1"/>
  <c r="G334" i="32"/>
  <c r="C334" i="32"/>
  <c r="Q334" i="32" s="1"/>
  <c r="S333" i="32"/>
  <c r="M333" i="32" s="1"/>
  <c r="AD333" i="32" s="1"/>
  <c r="L333" i="32"/>
  <c r="T333" i="32" s="1"/>
  <c r="G333" i="32"/>
  <c r="C333" i="32"/>
  <c r="J333" i="32" s="1"/>
  <c r="S332" i="32"/>
  <c r="M332" i="32" s="1"/>
  <c r="L332" i="32"/>
  <c r="V332" i="32" s="1"/>
  <c r="G332" i="32"/>
  <c r="C332" i="32"/>
  <c r="S331" i="32"/>
  <c r="M331" i="32" s="1"/>
  <c r="AD331" i="32" s="1"/>
  <c r="L331" i="32"/>
  <c r="T331" i="32" s="1"/>
  <c r="G331" i="32"/>
  <c r="C331" i="32"/>
  <c r="S330" i="32"/>
  <c r="M330" i="32" s="1"/>
  <c r="L330" i="32"/>
  <c r="V330" i="32" s="1"/>
  <c r="G330" i="32"/>
  <c r="C330" i="32"/>
  <c r="Q330" i="32" s="1"/>
  <c r="S329" i="32"/>
  <c r="M329" i="32" s="1"/>
  <c r="O329" i="32"/>
  <c r="L329" i="32"/>
  <c r="T329" i="32" s="1"/>
  <c r="G329" i="32"/>
  <c r="C329" i="32"/>
  <c r="J329" i="32" s="1"/>
  <c r="S328" i="32"/>
  <c r="M328" i="32" s="1"/>
  <c r="L328" i="32"/>
  <c r="G328" i="32"/>
  <c r="C328" i="32"/>
  <c r="S327" i="32"/>
  <c r="M327" i="32" s="1"/>
  <c r="AD327" i="32" s="1"/>
  <c r="L327" i="32"/>
  <c r="T327" i="32" s="1"/>
  <c r="G327" i="32"/>
  <c r="C327" i="32"/>
  <c r="S326" i="32"/>
  <c r="M326" i="32" s="1"/>
  <c r="L326" i="32"/>
  <c r="V326" i="32" s="1"/>
  <c r="G326" i="32"/>
  <c r="C326" i="32"/>
  <c r="Q326" i="32" s="1"/>
  <c r="S325" i="32"/>
  <c r="M325" i="32" s="1"/>
  <c r="L325" i="32"/>
  <c r="T325" i="32" s="1"/>
  <c r="G325" i="32"/>
  <c r="C325" i="32"/>
  <c r="O325" i="32" s="1"/>
  <c r="S324" i="32"/>
  <c r="M324" i="32" s="1"/>
  <c r="L324" i="32"/>
  <c r="G324" i="32"/>
  <c r="C324" i="32"/>
  <c r="S323" i="32"/>
  <c r="M323" i="32" s="1"/>
  <c r="AD323" i="32" s="1"/>
  <c r="L323" i="32"/>
  <c r="T323" i="32" s="1"/>
  <c r="G323" i="32"/>
  <c r="C323" i="32"/>
  <c r="S322" i="32"/>
  <c r="M322" i="32" s="1"/>
  <c r="L322" i="32"/>
  <c r="V322" i="32" s="1"/>
  <c r="G322" i="32"/>
  <c r="C322" i="32"/>
  <c r="Q322" i="32" s="1"/>
  <c r="S321" i="32"/>
  <c r="M321" i="32" s="1"/>
  <c r="L321" i="32"/>
  <c r="V321" i="32" s="1"/>
  <c r="G321" i="32"/>
  <c r="C321" i="32"/>
  <c r="O321" i="32" s="1"/>
  <c r="M320" i="32"/>
  <c r="AE320" i="32" s="1"/>
  <c r="L320" i="32"/>
  <c r="V320" i="32" s="1"/>
  <c r="G320" i="32"/>
  <c r="C320" i="32"/>
  <c r="J320" i="32" s="1"/>
  <c r="S319" i="32"/>
  <c r="M319" i="32" s="1"/>
  <c r="L319" i="32"/>
  <c r="G319" i="32"/>
  <c r="C319" i="32"/>
  <c r="Q319" i="32" s="1"/>
  <c r="S318" i="32"/>
  <c r="M318" i="32" s="1"/>
  <c r="AD318" i="32" s="1"/>
  <c r="L318" i="32"/>
  <c r="T318" i="32" s="1"/>
  <c r="G318" i="32"/>
  <c r="C318" i="32"/>
  <c r="S317" i="32"/>
  <c r="M317" i="32" s="1"/>
  <c r="L317" i="32"/>
  <c r="V317" i="32" s="1"/>
  <c r="G317" i="32"/>
  <c r="C317" i="32"/>
  <c r="Q317" i="32" s="1"/>
  <c r="S316" i="32"/>
  <c r="M316" i="32" s="1"/>
  <c r="L316" i="32"/>
  <c r="T316" i="32" s="1"/>
  <c r="G316" i="32"/>
  <c r="C316" i="32"/>
  <c r="J316" i="32" s="1"/>
  <c r="S315" i="32"/>
  <c r="M315" i="32" s="1"/>
  <c r="L315" i="32"/>
  <c r="V315" i="32" s="1"/>
  <c r="G315" i="32"/>
  <c r="C315" i="32"/>
  <c r="S314" i="32"/>
  <c r="M314" i="32" s="1"/>
  <c r="L314" i="32"/>
  <c r="T314" i="32" s="1"/>
  <c r="G314" i="32"/>
  <c r="C314" i="32"/>
  <c r="S313" i="32"/>
  <c r="M313" i="32" s="1"/>
  <c r="L313" i="32"/>
  <c r="V313" i="32" s="1"/>
  <c r="G313" i="32"/>
  <c r="C313" i="32"/>
  <c r="Q313" i="32" s="1"/>
  <c r="S312" i="32"/>
  <c r="M312" i="32" s="1"/>
  <c r="L312" i="32"/>
  <c r="T312" i="32" s="1"/>
  <c r="G312" i="32"/>
  <c r="C312" i="32"/>
  <c r="O312" i="32" s="1"/>
  <c r="S311" i="32"/>
  <c r="M311" i="32" s="1"/>
  <c r="AD311" i="32" s="1"/>
  <c r="L311" i="32"/>
  <c r="V311" i="32" s="1"/>
  <c r="G311" i="32"/>
  <c r="C311" i="32"/>
  <c r="M310" i="32"/>
  <c r="L310" i="32"/>
  <c r="V310" i="32" s="1"/>
  <c r="G310" i="32"/>
  <c r="C310" i="32"/>
  <c r="Q310" i="32" s="1"/>
  <c r="S309" i="32"/>
  <c r="M309" i="32" s="1"/>
  <c r="L309" i="32"/>
  <c r="V309" i="32" s="1"/>
  <c r="G309" i="32"/>
  <c r="C309" i="32"/>
  <c r="Q309" i="32" s="1"/>
  <c r="S308" i="32"/>
  <c r="M308" i="32" s="1"/>
  <c r="AD308" i="32" s="1"/>
  <c r="L308" i="32"/>
  <c r="T308" i="32" s="1"/>
  <c r="G308" i="32"/>
  <c r="C308" i="32"/>
  <c r="O308" i="32" s="1"/>
  <c r="S307" i="32"/>
  <c r="M307" i="32" s="1"/>
  <c r="L307" i="32"/>
  <c r="V307" i="32" s="1"/>
  <c r="G307" i="32"/>
  <c r="C307" i="32"/>
  <c r="Q307" i="32" s="1"/>
  <c r="S306" i="32"/>
  <c r="M306" i="32" s="1"/>
  <c r="L306" i="32"/>
  <c r="T306" i="32" s="1"/>
  <c r="G306" i="32"/>
  <c r="C306" i="32"/>
  <c r="O306" i="32" s="1"/>
  <c r="S305" i="32"/>
  <c r="M305" i="32" s="1"/>
  <c r="L305" i="32"/>
  <c r="V305" i="32" s="1"/>
  <c r="G305" i="32"/>
  <c r="C305" i="32"/>
  <c r="Q305" i="32" s="1"/>
  <c r="S304" i="32"/>
  <c r="M304" i="32" s="1"/>
  <c r="AD304" i="32" s="1"/>
  <c r="L304" i="32"/>
  <c r="T304" i="32" s="1"/>
  <c r="G304" i="32"/>
  <c r="C304" i="32"/>
  <c r="O304" i="32" s="1"/>
  <c r="T303" i="32"/>
  <c r="S303" i="32"/>
  <c r="M303" i="32" s="1"/>
  <c r="L303" i="32"/>
  <c r="V303" i="32" s="1"/>
  <c r="G303" i="32"/>
  <c r="C303" i="32"/>
  <c r="Q303" i="32" s="1"/>
  <c r="S302" i="32"/>
  <c r="M302" i="32" s="1"/>
  <c r="AD302" i="32" s="1"/>
  <c r="L302" i="32"/>
  <c r="V302" i="32" s="1"/>
  <c r="G302" i="32"/>
  <c r="C302" i="32"/>
  <c r="S301" i="32"/>
  <c r="M301" i="32" s="1"/>
  <c r="AD301" i="32" s="1"/>
  <c r="L301" i="32"/>
  <c r="V301" i="32" s="1"/>
  <c r="G301" i="32"/>
  <c r="C301" i="32"/>
  <c r="Q301" i="32" s="1"/>
  <c r="S300" i="32"/>
  <c r="M300" i="32" s="1"/>
  <c r="AD300" i="32" s="1"/>
  <c r="L300" i="32"/>
  <c r="T300" i="32" s="1"/>
  <c r="G300" i="32"/>
  <c r="C300" i="32"/>
  <c r="O300" i="32" s="1"/>
  <c r="S299" i="32"/>
  <c r="M299" i="32" s="1"/>
  <c r="L299" i="32"/>
  <c r="V299" i="32" s="1"/>
  <c r="G299" i="32"/>
  <c r="C299" i="32"/>
  <c r="Q299" i="32" s="1"/>
  <c r="S298" i="32"/>
  <c r="M298" i="32" s="1"/>
  <c r="L298" i="32"/>
  <c r="V298" i="32" s="1"/>
  <c r="G298" i="32"/>
  <c r="C298" i="32"/>
  <c r="Q298" i="32" s="1"/>
  <c r="S297" i="32"/>
  <c r="M297" i="32" s="1"/>
  <c r="L297" i="32"/>
  <c r="V297" i="32" s="1"/>
  <c r="G297" i="32"/>
  <c r="C297" i="32"/>
  <c r="Q297" i="32" s="1"/>
  <c r="S296" i="32"/>
  <c r="M296" i="32" s="1"/>
  <c r="L296" i="32"/>
  <c r="V296" i="32" s="1"/>
  <c r="I296" i="32"/>
  <c r="G296" i="32"/>
  <c r="C296" i="32"/>
  <c r="Q296" i="32" s="1"/>
  <c r="S295" i="32"/>
  <c r="M295" i="32" s="1"/>
  <c r="AD295" i="32" s="1"/>
  <c r="L295" i="32"/>
  <c r="T295" i="32" s="1"/>
  <c r="G295" i="32"/>
  <c r="C295" i="32"/>
  <c r="O295" i="32" s="1"/>
  <c r="S294" i="32"/>
  <c r="M294" i="32" s="1"/>
  <c r="L294" i="32"/>
  <c r="G294" i="32"/>
  <c r="C294" i="32"/>
  <c r="S293" i="32"/>
  <c r="M293" i="32" s="1"/>
  <c r="L293" i="32"/>
  <c r="V293" i="32" s="1"/>
  <c r="G293" i="32"/>
  <c r="C293" i="32"/>
  <c r="S292" i="32"/>
  <c r="M292" i="32" s="1"/>
  <c r="L292" i="32"/>
  <c r="G292" i="32"/>
  <c r="C292" i="32"/>
  <c r="Q292" i="32" s="1"/>
  <c r="S291" i="32"/>
  <c r="M291" i="32" s="1"/>
  <c r="L291" i="32"/>
  <c r="G291" i="32"/>
  <c r="C291" i="32"/>
  <c r="M290" i="32"/>
  <c r="AE290" i="32" s="1"/>
  <c r="L290" i="32"/>
  <c r="V290" i="32" s="1"/>
  <c r="G290" i="32"/>
  <c r="C290" i="32"/>
  <c r="Q290" i="32" s="1"/>
  <c r="S289" i="32"/>
  <c r="M289" i="32"/>
  <c r="L289" i="32"/>
  <c r="V289" i="32" s="1"/>
  <c r="G289" i="32"/>
  <c r="C289" i="32"/>
  <c r="Q289" i="32" s="1"/>
  <c r="S288" i="32"/>
  <c r="M288" i="32" s="1"/>
  <c r="AD288" i="32" s="1"/>
  <c r="L288" i="32"/>
  <c r="T288" i="32" s="1"/>
  <c r="G288" i="32"/>
  <c r="C288" i="32"/>
  <c r="S287" i="32"/>
  <c r="M287" i="32" s="1"/>
  <c r="L287" i="32"/>
  <c r="V287" i="32" s="1"/>
  <c r="G287" i="32"/>
  <c r="C287" i="32"/>
  <c r="S286" i="32"/>
  <c r="M286" i="32" s="1"/>
  <c r="AD286" i="32" s="1"/>
  <c r="L286" i="32"/>
  <c r="T286" i="32" s="1"/>
  <c r="G286" i="32"/>
  <c r="C286" i="32"/>
  <c r="S285" i="32"/>
  <c r="M285" i="32" s="1"/>
  <c r="L285" i="32"/>
  <c r="V285" i="32" s="1"/>
  <c r="G285" i="32"/>
  <c r="C285" i="32"/>
  <c r="Q285" i="32" s="1"/>
  <c r="AE284" i="32"/>
  <c r="S284" i="32"/>
  <c r="M284" i="32" s="1"/>
  <c r="AD284" i="32" s="1"/>
  <c r="L284" i="32"/>
  <c r="T284" i="32" s="1"/>
  <c r="G284" i="32"/>
  <c r="C284" i="32"/>
  <c r="O284" i="32" s="1"/>
  <c r="S283" i="32"/>
  <c r="M283" i="32" s="1"/>
  <c r="L283" i="32"/>
  <c r="G283" i="32"/>
  <c r="C283" i="32"/>
  <c r="Q283" i="32" s="1"/>
  <c r="S282" i="32"/>
  <c r="M282" i="32" s="1"/>
  <c r="L282" i="32"/>
  <c r="V282" i="32" s="1"/>
  <c r="G282" i="32"/>
  <c r="K282" i="32" s="1"/>
  <c r="C282" i="32"/>
  <c r="O282" i="32" s="1"/>
  <c r="M281" i="32"/>
  <c r="AE281" i="32" s="1"/>
  <c r="L281" i="32"/>
  <c r="V281" i="32" s="1"/>
  <c r="G281" i="32"/>
  <c r="C281" i="32"/>
  <c r="J281" i="32" s="1"/>
  <c r="S280" i="32"/>
  <c r="M280" i="32" s="1"/>
  <c r="AD280" i="32" s="1"/>
  <c r="L280" i="32"/>
  <c r="G280" i="32"/>
  <c r="C280" i="32"/>
  <c r="O280" i="32" s="1"/>
  <c r="S279" i="32"/>
  <c r="M279" i="32" s="1"/>
  <c r="AD279" i="32" s="1"/>
  <c r="L279" i="32"/>
  <c r="G279" i="32"/>
  <c r="C279" i="32"/>
  <c r="J279" i="32" s="1"/>
  <c r="S278" i="32"/>
  <c r="M278" i="32" s="1"/>
  <c r="L278" i="32"/>
  <c r="V278" i="32" s="1"/>
  <c r="G278" i="32"/>
  <c r="C278" i="32"/>
  <c r="S277" i="32"/>
  <c r="M277" i="32" s="1"/>
  <c r="L277" i="32"/>
  <c r="V277" i="32" s="1"/>
  <c r="G277" i="32"/>
  <c r="C277" i="32"/>
  <c r="Q277" i="32" s="1"/>
  <c r="S276" i="32"/>
  <c r="M276" i="32" s="1"/>
  <c r="AD276" i="32" s="1"/>
  <c r="L276" i="32"/>
  <c r="V276" i="32" s="1"/>
  <c r="G276" i="32"/>
  <c r="C276" i="32"/>
  <c r="S275" i="32"/>
  <c r="M275" i="32" s="1"/>
  <c r="L275" i="32"/>
  <c r="V275" i="32" s="1"/>
  <c r="G275" i="32"/>
  <c r="C275" i="32"/>
  <c r="Q275" i="32" s="1"/>
  <c r="S274" i="32"/>
  <c r="M274" i="32" s="1"/>
  <c r="AD274" i="32" s="1"/>
  <c r="L274" i="32"/>
  <c r="V274" i="32" s="1"/>
  <c r="G274" i="32"/>
  <c r="C274" i="32"/>
  <c r="S273" i="32"/>
  <c r="M273" i="32" s="1"/>
  <c r="L273" i="32"/>
  <c r="V273" i="32" s="1"/>
  <c r="G273" i="32"/>
  <c r="C273" i="32"/>
  <c r="Q273" i="32" s="1"/>
  <c r="S272" i="32"/>
  <c r="M272" i="32" s="1"/>
  <c r="AD272" i="32" s="1"/>
  <c r="L272" i="32"/>
  <c r="V272" i="32" s="1"/>
  <c r="G272" i="32"/>
  <c r="C272" i="32"/>
  <c r="S271" i="32"/>
  <c r="M271" i="32" s="1"/>
  <c r="L271" i="32"/>
  <c r="V271" i="32" s="1"/>
  <c r="G271" i="32"/>
  <c r="C271" i="32"/>
  <c r="Q271" i="32" s="1"/>
  <c r="S270" i="32"/>
  <c r="M270" i="32" s="1"/>
  <c r="AD270" i="32" s="1"/>
  <c r="L270" i="32"/>
  <c r="V270" i="32" s="1"/>
  <c r="G270" i="32"/>
  <c r="C270" i="32"/>
  <c r="S269" i="32"/>
  <c r="M269" i="32" s="1"/>
  <c r="L269" i="32"/>
  <c r="G269" i="32"/>
  <c r="C269" i="32"/>
  <c r="Q269" i="32" s="1"/>
  <c r="S268" i="32"/>
  <c r="M268" i="32" s="1"/>
  <c r="L268" i="32"/>
  <c r="G268" i="32"/>
  <c r="C268" i="32"/>
  <c r="S267" i="32"/>
  <c r="M267" i="32" s="1"/>
  <c r="L267" i="32"/>
  <c r="G267" i="32"/>
  <c r="C267" i="32"/>
  <c r="S266" i="32"/>
  <c r="M266" i="32" s="1"/>
  <c r="L266" i="32"/>
  <c r="V266" i="32" s="1"/>
  <c r="G266" i="32"/>
  <c r="C266" i="32"/>
  <c r="AD265" i="32"/>
  <c r="M265" i="32"/>
  <c r="AE265" i="32" s="1"/>
  <c r="L265" i="32"/>
  <c r="V265" i="32" s="1"/>
  <c r="G265" i="32"/>
  <c r="C265" i="32"/>
  <c r="S264" i="32"/>
  <c r="M264" i="32" s="1"/>
  <c r="AD264" i="32" s="1"/>
  <c r="L264" i="32"/>
  <c r="G264" i="32"/>
  <c r="C264" i="32"/>
  <c r="O264" i="32" s="1"/>
  <c r="S263" i="32"/>
  <c r="M263" i="32" s="1"/>
  <c r="AD263" i="32" s="1"/>
  <c r="L263" i="32"/>
  <c r="G263" i="32"/>
  <c r="C263" i="32"/>
  <c r="P262" i="32"/>
  <c r="M262" i="32"/>
  <c r="AD262" i="32" s="1"/>
  <c r="L262" i="32"/>
  <c r="AK262" i="32" s="1"/>
  <c r="I262" i="32"/>
  <c r="G262" i="32"/>
  <c r="C262" i="32"/>
  <c r="Q262" i="32" s="1"/>
  <c r="S261" i="32"/>
  <c r="M261" i="32" s="1"/>
  <c r="L261" i="32"/>
  <c r="V261" i="32" s="1"/>
  <c r="G261" i="32"/>
  <c r="C261" i="32"/>
  <c r="Q261" i="32" s="1"/>
  <c r="S260" i="32"/>
  <c r="M260" i="32" s="1"/>
  <c r="AD260" i="32" s="1"/>
  <c r="L260" i="32"/>
  <c r="T260" i="32" s="1"/>
  <c r="G260" i="32"/>
  <c r="C260" i="32"/>
  <c r="O260" i="32" s="1"/>
  <c r="S259" i="32"/>
  <c r="M259" i="32" s="1"/>
  <c r="L259" i="32"/>
  <c r="V259" i="32" s="1"/>
  <c r="G259" i="32"/>
  <c r="C259" i="32"/>
  <c r="Q259" i="32" s="1"/>
  <c r="S258" i="32"/>
  <c r="M258" i="32" s="1"/>
  <c r="L258" i="32"/>
  <c r="V258" i="32" s="1"/>
  <c r="G258" i="32"/>
  <c r="C258" i="32"/>
  <c r="Q258" i="32" s="1"/>
  <c r="S257" i="32"/>
  <c r="M257" i="32" s="1"/>
  <c r="L257" i="32"/>
  <c r="V257" i="32" s="1"/>
  <c r="G257" i="32"/>
  <c r="C257" i="32"/>
  <c r="Q257" i="32" s="1"/>
  <c r="S256" i="32"/>
  <c r="M256" i="32"/>
  <c r="AE256" i="32" s="1"/>
  <c r="L256" i="32"/>
  <c r="V256" i="32" s="1"/>
  <c r="G256" i="32"/>
  <c r="C256" i="32"/>
  <c r="Q256" i="32" s="1"/>
  <c r="S255" i="32"/>
  <c r="M255" i="32" s="1"/>
  <c r="L255" i="32"/>
  <c r="T255" i="32" s="1"/>
  <c r="G255" i="32"/>
  <c r="C255" i="32"/>
  <c r="P255" i="32" s="1"/>
  <c r="T254" i="32"/>
  <c r="S254" i="32"/>
  <c r="M254" i="32" s="1"/>
  <c r="AE254" i="32" s="1"/>
  <c r="L254" i="32"/>
  <c r="V254" i="32" s="1"/>
  <c r="G254" i="32"/>
  <c r="C254" i="32"/>
  <c r="Q254" i="32" s="1"/>
  <c r="S253" i="32"/>
  <c r="M253" i="32" s="1"/>
  <c r="L253" i="32"/>
  <c r="T253" i="32" s="1"/>
  <c r="G253" i="32"/>
  <c r="C253" i="32"/>
  <c r="P253" i="32" s="1"/>
  <c r="S252" i="32"/>
  <c r="M252" i="32" s="1"/>
  <c r="AE252" i="32" s="1"/>
  <c r="L252" i="32"/>
  <c r="V252" i="32" s="1"/>
  <c r="G252" i="32"/>
  <c r="C252" i="32"/>
  <c r="Q252" i="32" s="1"/>
  <c r="S251" i="32"/>
  <c r="M251" i="32" s="1"/>
  <c r="L251" i="32"/>
  <c r="T251" i="32" s="1"/>
  <c r="G251" i="32"/>
  <c r="C251" i="32"/>
  <c r="P251" i="32" s="1"/>
  <c r="S250" i="32"/>
  <c r="M250" i="32" s="1"/>
  <c r="AE250" i="32" s="1"/>
  <c r="L250" i="32"/>
  <c r="V250" i="32" s="1"/>
  <c r="G250" i="32"/>
  <c r="C250" i="32"/>
  <c r="S249" i="32"/>
  <c r="M249" i="32" s="1"/>
  <c r="AE249" i="32" s="1"/>
  <c r="L249" i="32"/>
  <c r="G249" i="32"/>
  <c r="C249" i="32"/>
  <c r="M248" i="32"/>
  <c r="AE248" i="32" s="1"/>
  <c r="L248" i="32"/>
  <c r="V248" i="32" s="1"/>
  <c r="G248" i="32"/>
  <c r="C248" i="32"/>
  <c r="P248" i="32" s="1"/>
  <c r="S247" i="32"/>
  <c r="M247" i="32" s="1"/>
  <c r="L247" i="32"/>
  <c r="AK247" i="32" s="1"/>
  <c r="G247" i="32"/>
  <c r="C247" i="32"/>
  <c r="P247" i="32" s="1"/>
  <c r="S246" i="32"/>
  <c r="M246" i="32" s="1"/>
  <c r="L246" i="32"/>
  <c r="AK246" i="32" s="1"/>
  <c r="G246" i="32"/>
  <c r="C246" i="32"/>
  <c r="P246" i="32" s="1"/>
  <c r="S245" i="32"/>
  <c r="M245" i="32" s="1"/>
  <c r="L245" i="32"/>
  <c r="AK245" i="32" s="1"/>
  <c r="G245" i="32"/>
  <c r="C245" i="32"/>
  <c r="P245" i="32" s="1"/>
  <c r="S244" i="32"/>
  <c r="M244" i="32" s="1"/>
  <c r="L244" i="32"/>
  <c r="AK244" i="32" s="1"/>
  <c r="G244" i="32"/>
  <c r="C244" i="32"/>
  <c r="P244" i="32" s="1"/>
  <c r="S243" i="32"/>
  <c r="M243" i="32" s="1"/>
  <c r="AE243" i="32" s="1"/>
  <c r="P243" i="32"/>
  <c r="L243" i="32"/>
  <c r="V243" i="32" s="1"/>
  <c r="G243" i="32"/>
  <c r="C243" i="32"/>
  <c r="Q243" i="32" s="1"/>
  <c r="S242" i="32"/>
  <c r="M242" i="32" s="1"/>
  <c r="L242" i="32"/>
  <c r="T242" i="32" s="1"/>
  <c r="G242" i="32"/>
  <c r="C242" i="32"/>
  <c r="S241" i="32"/>
  <c r="M241" i="32" s="1"/>
  <c r="AD241" i="32" s="1"/>
  <c r="L241" i="32"/>
  <c r="G241" i="32"/>
  <c r="C241" i="32"/>
  <c r="M240" i="32"/>
  <c r="L240" i="32"/>
  <c r="AK240" i="32" s="1"/>
  <c r="G240" i="32"/>
  <c r="C240" i="32"/>
  <c r="Q240" i="32" s="1"/>
  <c r="S239" i="32"/>
  <c r="M239" i="32" s="1"/>
  <c r="L239" i="32"/>
  <c r="V239" i="32" s="1"/>
  <c r="G239" i="32"/>
  <c r="C239" i="32"/>
  <c r="Q239" i="32" s="1"/>
  <c r="S238" i="32"/>
  <c r="M238" i="32" s="1"/>
  <c r="L238" i="32"/>
  <c r="V238" i="32" s="1"/>
  <c r="G238" i="32"/>
  <c r="C238" i="32"/>
  <c r="Q238" i="32" s="1"/>
  <c r="S237" i="32"/>
  <c r="M237" i="32" s="1"/>
  <c r="AD237" i="32" s="1"/>
  <c r="L237" i="32"/>
  <c r="T237" i="32" s="1"/>
  <c r="G237" i="32"/>
  <c r="C237" i="32"/>
  <c r="J237" i="32" s="1"/>
  <c r="S236" i="32"/>
  <c r="M236" i="32" s="1"/>
  <c r="L236" i="32"/>
  <c r="V236" i="32" s="1"/>
  <c r="G236" i="32"/>
  <c r="C236" i="32"/>
  <c r="S235" i="32"/>
  <c r="M235" i="32" s="1"/>
  <c r="L235" i="32"/>
  <c r="T235" i="32" s="1"/>
  <c r="G235" i="32"/>
  <c r="C235" i="32"/>
  <c r="P235" i="32" s="1"/>
  <c r="S234" i="32"/>
  <c r="M234" i="32" s="1"/>
  <c r="AD234" i="32" s="1"/>
  <c r="L234" i="32"/>
  <c r="G234" i="32"/>
  <c r="C234" i="32"/>
  <c r="O234" i="32" s="1"/>
  <c r="S233" i="32"/>
  <c r="M233" i="32" s="1"/>
  <c r="AD233" i="32" s="1"/>
  <c r="L233" i="32"/>
  <c r="G233" i="32"/>
  <c r="C233" i="32"/>
  <c r="S232" i="32"/>
  <c r="M232" i="32" s="1"/>
  <c r="AD232" i="32" s="1"/>
  <c r="L232" i="32"/>
  <c r="G232" i="32"/>
  <c r="C232" i="32"/>
  <c r="O232" i="32" s="1"/>
  <c r="S231" i="32"/>
  <c r="M231" i="32" s="1"/>
  <c r="AD231" i="32" s="1"/>
  <c r="L231" i="32"/>
  <c r="G231" i="32"/>
  <c r="C231" i="32"/>
  <c r="S230" i="32"/>
  <c r="M230" i="32" s="1"/>
  <c r="L230" i="32"/>
  <c r="G230" i="32"/>
  <c r="C230" i="32"/>
  <c r="Q230" i="32" s="1"/>
  <c r="S229" i="32"/>
  <c r="M229" i="32" s="1"/>
  <c r="AD229" i="32" s="1"/>
  <c r="L229" i="32"/>
  <c r="T229" i="32" s="1"/>
  <c r="G229" i="32"/>
  <c r="C229" i="32"/>
  <c r="T228" i="32"/>
  <c r="S228" i="32"/>
  <c r="M228" i="32" s="1"/>
  <c r="L228" i="32"/>
  <c r="V228" i="32" s="1"/>
  <c r="G228" i="32"/>
  <c r="C228" i="32"/>
  <c r="Q228" i="32" s="1"/>
  <c r="S227" i="32"/>
  <c r="M227" i="32" s="1"/>
  <c r="AD227" i="32" s="1"/>
  <c r="L227" i="32"/>
  <c r="T227" i="32" s="1"/>
  <c r="G227" i="32"/>
  <c r="C227" i="32"/>
  <c r="S226" i="32"/>
  <c r="M226" i="32" s="1"/>
  <c r="L226" i="32"/>
  <c r="G226" i="32"/>
  <c r="C226" i="32"/>
  <c r="Q226" i="32" s="1"/>
  <c r="S225" i="32"/>
  <c r="M225" i="32" s="1"/>
  <c r="AD225" i="32" s="1"/>
  <c r="L225" i="32"/>
  <c r="T225" i="32" s="1"/>
  <c r="G225" i="32"/>
  <c r="C225" i="32"/>
  <c r="P225" i="32" s="1"/>
  <c r="S224" i="32"/>
  <c r="M224" i="32" s="1"/>
  <c r="L224" i="32"/>
  <c r="V224" i="32" s="1"/>
  <c r="I224" i="32"/>
  <c r="G224" i="32"/>
  <c r="C224" i="32"/>
  <c r="Q224" i="32" s="1"/>
  <c r="S223" i="32"/>
  <c r="M223" i="32" s="1"/>
  <c r="L223" i="32"/>
  <c r="T223" i="32" s="1"/>
  <c r="G223" i="32"/>
  <c r="C223" i="32"/>
  <c r="S222" i="32"/>
  <c r="M222" i="32" s="1"/>
  <c r="L222" i="32"/>
  <c r="G222" i="32"/>
  <c r="C222" i="32"/>
  <c r="S221" i="32"/>
  <c r="M221" i="32" s="1"/>
  <c r="L221" i="32"/>
  <c r="V221" i="32" s="1"/>
  <c r="G221" i="32"/>
  <c r="C221" i="32"/>
  <c r="S220" i="32"/>
  <c r="M220" i="32" s="1"/>
  <c r="P220" i="32"/>
  <c r="L220" i="32"/>
  <c r="T220" i="32" s="1"/>
  <c r="G220" i="32"/>
  <c r="C220" i="32"/>
  <c r="Q220" i="32" s="1"/>
  <c r="S219" i="32"/>
  <c r="M219" i="32" s="1"/>
  <c r="L219" i="32"/>
  <c r="T219" i="32" s="1"/>
  <c r="G219" i="32"/>
  <c r="C219" i="32"/>
  <c r="S218" i="32"/>
  <c r="M218" i="32" s="1"/>
  <c r="AD218" i="32" s="1"/>
  <c r="L218" i="32"/>
  <c r="T218" i="32" s="1"/>
  <c r="G218" i="32"/>
  <c r="C218" i="32"/>
  <c r="J218" i="32" s="1"/>
  <c r="S217" i="32"/>
  <c r="M217" i="32" s="1"/>
  <c r="L217" i="32"/>
  <c r="G217" i="32"/>
  <c r="C217" i="32"/>
  <c r="Q217" i="32" s="1"/>
  <c r="S216" i="32"/>
  <c r="M216" i="32" s="1"/>
  <c r="L216" i="32"/>
  <c r="G216" i="32"/>
  <c r="C216" i="32"/>
  <c r="Q216" i="32" s="1"/>
  <c r="S215" i="32"/>
  <c r="M215" i="32" s="1"/>
  <c r="L215" i="32"/>
  <c r="AK215" i="32" s="1"/>
  <c r="G215" i="32"/>
  <c r="C215" i="32"/>
  <c r="I215" i="32" s="1"/>
  <c r="S214" i="32"/>
  <c r="M214" i="32" s="1"/>
  <c r="L214" i="32"/>
  <c r="AK214" i="32" s="1"/>
  <c r="G214" i="32"/>
  <c r="C214" i="32"/>
  <c r="S213" i="32"/>
  <c r="M213" i="32" s="1"/>
  <c r="L213" i="32"/>
  <c r="AK213" i="32" s="1"/>
  <c r="G213" i="32"/>
  <c r="C213" i="32"/>
  <c r="Q213" i="32" s="1"/>
  <c r="S212" i="32"/>
  <c r="M212" i="32" s="1"/>
  <c r="L212" i="32"/>
  <c r="G212" i="32"/>
  <c r="C212" i="32"/>
  <c r="Q212" i="32" s="1"/>
  <c r="S211" i="32"/>
  <c r="M211" i="32" s="1"/>
  <c r="L211" i="32"/>
  <c r="AK211" i="32" s="1"/>
  <c r="G211" i="32"/>
  <c r="C211" i="32"/>
  <c r="S210" i="32"/>
  <c r="M210" i="32" s="1"/>
  <c r="L210" i="32"/>
  <c r="V210" i="32" s="1"/>
  <c r="G210" i="32"/>
  <c r="C210" i="32"/>
  <c r="S209" i="32"/>
  <c r="M209" i="32" s="1"/>
  <c r="L209" i="32"/>
  <c r="AK209" i="32" s="1"/>
  <c r="G209" i="32"/>
  <c r="C209" i="32"/>
  <c r="P209" i="32" s="1"/>
  <c r="S208" i="32"/>
  <c r="M208" i="32" s="1"/>
  <c r="L208" i="32"/>
  <c r="AK208" i="32" s="1"/>
  <c r="G208" i="32"/>
  <c r="C208" i="32"/>
  <c r="P208" i="32" s="1"/>
  <c r="S207" i="32"/>
  <c r="M207" i="32" s="1"/>
  <c r="L207" i="32"/>
  <c r="AK207" i="32" s="1"/>
  <c r="G207" i="32"/>
  <c r="C207" i="32"/>
  <c r="P207" i="32" s="1"/>
  <c r="S206" i="32"/>
  <c r="M206" i="32" s="1"/>
  <c r="L206" i="32"/>
  <c r="AK206" i="32" s="1"/>
  <c r="G206" i="32"/>
  <c r="C206" i="32"/>
  <c r="P206" i="32" s="1"/>
  <c r="S205" i="32"/>
  <c r="M205" i="32" s="1"/>
  <c r="L205" i="32"/>
  <c r="AK205" i="32" s="1"/>
  <c r="G205" i="32"/>
  <c r="C205" i="32"/>
  <c r="P205" i="32" s="1"/>
  <c r="S204" i="32"/>
  <c r="M204" i="32" s="1"/>
  <c r="AE204" i="32" s="1"/>
  <c r="L204" i="32"/>
  <c r="V204" i="32" s="1"/>
  <c r="G204" i="32"/>
  <c r="C204" i="32"/>
  <c r="Q204" i="32" s="1"/>
  <c r="S203" i="32"/>
  <c r="M203" i="32" s="1"/>
  <c r="AE203" i="32" s="1"/>
  <c r="L203" i="32"/>
  <c r="V203" i="32" s="1"/>
  <c r="G203" i="32"/>
  <c r="C203" i="32"/>
  <c r="Q203" i="32" s="1"/>
  <c r="S202" i="32"/>
  <c r="M202" i="32" s="1"/>
  <c r="AE202" i="32" s="1"/>
  <c r="L202" i="32"/>
  <c r="V202" i="32" s="1"/>
  <c r="G202" i="32"/>
  <c r="C202" i="32"/>
  <c r="Q202" i="32" s="1"/>
  <c r="S201" i="32"/>
  <c r="M201" i="32" s="1"/>
  <c r="AE201" i="32" s="1"/>
  <c r="L201" i="32"/>
  <c r="V201" i="32" s="1"/>
  <c r="G201" i="32"/>
  <c r="C201" i="32"/>
  <c r="Q201" i="32" s="1"/>
  <c r="S200" i="32"/>
  <c r="M200" i="32" s="1"/>
  <c r="L200" i="32"/>
  <c r="T200" i="32" s="1"/>
  <c r="G200" i="32"/>
  <c r="C200" i="32"/>
  <c r="P200" i="32" s="1"/>
  <c r="S199" i="32"/>
  <c r="M199" i="32" s="1"/>
  <c r="AE199" i="32" s="1"/>
  <c r="L199" i="32"/>
  <c r="V199" i="32" s="1"/>
  <c r="G199" i="32"/>
  <c r="C199" i="32"/>
  <c r="Q199" i="32" s="1"/>
  <c r="S198" i="32"/>
  <c r="M198" i="32" s="1"/>
  <c r="L198" i="32"/>
  <c r="T198" i="32" s="1"/>
  <c r="G198" i="32"/>
  <c r="C198" i="32"/>
  <c r="P198" i="32" s="1"/>
  <c r="S197" i="32"/>
  <c r="M197" i="32" s="1"/>
  <c r="AE197" i="32" s="1"/>
  <c r="L197" i="32"/>
  <c r="V197" i="32" s="1"/>
  <c r="G197" i="32"/>
  <c r="C197" i="32"/>
  <c r="Q197" i="32" s="1"/>
  <c r="S196" i="32"/>
  <c r="M196" i="32" s="1"/>
  <c r="AE196" i="32" s="1"/>
  <c r="L196" i="32"/>
  <c r="V196" i="32" s="1"/>
  <c r="G196" i="32"/>
  <c r="C196" i="32"/>
  <c r="Q196" i="32" s="1"/>
  <c r="AK195" i="32"/>
  <c r="S195" i="32"/>
  <c r="M195" i="32" s="1"/>
  <c r="AE195" i="32" s="1"/>
  <c r="L195" i="32"/>
  <c r="V195" i="32" s="1"/>
  <c r="G195" i="32"/>
  <c r="C195" i="32"/>
  <c r="Q195" i="32" s="1"/>
  <c r="S194" i="32"/>
  <c r="M194" i="32" s="1"/>
  <c r="AE194" i="32" s="1"/>
  <c r="L194" i="32"/>
  <c r="T194" i="32" s="1"/>
  <c r="G194" i="32"/>
  <c r="C194" i="32"/>
  <c r="I194" i="32" s="1"/>
  <c r="S193" i="32"/>
  <c r="M193" i="32" s="1"/>
  <c r="AE193" i="32" s="1"/>
  <c r="L193" i="32"/>
  <c r="T193" i="32" s="1"/>
  <c r="G193" i="32"/>
  <c r="C193" i="32"/>
  <c r="S192" i="32"/>
  <c r="M192" i="32" s="1"/>
  <c r="AE192" i="32" s="1"/>
  <c r="L192" i="32"/>
  <c r="V192" i="32" s="1"/>
  <c r="G192" i="32"/>
  <c r="C192" i="32"/>
  <c r="S191" i="32"/>
  <c r="M191" i="32" s="1"/>
  <c r="AE191" i="32" s="1"/>
  <c r="L191" i="32"/>
  <c r="T191" i="32" s="1"/>
  <c r="G191" i="32"/>
  <c r="C191" i="32"/>
  <c r="Q191" i="32" s="1"/>
  <c r="S190" i="32"/>
  <c r="M190" i="32" s="1"/>
  <c r="L190" i="32"/>
  <c r="T190" i="32" s="1"/>
  <c r="G190" i="32"/>
  <c r="C190" i="32"/>
  <c r="P190" i="32" s="1"/>
  <c r="S189" i="32"/>
  <c r="M189" i="32" s="1"/>
  <c r="AE189" i="32" s="1"/>
  <c r="L189" i="32"/>
  <c r="V189" i="32" s="1"/>
  <c r="G189" i="32"/>
  <c r="R189" i="32" s="1"/>
  <c r="C189" i="32"/>
  <c r="Q189" i="32" s="1"/>
  <c r="S188" i="32"/>
  <c r="M188" i="32" s="1"/>
  <c r="AE188" i="32" s="1"/>
  <c r="L188" i="32"/>
  <c r="T188" i="32" s="1"/>
  <c r="G188" i="32"/>
  <c r="C188" i="32"/>
  <c r="I188" i="32" s="1"/>
  <c r="S187" i="32"/>
  <c r="M187" i="32" s="1"/>
  <c r="AE187" i="32" s="1"/>
  <c r="L187" i="32"/>
  <c r="T187" i="32" s="1"/>
  <c r="G187" i="32"/>
  <c r="C187" i="32"/>
  <c r="S186" i="32"/>
  <c r="M186" i="32" s="1"/>
  <c r="AE186" i="32" s="1"/>
  <c r="L186" i="32"/>
  <c r="V186" i="32" s="1"/>
  <c r="G186" i="32"/>
  <c r="C186" i="32"/>
  <c r="S185" i="32"/>
  <c r="M185" i="32" s="1"/>
  <c r="AE185" i="32" s="1"/>
  <c r="L185" i="32"/>
  <c r="T185" i="32" s="1"/>
  <c r="G185" i="32"/>
  <c r="C185" i="32"/>
  <c r="Q185" i="32" s="1"/>
  <c r="S184" i="32"/>
  <c r="M184" i="32" s="1"/>
  <c r="L184" i="32"/>
  <c r="G184" i="32"/>
  <c r="C184" i="32"/>
  <c r="J184" i="32" s="1"/>
  <c r="S183" i="32"/>
  <c r="M183" i="32" s="1"/>
  <c r="L183" i="32"/>
  <c r="V183" i="32" s="1"/>
  <c r="G183" i="32"/>
  <c r="C183" i="32"/>
  <c r="P183" i="32" s="1"/>
  <c r="S182" i="32"/>
  <c r="M182" i="32" s="1"/>
  <c r="AD182" i="32" s="1"/>
  <c r="L182" i="32"/>
  <c r="T182" i="32" s="1"/>
  <c r="G182" i="32"/>
  <c r="C182" i="32"/>
  <c r="S181" i="32"/>
  <c r="M181" i="32" s="1"/>
  <c r="L181" i="32"/>
  <c r="V181" i="32" s="1"/>
  <c r="G181" i="32"/>
  <c r="C181" i="32"/>
  <c r="S180" i="32"/>
  <c r="M180" i="32" s="1"/>
  <c r="AD180" i="32" s="1"/>
  <c r="L180" i="32"/>
  <c r="T180" i="32" s="1"/>
  <c r="G180" i="32"/>
  <c r="C180" i="32"/>
  <c r="P180" i="32" s="1"/>
  <c r="S179" i="32"/>
  <c r="M179" i="32" s="1"/>
  <c r="L179" i="32"/>
  <c r="V179" i="32" s="1"/>
  <c r="G179" i="32"/>
  <c r="C179" i="32"/>
  <c r="Q179" i="32" s="1"/>
  <c r="S178" i="32"/>
  <c r="M178" i="32" s="1"/>
  <c r="L178" i="32"/>
  <c r="V178" i="32" s="1"/>
  <c r="G178" i="32"/>
  <c r="C178" i="32"/>
  <c r="Q178" i="32" s="1"/>
  <c r="S177" i="32"/>
  <c r="M177" i="32" s="1"/>
  <c r="L177" i="32"/>
  <c r="V177" i="32" s="1"/>
  <c r="G177" i="32"/>
  <c r="C177" i="32"/>
  <c r="Q177" i="32" s="1"/>
  <c r="S176" i="32"/>
  <c r="M176" i="32" s="1"/>
  <c r="L176" i="32"/>
  <c r="AK176" i="32" s="1"/>
  <c r="G176" i="32"/>
  <c r="C176" i="32"/>
  <c r="Q176" i="32" s="1"/>
  <c r="S175" i="32"/>
  <c r="M175" i="32" s="1"/>
  <c r="L175" i="32"/>
  <c r="V175" i="32" s="1"/>
  <c r="G175" i="32"/>
  <c r="C175" i="32"/>
  <c r="Q175" i="32" s="1"/>
  <c r="S174" i="32"/>
  <c r="M174" i="32" s="1"/>
  <c r="AD174" i="32" s="1"/>
  <c r="L174" i="32"/>
  <c r="T174" i="32" s="1"/>
  <c r="G174" i="32"/>
  <c r="C174" i="32"/>
  <c r="S173" i="32"/>
  <c r="M173" i="32" s="1"/>
  <c r="L173" i="32"/>
  <c r="G173" i="32"/>
  <c r="C173" i="32"/>
  <c r="S172" i="32"/>
  <c r="M172" i="32" s="1"/>
  <c r="L172" i="32"/>
  <c r="V172" i="32" s="1"/>
  <c r="G172" i="32"/>
  <c r="C172" i="32"/>
  <c r="P172" i="32" s="1"/>
  <c r="S171" i="32"/>
  <c r="M171" i="32" s="1"/>
  <c r="L171" i="32"/>
  <c r="V171" i="32" s="1"/>
  <c r="G171" i="32"/>
  <c r="C171" i="32"/>
  <c r="Q171" i="32" s="1"/>
  <c r="S170" i="32"/>
  <c r="M170" i="32" s="1"/>
  <c r="L170" i="32"/>
  <c r="G170" i="32"/>
  <c r="C170" i="32"/>
  <c r="Q170" i="32" s="1"/>
  <c r="S169" i="32"/>
  <c r="M169" i="32" s="1"/>
  <c r="AD169" i="32" s="1"/>
  <c r="L169" i="32"/>
  <c r="T169" i="32" s="1"/>
  <c r="G169" i="32"/>
  <c r="C169" i="32"/>
  <c r="S168" i="32"/>
  <c r="M168" i="32" s="1"/>
  <c r="L168" i="32"/>
  <c r="V168" i="32" s="1"/>
  <c r="G168" i="32"/>
  <c r="C168" i="32"/>
  <c r="Q168" i="32" s="1"/>
  <c r="S167" i="32"/>
  <c r="M167" i="32" s="1"/>
  <c r="AD167" i="32" s="1"/>
  <c r="L167" i="32"/>
  <c r="T167" i="32" s="1"/>
  <c r="G167" i="32"/>
  <c r="C167" i="32"/>
  <c r="P167" i="32" s="1"/>
  <c r="S166" i="32"/>
  <c r="M166" i="32" s="1"/>
  <c r="AD166" i="32" s="1"/>
  <c r="L166" i="32"/>
  <c r="G166" i="32"/>
  <c r="C166" i="32"/>
  <c r="S165" i="32"/>
  <c r="M165" i="32" s="1"/>
  <c r="AD165" i="32" s="1"/>
  <c r="L165" i="32"/>
  <c r="G165" i="32"/>
  <c r="C165" i="32"/>
  <c r="J165" i="32" s="1"/>
  <c r="S164" i="32"/>
  <c r="M164" i="32" s="1"/>
  <c r="AD164" i="32" s="1"/>
  <c r="L164" i="32"/>
  <c r="G164" i="32"/>
  <c r="C164" i="32"/>
  <c r="S163" i="32"/>
  <c r="M163" i="32" s="1"/>
  <c r="AD163" i="32" s="1"/>
  <c r="L163" i="32"/>
  <c r="G163" i="32"/>
  <c r="C163" i="32"/>
  <c r="O163" i="32" s="1"/>
  <c r="S162" i="32"/>
  <c r="M162" i="32" s="1"/>
  <c r="L162" i="32"/>
  <c r="G162" i="32"/>
  <c r="C162" i="32"/>
  <c r="Q162" i="32" s="1"/>
  <c r="S161" i="32"/>
  <c r="M161" i="32" s="1"/>
  <c r="AD161" i="32" s="1"/>
  <c r="L161" i="32"/>
  <c r="T161" i="32" s="1"/>
  <c r="G161" i="32"/>
  <c r="C161" i="32"/>
  <c r="S160" i="32"/>
  <c r="M160" i="32" s="1"/>
  <c r="L160" i="32"/>
  <c r="V160" i="32" s="1"/>
  <c r="G160" i="32"/>
  <c r="C160" i="32"/>
  <c r="Q160" i="32" s="1"/>
  <c r="S159" i="32"/>
  <c r="M159" i="32" s="1"/>
  <c r="AD159" i="32" s="1"/>
  <c r="L159" i="32"/>
  <c r="T159" i="32" s="1"/>
  <c r="G159" i="32"/>
  <c r="C159" i="32"/>
  <c r="J159" i="32" s="1"/>
  <c r="J158" i="32" s="1"/>
  <c r="S158" i="32"/>
  <c r="M158" i="32" s="1"/>
  <c r="L158" i="32"/>
  <c r="V158" i="32" s="1"/>
  <c r="G158" i="32"/>
  <c r="C158" i="32"/>
  <c r="Q158" i="32" s="1"/>
  <c r="S157" i="32"/>
  <c r="M157" i="32" s="1"/>
  <c r="AD157" i="32" s="1"/>
  <c r="L157" i="32"/>
  <c r="T157" i="32" s="1"/>
  <c r="G157" i="32"/>
  <c r="C157" i="32"/>
  <c r="S156" i="32"/>
  <c r="M156" i="32" s="1"/>
  <c r="AD156" i="32" s="1"/>
  <c r="L156" i="32"/>
  <c r="G156" i="32"/>
  <c r="C156" i="32"/>
  <c r="O156" i="32" s="1"/>
  <c r="S155" i="32"/>
  <c r="M155" i="32" s="1"/>
  <c r="AD155" i="32" s="1"/>
  <c r="L155" i="32"/>
  <c r="G155" i="32"/>
  <c r="C155" i="32"/>
  <c r="S154" i="32"/>
  <c r="M154" i="32" s="1"/>
  <c r="AD154" i="32" s="1"/>
  <c r="L154" i="32"/>
  <c r="G154" i="32"/>
  <c r="C154" i="32"/>
  <c r="O154" i="32" s="1"/>
  <c r="S153" i="32"/>
  <c r="M153" i="32" s="1"/>
  <c r="AD153" i="32" s="1"/>
  <c r="L153" i="32"/>
  <c r="G153" i="32"/>
  <c r="C153" i="32"/>
  <c r="S152" i="32"/>
  <c r="M152" i="32" s="1"/>
  <c r="AD152" i="32" s="1"/>
  <c r="L152" i="32"/>
  <c r="G152" i="32"/>
  <c r="C152" i="32"/>
  <c r="O152" i="32" s="1"/>
  <c r="S151" i="32"/>
  <c r="M151" i="32" s="1"/>
  <c r="AD151" i="32" s="1"/>
  <c r="L151" i="32"/>
  <c r="G151" i="32"/>
  <c r="C151" i="32"/>
  <c r="S150" i="32"/>
  <c r="M150" i="32" s="1"/>
  <c r="AD150" i="32" s="1"/>
  <c r="L150" i="32"/>
  <c r="G150" i="32"/>
  <c r="C150" i="32"/>
  <c r="J150" i="32" s="1"/>
  <c r="S149" i="32"/>
  <c r="M149" i="32" s="1"/>
  <c r="L149" i="32"/>
  <c r="V149" i="32" s="1"/>
  <c r="G149" i="32"/>
  <c r="C149" i="32"/>
  <c r="S148" i="32"/>
  <c r="M148" i="32" s="1"/>
  <c r="AD148" i="32" s="1"/>
  <c r="L148" i="32"/>
  <c r="T148" i="32" s="1"/>
  <c r="G148" i="32"/>
  <c r="C148" i="32"/>
  <c r="S147" i="32"/>
  <c r="M147" i="32" s="1"/>
  <c r="AD147" i="32" s="1"/>
  <c r="L147" i="32"/>
  <c r="G147" i="32"/>
  <c r="C147" i="32"/>
  <c r="J147" i="32" s="1"/>
  <c r="S146" i="32"/>
  <c r="M146" i="32" s="1"/>
  <c r="AD146" i="32" s="1"/>
  <c r="L146" i="32"/>
  <c r="G146" i="32"/>
  <c r="C146" i="32"/>
  <c r="S145" i="32"/>
  <c r="M145" i="32" s="1"/>
  <c r="AD145" i="32" s="1"/>
  <c r="L145" i="32"/>
  <c r="G145" i="32"/>
  <c r="C145" i="32"/>
  <c r="J145" i="32" s="1"/>
  <c r="S144" i="32"/>
  <c r="M144" i="32" s="1"/>
  <c r="L144" i="32"/>
  <c r="G144" i="32"/>
  <c r="C144" i="32"/>
  <c r="S143" i="32"/>
  <c r="M143" i="32" s="1"/>
  <c r="L143" i="32"/>
  <c r="V143" i="32" s="1"/>
  <c r="G143" i="32"/>
  <c r="C143" i="32"/>
  <c r="Q143" i="32" s="1"/>
  <c r="S142" i="32"/>
  <c r="M142" i="32" s="1"/>
  <c r="AD142" i="32" s="1"/>
  <c r="L142" i="32"/>
  <c r="T142" i="32" s="1"/>
  <c r="G142" i="32"/>
  <c r="C142" i="32"/>
  <c r="J142" i="32" s="1"/>
  <c r="J141" i="32" s="1"/>
  <c r="S141" i="32"/>
  <c r="M141" i="32" s="1"/>
  <c r="L141" i="32"/>
  <c r="V141" i="32" s="1"/>
  <c r="G141" i="32"/>
  <c r="C141" i="32"/>
  <c r="Q141" i="32" s="1"/>
  <c r="S140" i="32"/>
  <c r="M140" i="32" s="1"/>
  <c r="AD140" i="32" s="1"/>
  <c r="L140" i="32"/>
  <c r="T140" i="32" s="1"/>
  <c r="G140" i="32"/>
  <c r="C140" i="32"/>
  <c r="S139" i="32"/>
  <c r="M139" i="32" s="1"/>
  <c r="AD139" i="32" s="1"/>
  <c r="L139" i="32"/>
  <c r="G139" i="32"/>
  <c r="C139" i="32"/>
  <c r="O139" i="32" s="1"/>
  <c r="S138" i="32"/>
  <c r="M138" i="32" s="1"/>
  <c r="AD138" i="32" s="1"/>
  <c r="L138" i="32"/>
  <c r="G138" i="32"/>
  <c r="C138" i="32"/>
  <c r="S137" i="32"/>
  <c r="M137" i="32" s="1"/>
  <c r="AD137" i="32" s="1"/>
  <c r="L137" i="32"/>
  <c r="T137" i="32" s="1"/>
  <c r="G137" i="32"/>
  <c r="C137" i="32"/>
  <c r="O137" i="32" s="1"/>
  <c r="S136" i="32"/>
  <c r="M136" i="32" s="1"/>
  <c r="L136" i="32"/>
  <c r="G136" i="32"/>
  <c r="C136" i="32"/>
  <c r="S135" i="32"/>
  <c r="M135" i="32" s="1"/>
  <c r="AD135" i="32" s="1"/>
  <c r="L135" i="32"/>
  <c r="G135" i="32"/>
  <c r="C135" i="32"/>
  <c r="O135" i="32" s="1"/>
  <c r="S134" i="32"/>
  <c r="M134" i="32" s="1"/>
  <c r="AD134" i="32" s="1"/>
  <c r="L134" i="32"/>
  <c r="G134" i="32"/>
  <c r="C134" i="32"/>
  <c r="S133" i="32"/>
  <c r="M133" i="32" s="1"/>
  <c r="L133" i="32"/>
  <c r="V133" i="32" s="1"/>
  <c r="G133" i="32"/>
  <c r="C133" i="32"/>
  <c r="Q133" i="32" s="1"/>
  <c r="S132" i="32"/>
  <c r="M132" i="32" s="1"/>
  <c r="AD132" i="32" s="1"/>
  <c r="L132" i="32"/>
  <c r="T132" i="32" s="1"/>
  <c r="G132" i="32"/>
  <c r="C132" i="32"/>
  <c r="O132" i="32" s="1"/>
  <c r="S131" i="32"/>
  <c r="M131" i="32" s="1"/>
  <c r="AD131" i="32" s="1"/>
  <c r="L131" i="32"/>
  <c r="G131" i="32"/>
  <c r="C131" i="32"/>
  <c r="S130" i="32"/>
  <c r="M130" i="32" s="1"/>
  <c r="AD130" i="32" s="1"/>
  <c r="L130" i="32"/>
  <c r="G130" i="32"/>
  <c r="C130" i="32"/>
  <c r="O130" i="32" s="1"/>
  <c r="S129" i="32"/>
  <c r="M129" i="32" s="1"/>
  <c r="AD129" i="32" s="1"/>
  <c r="L129" i="32"/>
  <c r="G129" i="32"/>
  <c r="C129" i="32"/>
  <c r="S128" i="32"/>
  <c r="M128" i="32" s="1"/>
  <c r="L128" i="32"/>
  <c r="V128" i="32" s="1"/>
  <c r="G128" i="32"/>
  <c r="C128" i="32"/>
  <c r="AK127" i="32"/>
  <c r="S127" i="32"/>
  <c r="M127" i="32" s="1"/>
  <c r="L127" i="32"/>
  <c r="V127" i="32" s="1"/>
  <c r="G127" i="32"/>
  <c r="R127" i="32" s="1"/>
  <c r="C127" i="32"/>
  <c r="S126" i="32"/>
  <c r="M126" i="32" s="1"/>
  <c r="L126" i="32"/>
  <c r="V126" i="32" s="1"/>
  <c r="G126" i="32"/>
  <c r="C126" i="32"/>
  <c r="Q126" i="32" s="1"/>
  <c r="T125" i="32"/>
  <c r="S125" i="32"/>
  <c r="M125" i="32" s="1"/>
  <c r="L125" i="32"/>
  <c r="G125" i="32"/>
  <c r="C125" i="32"/>
  <c r="Q125" i="32" s="1"/>
  <c r="S124" i="32"/>
  <c r="M124" i="32" s="1"/>
  <c r="AD124" i="32" s="1"/>
  <c r="L124" i="32"/>
  <c r="T124" i="32" s="1"/>
  <c r="G124" i="32"/>
  <c r="C124" i="32"/>
  <c r="S123" i="32"/>
  <c r="M123" i="32" s="1"/>
  <c r="L123" i="32"/>
  <c r="V123" i="32" s="1"/>
  <c r="G123" i="32"/>
  <c r="C123" i="32"/>
  <c r="Q123" i="32" s="1"/>
  <c r="S122" i="32"/>
  <c r="M122" i="32" s="1"/>
  <c r="AD122" i="32" s="1"/>
  <c r="L122" i="32"/>
  <c r="T122" i="32" s="1"/>
  <c r="G122" i="32"/>
  <c r="C122" i="32"/>
  <c r="O122" i="32" s="1"/>
  <c r="S121" i="32"/>
  <c r="M121" i="32" s="1"/>
  <c r="L121" i="32"/>
  <c r="V121" i="32" s="1"/>
  <c r="G121" i="32"/>
  <c r="R121" i="32" s="1"/>
  <c r="C121" i="32"/>
  <c r="Q121" i="32" s="1"/>
  <c r="S120" i="32"/>
  <c r="M120" i="32" s="1"/>
  <c r="L120" i="32"/>
  <c r="T120" i="32" s="1"/>
  <c r="G120" i="32"/>
  <c r="C120" i="32"/>
  <c r="S119" i="32"/>
  <c r="M119" i="32" s="1"/>
  <c r="AE119" i="32" s="1"/>
  <c r="L119" i="32"/>
  <c r="AK119" i="32" s="1"/>
  <c r="G119" i="32"/>
  <c r="C119" i="32"/>
  <c r="Q119" i="32" s="1"/>
  <c r="S118" i="32"/>
  <c r="M118" i="32" s="1"/>
  <c r="AE118" i="32" s="1"/>
  <c r="L118" i="32"/>
  <c r="V118" i="32" s="1"/>
  <c r="G118" i="32"/>
  <c r="C118" i="32"/>
  <c r="Q118" i="32" s="1"/>
  <c r="S117" i="32"/>
  <c r="M117" i="32" s="1"/>
  <c r="AE117" i="32" s="1"/>
  <c r="L117" i="32"/>
  <c r="V117" i="32" s="1"/>
  <c r="G117" i="32"/>
  <c r="C117" i="32"/>
  <c r="Q117" i="32" s="1"/>
  <c r="S116" i="32"/>
  <c r="M116" i="32" s="1"/>
  <c r="AE116" i="32" s="1"/>
  <c r="L116" i="32"/>
  <c r="V116" i="32" s="1"/>
  <c r="G116" i="32"/>
  <c r="C116" i="32"/>
  <c r="Q116" i="32" s="1"/>
  <c r="S115" i="32"/>
  <c r="M115" i="32" s="1"/>
  <c r="AE115" i="32" s="1"/>
  <c r="L115" i="32"/>
  <c r="V115" i="32" s="1"/>
  <c r="G115" i="32"/>
  <c r="C115" i="32"/>
  <c r="Q115" i="32" s="1"/>
  <c r="S114" i="32"/>
  <c r="M114" i="32" s="1"/>
  <c r="L114" i="32"/>
  <c r="T114" i="32" s="1"/>
  <c r="G114" i="32"/>
  <c r="C114" i="32"/>
  <c r="P114" i="32" s="1"/>
  <c r="S113" i="32"/>
  <c r="M113" i="32" s="1"/>
  <c r="AE113" i="32" s="1"/>
  <c r="L113" i="32"/>
  <c r="V113" i="32" s="1"/>
  <c r="G113" i="32"/>
  <c r="C113" i="32"/>
  <c r="Q113" i="32" s="1"/>
  <c r="S112" i="32"/>
  <c r="M112" i="32" s="1"/>
  <c r="L112" i="32"/>
  <c r="T112" i="32" s="1"/>
  <c r="G112" i="32"/>
  <c r="C112" i="32"/>
  <c r="P112" i="32" s="1"/>
  <c r="S111" i="32"/>
  <c r="M111" i="32" s="1"/>
  <c r="AE111" i="32" s="1"/>
  <c r="L111" i="32"/>
  <c r="V111" i="32" s="1"/>
  <c r="G111" i="32"/>
  <c r="C111" i="32"/>
  <c r="Q111" i="32" s="1"/>
  <c r="AK110" i="32"/>
  <c r="S110" i="32"/>
  <c r="M110" i="32" s="1"/>
  <c r="AE110" i="32" s="1"/>
  <c r="L110" i="32"/>
  <c r="V110" i="32" s="1"/>
  <c r="G110" i="32"/>
  <c r="C110" i="32"/>
  <c r="Q110" i="32" s="1"/>
  <c r="S109" i="32"/>
  <c r="M109" i="32" s="1"/>
  <c r="AE109" i="32" s="1"/>
  <c r="L109" i="32"/>
  <c r="V109" i="32" s="1"/>
  <c r="G109" i="32"/>
  <c r="C109" i="32"/>
  <c r="Q109" i="32" s="1"/>
  <c r="T108" i="32"/>
  <c r="S108" i="32"/>
  <c r="M108" i="32" s="1"/>
  <c r="AE108" i="32" s="1"/>
  <c r="L108" i="32"/>
  <c r="V108" i="32" s="1"/>
  <c r="G108" i="32"/>
  <c r="C108" i="32"/>
  <c r="Q108" i="32" s="1"/>
  <c r="S107" i="32"/>
  <c r="M107" i="32" s="1"/>
  <c r="L107" i="32"/>
  <c r="T107" i="32" s="1"/>
  <c r="G107" i="32"/>
  <c r="C107" i="32"/>
  <c r="P107" i="32" s="1"/>
  <c r="S106" i="32"/>
  <c r="M106" i="32" s="1"/>
  <c r="AE106" i="32" s="1"/>
  <c r="L106" i="32"/>
  <c r="V106" i="32" s="1"/>
  <c r="G106" i="32"/>
  <c r="C106" i="32"/>
  <c r="Q106" i="32" s="1"/>
  <c r="S105" i="32"/>
  <c r="M105" i="32" s="1"/>
  <c r="AE105" i="32" s="1"/>
  <c r="L105" i="32"/>
  <c r="V105" i="32" s="1"/>
  <c r="G105" i="32"/>
  <c r="C105" i="32"/>
  <c r="Q105" i="32" s="1"/>
  <c r="S104" i="32"/>
  <c r="M104" i="32" s="1"/>
  <c r="AE104" i="32" s="1"/>
  <c r="L104" i="32"/>
  <c r="V104" i="32" s="1"/>
  <c r="G104" i="32"/>
  <c r="C104" i="32"/>
  <c r="Q104" i="32" s="1"/>
  <c r="T103" i="32"/>
  <c r="S103" i="32"/>
  <c r="M103" i="32" s="1"/>
  <c r="AE103" i="32" s="1"/>
  <c r="L103" i="32"/>
  <c r="V103" i="32" s="1"/>
  <c r="G103" i="32"/>
  <c r="C103" i="32"/>
  <c r="Q103" i="32" s="1"/>
  <c r="AK102" i="32"/>
  <c r="S102" i="32"/>
  <c r="M102" i="32" s="1"/>
  <c r="AE102" i="32" s="1"/>
  <c r="L102" i="32"/>
  <c r="V102" i="32" s="1"/>
  <c r="G102" i="32"/>
  <c r="C102" i="32"/>
  <c r="Q102" i="32" s="1"/>
  <c r="S101" i="32"/>
  <c r="M101" i="32" s="1"/>
  <c r="AE101" i="32" s="1"/>
  <c r="L101" i="32"/>
  <c r="V101" i="32" s="1"/>
  <c r="G101" i="32"/>
  <c r="C101" i="32"/>
  <c r="Q101" i="32" s="1"/>
  <c r="S100" i="32"/>
  <c r="M100" i="32" s="1"/>
  <c r="L100" i="32"/>
  <c r="T100" i="32" s="1"/>
  <c r="G100" i="32"/>
  <c r="C100" i="32"/>
  <c r="P100" i="32" s="1"/>
  <c r="S99" i="32"/>
  <c r="M99" i="32" s="1"/>
  <c r="L99" i="32"/>
  <c r="AK99" i="32" s="1"/>
  <c r="G99" i="32"/>
  <c r="C99" i="32"/>
  <c r="P99" i="32" s="1"/>
  <c r="S98" i="32"/>
  <c r="M98" i="32" s="1"/>
  <c r="L98" i="32"/>
  <c r="AK98" i="32" s="1"/>
  <c r="G98" i="32"/>
  <c r="C98" i="32"/>
  <c r="P98" i="32" s="1"/>
  <c r="S97" i="32"/>
  <c r="M97" i="32" s="1"/>
  <c r="L97" i="32"/>
  <c r="AK97" i="32" s="1"/>
  <c r="G97" i="32"/>
  <c r="C97" i="32"/>
  <c r="P97" i="32" s="1"/>
  <c r="S96" i="32"/>
  <c r="M96" i="32" s="1"/>
  <c r="AE96" i="32" s="1"/>
  <c r="L96" i="32"/>
  <c r="V96" i="32" s="1"/>
  <c r="G96" i="32"/>
  <c r="C96" i="32"/>
  <c r="Q96" i="32" s="1"/>
  <c r="S95" i="32"/>
  <c r="M95" i="32" s="1"/>
  <c r="L95" i="32"/>
  <c r="T95" i="32" s="1"/>
  <c r="G95" i="32"/>
  <c r="C95" i="32"/>
  <c r="P95" i="32" s="1"/>
  <c r="S94" i="32"/>
  <c r="M94" i="32" s="1"/>
  <c r="AE94" i="32" s="1"/>
  <c r="L94" i="32"/>
  <c r="V94" i="32" s="1"/>
  <c r="G94" i="32"/>
  <c r="C94" i="32"/>
  <c r="Q94" i="32" s="1"/>
  <c r="S93" i="32"/>
  <c r="M93" i="32" s="1"/>
  <c r="L93" i="32"/>
  <c r="T93" i="32" s="1"/>
  <c r="G93" i="32"/>
  <c r="C93" i="32"/>
  <c r="P93" i="32" s="1"/>
  <c r="S92" i="32"/>
  <c r="M92" i="32" s="1"/>
  <c r="AE92" i="32" s="1"/>
  <c r="L92" i="32"/>
  <c r="V92" i="32" s="1"/>
  <c r="G92" i="32"/>
  <c r="C92" i="32"/>
  <c r="Q92" i="32" s="1"/>
  <c r="S91" i="32"/>
  <c r="M91" i="32" s="1"/>
  <c r="L91" i="32"/>
  <c r="T91" i="32" s="1"/>
  <c r="G91" i="32"/>
  <c r="C91" i="32"/>
  <c r="P91" i="32" s="1"/>
  <c r="S90" i="32"/>
  <c r="M90" i="32" s="1"/>
  <c r="AE90" i="32" s="1"/>
  <c r="L90" i="32"/>
  <c r="V90" i="32" s="1"/>
  <c r="G90" i="32"/>
  <c r="C90" i="32"/>
  <c r="Q90" i="32" s="1"/>
  <c r="S89" i="32"/>
  <c r="M89" i="32" s="1"/>
  <c r="L89" i="32"/>
  <c r="T89" i="32" s="1"/>
  <c r="G89" i="32"/>
  <c r="C89" i="32"/>
  <c r="P89" i="32" s="1"/>
  <c r="S88" i="32"/>
  <c r="M88" i="32" s="1"/>
  <c r="AE88" i="32" s="1"/>
  <c r="L88" i="32"/>
  <c r="V88" i="32" s="1"/>
  <c r="G88" i="32"/>
  <c r="C88" i="32"/>
  <c r="Q88" i="32" s="1"/>
  <c r="S87" i="32"/>
  <c r="M87" i="32" s="1"/>
  <c r="L87" i="32"/>
  <c r="T87" i="32" s="1"/>
  <c r="G87" i="32"/>
  <c r="C87" i="32"/>
  <c r="P87" i="32" s="1"/>
  <c r="S86" i="32"/>
  <c r="M86" i="32" s="1"/>
  <c r="L86" i="32"/>
  <c r="G86" i="32"/>
  <c r="C86" i="32"/>
  <c r="O86" i="32" s="1"/>
  <c r="S85" i="32"/>
  <c r="M85" i="32" s="1"/>
  <c r="AD85" i="32" s="1"/>
  <c r="L85" i="32"/>
  <c r="G85" i="32"/>
  <c r="C85" i="32"/>
  <c r="O85" i="32" s="1"/>
  <c r="S84" i="32"/>
  <c r="M84" i="32" s="1"/>
  <c r="AD84" i="32" s="1"/>
  <c r="O84" i="32"/>
  <c r="L84" i="32"/>
  <c r="T84" i="32" s="1"/>
  <c r="G84" i="32"/>
  <c r="C84" i="32"/>
  <c r="J84" i="32" s="1"/>
  <c r="S83" i="32"/>
  <c r="M83" i="32" s="1"/>
  <c r="AD83" i="32" s="1"/>
  <c r="L83" i="32"/>
  <c r="G83" i="32"/>
  <c r="C83" i="32"/>
  <c r="O83" i="32" s="1"/>
  <c r="S82" i="32"/>
  <c r="M82" i="32" s="1"/>
  <c r="AD82" i="32" s="1"/>
  <c r="L82" i="32"/>
  <c r="T82" i="32" s="1"/>
  <c r="G82" i="32"/>
  <c r="C82" i="32"/>
  <c r="J82" i="32" s="1"/>
  <c r="S81" i="32"/>
  <c r="M81" i="32" s="1"/>
  <c r="AD81" i="32" s="1"/>
  <c r="L81" i="32"/>
  <c r="G81" i="32"/>
  <c r="C81" i="32"/>
  <c r="O81" i="32" s="1"/>
  <c r="S80" i="32"/>
  <c r="M80" i="32" s="1"/>
  <c r="AD80" i="32" s="1"/>
  <c r="L80" i="32"/>
  <c r="G80" i="32"/>
  <c r="C80" i="32"/>
  <c r="J80" i="32" s="1"/>
  <c r="S79" i="32"/>
  <c r="M79" i="32" s="1"/>
  <c r="AD79" i="32" s="1"/>
  <c r="L79" i="32"/>
  <c r="G79" i="32"/>
  <c r="C79" i="32"/>
  <c r="O79" i="32" s="1"/>
  <c r="S78" i="32"/>
  <c r="M78" i="32" s="1"/>
  <c r="AD78" i="32" s="1"/>
  <c r="L78" i="32"/>
  <c r="G78" i="32"/>
  <c r="C78" i="32"/>
  <c r="O78" i="32" s="1"/>
  <c r="S77" i="32"/>
  <c r="M77" i="32" s="1"/>
  <c r="AD77" i="32" s="1"/>
  <c r="L77" i="32"/>
  <c r="G77" i="32"/>
  <c r="C77" i="32"/>
  <c r="O77" i="32" s="1"/>
  <c r="S76" i="32"/>
  <c r="M76" i="32" s="1"/>
  <c r="AD76" i="32" s="1"/>
  <c r="L76" i="32"/>
  <c r="G76" i="32"/>
  <c r="C76" i="32"/>
  <c r="O76" i="32" s="1"/>
  <c r="S75" i="32"/>
  <c r="M75" i="32" s="1"/>
  <c r="AD75" i="32" s="1"/>
  <c r="L75" i="32"/>
  <c r="G75" i="32"/>
  <c r="C75" i="32"/>
  <c r="O75" i="32" s="1"/>
  <c r="S74" i="32"/>
  <c r="M74" i="32" s="1"/>
  <c r="AD74" i="32" s="1"/>
  <c r="L74" i="32"/>
  <c r="G74" i="32"/>
  <c r="C74" i="32"/>
  <c r="J74" i="32" s="1"/>
  <c r="S73" i="32"/>
  <c r="M73" i="32" s="1"/>
  <c r="L73" i="32"/>
  <c r="V73" i="32" s="1"/>
  <c r="G73" i="32"/>
  <c r="C73" i="32"/>
  <c r="Q73" i="32" s="1"/>
  <c r="S72" i="32"/>
  <c r="M72" i="32" s="1"/>
  <c r="L72" i="32"/>
  <c r="T72" i="32" s="1"/>
  <c r="G72" i="32"/>
  <c r="C72" i="32"/>
  <c r="O72" i="32" s="1"/>
  <c r="S71" i="32"/>
  <c r="M71" i="32" s="1"/>
  <c r="L71" i="32"/>
  <c r="V71" i="32" s="1"/>
  <c r="G71" i="32"/>
  <c r="C71" i="32"/>
  <c r="Q71" i="32" s="1"/>
  <c r="S70" i="32"/>
  <c r="M70" i="32" s="1"/>
  <c r="L70" i="32"/>
  <c r="V70" i="32" s="1"/>
  <c r="G70" i="32"/>
  <c r="C70" i="32"/>
  <c r="Q70" i="32" s="1"/>
  <c r="S69" i="32"/>
  <c r="M69" i="32" s="1"/>
  <c r="AD69" i="32" s="1"/>
  <c r="L69" i="32"/>
  <c r="T69" i="32" s="1"/>
  <c r="G69" i="32"/>
  <c r="C69" i="32"/>
  <c r="O69" i="32" s="1"/>
  <c r="S68" i="32"/>
  <c r="M68" i="32" s="1"/>
  <c r="L68" i="32"/>
  <c r="V68" i="32" s="1"/>
  <c r="G68" i="32"/>
  <c r="C68" i="32"/>
  <c r="Q68" i="32" s="1"/>
  <c r="S67" i="32"/>
  <c r="M67" i="32" s="1"/>
  <c r="AD67" i="32" s="1"/>
  <c r="L67" i="32"/>
  <c r="T67" i="32" s="1"/>
  <c r="G67" i="32"/>
  <c r="C67" i="32"/>
  <c r="O67" i="32" s="1"/>
  <c r="S66" i="32"/>
  <c r="M66" i="32" s="1"/>
  <c r="L66" i="32"/>
  <c r="V66" i="32" s="1"/>
  <c r="G66" i="32"/>
  <c r="C66" i="32"/>
  <c r="Q66" i="32" s="1"/>
  <c r="S65" i="32"/>
  <c r="M65" i="32" s="1"/>
  <c r="AD65" i="32" s="1"/>
  <c r="L65" i="32"/>
  <c r="T65" i="32" s="1"/>
  <c r="G65" i="32"/>
  <c r="C65" i="32"/>
  <c r="O65" i="32" s="1"/>
  <c r="S64" i="32"/>
  <c r="M64" i="32" s="1"/>
  <c r="P64" i="32"/>
  <c r="L64" i="32"/>
  <c r="V64" i="32" s="1"/>
  <c r="G64" i="32"/>
  <c r="C64" i="32"/>
  <c r="Q64" i="32" s="1"/>
  <c r="S63" i="32"/>
  <c r="M63" i="32" s="1"/>
  <c r="AD63" i="32" s="1"/>
  <c r="L63" i="32"/>
  <c r="T63" i="32" s="1"/>
  <c r="G63" i="32"/>
  <c r="C63" i="32"/>
  <c r="J63" i="32" s="1"/>
  <c r="S62" i="32"/>
  <c r="M62" i="32" s="1"/>
  <c r="L62" i="32"/>
  <c r="V62" i="32" s="1"/>
  <c r="G62" i="32"/>
  <c r="C62" i="32"/>
  <c r="S61" i="32"/>
  <c r="M61" i="32" s="1"/>
  <c r="AD61" i="32" s="1"/>
  <c r="L61" i="32"/>
  <c r="T61" i="32" s="1"/>
  <c r="G61" i="32"/>
  <c r="C61" i="32"/>
  <c r="O61" i="32" s="1"/>
  <c r="S60" i="32"/>
  <c r="M60" i="32"/>
  <c r="L60" i="32"/>
  <c r="V60" i="32" s="1"/>
  <c r="G60" i="32"/>
  <c r="C60" i="32"/>
  <c r="Q60" i="32" s="1"/>
  <c r="S59" i="32"/>
  <c r="M59" i="32" s="1"/>
  <c r="AD59" i="32" s="1"/>
  <c r="L59" i="32"/>
  <c r="T59" i="32" s="1"/>
  <c r="G59" i="32"/>
  <c r="C59" i="32"/>
  <c r="J59" i="32" s="1"/>
  <c r="S58" i="32"/>
  <c r="M58" i="32" s="1"/>
  <c r="L58" i="32"/>
  <c r="V58" i="32" s="1"/>
  <c r="G58" i="32"/>
  <c r="C58" i="32"/>
  <c r="I58" i="32" s="1"/>
  <c r="S57" i="32"/>
  <c r="M57" i="32" s="1"/>
  <c r="AD57" i="32" s="1"/>
  <c r="L57" i="32"/>
  <c r="T57" i="32" s="1"/>
  <c r="G57" i="32"/>
  <c r="C57" i="32"/>
  <c r="O57" i="32" s="1"/>
  <c r="S56" i="32"/>
  <c r="M56" i="32" s="1"/>
  <c r="L56" i="32"/>
  <c r="V56" i="32" s="1"/>
  <c r="G56" i="32"/>
  <c r="C56" i="32"/>
  <c r="Q56" i="32" s="1"/>
  <c r="S55" i="32"/>
  <c r="M55" i="32" s="1"/>
  <c r="AD55" i="32" s="1"/>
  <c r="L55" i="32"/>
  <c r="T55" i="32" s="1"/>
  <c r="J55" i="32"/>
  <c r="G55" i="32"/>
  <c r="C55" i="32"/>
  <c r="O55" i="32" s="1"/>
  <c r="S54" i="32"/>
  <c r="M54" i="32"/>
  <c r="L54" i="32"/>
  <c r="V54" i="32" s="1"/>
  <c r="G54" i="32"/>
  <c r="C54" i="32"/>
  <c r="Q54" i="32" s="1"/>
  <c r="S53" i="32"/>
  <c r="M53" i="32" s="1"/>
  <c r="AD53" i="32" s="1"/>
  <c r="L53" i="32"/>
  <c r="T53" i="32" s="1"/>
  <c r="G53" i="32"/>
  <c r="C53" i="32"/>
  <c r="O53" i="32" s="1"/>
  <c r="S52" i="32"/>
  <c r="M52" i="32" s="1"/>
  <c r="L52" i="32"/>
  <c r="V52" i="32" s="1"/>
  <c r="G52" i="32"/>
  <c r="C52" i="32"/>
  <c r="Q52" i="32" s="1"/>
  <c r="S51" i="32"/>
  <c r="M51" i="32" s="1"/>
  <c r="AD51" i="32" s="1"/>
  <c r="L51" i="32"/>
  <c r="T51" i="32" s="1"/>
  <c r="G51" i="32"/>
  <c r="C51" i="32"/>
  <c r="O51" i="32" s="1"/>
  <c r="S50" i="32"/>
  <c r="M50" i="32" s="1"/>
  <c r="L50" i="32"/>
  <c r="T50" i="32" s="1"/>
  <c r="G50" i="32"/>
  <c r="C50" i="32"/>
  <c r="Q50" i="32" s="1"/>
  <c r="S49" i="32"/>
  <c r="M49" i="32" s="1"/>
  <c r="L49" i="32"/>
  <c r="T49" i="32" s="1"/>
  <c r="G49" i="32"/>
  <c r="C49" i="32"/>
  <c r="O49" i="32" s="1"/>
  <c r="T48" i="32"/>
  <c r="S48" i="32"/>
  <c r="M48" i="32" s="1"/>
  <c r="L48" i="32"/>
  <c r="V48" i="32" s="1"/>
  <c r="G48" i="32"/>
  <c r="C48" i="32"/>
  <c r="Q48" i="32" s="1"/>
  <c r="S47" i="32"/>
  <c r="M47" i="32" s="1"/>
  <c r="AD47" i="32" s="1"/>
  <c r="L47" i="32"/>
  <c r="T47" i="32" s="1"/>
  <c r="G47" i="32"/>
  <c r="C47" i="32"/>
  <c r="O47" i="32" s="1"/>
  <c r="S46" i="32"/>
  <c r="M46" i="32" s="1"/>
  <c r="L46" i="32"/>
  <c r="V46" i="32" s="1"/>
  <c r="G46" i="32"/>
  <c r="C46" i="32"/>
  <c r="P46" i="32" s="1"/>
  <c r="S45" i="32"/>
  <c r="M45" i="32" s="1"/>
  <c r="AD45" i="32" s="1"/>
  <c r="L45" i="32"/>
  <c r="T45" i="32" s="1"/>
  <c r="G45" i="32"/>
  <c r="C45" i="32"/>
  <c r="O45" i="32" s="1"/>
  <c r="S44" i="32"/>
  <c r="M44" i="32" s="1"/>
  <c r="P44" i="32"/>
  <c r="L44" i="32"/>
  <c r="V44" i="32" s="1"/>
  <c r="G44" i="32"/>
  <c r="C44" i="32"/>
  <c r="Q44" i="32" s="1"/>
  <c r="S43" i="32"/>
  <c r="M43" i="32" s="1"/>
  <c r="AD43" i="32" s="1"/>
  <c r="L43" i="32"/>
  <c r="T43" i="32" s="1"/>
  <c r="G43" i="32"/>
  <c r="C43" i="32"/>
  <c r="J43" i="32" s="1"/>
  <c r="S42" i="32"/>
  <c r="M42" i="32" s="1"/>
  <c r="L42" i="32"/>
  <c r="V42" i="32" s="1"/>
  <c r="G42" i="32"/>
  <c r="C42" i="32"/>
  <c r="S41" i="32"/>
  <c r="M41" i="32" s="1"/>
  <c r="AD41" i="32" s="1"/>
  <c r="L41" i="32"/>
  <c r="T41" i="32" s="1"/>
  <c r="G41" i="32"/>
  <c r="C41" i="32"/>
  <c r="O41" i="32" s="1"/>
  <c r="S40" i="32"/>
  <c r="M40" i="32" s="1"/>
  <c r="L40" i="32"/>
  <c r="V40" i="32" s="1"/>
  <c r="G40" i="32"/>
  <c r="C40" i="32"/>
  <c r="Q40" i="32" s="1"/>
  <c r="S39" i="32"/>
  <c r="M39" i="32" s="1"/>
  <c r="AD39" i="32" s="1"/>
  <c r="L39" i="32"/>
  <c r="T39" i="32" s="1"/>
  <c r="G39" i="32"/>
  <c r="C39" i="32"/>
  <c r="O39" i="32" s="1"/>
  <c r="S38" i="32"/>
  <c r="M38" i="32" s="1"/>
  <c r="L38" i="32"/>
  <c r="V38" i="32" s="1"/>
  <c r="G38" i="32"/>
  <c r="C38" i="32"/>
  <c r="Q38" i="32" s="1"/>
  <c r="S37" i="32"/>
  <c r="M37" i="32" s="1"/>
  <c r="AD37" i="32" s="1"/>
  <c r="L37" i="32"/>
  <c r="T37" i="32" s="1"/>
  <c r="G37" i="32"/>
  <c r="C37" i="32"/>
  <c r="O37" i="32" s="1"/>
  <c r="S36" i="32"/>
  <c r="M36" i="32" s="1"/>
  <c r="L36" i="32"/>
  <c r="V36" i="32" s="1"/>
  <c r="G36" i="32"/>
  <c r="C36" i="32"/>
  <c r="Q36" i="32" s="1"/>
  <c r="S35" i="32"/>
  <c r="M35" i="32" s="1"/>
  <c r="AD35" i="32" s="1"/>
  <c r="L35" i="32"/>
  <c r="T35" i="32" s="1"/>
  <c r="G35" i="32"/>
  <c r="C35" i="32"/>
  <c r="J35" i="32" s="1"/>
  <c r="S34" i="32"/>
  <c r="M34" i="32" s="1"/>
  <c r="L34" i="32"/>
  <c r="V34" i="32" s="1"/>
  <c r="G34" i="32"/>
  <c r="C34" i="32"/>
  <c r="Q34" i="32" s="1"/>
  <c r="S33" i="32"/>
  <c r="M33" i="32" s="1"/>
  <c r="L33" i="32"/>
  <c r="T33" i="32" s="1"/>
  <c r="G33" i="32"/>
  <c r="C33" i="32"/>
  <c r="O33" i="32" s="1"/>
  <c r="S32" i="32"/>
  <c r="M32" i="32" s="1"/>
  <c r="P32" i="32"/>
  <c r="L32" i="32"/>
  <c r="V32" i="32" s="1"/>
  <c r="I32" i="32"/>
  <c r="G32" i="32"/>
  <c r="C32" i="32"/>
  <c r="Q32" i="32" s="1"/>
  <c r="S31" i="32"/>
  <c r="M31" i="32" s="1"/>
  <c r="AD31" i="32" s="1"/>
  <c r="L31" i="32"/>
  <c r="T31" i="32" s="1"/>
  <c r="G31" i="32"/>
  <c r="C31" i="32"/>
  <c r="O31" i="32" s="1"/>
  <c r="S30" i="32"/>
  <c r="M30" i="32" s="1"/>
  <c r="L30" i="32"/>
  <c r="V30" i="32" s="1"/>
  <c r="G30" i="32"/>
  <c r="C30" i="32"/>
  <c r="S29" i="32"/>
  <c r="M29" i="32" s="1"/>
  <c r="AD29" i="32" s="1"/>
  <c r="L29" i="32"/>
  <c r="T29" i="32" s="1"/>
  <c r="G29" i="32"/>
  <c r="C29" i="32"/>
  <c r="O29" i="32" s="1"/>
  <c r="S28" i="32"/>
  <c r="M28" i="32" s="1"/>
  <c r="L28" i="32"/>
  <c r="V28" i="32" s="1"/>
  <c r="G28" i="32"/>
  <c r="C28" i="32"/>
  <c r="Q28" i="32" s="1"/>
  <c r="S27" i="32"/>
  <c r="M27" i="32" s="1"/>
  <c r="AD27" i="32" s="1"/>
  <c r="L27" i="32"/>
  <c r="T27" i="32" s="1"/>
  <c r="G27" i="32"/>
  <c r="C27" i="32"/>
  <c r="O27" i="32" s="1"/>
  <c r="S26" i="32"/>
  <c r="M26" i="32" s="1"/>
  <c r="L26" i="32"/>
  <c r="G26" i="32"/>
  <c r="C26" i="32"/>
  <c r="I26" i="32" s="1"/>
  <c r="S25" i="32"/>
  <c r="M25" i="32" s="1"/>
  <c r="AD25" i="32" s="1"/>
  <c r="L25" i="32"/>
  <c r="T25" i="32" s="1"/>
  <c r="T26" i="32" s="1"/>
  <c r="G25" i="32"/>
  <c r="C25" i="32"/>
  <c r="Q25" i="32" s="1"/>
  <c r="S24" i="32"/>
  <c r="M24" i="32" s="1"/>
  <c r="L24" i="32"/>
  <c r="V24" i="32" s="1"/>
  <c r="C24" i="32"/>
  <c r="R24" i="32" s="1"/>
  <c r="S23" i="32"/>
  <c r="M23" i="32" s="1"/>
  <c r="L23" i="32"/>
  <c r="V23" i="32" s="1"/>
  <c r="G23" i="32"/>
  <c r="C23" i="32"/>
  <c r="Q23" i="32" s="1"/>
  <c r="S22" i="32"/>
  <c r="M22" i="32" s="1"/>
  <c r="AD22" i="32" s="1"/>
  <c r="L22" i="32"/>
  <c r="V22" i="32" s="1"/>
  <c r="G22" i="32"/>
  <c r="C22" i="32"/>
  <c r="Q22" i="32" s="1"/>
  <c r="S21" i="32"/>
  <c r="M21" i="32" s="1"/>
  <c r="L21" i="32"/>
  <c r="V21" i="32" s="1"/>
  <c r="G21" i="32"/>
  <c r="C21" i="32"/>
  <c r="Q21" i="32" s="1"/>
  <c r="S20" i="32"/>
  <c r="M20" i="32" s="1"/>
  <c r="AD20" i="32" s="1"/>
  <c r="L20" i="32"/>
  <c r="V20" i="32" s="1"/>
  <c r="G20" i="32"/>
  <c r="C20" i="32"/>
  <c r="Q20" i="32" s="1"/>
  <c r="S19" i="32"/>
  <c r="M19" i="32" s="1"/>
  <c r="L19" i="32"/>
  <c r="V19" i="32" s="1"/>
  <c r="G19" i="32"/>
  <c r="C19" i="32"/>
  <c r="Q19" i="32" s="1"/>
  <c r="S18" i="32"/>
  <c r="M18" i="32" s="1"/>
  <c r="L18" i="32"/>
  <c r="V18" i="32" s="1"/>
  <c r="G18" i="32"/>
  <c r="C18" i="32"/>
  <c r="Q18" i="32" s="1"/>
  <c r="S17" i="32"/>
  <c r="M17" i="32" s="1"/>
  <c r="L17" i="32"/>
  <c r="V17" i="32" s="1"/>
  <c r="G17" i="32"/>
  <c r="C17" i="32"/>
  <c r="Q17" i="32" s="1"/>
  <c r="S16" i="32"/>
  <c r="M16" i="32" s="1"/>
  <c r="L16" i="32"/>
  <c r="T16" i="32" s="1"/>
  <c r="G16" i="32"/>
  <c r="C16" i="32"/>
  <c r="Q16" i="32" s="1"/>
  <c r="AB15" i="32"/>
  <c r="AL13" i="32"/>
  <c r="AF13" i="32"/>
  <c r="W13" i="32"/>
  <c r="O13" i="32"/>
  <c r="AF12" i="32"/>
  <c r="AF8" i="32"/>
  <c r="O147" i="32" l="1"/>
  <c r="T221" i="32"/>
  <c r="I38" i="32"/>
  <c r="I143" i="32"/>
  <c r="R154" i="32"/>
  <c r="T298" i="32"/>
  <c r="Y54" i="32"/>
  <c r="T126" i="32"/>
  <c r="O145" i="32"/>
  <c r="R257" i="32"/>
  <c r="R262" i="32"/>
  <c r="R113" i="32"/>
  <c r="R320" i="32"/>
  <c r="I239" i="32"/>
  <c r="R38" i="32"/>
  <c r="I56" i="32"/>
  <c r="I297" i="32"/>
  <c r="AK196" i="32"/>
  <c r="J47" i="32"/>
  <c r="R96" i="32"/>
  <c r="Z96" i="32" s="1"/>
  <c r="P143" i="32"/>
  <c r="AK177" i="32"/>
  <c r="AK297" i="32"/>
  <c r="T34" i="32"/>
  <c r="R48" i="32"/>
  <c r="I50" i="32"/>
  <c r="P66" i="32"/>
  <c r="I109" i="32"/>
  <c r="J135" i="32"/>
  <c r="P199" i="32"/>
  <c r="R305" i="32"/>
  <c r="R313" i="32"/>
  <c r="I305" i="32"/>
  <c r="T307" i="32"/>
  <c r="P34" i="32"/>
  <c r="T68" i="32"/>
  <c r="AK116" i="32"/>
  <c r="AK175" i="32"/>
  <c r="I189" i="32"/>
  <c r="AE263" i="32"/>
  <c r="T297" i="32"/>
  <c r="P313" i="32"/>
  <c r="I48" i="32"/>
  <c r="T109" i="32"/>
  <c r="I178" i="32"/>
  <c r="T261" i="32"/>
  <c r="P305" i="32"/>
  <c r="T330" i="32"/>
  <c r="R345" i="32"/>
  <c r="AK109" i="32"/>
  <c r="P189" i="32"/>
  <c r="T202" i="32"/>
  <c r="I220" i="32"/>
  <c r="P239" i="32"/>
  <c r="P322" i="32"/>
  <c r="I345" i="32"/>
  <c r="O74" i="32"/>
  <c r="I115" i="32"/>
  <c r="I117" i="32"/>
  <c r="J156" i="32"/>
  <c r="P178" i="32"/>
  <c r="J39" i="32"/>
  <c r="P111" i="32"/>
  <c r="T116" i="32"/>
  <c r="P38" i="32"/>
  <c r="R145" i="32"/>
  <c r="P176" i="32"/>
  <c r="AE311" i="32"/>
  <c r="P115" i="32"/>
  <c r="X115" i="32" s="1"/>
  <c r="P117" i="32"/>
  <c r="I171" i="32"/>
  <c r="T181" i="32"/>
  <c r="P282" i="32"/>
  <c r="P296" i="32"/>
  <c r="R329" i="32"/>
  <c r="I343" i="32"/>
  <c r="AK201" i="32"/>
  <c r="R224" i="32"/>
  <c r="V240" i="32"/>
  <c r="R246" i="32"/>
  <c r="R252" i="32"/>
  <c r="R297" i="32"/>
  <c r="R307" i="32"/>
  <c r="O59" i="32"/>
  <c r="O80" i="32"/>
  <c r="P108" i="32"/>
  <c r="J137" i="32"/>
  <c r="R197" i="32"/>
  <c r="I204" i="32"/>
  <c r="AK293" i="32"/>
  <c r="J312" i="32"/>
  <c r="O35" i="32"/>
  <c r="T28" i="32"/>
  <c r="I195" i="32"/>
  <c r="I197" i="32"/>
  <c r="I228" i="32"/>
  <c r="Y259" i="32"/>
  <c r="P261" i="32"/>
  <c r="R32" i="32"/>
  <c r="O63" i="32"/>
  <c r="P68" i="32"/>
  <c r="T90" i="32"/>
  <c r="I96" i="32"/>
  <c r="R109" i="32"/>
  <c r="Z109" i="32" s="1"/>
  <c r="R135" i="32"/>
  <c r="T175" i="32"/>
  <c r="T189" i="32"/>
  <c r="P204" i="32"/>
  <c r="P230" i="32"/>
  <c r="R245" i="32"/>
  <c r="R248" i="32"/>
  <c r="R275" i="32"/>
  <c r="AE280" i="32"/>
  <c r="AE300" i="32"/>
  <c r="R334" i="32"/>
  <c r="I334" i="32"/>
  <c r="T117" i="32"/>
  <c r="R133" i="32"/>
  <c r="AE140" i="32"/>
  <c r="J154" i="32"/>
  <c r="AE182" i="32"/>
  <c r="R188" i="32"/>
  <c r="R190" i="32"/>
  <c r="R193" i="32"/>
  <c r="T195" i="32"/>
  <c r="P228" i="32"/>
  <c r="AE233" i="32"/>
  <c r="P240" i="32"/>
  <c r="I243" i="32"/>
  <c r="AK261" i="32"/>
  <c r="P283" i="32"/>
  <c r="R289" i="32"/>
  <c r="AK296" i="32"/>
  <c r="AM296" i="32" s="1"/>
  <c r="R301" i="32"/>
  <c r="R59" i="32"/>
  <c r="R39" i="32"/>
  <c r="R47" i="32"/>
  <c r="T71" i="32"/>
  <c r="P109" i="32"/>
  <c r="I123" i="32"/>
  <c r="T259" i="32"/>
  <c r="I301" i="32"/>
  <c r="V323" i="32"/>
  <c r="P345" i="32"/>
  <c r="T66" i="32"/>
  <c r="P133" i="32"/>
  <c r="P25" i="32"/>
  <c r="R112" i="32"/>
  <c r="P123" i="32"/>
  <c r="T133" i="32"/>
  <c r="AE146" i="32"/>
  <c r="P160" i="32"/>
  <c r="X160" i="32" s="1"/>
  <c r="P217" i="32"/>
  <c r="AK221" i="32"/>
  <c r="O279" i="32"/>
  <c r="R304" i="32"/>
  <c r="R309" i="32"/>
  <c r="O316" i="32"/>
  <c r="T236" i="32"/>
  <c r="R152" i="32"/>
  <c r="AD281" i="32"/>
  <c r="P301" i="32"/>
  <c r="T22" i="32"/>
  <c r="R28" i="32"/>
  <c r="Z28" i="32" s="1"/>
  <c r="R50" i="32"/>
  <c r="R55" i="32"/>
  <c r="R115" i="32"/>
  <c r="P121" i="32"/>
  <c r="Y158" i="32"/>
  <c r="P201" i="32"/>
  <c r="R220" i="32"/>
  <c r="R232" i="32"/>
  <c r="T252" i="32"/>
  <c r="I309" i="32"/>
  <c r="P319" i="32"/>
  <c r="I346" i="32"/>
  <c r="O237" i="32"/>
  <c r="P330" i="32"/>
  <c r="R137" i="32"/>
  <c r="R204" i="32"/>
  <c r="T239" i="32"/>
  <c r="P309" i="32"/>
  <c r="R325" i="32"/>
  <c r="I321" i="32"/>
  <c r="I347" i="32"/>
  <c r="AE331" i="32"/>
  <c r="P336" i="32"/>
  <c r="O338" i="32"/>
  <c r="J78" i="32"/>
  <c r="I101" i="32"/>
  <c r="R16" i="32"/>
  <c r="T64" i="32"/>
  <c r="T88" i="32"/>
  <c r="T204" i="32"/>
  <c r="P226" i="32"/>
  <c r="R238" i="32"/>
  <c r="R254" i="32"/>
  <c r="R260" i="32"/>
  <c r="T282" i="32"/>
  <c r="P52" i="32"/>
  <c r="X52" i="32" s="1"/>
  <c r="P54" i="32"/>
  <c r="X54" i="32" s="1"/>
  <c r="T62" i="32"/>
  <c r="I71" i="32"/>
  <c r="R103" i="32"/>
  <c r="AK104" i="32"/>
  <c r="AM104" i="32" s="1"/>
  <c r="P106" i="32"/>
  <c r="R114" i="32"/>
  <c r="I126" i="32"/>
  <c r="T127" i="32"/>
  <c r="AE129" i="32"/>
  <c r="J132" i="32"/>
  <c r="J139" i="32"/>
  <c r="J163" i="32"/>
  <c r="O165" i="32"/>
  <c r="P170" i="32"/>
  <c r="T172" i="32"/>
  <c r="R177" i="32"/>
  <c r="Z177" i="32" s="1"/>
  <c r="T192" i="32"/>
  <c r="R196" i="32"/>
  <c r="P197" i="32"/>
  <c r="R202" i="32"/>
  <c r="T210" i="32"/>
  <c r="I238" i="32"/>
  <c r="J260" i="32"/>
  <c r="R264" i="32"/>
  <c r="R281" i="32"/>
  <c r="AK282" i="32"/>
  <c r="R285" i="32"/>
  <c r="T289" i="32"/>
  <c r="T305" i="32"/>
  <c r="T322" i="32"/>
  <c r="J325" i="32"/>
  <c r="P347" i="32"/>
  <c r="R71" i="32"/>
  <c r="P158" i="32"/>
  <c r="AK172" i="32"/>
  <c r="AM172" i="32" s="1"/>
  <c r="I177" i="32"/>
  <c r="T178" i="32"/>
  <c r="O180" i="32"/>
  <c r="AK192" i="32"/>
  <c r="I196" i="32"/>
  <c r="I202" i="32"/>
  <c r="P203" i="32"/>
  <c r="AK210" i="32"/>
  <c r="T256" i="32"/>
  <c r="P258" i="32"/>
  <c r="J264" i="32"/>
  <c r="I285" i="32"/>
  <c r="I298" i="32"/>
  <c r="J308" i="32"/>
  <c r="P321" i="32"/>
  <c r="AE327" i="32"/>
  <c r="R330" i="32"/>
  <c r="T336" i="32"/>
  <c r="R126" i="32"/>
  <c r="T73" i="32"/>
  <c r="P101" i="32"/>
  <c r="I103" i="32"/>
  <c r="P119" i="32"/>
  <c r="T141" i="32"/>
  <c r="AE29" i="32"/>
  <c r="T46" i="32"/>
  <c r="P48" i="32"/>
  <c r="P50" i="32"/>
  <c r="T52" i="32"/>
  <c r="T54" i="32"/>
  <c r="P56" i="32"/>
  <c r="X56" i="32" s="1"/>
  <c r="P71" i="32"/>
  <c r="P96" i="32"/>
  <c r="R105" i="32"/>
  <c r="T106" i="32"/>
  <c r="AK108" i="32"/>
  <c r="AN108" i="32" s="1"/>
  <c r="P116" i="32"/>
  <c r="AM116" i="32" s="1"/>
  <c r="AK117" i="32"/>
  <c r="R122" i="32"/>
  <c r="AK178" i="32"/>
  <c r="R185" i="32"/>
  <c r="T186" i="32"/>
  <c r="R191" i="32"/>
  <c r="P224" i="32"/>
  <c r="AK239" i="32"/>
  <c r="AM239" i="32" s="1"/>
  <c r="R273" i="32"/>
  <c r="R279" i="32"/>
  <c r="R283" i="32"/>
  <c r="R290" i="32"/>
  <c r="Z290" i="32" s="1"/>
  <c r="P292" i="32"/>
  <c r="J304" i="32"/>
  <c r="AK336" i="32"/>
  <c r="AL336" i="32" s="1"/>
  <c r="T343" i="32"/>
  <c r="AE75" i="32"/>
  <c r="R132" i="32"/>
  <c r="R163" i="32"/>
  <c r="R180" i="32"/>
  <c r="O184" i="32"/>
  <c r="T60" i="32"/>
  <c r="J67" i="32"/>
  <c r="I36" i="32"/>
  <c r="T42" i="32"/>
  <c r="T44" i="32"/>
  <c r="I105" i="32"/>
  <c r="J122" i="32"/>
  <c r="J121" i="32" s="1"/>
  <c r="P126" i="32"/>
  <c r="Y179" i="32"/>
  <c r="I185" i="32"/>
  <c r="AK186" i="32"/>
  <c r="I191" i="32"/>
  <c r="P196" i="32"/>
  <c r="T203" i="32"/>
  <c r="P238" i="32"/>
  <c r="T258" i="32"/>
  <c r="J290" i="32"/>
  <c r="T321" i="32"/>
  <c r="T334" i="32"/>
  <c r="I339" i="32"/>
  <c r="P341" i="32"/>
  <c r="X341" i="32" s="1"/>
  <c r="R346" i="32"/>
  <c r="T18" i="32"/>
  <c r="I258" i="32"/>
  <c r="P103" i="32"/>
  <c r="O159" i="32"/>
  <c r="AN176" i="32"/>
  <c r="P177" i="32"/>
  <c r="P202" i="32"/>
  <c r="AK203" i="32"/>
  <c r="P285" i="32"/>
  <c r="P298" i="32"/>
  <c r="T317" i="32"/>
  <c r="AK321" i="32"/>
  <c r="AM321" i="32" s="1"/>
  <c r="O142" i="32"/>
  <c r="J152" i="32"/>
  <c r="I179" i="32"/>
  <c r="R187" i="32"/>
  <c r="P191" i="32"/>
  <c r="T196" i="32"/>
  <c r="R206" i="32"/>
  <c r="R209" i="32"/>
  <c r="AO209" i="32" s="1"/>
  <c r="R221" i="32"/>
  <c r="R225" i="32"/>
  <c r="AE227" i="32"/>
  <c r="J232" i="32"/>
  <c r="AK238" i="32"/>
  <c r="I240" i="32"/>
  <c r="R255" i="32"/>
  <c r="R259" i="32"/>
  <c r="Z259" i="32" s="1"/>
  <c r="I261" i="32"/>
  <c r="AE295" i="32"/>
  <c r="R303" i="32"/>
  <c r="Y307" i="32"/>
  <c r="I313" i="32"/>
  <c r="R326" i="32"/>
  <c r="R333" i="32"/>
  <c r="I119" i="32"/>
  <c r="I203" i="32"/>
  <c r="R66" i="32"/>
  <c r="R97" i="32"/>
  <c r="AO97" i="32" s="1"/>
  <c r="R100" i="32"/>
  <c r="P105" i="32"/>
  <c r="R111" i="32"/>
  <c r="I113" i="32"/>
  <c r="I162" i="32"/>
  <c r="P185" i="32"/>
  <c r="R271" i="32"/>
  <c r="R277" i="32"/>
  <c r="Z277" i="32" s="1"/>
  <c r="V288" i="32"/>
  <c r="I303" i="32"/>
  <c r="T339" i="32"/>
  <c r="P346" i="32"/>
  <c r="I28" i="32"/>
  <c r="P36" i="32"/>
  <c r="T40" i="32"/>
  <c r="AE61" i="32"/>
  <c r="I66" i="32"/>
  <c r="R95" i="32"/>
  <c r="AK126" i="32"/>
  <c r="AN126" i="32" s="1"/>
  <c r="I133" i="32"/>
  <c r="T20" i="32"/>
  <c r="R26" i="32"/>
  <c r="T30" i="32"/>
  <c r="T32" i="32"/>
  <c r="O43" i="32"/>
  <c r="AE53" i="32"/>
  <c r="R64" i="32"/>
  <c r="P70" i="32"/>
  <c r="R80" i="32"/>
  <c r="O82" i="32"/>
  <c r="T92" i="32"/>
  <c r="P102" i="32"/>
  <c r="AM102" i="32" s="1"/>
  <c r="AK103" i="32"/>
  <c r="AO103" i="32" s="1"/>
  <c r="I111" i="32"/>
  <c r="R117" i="32"/>
  <c r="AK118" i="32"/>
  <c r="R123" i="32"/>
  <c r="Z123" i="32" s="1"/>
  <c r="T128" i="32"/>
  <c r="AE157" i="32"/>
  <c r="AE169" i="32"/>
  <c r="P179" i="32"/>
  <c r="T183" i="32"/>
  <c r="P195" i="32"/>
  <c r="AM195" i="32" s="1"/>
  <c r="AK202" i="32"/>
  <c r="AM202" i="32" s="1"/>
  <c r="R228" i="32"/>
  <c r="Z228" i="32" s="1"/>
  <c r="R239" i="32"/>
  <c r="R243" i="32"/>
  <c r="T250" i="32"/>
  <c r="R253" i="32"/>
  <c r="T257" i="32"/>
  <c r="I282" i="32"/>
  <c r="Y289" i="32"/>
  <c r="R296" i="32"/>
  <c r="Z296" i="32" s="1"/>
  <c r="P297" i="32"/>
  <c r="AM297" i="32" s="1"/>
  <c r="AK298" i="32"/>
  <c r="AN298" i="32" s="1"/>
  <c r="R316" i="32"/>
  <c r="AK320" i="32"/>
  <c r="I322" i="32"/>
  <c r="O333" i="32"/>
  <c r="R58" i="32"/>
  <c r="AK70" i="32"/>
  <c r="R78" i="32"/>
  <c r="R98" i="32"/>
  <c r="R101" i="32"/>
  <c r="T102" i="32"/>
  <c r="P113" i="32"/>
  <c r="R119" i="32"/>
  <c r="AO119" i="32" s="1"/>
  <c r="AE131" i="32"/>
  <c r="O167" i="32"/>
  <c r="T179" i="32"/>
  <c r="R184" i="32"/>
  <c r="R194" i="32"/>
  <c r="R207" i="32"/>
  <c r="AO207" i="32" s="1"/>
  <c r="R210" i="32"/>
  <c r="AD248" i="32"/>
  <c r="R251" i="32"/>
  <c r="R256" i="32"/>
  <c r="Z256" i="32" s="1"/>
  <c r="R258" i="32"/>
  <c r="R299" i="32"/>
  <c r="Z299" i="32" s="1"/>
  <c r="P303" i="32"/>
  <c r="AE318" i="32"/>
  <c r="K321" i="32"/>
  <c r="K336" i="32"/>
  <c r="R338" i="32"/>
  <c r="R347" i="32"/>
  <c r="AN175" i="32"/>
  <c r="Y341" i="32"/>
  <c r="Y34" i="32"/>
  <c r="Y73" i="32"/>
  <c r="Y141" i="32"/>
  <c r="V249" i="32"/>
  <c r="AK249" i="32"/>
  <c r="T249" i="32"/>
  <c r="Q302" i="32"/>
  <c r="I302" i="32"/>
  <c r="P302" i="32"/>
  <c r="X302" i="32" s="1"/>
  <c r="R40" i="32"/>
  <c r="I60" i="32"/>
  <c r="R62" i="32"/>
  <c r="P18" i="32"/>
  <c r="X18" i="32" s="1"/>
  <c r="P22" i="32"/>
  <c r="Q30" i="32"/>
  <c r="Y30" i="32" s="1"/>
  <c r="I30" i="32"/>
  <c r="R30" i="32"/>
  <c r="Z30" i="32" s="1"/>
  <c r="R52" i="32"/>
  <c r="R63" i="32"/>
  <c r="Y17" i="32"/>
  <c r="I34" i="32"/>
  <c r="AE37" i="32"/>
  <c r="I54" i="32"/>
  <c r="AE57" i="32"/>
  <c r="R74" i="32"/>
  <c r="J76" i="32"/>
  <c r="I102" i="32"/>
  <c r="AD120" i="32"/>
  <c r="AE120" i="32"/>
  <c r="T160" i="32"/>
  <c r="I176" i="32"/>
  <c r="Q181" i="32"/>
  <c r="Y181" i="32" s="1"/>
  <c r="P181" i="32"/>
  <c r="I181" i="32"/>
  <c r="I180" i="32" s="1"/>
  <c r="I199" i="32"/>
  <c r="I198" i="32" s="1"/>
  <c r="V211" i="32"/>
  <c r="X211" i="32" s="1"/>
  <c r="T211" i="32"/>
  <c r="V213" i="32"/>
  <c r="Y213" i="32" s="1"/>
  <c r="T213" i="32"/>
  <c r="I217" i="32"/>
  <c r="Q223" i="32"/>
  <c r="P223" i="32"/>
  <c r="I223" i="32"/>
  <c r="Q236" i="32"/>
  <c r="Y236" i="32" s="1"/>
  <c r="P236" i="32"/>
  <c r="I236" i="32"/>
  <c r="I235" i="32" s="1"/>
  <c r="O241" i="32"/>
  <c r="J241" i="32"/>
  <c r="O249" i="32"/>
  <c r="P249" i="32"/>
  <c r="I249" i="32"/>
  <c r="Q287" i="32"/>
  <c r="P287" i="32"/>
  <c r="I287" i="32"/>
  <c r="R34" i="32"/>
  <c r="I52" i="32"/>
  <c r="R54" i="32"/>
  <c r="Z54" i="32" s="1"/>
  <c r="R76" i="32"/>
  <c r="R25" i="32"/>
  <c r="R43" i="32"/>
  <c r="I106" i="32"/>
  <c r="I108" i="32"/>
  <c r="I116" i="32"/>
  <c r="R17" i="32"/>
  <c r="Z17" i="32" s="1"/>
  <c r="R19" i="32"/>
  <c r="R21" i="32"/>
  <c r="R23" i="32"/>
  <c r="I25" i="32"/>
  <c r="P28" i="32"/>
  <c r="X28" i="32" s="1"/>
  <c r="P30" i="32"/>
  <c r="R36" i="32"/>
  <c r="Y38" i="32"/>
  <c r="R56" i="32"/>
  <c r="Q58" i="32"/>
  <c r="Y58" i="32" s="1"/>
  <c r="P58" i="32"/>
  <c r="R67" i="32"/>
  <c r="T70" i="32"/>
  <c r="Y121" i="32"/>
  <c r="AE124" i="32"/>
  <c r="AE148" i="32"/>
  <c r="O150" i="32"/>
  <c r="R159" i="32"/>
  <c r="AE174" i="32"/>
  <c r="V176" i="32"/>
  <c r="Z176" i="32" s="1"/>
  <c r="T176" i="32"/>
  <c r="T177" i="32"/>
  <c r="R179" i="32"/>
  <c r="Z179" i="32" s="1"/>
  <c r="R181" i="32"/>
  <c r="V185" i="32"/>
  <c r="AK185" i="32"/>
  <c r="Q187" i="32"/>
  <c r="I187" i="32"/>
  <c r="P187" i="32"/>
  <c r="P213" i="32"/>
  <c r="AM213" i="32" s="1"/>
  <c r="V215" i="32"/>
  <c r="T215" i="32"/>
  <c r="V217" i="32"/>
  <c r="Y217" i="32" s="1"/>
  <c r="T217" i="32"/>
  <c r="R223" i="32"/>
  <c r="T224" i="32"/>
  <c r="O229" i="32"/>
  <c r="J229" i="32"/>
  <c r="R236" i="32"/>
  <c r="V269" i="32"/>
  <c r="AK269" i="32"/>
  <c r="T269" i="32"/>
  <c r="V294" i="32"/>
  <c r="T294" i="32"/>
  <c r="Q328" i="32"/>
  <c r="I328" i="32"/>
  <c r="P328" i="32"/>
  <c r="AD72" i="32"/>
  <c r="AE72" i="32"/>
  <c r="V319" i="32"/>
  <c r="T319" i="32"/>
  <c r="Q332" i="32"/>
  <c r="Y332" i="32" s="1"/>
  <c r="P332" i="32"/>
  <c r="X332" i="32" s="1"/>
  <c r="I332" i="32"/>
  <c r="AE41" i="32"/>
  <c r="R88" i="32"/>
  <c r="R94" i="32"/>
  <c r="Q128" i="32"/>
  <c r="Y128" i="32" s="1"/>
  <c r="P128" i="32"/>
  <c r="AD144" i="32"/>
  <c r="AE144" i="32"/>
  <c r="Q270" i="32"/>
  <c r="P270" i="32"/>
  <c r="I270" i="32"/>
  <c r="V292" i="32"/>
  <c r="AK292" i="32"/>
  <c r="T292" i="32"/>
  <c r="Q173" i="32"/>
  <c r="P173" i="32"/>
  <c r="I175" i="32"/>
  <c r="Q250" i="32"/>
  <c r="P250" i="32"/>
  <c r="R20" i="32"/>
  <c r="Z20" i="32" s="1"/>
  <c r="I73" i="32"/>
  <c r="R104" i="32"/>
  <c r="R110" i="32"/>
  <c r="Z110" i="32" s="1"/>
  <c r="R118" i="32"/>
  <c r="Z118" i="32" s="1"/>
  <c r="V125" i="32"/>
  <c r="AK125" i="32"/>
  <c r="AN125" i="32" s="1"/>
  <c r="I128" i="32"/>
  <c r="J130" i="32"/>
  <c r="AE155" i="32"/>
  <c r="AE161" i="32"/>
  <c r="R168" i="32"/>
  <c r="P171" i="32"/>
  <c r="R173" i="32"/>
  <c r="V191" i="32"/>
  <c r="AK191" i="32"/>
  <c r="AN191" i="32" s="1"/>
  <c r="Q193" i="32"/>
  <c r="I193" i="32"/>
  <c r="P193" i="32"/>
  <c r="I212" i="32"/>
  <c r="R218" i="32"/>
  <c r="J234" i="32"/>
  <c r="V267" i="32"/>
  <c r="Z267" i="32" s="1"/>
  <c r="AK267" i="32"/>
  <c r="T267" i="32"/>
  <c r="V283" i="32"/>
  <c r="T283" i="32"/>
  <c r="AE310" i="32"/>
  <c r="AD310" i="32"/>
  <c r="Q337" i="32"/>
  <c r="Y337" i="32" s="1"/>
  <c r="P337" i="32"/>
  <c r="I337" i="32"/>
  <c r="Q149" i="32"/>
  <c r="Y149" i="32" s="1"/>
  <c r="I149" i="32"/>
  <c r="AE85" i="32"/>
  <c r="R90" i="32"/>
  <c r="R92" i="32"/>
  <c r="J27" i="32"/>
  <c r="Q42" i="32"/>
  <c r="Y42" i="32" s="1"/>
  <c r="P42" i="32"/>
  <c r="X42" i="32" s="1"/>
  <c r="R51" i="32"/>
  <c r="I125" i="32"/>
  <c r="R128" i="32"/>
  <c r="Z128" i="32" s="1"/>
  <c r="R130" i="32"/>
  <c r="AD136" i="32"/>
  <c r="AE136" i="32"/>
  <c r="R22" i="32"/>
  <c r="Z22" i="32" s="1"/>
  <c r="H24" i="32"/>
  <c r="R31" i="32"/>
  <c r="J51" i="32"/>
  <c r="AE81" i="32"/>
  <c r="R86" i="32"/>
  <c r="I18" i="32"/>
  <c r="I20" i="32"/>
  <c r="I22" i="32"/>
  <c r="J24" i="32"/>
  <c r="V25" i="32"/>
  <c r="V26" i="32" s="1"/>
  <c r="AD49" i="32"/>
  <c r="AE49" i="32"/>
  <c r="AE79" i="32"/>
  <c r="R84" i="32"/>
  <c r="J86" i="32"/>
  <c r="P94" i="32"/>
  <c r="R99" i="32"/>
  <c r="AO99" i="32" s="1"/>
  <c r="I104" i="32"/>
  <c r="I110" i="32"/>
  <c r="I118" i="32"/>
  <c r="AM119" i="32"/>
  <c r="P149" i="32"/>
  <c r="AE153" i="32"/>
  <c r="R158" i="32"/>
  <c r="R160" i="32"/>
  <c r="I168" i="32"/>
  <c r="I167" i="32" s="1"/>
  <c r="R170" i="32"/>
  <c r="I173" i="32"/>
  <c r="P175" i="32"/>
  <c r="AM175" i="32" s="1"/>
  <c r="Q186" i="32"/>
  <c r="Y186" i="32" s="1"/>
  <c r="P186" i="32"/>
  <c r="I186" i="32"/>
  <c r="V212" i="32"/>
  <c r="X212" i="32" s="1"/>
  <c r="AK212" i="32"/>
  <c r="AN212" i="32" s="1"/>
  <c r="T212" i="32"/>
  <c r="V214" i="32"/>
  <c r="Y214" i="32" s="1"/>
  <c r="T214" i="32"/>
  <c r="I216" i="32"/>
  <c r="V220" i="32"/>
  <c r="AK220" i="32"/>
  <c r="AM220" i="32" s="1"/>
  <c r="Q222" i="32"/>
  <c r="I222" i="32"/>
  <c r="P222" i="32"/>
  <c r="Q293" i="32"/>
  <c r="AN293" i="32" s="1"/>
  <c r="P293" i="32"/>
  <c r="AM293" i="32" s="1"/>
  <c r="I293" i="32"/>
  <c r="AD306" i="32"/>
  <c r="AE306" i="32"/>
  <c r="V328" i="32"/>
  <c r="T328" i="32"/>
  <c r="V223" i="32"/>
  <c r="AK223" i="32"/>
  <c r="Q62" i="32"/>
  <c r="Y62" i="32" s="1"/>
  <c r="I62" i="32"/>
  <c r="R125" i="32"/>
  <c r="AE138" i="32"/>
  <c r="R175" i="32"/>
  <c r="V187" i="32"/>
  <c r="AK187" i="32"/>
  <c r="AN187" i="32" s="1"/>
  <c r="AE231" i="32"/>
  <c r="Q276" i="32"/>
  <c r="P276" i="32"/>
  <c r="I276" i="32"/>
  <c r="R73" i="32"/>
  <c r="Z73" i="32" s="1"/>
  <c r="AE83" i="32"/>
  <c r="I88" i="32"/>
  <c r="I90" i="32"/>
  <c r="I92" i="32"/>
  <c r="Q214" i="32"/>
  <c r="AN214" i="32" s="1"/>
  <c r="I214" i="32"/>
  <c r="AE69" i="32"/>
  <c r="J31" i="32"/>
  <c r="I42" i="32"/>
  <c r="R44" i="32"/>
  <c r="Z44" i="32" s="1"/>
  <c r="Q46" i="32"/>
  <c r="Y46" i="32" s="1"/>
  <c r="I46" i="32"/>
  <c r="R68" i="32"/>
  <c r="Z68" i="32" s="1"/>
  <c r="Q26" i="32"/>
  <c r="P26" i="32"/>
  <c r="R35" i="32"/>
  <c r="T36" i="32"/>
  <c r="I44" i="32"/>
  <c r="R46" i="32"/>
  <c r="Z46" i="32" s="1"/>
  <c r="T56" i="32"/>
  <c r="T58" i="32"/>
  <c r="P60" i="32"/>
  <c r="P62" i="32"/>
  <c r="I68" i="32"/>
  <c r="R70" i="32"/>
  <c r="Z70" i="32" s="1"/>
  <c r="AE77" i="32"/>
  <c r="R82" i="32"/>
  <c r="P88" i="32"/>
  <c r="P90" i="32"/>
  <c r="X90" i="32" s="1"/>
  <c r="P92" i="32"/>
  <c r="X92" i="32" s="1"/>
  <c r="R107" i="32"/>
  <c r="T121" i="32"/>
  <c r="P125" i="32"/>
  <c r="Q127" i="32"/>
  <c r="AN127" i="32" s="1"/>
  <c r="I127" i="32"/>
  <c r="P141" i="32"/>
  <c r="X141" i="32" s="1"/>
  <c r="AE151" i="32"/>
  <c r="R156" i="32"/>
  <c r="I160" i="32"/>
  <c r="R162" i="32"/>
  <c r="I170" i="32"/>
  <c r="T171" i="32"/>
  <c r="V173" i="32"/>
  <c r="Z173" i="32" s="1"/>
  <c r="T173" i="32"/>
  <c r="R186" i="32"/>
  <c r="Q188" i="32"/>
  <c r="P188" i="32"/>
  <c r="V193" i="32"/>
  <c r="V194" i="32" s="1"/>
  <c r="AK193" i="32"/>
  <c r="AK194" i="32" s="1"/>
  <c r="P212" i="32"/>
  <c r="P214" i="32"/>
  <c r="V216" i="32"/>
  <c r="AK216" i="32"/>
  <c r="AN216" i="32" s="1"/>
  <c r="T216" i="32"/>
  <c r="O218" i="32"/>
  <c r="R222" i="32"/>
  <c r="I230" i="32"/>
  <c r="Q268" i="32"/>
  <c r="P268" i="32"/>
  <c r="I268" i="32"/>
  <c r="Q274" i="32"/>
  <c r="P274" i="32"/>
  <c r="I274" i="32"/>
  <c r="O342" i="32"/>
  <c r="J342" i="32"/>
  <c r="R27" i="32"/>
  <c r="R60" i="32"/>
  <c r="AE65" i="32"/>
  <c r="Q267" i="32"/>
  <c r="I267" i="32"/>
  <c r="P267" i="32"/>
  <c r="AD314" i="32"/>
  <c r="AE314" i="32"/>
  <c r="Q315" i="32"/>
  <c r="Y315" i="32" s="1"/>
  <c r="P315" i="32"/>
  <c r="X315" i="32" s="1"/>
  <c r="I315" i="32"/>
  <c r="R18" i="32"/>
  <c r="Z18" i="32" s="1"/>
  <c r="I40" i="32"/>
  <c r="R42" i="32"/>
  <c r="Z42" i="32" s="1"/>
  <c r="AE45" i="32"/>
  <c r="O24" i="32"/>
  <c r="T38" i="32"/>
  <c r="P40" i="32"/>
  <c r="I70" i="32"/>
  <c r="P73" i="32"/>
  <c r="T94" i="32"/>
  <c r="T96" i="32"/>
  <c r="T101" i="32"/>
  <c r="T105" i="32"/>
  <c r="T111" i="32"/>
  <c r="T113" i="32"/>
  <c r="T115" i="32"/>
  <c r="T119" i="32"/>
  <c r="T123" i="32"/>
  <c r="T149" i="32"/>
  <c r="V170" i="32"/>
  <c r="X170" i="32" s="1"/>
  <c r="AK170" i="32"/>
  <c r="AN170" i="32" s="1"/>
  <c r="T170" i="32"/>
  <c r="AK171" i="32"/>
  <c r="AN171" i="32" s="1"/>
  <c r="P216" i="32"/>
  <c r="V222" i="32"/>
  <c r="AK222" i="32"/>
  <c r="I226" i="32"/>
  <c r="I225" i="32" s="1"/>
  <c r="V230" i="32"/>
  <c r="Z230" i="32" s="1"/>
  <c r="T230" i="32"/>
  <c r="O286" i="32"/>
  <c r="J286" i="32"/>
  <c r="Q324" i="32"/>
  <c r="P324" i="32"/>
  <c r="I324" i="32"/>
  <c r="P20" i="32"/>
  <c r="X20" i="32" s="1"/>
  <c r="Q24" i="32"/>
  <c r="AD33" i="32"/>
  <c r="AE33" i="32"/>
  <c r="AK101" i="32"/>
  <c r="P104" i="32"/>
  <c r="AK105" i="32"/>
  <c r="AN105" i="32" s="1"/>
  <c r="P110" i="32"/>
  <c r="AK115" i="32"/>
  <c r="AO115" i="32" s="1"/>
  <c r="P118" i="32"/>
  <c r="V162" i="32"/>
  <c r="Y162" i="32" s="1"/>
  <c r="T162" i="32"/>
  <c r="P168" i="32"/>
  <c r="Q172" i="32"/>
  <c r="I172" i="32"/>
  <c r="Q211" i="32"/>
  <c r="AN211" i="32" s="1"/>
  <c r="P211" i="32"/>
  <c r="AM211" i="32" s="1"/>
  <c r="AN213" i="32"/>
  <c r="Q219" i="32"/>
  <c r="P219" i="32"/>
  <c r="I219" i="32"/>
  <c r="V226" i="32"/>
  <c r="Y226" i="32" s="1"/>
  <c r="T226" i="32"/>
  <c r="AD240" i="32"/>
  <c r="AE240" i="32"/>
  <c r="V268" i="32"/>
  <c r="T268" i="32"/>
  <c r="AK268" i="32"/>
  <c r="AM268" i="32" s="1"/>
  <c r="O291" i="32"/>
  <c r="P291" i="32"/>
  <c r="I291" i="32"/>
  <c r="R150" i="32"/>
  <c r="AE166" i="32"/>
  <c r="V188" i="32"/>
  <c r="Z188" i="32" s="1"/>
  <c r="AK188" i="32"/>
  <c r="AN188" i="32" s="1"/>
  <c r="Q192" i="32"/>
  <c r="P192" i="32"/>
  <c r="I192" i="32"/>
  <c r="R201" i="32"/>
  <c r="Z201" i="32" s="1"/>
  <c r="Q215" i="32"/>
  <c r="AN215" i="32" s="1"/>
  <c r="P215" i="32"/>
  <c r="AM215" i="32" s="1"/>
  <c r="R219" i="32"/>
  <c r="V324" i="32"/>
  <c r="T324" i="32"/>
  <c r="R87" i="32"/>
  <c r="R89" i="32"/>
  <c r="R91" i="32"/>
  <c r="R93" i="32"/>
  <c r="R102" i="32"/>
  <c r="Z102" i="32" s="1"/>
  <c r="T104" i="32"/>
  <c r="R106" i="32"/>
  <c r="R108" i="32"/>
  <c r="T110" i="32"/>
  <c r="R116" i="32"/>
  <c r="T118" i="32"/>
  <c r="P127" i="32"/>
  <c r="AM127" i="32" s="1"/>
  <c r="R142" i="32"/>
  <c r="T143" i="32"/>
  <c r="T158" i="32"/>
  <c r="P162" i="32"/>
  <c r="AE164" i="32"/>
  <c r="T168" i="32"/>
  <c r="R176" i="32"/>
  <c r="AO176" i="32" s="1"/>
  <c r="AM177" i="32"/>
  <c r="Q183" i="32"/>
  <c r="I183" i="32"/>
  <c r="R192" i="32"/>
  <c r="Q194" i="32"/>
  <c r="P194" i="32"/>
  <c r="R199" i="32"/>
  <c r="I201" i="32"/>
  <c r="I211" i="32"/>
  <c r="I213" i="32"/>
  <c r="V219" i="32"/>
  <c r="AK219" i="32"/>
  <c r="AO219" i="32" s="1"/>
  <c r="Q221" i="32"/>
  <c r="AN221" i="32" s="1"/>
  <c r="P221" i="32"/>
  <c r="I221" i="32"/>
  <c r="T222" i="32"/>
  <c r="AD235" i="32"/>
  <c r="AE235" i="32"/>
  <c r="O266" i="32"/>
  <c r="P266" i="32"/>
  <c r="X266" i="32" s="1"/>
  <c r="I266" i="32"/>
  <c r="Q272" i="32"/>
  <c r="Y272" i="32" s="1"/>
  <c r="P272" i="32"/>
  <c r="X272" i="32" s="1"/>
  <c r="I272" i="32"/>
  <c r="I271" i="32" s="1"/>
  <c r="Q278" i="32"/>
  <c r="P278" i="32"/>
  <c r="I278" i="32"/>
  <c r="AM282" i="32"/>
  <c r="V291" i="32"/>
  <c r="T291" i="32"/>
  <c r="AK291" i="32"/>
  <c r="Q294" i="32"/>
  <c r="I294" i="32"/>
  <c r="P294" i="32"/>
  <c r="T340" i="32"/>
  <c r="V340" i="32"/>
  <c r="R317" i="32"/>
  <c r="Z317" i="32" s="1"/>
  <c r="Y319" i="32"/>
  <c r="T326" i="32"/>
  <c r="R339" i="32"/>
  <c r="Z339" i="32" s="1"/>
  <c r="AE340" i="32"/>
  <c r="R141" i="32"/>
  <c r="Z141" i="32" s="1"/>
  <c r="R149" i="32"/>
  <c r="R167" i="32"/>
  <c r="R172" i="32"/>
  <c r="Z172" i="32" s="1"/>
  <c r="AN178" i="32"/>
  <c r="R183" i="32"/>
  <c r="R214" i="32"/>
  <c r="O225" i="32"/>
  <c r="R229" i="32"/>
  <c r="K249" i="32"/>
  <c r="P252" i="32"/>
  <c r="P254" i="32"/>
  <c r="X254" i="32" s="1"/>
  <c r="P256" i="32"/>
  <c r="X256" i="32" s="1"/>
  <c r="AK257" i="32"/>
  <c r="AN257" i="32" s="1"/>
  <c r="I259" i="32"/>
  <c r="AN261" i="32"/>
  <c r="R269" i="32"/>
  <c r="I289" i="32"/>
  <c r="AD290" i="32"/>
  <c r="R292" i="32"/>
  <c r="I317" i="32"/>
  <c r="R319" i="32"/>
  <c r="Q320" i="32"/>
  <c r="AN320" i="32" s="1"/>
  <c r="Y66" i="32"/>
  <c r="AE134" i="32"/>
  <c r="R139" i="32"/>
  <c r="R143" i="32"/>
  <c r="Z143" i="32" s="1"/>
  <c r="R147" i="32"/>
  <c r="R165" i="32"/>
  <c r="R178" i="32"/>
  <c r="R195" i="32"/>
  <c r="AO195" i="32" s="1"/>
  <c r="T197" i="32"/>
  <c r="T199" i="32"/>
  <c r="T201" i="32"/>
  <c r="R203" i="32"/>
  <c r="AO203" i="32" s="1"/>
  <c r="AN220" i="32"/>
  <c r="Y224" i="32"/>
  <c r="R237" i="32"/>
  <c r="T238" i="32"/>
  <c r="R240" i="32"/>
  <c r="T243" i="32"/>
  <c r="R261" i="32"/>
  <c r="I269" i="32"/>
  <c r="T285" i="32"/>
  <c r="AK290" i="32"/>
  <c r="AN290" i="32" s="1"/>
  <c r="I292" i="32"/>
  <c r="T296" i="32"/>
  <c r="R298" i="32"/>
  <c r="P299" i="32"/>
  <c r="X299" i="32" s="1"/>
  <c r="Y303" i="32"/>
  <c r="R308" i="32"/>
  <c r="T309" i="32"/>
  <c r="R312" i="32"/>
  <c r="T313" i="32"/>
  <c r="I319" i="32"/>
  <c r="AD320" i="32"/>
  <c r="R322" i="32"/>
  <c r="AE323" i="32"/>
  <c r="I336" i="32"/>
  <c r="R341" i="32"/>
  <c r="I341" i="32"/>
  <c r="AE344" i="32"/>
  <c r="R171" i="32"/>
  <c r="Z171" i="32" s="1"/>
  <c r="AN177" i="32"/>
  <c r="R198" i="32"/>
  <c r="R200" i="32"/>
  <c r="R213" i="32"/>
  <c r="R217" i="32"/>
  <c r="R226" i="32"/>
  <c r="Y228" i="32"/>
  <c r="AN239" i="32"/>
  <c r="R244" i="32"/>
  <c r="R247" i="32"/>
  <c r="AO247" i="32" s="1"/>
  <c r="AK256" i="32"/>
  <c r="AO256" i="32" s="1"/>
  <c r="P259" i="32"/>
  <c r="V262" i="32"/>
  <c r="X262" i="32" s="1"/>
  <c r="T266" i="32"/>
  <c r="R268" i="32"/>
  <c r="T270" i="32"/>
  <c r="T272" i="32"/>
  <c r="T274" i="32"/>
  <c r="T276" i="32"/>
  <c r="T278" i="32"/>
  <c r="R286" i="32"/>
  <c r="T287" i="32"/>
  <c r="P289" i="32"/>
  <c r="X289" i="32" s="1"/>
  <c r="K291" i="32"/>
  <c r="T293" i="32"/>
  <c r="AN297" i="32"/>
  <c r="T299" i="32"/>
  <c r="T315" i="32"/>
  <c r="P317" i="32"/>
  <c r="AL321" i="32"/>
  <c r="R324" i="32"/>
  <c r="T332" i="32"/>
  <c r="P334" i="32"/>
  <c r="T337" i="32"/>
  <c r="P339" i="32"/>
  <c r="X339" i="32" s="1"/>
  <c r="R343" i="32"/>
  <c r="AK266" i="32"/>
  <c r="P269" i="32"/>
  <c r="AM292" i="32"/>
  <c r="R205" i="32"/>
  <c r="R208" i="32"/>
  <c r="R212" i="32"/>
  <c r="R216" i="32"/>
  <c r="R230" i="32"/>
  <c r="R234" i="32"/>
  <c r="AN238" i="32"/>
  <c r="I257" i="32"/>
  <c r="R267" i="32"/>
  <c r="Y285" i="32"/>
  <c r="R294" i="32"/>
  <c r="AN296" i="32"/>
  <c r="R302" i="32"/>
  <c r="I307" i="32"/>
  <c r="V314" i="32"/>
  <c r="I326" i="32"/>
  <c r="R328" i="32"/>
  <c r="T341" i="32"/>
  <c r="P343" i="32"/>
  <c r="R211" i="32"/>
  <c r="R215" i="32"/>
  <c r="K241" i="32"/>
  <c r="R250" i="32"/>
  <c r="I252" i="32"/>
  <c r="I254" i="32"/>
  <c r="I256" i="32"/>
  <c r="P257" i="32"/>
  <c r="AK258" i="32"/>
  <c r="AN258" i="32" s="1"/>
  <c r="K266" i="32"/>
  <c r="R270" i="32"/>
  <c r="Z270" i="32" s="1"/>
  <c r="R272" i="32"/>
  <c r="R274" i="32"/>
  <c r="R276" i="32"/>
  <c r="R278" i="32"/>
  <c r="AL282" i="32"/>
  <c r="R287" i="32"/>
  <c r="AE288" i="32"/>
  <c r="R293" i="32"/>
  <c r="P307" i="32"/>
  <c r="X307" i="32" s="1"/>
  <c r="R315" i="32"/>
  <c r="P326" i="32"/>
  <c r="I330" i="32"/>
  <c r="R332" i="32"/>
  <c r="R337" i="32"/>
  <c r="R342" i="32"/>
  <c r="Y239" i="32"/>
  <c r="Y257" i="32"/>
  <c r="Y293" i="32"/>
  <c r="Y296" i="32"/>
  <c r="Y298" i="32"/>
  <c r="Y175" i="32"/>
  <c r="Y177" i="32"/>
  <c r="Y220" i="32"/>
  <c r="Y70" i="32"/>
  <c r="Y125" i="32"/>
  <c r="Y127" i="32"/>
  <c r="Z19" i="32"/>
  <c r="AE19" i="32"/>
  <c r="AC19" i="32"/>
  <c r="AB19" i="32" s="1"/>
  <c r="AH19" i="32" s="1"/>
  <c r="AD19" i="32"/>
  <c r="Z21" i="32"/>
  <c r="AE21" i="32"/>
  <c r="AC21" i="32"/>
  <c r="AB21" i="32" s="1"/>
  <c r="AD21" i="32"/>
  <c r="Z23" i="32"/>
  <c r="AE23" i="32"/>
  <c r="AC23" i="32"/>
  <c r="AB23" i="32" s="1"/>
  <c r="AI23" i="32" s="1"/>
  <c r="AD23" i="32"/>
  <c r="Z34" i="32"/>
  <c r="Z38" i="32"/>
  <c r="Z52" i="32"/>
  <c r="Z56" i="32"/>
  <c r="Z60" i="32"/>
  <c r="Z64" i="32"/>
  <c r="Z66" i="32"/>
  <c r="Y18" i="32"/>
  <c r="Y19" i="32"/>
  <c r="Y20" i="32"/>
  <c r="Y21" i="32"/>
  <c r="Y22" i="32"/>
  <c r="Y23" i="32"/>
  <c r="Z24" i="32"/>
  <c r="AE24" i="32"/>
  <c r="AC24" i="32"/>
  <c r="AB24" i="32" s="1"/>
  <c r="AH24" i="32" s="1"/>
  <c r="AD24" i="32"/>
  <c r="Z32" i="32"/>
  <c r="Z36" i="32"/>
  <c r="Z40" i="32"/>
  <c r="Z48" i="32"/>
  <c r="Z58" i="32"/>
  <c r="Z62" i="32"/>
  <c r="Z71" i="32"/>
  <c r="I16" i="32"/>
  <c r="K16" i="32"/>
  <c r="P16" i="32"/>
  <c r="I17" i="32"/>
  <c r="K17" i="32"/>
  <c r="P17" i="32"/>
  <c r="X17" i="32" s="1"/>
  <c r="T17" i="32"/>
  <c r="H18" i="32"/>
  <c r="J18" i="32"/>
  <c r="O18" i="32"/>
  <c r="I19" i="32"/>
  <c r="K19" i="32"/>
  <c r="P19" i="32"/>
  <c r="T19" i="32"/>
  <c r="H20" i="32"/>
  <c r="J20" i="32"/>
  <c r="O20" i="32"/>
  <c r="AC20" i="32"/>
  <c r="AB20" i="32" s="1"/>
  <c r="AE20" i="32"/>
  <c r="I21" i="32"/>
  <c r="K21" i="32"/>
  <c r="P21" i="32"/>
  <c r="T21" i="32"/>
  <c r="H22" i="32"/>
  <c r="J22" i="32"/>
  <c r="O22" i="32"/>
  <c r="X22" i="32"/>
  <c r="AC22" i="32"/>
  <c r="AB22" i="32" s="1"/>
  <c r="AE22" i="32"/>
  <c r="I23" i="32"/>
  <c r="K23" i="32"/>
  <c r="P23" i="32"/>
  <c r="T23" i="32"/>
  <c r="I24" i="32"/>
  <c r="K24" i="32"/>
  <c r="P24" i="32"/>
  <c r="T24" i="32"/>
  <c r="W24" i="32"/>
  <c r="Y24" i="32"/>
  <c r="H25" i="32"/>
  <c r="J25" i="32"/>
  <c r="O25" i="32"/>
  <c r="AC25" i="32"/>
  <c r="AB25" i="32" s="1"/>
  <c r="AB26" i="32" s="1"/>
  <c r="X26" i="32"/>
  <c r="P27" i="32"/>
  <c r="I27" i="32"/>
  <c r="H27" i="32"/>
  <c r="Q27" i="32"/>
  <c r="V27" i="32"/>
  <c r="AE27" i="32"/>
  <c r="K28" i="32"/>
  <c r="AE28" i="32"/>
  <c r="AC28" i="32"/>
  <c r="AB28" i="32" s="1"/>
  <c r="AH28" i="32" s="1"/>
  <c r="Y28" i="32"/>
  <c r="AD28" i="32"/>
  <c r="R29" i="32"/>
  <c r="J29" i="32"/>
  <c r="AC29" i="32"/>
  <c r="AB29" i="32" s="1"/>
  <c r="AF29" i="32" s="1"/>
  <c r="X30" i="32"/>
  <c r="P31" i="32"/>
  <c r="I31" i="32"/>
  <c r="H31" i="32"/>
  <c r="Q31" i="32"/>
  <c r="V31" i="32"/>
  <c r="AE31" i="32"/>
  <c r="K32" i="32"/>
  <c r="AE32" i="32"/>
  <c r="AC32" i="32"/>
  <c r="AB32" i="32" s="1"/>
  <c r="AH32" i="32" s="1"/>
  <c r="Y32" i="32"/>
  <c r="AD32" i="32"/>
  <c r="R33" i="32"/>
  <c r="J33" i="32"/>
  <c r="AC33" i="32"/>
  <c r="AB33" i="32" s="1"/>
  <c r="AF33" i="32" s="1"/>
  <c r="X34" i="32"/>
  <c r="P35" i="32"/>
  <c r="I35" i="32"/>
  <c r="H35" i="32"/>
  <c r="Q35" i="32"/>
  <c r="V35" i="32"/>
  <c r="Z35" i="32" s="1"/>
  <c r="AE35" i="32"/>
  <c r="K36" i="32"/>
  <c r="AE36" i="32"/>
  <c r="AC36" i="32"/>
  <c r="AB36" i="32" s="1"/>
  <c r="AH36" i="32" s="1"/>
  <c r="Y36" i="32"/>
  <c r="AD36" i="32"/>
  <c r="R37" i="32"/>
  <c r="J37" i="32"/>
  <c r="AC37" i="32"/>
  <c r="AB37" i="32" s="1"/>
  <c r="AF37" i="32" s="1"/>
  <c r="X38" i="32"/>
  <c r="P39" i="32"/>
  <c r="I39" i="32"/>
  <c r="H39" i="32"/>
  <c r="Q39" i="32"/>
  <c r="V39" i="32"/>
  <c r="Z39" i="32" s="1"/>
  <c r="AE39" i="32"/>
  <c r="K40" i="32"/>
  <c r="AE40" i="32"/>
  <c r="AC40" i="32"/>
  <c r="AB40" i="32" s="1"/>
  <c r="AH40" i="32" s="1"/>
  <c r="Y40" i="32"/>
  <c r="AD40" i="32"/>
  <c r="R41" i="32"/>
  <c r="J41" i="32"/>
  <c r="AC41" i="32"/>
  <c r="AB41" i="32" s="1"/>
  <c r="AF41" i="32" s="1"/>
  <c r="P43" i="32"/>
  <c r="I43" i="32"/>
  <c r="H43" i="32"/>
  <c r="Q43" i="32"/>
  <c r="V43" i="32"/>
  <c r="AE43" i="32"/>
  <c r="K44" i="32"/>
  <c r="AE44" i="32"/>
  <c r="AC44" i="32"/>
  <c r="AB44" i="32" s="1"/>
  <c r="AH44" i="32" s="1"/>
  <c r="Y44" i="32"/>
  <c r="AD44" i="32"/>
  <c r="R45" i="32"/>
  <c r="J45" i="32"/>
  <c r="AC45" i="32"/>
  <c r="AB45" i="32" s="1"/>
  <c r="AF45" i="32" s="1"/>
  <c r="X46" i="32"/>
  <c r="P47" i="32"/>
  <c r="I47" i="32"/>
  <c r="H47" i="32"/>
  <c r="Q47" i="32"/>
  <c r="V47" i="32"/>
  <c r="Z47" i="32" s="1"/>
  <c r="AE47" i="32"/>
  <c r="K48" i="32"/>
  <c r="AE48" i="32"/>
  <c r="AC48" i="32"/>
  <c r="AB48" i="32" s="1"/>
  <c r="AH48" i="32" s="1"/>
  <c r="Y48" i="32"/>
  <c r="AD48" i="32"/>
  <c r="R49" i="32"/>
  <c r="J49" i="32"/>
  <c r="AC49" i="32"/>
  <c r="AB49" i="32" s="1"/>
  <c r="AB50" i="32" s="1"/>
  <c r="AH50" i="32" s="1"/>
  <c r="P51" i="32"/>
  <c r="I51" i="32"/>
  <c r="H51" i="32"/>
  <c r="Q51" i="32"/>
  <c r="V51" i="32"/>
  <c r="AE51" i="32"/>
  <c r="K52" i="32"/>
  <c r="AE52" i="32"/>
  <c r="AC52" i="32"/>
  <c r="AB52" i="32" s="1"/>
  <c r="AI52" i="32" s="1"/>
  <c r="Y52" i="32"/>
  <c r="AD52" i="32"/>
  <c r="R53" i="32"/>
  <c r="J53" i="32"/>
  <c r="AC53" i="32"/>
  <c r="AB53" i="32" s="1"/>
  <c r="AF53" i="32" s="1"/>
  <c r="P55" i="32"/>
  <c r="I55" i="32"/>
  <c r="H55" i="32"/>
  <c r="Q55" i="32"/>
  <c r="V55" i="32"/>
  <c r="Z55" i="32" s="1"/>
  <c r="AE55" i="32"/>
  <c r="K56" i="32"/>
  <c r="AE56" i="32"/>
  <c r="AC56" i="32"/>
  <c r="AB56" i="32" s="1"/>
  <c r="AI56" i="32" s="1"/>
  <c r="Y56" i="32"/>
  <c r="AD56" i="32"/>
  <c r="R57" i="32"/>
  <c r="J57" i="32"/>
  <c r="AC57" i="32"/>
  <c r="AB57" i="32" s="1"/>
  <c r="AF57" i="32" s="1"/>
  <c r="X58" i="32"/>
  <c r="P59" i="32"/>
  <c r="I59" i="32"/>
  <c r="H59" i="32"/>
  <c r="Q59" i="32"/>
  <c r="V59" i="32"/>
  <c r="Z59" i="32" s="1"/>
  <c r="AE59" i="32"/>
  <c r="K60" i="32"/>
  <c r="AE60" i="32"/>
  <c r="AC60" i="32"/>
  <c r="AB60" i="32" s="1"/>
  <c r="AI60" i="32" s="1"/>
  <c r="Y60" i="32"/>
  <c r="AD60" i="32"/>
  <c r="R61" i="32"/>
  <c r="J61" i="32"/>
  <c r="AC61" i="32"/>
  <c r="AB61" i="32" s="1"/>
  <c r="AF61" i="32" s="1"/>
  <c r="X62" i="32"/>
  <c r="P63" i="32"/>
  <c r="I63" i="32"/>
  <c r="H63" i="32"/>
  <c r="Q63" i="32"/>
  <c r="V63" i="32"/>
  <c r="Z63" i="32" s="1"/>
  <c r="AE63" i="32"/>
  <c r="K64" i="32"/>
  <c r="AE64" i="32"/>
  <c r="AC64" i="32"/>
  <c r="AB64" i="32" s="1"/>
  <c r="AH64" i="32" s="1"/>
  <c r="Y64" i="32"/>
  <c r="AD64" i="32"/>
  <c r="R65" i="32"/>
  <c r="J65" i="32"/>
  <c r="J64" i="32" s="1"/>
  <c r="AC65" i="32"/>
  <c r="AB65" i="32" s="1"/>
  <c r="AF65" i="32" s="1"/>
  <c r="X66" i="32"/>
  <c r="P67" i="32"/>
  <c r="I67" i="32"/>
  <c r="H67" i="32"/>
  <c r="Q67" i="32"/>
  <c r="V67" i="32"/>
  <c r="AE67" i="32"/>
  <c r="K68" i="32"/>
  <c r="AE68" i="32"/>
  <c r="AC68" i="32"/>
  <c r="AB68" i="32" s="1"/>
  <c r="AH68" i="32" s="1"/>
  <c r="Y68" i="32"/>
  <c r="AD68" i="32"/>
  <c r="R69" i="32"/>
  <c r="J69" i="32"/>
  <c r="AC69" i="32"/>
  <c r="AB69" i="32" s="1"/>
  <c r="AF69" i="32" s="1"/>
  <c r="X70" i="32"/>
  <c r="K71" i="32"/>
  <c r="AE71" i="32"/>
  <c r="AC71" i="32"/>
  <c r="AB71" i="32" s="1"/>
  <c r="AH71" i="32" s="1"/>
  <c r="Y71" i="32"/>
  <c r="AD71" i="32"/>
  <c r="R72" i="32"/>
  <c r="J72" i="32"/>
  <c r="AC72" i="32"/>
  <c r="AB72" i="32" s="1"/>
  <c r="AF72" i="32" s="1"/>
  <c r="X73" i="32"/>
  <c r="P74" i="32"/>
  <c r="I74" i="32"/>
  <c r="H74" i="32"/>
  <c r="AK74" i="32"/>
  <c r="T74" i="32"/>
  <c r="Q74" i="32"/>
  <c r="V74" i="32"/>
  <c r="AE74" i="32"/>
  <c r="R75" i="32"/>
  <c r="J75" i="32"/>
  <c r="AC75" i="32"/>
  <c r="AB75" i="32" s="1"/>
  <c r="AF75" i="32" s="1"/>
  <c r="P76" i="32"/>
  <c r="I76" i="32"/>
  <c r="H76" i="32"/>
  <c r="AK76" i="32"/>
  <c r="AL76" i="32" s="1"/>
  <c r="T76" i="32"/>
  <c r="Q76" i="32"/>
  <c r="V76" i="32"/>
  <c r="Z76" i="32" s="1"/>
  <c r="AE76" i="32"/>
  <c r="R77" i="32"/>
  <c r="J77" i="32"/>
  <c r="AC77" i="32"/>
  <c r="AB77" i="32" s="1"/>
  <c r="AF77" i="32" s="1"/>
  <c r="P78" i="32"/>
  <c r="I78" i="32"/>
  <c r="H78" i="32"/>
  <c r="AK78" i="32"/>
  <c r="AO78" i="32" s="1"/>
  <c r="T78" i="32"/>
  <c r="Q78" i="32"/>
  <c r="V78" i="32"/>
  <c r="Z78" i="32" s="1"/>
  <c r="AE78" i="32"/>
  <c r="R79" i="32"/>
  <c r="J79" i="32"/>
  <c r="AC79" i="32"/>
  <c r="AB79" i="32" s="1"/>
  <c r="AF79" i="32" s="1"/>
  <c r="P80" i="32"/>
  <c r="I80" i="32"/>
  <c r="H80" i="32"/>
  <c r="AK80" i="32"/>
  <c r="AL80" i="32" s="1"/>
  <c r="T80" i="32"/>
  <c r="Q80" i="32"/>
  <c r="V80" i="32"/>
  <c r="AE80" i="32"/>
  <c r="R81" i="32"/>
  <c r="J81" i="32"/>
  <c r="AC81" i="32"/>
  <c r="AB81" i="32" s="1"/>
  <c r="AB82" i="32" s="1"/>
  <c r="P82" i="32"/>
  <c r="I82" i="32"/>
  <c r="H82" i="32"/>
  <c r="Q82" i="32"/>
  <c r="AE82" i="32"/>
  <c r="R83" i="32"/>
  <c r="J83" i="32"/>
  <c r="AC83" i="32"/>
  <c r="AB83" i="32" s="1"/>
  <c r="AB84" i="32" s="1"/>
  <c r="P84" i="32"/>
  <c r="I84" i="32"/>
  <c r="H84" i="32"/>
  <c r="Q84" i="32"/>
  <c r="AE84" i="32"/>
  <c r="R85" i="32"/>
  <c r="J85" i="32"/>
  <c r="AC85" i="32"/>
  <c r="AB85" i="32" s="1"/>
  <c r="AF85" i="32" s="1"/>
  <c r="P86" i="32"/>
  <c r="I86" i="32"/>
  <c r="H86" i="32"/>
  <c r="AK86" i="32"/>
  <c r="AL86" i="32" s="1"/>
  <c r="T86" i="32"/>
  <c r="Q86" i="32"/>
  <c r="V86" i="32"/>
  <c r="Y88" i="32"/>
  <c r="Y90" i="32"/>
  <c r="Y92" i="32"/>
  <c r="Y94" i="32"/>
  <c r="AD95" i="32"/>
  <c r="AE95" i="32"/>
  <c r="AC95" i="32"/>
  <c r="AB95" i="32" s="1"/>
  <c r="AI95" i="32" s="1"/>
  <c r="AD97" i="32"/>
  <c r="AE97" i="32"/>
  <c r="AC97" i="32"/>
  <c r="AB97" i="32" s="1"/>
  <c r="AO98" i="32"/>
  <c r="AD98" i="32"/>
  <c r="AE98" i="32"/>
  <c r="AC98" i="32"/>
  <c r="AB98" i="32" s="1"/>
  <c r="AI98" i="32" s="1"/>
  <c r="AD99" i="32"/>
  <c r="AE99" i="32"/>
  <c r="AC99" i="32"/>
  <c r="AB99" i="32" s="1"/>
  <c r="AD100" i="32"/>
  <c r="AE100" i="32"/>
  <c r="AC100" i="32"/>
  <c r="AB100" i="32" s="1"/>
  <c r="Z101" i="32"/>
  <c r="AN102" i="32"/>
  <c r="Y102" i="32"/>
  <c r="Z103" i="32"/>
  <c r="AN104" i="32"/>
  <c r="Y104" i="32"/>
  <c r="Z105" i="32"/>
  <c r="Y106" i="32"/>
  <c r="Y108" i="32"/>
  <c r="AN110" i="32"/>
  <c r="Y110" i="32"/>
  <c r="Z111" i="32"/>
  <c r="AD112" i="32"/>
  <c r="AE112" i="32"/>
  <c r="AC112" i="32"/>
  <c r="AB112" i="32" s="1"/>
  <c r="AI112" i="32" s="1"/>
  <c r="Z113" i="32"/>
  <c r="AD114" i="32"/>
  <c r="AE114" i="32"/>
  <c r="AC114" i="32"/>
  <c r="AB114" i="32" s="1"/>
  <c r="Z115" i="32"/>
  <c r="AN116" i="32"/>
  <c r="Y116" i="32"/>
  <c r="Z117" i="32"/>
  <c r="AO117" i="32"/>
  <c r="AN118" i="32"/>
  <c r="Y118" i="32"/>
  <c r="Z125" i="32"/>
  <c r="AO125" i="32"/>
  <c r="Z127" i="32"/>
  <c r="AO127" i="32"/>
  <c r="Z149" i="32"/>
  <c r="Z168" i="32"/>
  <c r="AO171" i="32"/>
  <c r="Z178" i="32"/>
  <c r="AO178" i="32"/>
  <c r="Z183" i="32"/>
  <c r="H16" i="32"/>
  <c r="J16" i="32"/>
  <c r="O16" i="32"/>
  <c r="H17" i="32"/>
  <c r="J17" i="32"/>
  <c r="O17" i="32"/>
  <c r="W17" i="32" s="1"/>
  <c r="K18" i="32"/>
  <c r="H19" i="32"/>
  <c r="J19" i="32"/>
  <c r="O19" i="32"/>
  <c r="K20" i="32"/>
  <c r="H21" i="32"/>
  <c r="J21" i="32"/>
  <c r="O21" i="32"/>
  <c r="K22" i="32"/>
  <c r="H23" i="32"/>
  <c r="J23" i="32"/>
  <c r="O23" i="32"/>
  <c r="K25" i="32"/>
  <c r="AE25" i="32"/>
  <c r="K26" i="32"/>
  <c r="AE26" i="32"/>
  <c r="AC26" i="32"/>
  <c r="AD26" i="32"/>
  <c r="AC27" i="32"/>
  <c r="AB27" i="32" s="1"/>
  <c r="P29" i="32"/>
  <c r="I29" i="32"/>
  <c r="H29" i="32"/>
  <c r="Q29" i="32"/>
  <c r="V29" i="32"/>
  <c r="W29" i="32" s="1"/>
  <c r="K30" i="32"/>
  <c r="AE30" i="32"/>
  <c r="AC30" i="32"/>
  <c r="AB30" i="32" s="1"/>
  <c r="AH30" i="32" s="1"/>
  <c r="AD30" i="32"/>
  <c r="AC31" i="32"/>
  <c r="AB31" i="32" s="1"/>
  <c r="AI31" i="32" s="1"/>
  <c r="X32" i="32"/>
  <c r="P33" i="32"/>
  <c r="I33" i="32"/>
  <c r="H33" i="32"/>
  <c r="Q33" i="32"/>
  <c r="V33" i="32"/>
  <c r="W33" i="32" s="1"/>
  <c r="K34" i="32"/>
  <c r="AE34" i="32"/>
  <c r="AC34" i="32"/>
  <c r="AB34" i="32" s="1"/>
  <c r="AH34" i="32" s="1"/>
  <c r="AD34" i="32"/>
  <c r="AC35" i="32"/>
  <c r="AB35" i="32" s="1"/>
  <c r="AI35" i="32" s="1"/>
  <c r="X36" i="32"/>
  <c r="P37" i="32"/>
  <c r="I37" i="32"/>
  <c r="H37" i="32"/>
  <c r="Q37" i="32"/>
  <c r="V37" i="32"/>
  <c r="W37" i="32" s="1"/>
  <c r="K38" i="32"/>
  <c r="AE38" i="32"/>
  <c r="AC38" i="32"/>
  <c r="AB38" i="32" s="1"/>
  <c r="AH38" i="32" s="1"/>
  <c r="AD38" i="32"/>
  <c r="AC39" i="32"/>
  <c r="AB39" i="32" s="1"/>
  <c r="AI39" i="32" s="1"/>
  <c r="X40" i="32"/>
  <c r="P41" i="32"/>
  <c r="I41" i="32"/>
  <c r="H41" i="32"/>
  <c r="Q41" i="32"/>
  <c r="V41" i="32"/>
  <c r="W41" i="32" s="1"/>
  <c r="K42" i="32"/>
  <c r="AE42" i="32"/>
  <c r="AC42" i="32"/>
  <c r="AB42" i="32" s="1"/>
  <c r="AH42" i="32" s="1"/>
  <c r="AD42" i="32"/>
  <c r="AC43" i="32"/>
  <c r="AB43" i="32" s="1"/>
  <c r="X44" i="32"/>
  <c r="P45" i="32"/>
  <c r="I45" i="32"/>
  <c r="H45" i="32"/>
  <c r="Q45" i="32"/>
  <c r="V45" i="32"/>
  <c r="W45" i="32" s="1"/>
  <c r="K46" i="32"/>
  <c r="AE46" i="32"/>
  <c r="AC46" i="32"/>
  <c r="AB46" i="32" s="1"/>
  <c r="AH46" i="32" s="1"/>
  <c r="AD46" i="32"/>
  <c r="AC47" i="32"/>
  <c r="AB47" i="32" s="1"/>
  <c r="AI47" i="32" s="1"/>
  <c r="X48" i="32"/>
  <c r="P49" i="32"/>
  <c r="I49" i="32"/>
  <c r="H49" i="32"/>
  <c r="Q49" i="32"/>
  <c r="V49" i="32"/>
  <c r="V50" i="32" s="1"/>
  <c r="Y50" i="32" s="1"/>
  <c r="K50" i="32"/>
  <c r="AE50" i="32"/>
  <c r="AC50" i="32"/>
  <c r="AD50" i="32"/>
  <c r="AC51" i="32"/>
  <c r="AB51" i="32" s="1"/>
  <c r="P53" i="32"/>
  <c r="I53" i="32"/>
  <c r="H53" i="32"/>
  <c r="Q53" i="32"/>
  <c r="V53" i="32"/>
  <c r="W53" i="32" s="1"/>
  <c r="K54" i="32"/>
  <c r="AE54" i="32"/>
  <c r="AC54" i="32"/>
  <c r="AB54" i="32" s="1"/>
  <c r="AH54" i="32" s="1"/>
  <c r="AD54" i="32"/>
  <c r="AC55" i="32"/>
  <c r="AB55" i="32" s="1"/>
  <c r="AI55" i="32" s="1"/>
  <c r="P57" i="32"/>
  <c r="I57" i="32"/>
  <c r="H57" i="32"/>
  <c r="Q57" i="32"/>
  <c r="V57" i="32"/>
  <c r="W57" i="32" s="1"/>
  <c r="K58" i="32"/>
  <c r="AE58" i="32"/>
  <c r="AC58" i="32"/>
  <c r="AB58" i="32" s="1"/>
  <c r="AH58" i="32" s="1"/>
  <c r="AD58" i="32"/>
  <c r="AC59" i="32"/>
  <c r="AB59" i="32" s="1"/>
  <c r="AI59" i="32" s="1"/>
  <c r="X60" i="32"/>
  <c r="P61" i="32"/>
  <c r="I61" i="32"/>
  <c r="H61" i="32"/>
  <c r="Q61" i="32"/>
  <c r="V61" i="32"/>
  <c r="W61" i="32" s="1"/>
  <c r="K62" i="32"/>
  <c r="AE62" i="32"/>
  <c r="AC62" i="32"/>
  <c r="AB62" i="32" s="1"/>
  <c r="AD62" i="32"/>
  <c r="W63" i="32"/>
  <c r="AC63" i="32"/>
  <c r="AB63" i="32" s="1"/>
  <c r="AI63" i="32" s="1"/>
  <c r="X64" i="32"/>
  <c r="P65" i="32"/>
  <c r="I65" i="32"/>
  <c r="I64" i="32" s="1"/>
  <c r="H65" i="32"/>
  <c r="H64" i="32" s="1"/>
  <c r="Q65" i="32"/>
  <c r="V65" i="32"/>
  <c r="W65" i="32" s="1"/>
  <c r="K66" i="32"/>
  <c r="AE66" i="32"/>
  <c r="AC66" i="32"/>
  <c r="AB66" i="32" s="1"/>
  <c r="AH66" i="32" s="1"/>
  <c r="AD66" i="32"/>
  <c r="AC67" i="32"/>
  <c r="AB67" i="32" s="1"/>
  <c r="AI67" i="32" s="1"/>
  <c r="X68" i="32"/>
  <c r="P69" i="32"/>
  <c r="I69" i="32"/>
  <c r="H69" i="32"/>
  <c r="Q69" i="32"/>
  <c r="V69" i="32"/>
  <c r="W69" i="32" s="1"/>
  <c r="K70" i="32"/>
  <c r="AE70" i="32"/>
  <c r="AC70" i="32"/>
  <c r="AB70" i="32" s="1"/>
  <c r="AH70" i="32" s="1"/>
  <c r="AD70" i="32"/>
  <c r="X71" i="32"/>
  <c r="P72" i="32"/>
  <c r="I72" i="32"/>
  <c r="H72" i="32"/>
  <c r="Q72" i="32"/>
  <c r="V72" i="32"/>
  <c r="W72" i="32" s="1"/>
  <c r="K73" i="32"/>
  <c r="AE73" i="32"/>
  <c r="AC73" i="32"/>
  <c r="AB73" i="32" s="1"/>
  <c r="AH73" i="32" s="1"/>
  <c r="AD73" i="32"/>
  <c r="AC74" i="32"/>
  <c r="AB74" i="32" s="1"/>
  <c r="P75" i="32"/>
  <c r="I75" i="32"/>
  <c r="H75" i="32"/>
  <c r="AK75" i="32"/>
  <c r="AL75" i="32" s="1"/>
  <c r="T75" i="32"/>
  <c r="Q75" i="32"/>
  <c r="V75" i="32"/>
  <c r="W75" i="32" s="1"/>
  <c r="AO76" i="32"/>
  <c r="AC76" i="32"/>
  <c r="AB76" i="32" s="1"/>
  <c r="AI76" i="32" s="1"/>
  <c r="P77" i="32"/>
  <c r="I77" i="32"/>
  <c r="H77" i="32"/>
  <c r="AK77" i="32"/>
  <c r="AL77" i="32" s="1"/>
  <c r="T77" i="32"/>
  <c r="Q77" i="32"/>
  <c r="V77" i="32"/>
  <c r="W77" i="32" s="1"/>
  <c r="AC78" i="32"/>
  <c r="AB78" i="32" s="1"/>
  <c r="AI78" i="32" s="1"/>
  <c r="AL78" i="32"/>
  <c r="P79" i="32"/>
  <c r="I79" i="32"/>
  <c r="H79" i="32"/>
  <c r="AK79" i="32"/>
  <c r="AL79" i="32" s="1"/>
  <c r="T79" i="32"/>
  <c r="Q79" i="32"/>
  <c r="V79" i="32"/>
  <c r="W79" i="32" s="1"/>
  <c r="AO80" i="32"/>
  <c r="AC80" i="32"/>
  <c r="AB80" i="32" s="1"/>
  <c r="P81" i="32"/>
  <c r="I81" i="32"/>
  <c r="H81" i="32"/>
  <c r="AK81" i="32"/>
  <c r="AK82" i="32" s="1"/>
  <c r="T81" i="32"/>
  <c r="Q81" i="32"/>
  <c r="V81" i="32"/>
  <c r="V82" i="32" s="1"/>
  <c r="AC82" i="32"/>
  <c r="P83" i="32"/>
  <c r="I83" i="32"/>
  <c r="H83" i="32"/>
  <c r="AK83" i="32"/>
  <c r="AK84" i="32" s="1"/>
  <c r="AL84" i="32" s="1"/>
  <c r="T83" i="32"/>
  <c r="Q83" i="32"/>
  <c r="V83" i="32"/>
  <c r="V84" i="32" s="1"/>
  <c r="AC84" i="32"/>
  <c r="P85" i="32"/>
  <c r="I85" i="32"/>
  <c r="H85" i="32"/>
  <c r="AK85" i="32"/>
  <c r="AL85" i="32" s="1"/>
  <c r="T85" i="32"/>
  <c r="Q85" i="32"/>
  <c r="V85" i="32"/>
  <c r="W85" i="32" s="1"/>
  <c r="W86" i="32"/>
  <c r="AD86" i="32"/>
  <c r="AE86" i="32"/>
  <c r="AC86" i="32"/>
  <c r="AB86" i="32" s="1"/>
  <c r="AD87" i="32"/>
  <c r="AE87" i="32"/>
  <c r="AC87" i="32"/>
  <c r="AB87" i="32" s="1"/>
  <c r="Z88" i="32"/>
  <c r="AD89" i="32"/>
  <c r="AE89" i="32"/>
  <c r="AC89" i="32"/>
  <c r="AB89" i="32" s="1"/>
  <c r="Z90" i="32"/>
  <c r="AD91" i="32"/>
  <c r="AE91" i="32"/>
  <c r="AC91" i="32"/>
  <c r="AB91" i="32" s="1"/>
  <c r="Z92" i="32"/>
  <c r="AD93" i="32"/>
  <c r="AE93" i="32"/>
  <c r="AC93" i="32"/>
  <c r="AB93" i="32" s="1"/>
  <c r="AI93" i="32" s="1"/>
  <c r="Z94" i="32"/>
  <c r="AG95" i="32"/>
  <c r="Y96" i="32"/>
  <c r="AM97" i="32"/>
  <c r="AM98" i="32"/>
  <c r="AM99" i="32"/>
  <c r="AN101" i="32"/>
  <c r="Y101" i="32"/>
  <c r="AN103" i="32"/>
  <c r="Y103" i="32"/>
  <c r="Z104" i="32"/>
  <c r="Y105" i="32"/>
  <c r="Z106" i="32"/>
  <c r="AD107" i="32"/>
  <c r="AE107" i="32"/>
  <c r="AC107" i="32"/>
  <c r="AB107" i="32" s="1"/>
  <c r="AI107" i="32" s="1"/>
  <c r="Z108" i="32"/>
  <c r="AO108" i="32"/>
  <c r="AN109" i="32"/>
  <c r="Y109" i="32"/>
  <c r="Y111" i="32"/>
  <c r="Y113" i="32"/>
  <c r="AN115" i="32"/>
  <c r="Y115" i="32"/>
  <c r="Z116" i="32"/>
  <c r="AO116" i="32"/>
  <c r="AN117" i="32"/>
  <c r="Y117" i="32"/>
  <c r="AO118" i="32"/>
  <c r="AN119" i="32"/>
  <c r="Z121" i="32"/>
  <c r="Z126" i="32"/>
  <c r="Z133" i="32"/>
  <c r="Z158" i="32"/>
  <c r="Z160" i="32"/>
  <c r="AO170" i="32"/>
  <c r="AO172" i="32"/>
  <c r="Z175" i="32"/>
  <c r="AO175" i="32"/>
  <c r="AO177" i="32"/>
  <c r="Z181" i="32"/>
  <c r="H87" i="32"/>
  <c r="J87" i="32"/>
  <c r="O87" i="32"/>
  <c r="Q87" i="32"/>
  <c r="V87" i="32"/>
  <c r="X87" i="32" s="1"/>
  <c r="K88" i="32"/>
  <c r="AD88" i="32"/>
  <c r="H89" i="32"/>
  <c r="J89" i="32"/>
  <c r="O89" i="32"/>
  <c r="Q89" i="32"/>
  <c r="V89" i="32"/>
  <c r="Z89" i="32" s="1"/>
  <c r="K90" i="32"/>
  <c r="AD90" i="32"/>
  <c r="H91" i="32"/>
  <c r="J91" i="32"/>
  <c r="O91" i="32"/>
  <c r="Q91" i="32"/>
  <c r="V91" i="32"/>
  <c r="X91" i="32" s="1"/>
  <c r="K92" i="32"/>
  <c r="AD92" i="32"/>
  <c r="H93" i="32"/>
  <c r="J93" i="32"/>
  <c r="O93" i="32"/>
  <c r="Q93" i="32"/>
  <c r="V93" i="32"/>
  <c r="Z93" i="32" s="1"/>
  <c r="K94" i="32"/>
  <c r="AD94" i="32"/>
  <c r="H95" i="32"/>
  <c r="H94" i="32" s="1"/>
  <c r="J95" i="32"/>
  <c r="J94" i="32" s="1"/>
  <c r="O95" i="32"/>
  <c r="Q95" i="32"/>
  <c r="V95" i="32"/>
  <c r="Z95" i="32" s="1"/>
  <c r="K96" i="32"/>
  <c r="AD96" i="32"/>
  <c r="H97" i="32"/>
  <c r="J97" i="32"/>
  <c r="O97" i="32"/>
  <c r="Q97" i="32"/>
  <c r="V97" i="32"/>
  <c r="X97" i="32" s="1"/>
  <c r="H98" i="32"/>
  <c r="J98" i="32"/>
  <c r="O98" i="32"/>
  <c r="Q98" i="32"/>
  <c r="V98" i="32"/>
  <c r="Z98" i="32" s="1"/>
  <c r="H99" i="32"/>
  <c r="J99" i="32"/>
  <c r="O99" i="32"/>
  <c r="Q99" i="32"/>
  <c r="V99" i="32"/>
  <c r="X99" i="32" s="1"/>
  <c r="H100" i="32"/>
  <c r="J100" i="32"/>
  <c r="O100" i="32"/>
  <c r="Q100" i="32"/>
  <c r="V100" i="32"/>
  <c r="K101" i="32"/>
  <c r="AD101" i="32"/>
  <c r="AM101" i="32"/>
  <c r="K102" i="32"/>
  <c r="AD102" i="32"/>
  <c r="K103" i="32"/>
  <c r="AD103" i="32"/>
  <c r="AM103" i="32"/>
  <c r="K104" i="32"/>
  <c r="AD104" i="32"/>
  <c r="K105" i="32"/>
  <c r="AD105" i="32"/>
  <c r="AM105" i="32"/>
  <c r="K106" i="32"/>
  <c r="AD106" i="32"/>
  <c r="H107" i="32"/>
  <c r="J107" i="32"/>
  <c r="O107" i="32"/>
  <c r="Q107" i="32"/>
  <c r="V107" i="32"/>
  <c r="X107" i="32" s="1"/>
  <c r="K108" i="32"/>
  <c r="AD108" i="32"/>
  <c r="AM108" i="32"/>
  <c r="K109" i="32"/>
  <c r="AD109" i="32"/>
  <c r="AM109" i="32"/>
  <c r="K110" i="32"/>
  <c r="AD110" i="32"/>
  <c r="AM110" i="32"/>
  <c r="K111" i="32"/>
  <c r="AD111" i="32"/>
  <c r="H112" i="32"/>
  <c r="J112" i="32"/>
  <c r="O112" i="32"/>
  <c r="Q112" i="32"/>
  <c r="V112" i="32"/>
  <c r="Z112" i="32" s="1"/>
  <c r="K113" i="32"/>
  <c r="AD113" i="32"/>
  <c r="H114" i="32"/>
  <c r="J114" i="32"/>
  <c r="O114" i="32"/>
  <c r="Q114" i="32"/>
  <c r="V114" i="32"/>
  <c r="K115" i="32"/>
  <c r="AD115" i="32"/>
  <c r="AM115" i="32"/>
  <c r="K116" i="32"/>
  <c r="AD116" i="32"/>
  <c r="K117" i="32"/>
  <c r="AD117" i="32"/>
  <c r="AM117" i="32"/>
  <c r="K118" i="32"/>
  <c r="AD118" i="32"/>
  <c r="K119" i="32"/>
  <c r="AD119" i="32"/>
  <c r="P120" i="32"/>
  <c r="I120" i="32"/>
  <c r="H120" i="32"/>
  <c r="Q120" i="32"/>
  <c r="V120" i="32"/>
  <c r="K121" i="32"/>
  <c r="AE121" i="32"/>
  <c r="AC121" i="32"/>
  <c r="AB121" i="32" s="1"/>
  <c r="AH121" i="32" s="1"/>
  <c r="AD121" i="32"/>
  <c r="AC122" i="32"/>
  <c r="AB122" i="32" s="1"/>
  <c r="AI122" i="32" s="1"/>
  <c r="X123" i="32"/>
  <c r="P124" i="32"/>
  <c r="I124" i="32"/>
  <c r="H124" i="32"/>
  <c r="Q124" i="32"/>
  <c r="V124" i="32"/>
  <c r="K125" i="32"/>
  <c r="AE125" i="32"/>
  <c r="AC125" i="32"/>
  <c r="AB125" i="32" s="1"/>
  <c r="AH125" i="32" s="1"/>
  <c r="AD125" i="32"/>
  <c r="X126" i="32"/>
  <c r="K127" i="32"/>
  <c r="AE127" i="32"/>
  <c r="AC127" i="32"/>
  <c r="AB127" i="32" s="1"/>
  <c r="AH127" i="32" s="1"/>
  <c r="AD127" i="32"/>
  <c r="X128" i="32"/>
  <c r="P129" i="32"/>
  <c r="I129" i="32"/>
  <c r="H129" i="32"/>
  <c r="AK129" i="32"/>
  <c r="T129" i="32"/>
  <c r="Q129" i="32"/>
  <c r="V129" i="32"/>
  <c r="AC130" i="32"/>
  <c r="AB130" i="32" s="1"/>
  <c r="AF130" i="32" s="1"/>
  <c r="P131" i="32"/>
  <c r="I131" i="32"/>
  <c r="H131" i="32"/>
  <c r="AK131" i="32"/>
  <c r="T131" i="32"/>
  <c r="Q131" i="32"/>
  <c r="V131" i="32"/>
  <c r="AC132" i="32"/>
  <c r="AB132" i="32" s="1"/>
  <c r="AF132" i="32" s="1"/>
  <c r="X133" i="32"/>
  <c r="P134" i="32"/>
  <c r="I134" i="32"/>
  <c r="H134" i="32"/>
  <c r="AK134" i="32"/>
  <c r="T134" i="32"/>
  <c r="Q134" i="32"/>
  <c r="V134" i="32"/>
  <c r="AC135" i="32"/>
  <c r="AB135" i="32" s="1"/>
  <c r="AF135" i="32" s="1"/>
  <c r="P136" i="32"/>
  <c r="I136" i="32"/>
  <c r="H136" i="32"/>
  <c r="AK136" i="32"/>
  <c r="AK137" i="32" s="1"/>
  <c r="AO137" i="32" s="1"/>
  <c r="T136" i="32"/>
  <c r="Q136" i="32"/>
  <c r="V136" i="32"/>
  <c r="V137" i="32" s="1"/>
  <c r="W137" i="32" s="1"/>
  <c r="AC137" i="32"/>
  <c r="P138" i="32"/>
  <c r="I138" i="32"/>
  <c r="H138" i="32"/>
  <c r="AK138" i="32"/>
  <c r="T138" i="32"/>
  <c r="Q138" i="32"/>
  <c r="V138" i="32"/>
  <c r="AC139" i="32"/>
  <c r="AB139" i="32" s="1"/>
  <c r="AF139" i="32" s="1"/>
  <c r="P140" i="32"/>
  <c r="I140" i="32"/>
  <c r="H140" i="32"/>
  <c r="Q140" i="32"/>
  <c r="V140" i="32"/>
  <c r="K141" i="32"/>
  <c r="AE141" i="32"/>
  <c r="AC141" i="32"/>
  <c r="AB141" i="32" s="1"/>
  <c r="AH141" i="32" s="1"/>
  <c r="AD141" i="32"/>
  <c r="AC142" i="32"/>
  <c r="AB142" i="32" s="1"/>
  <c r="X143" i="32"/>
  <c r="P144" i="32"/>
  <c r="I144" i="32"/>
  <c r="H144" i="32"/>
  <c r="AK144" i="32"/>
  <c r="T144" i="32"/>
  <c r="Q144" i="32"/>
  <c r="V144" i="32"/>
  <c r="AC145" i="32"/>
  <c r="AB145" i="32" s="1"/>
  <c r="AF145" i="32" s="1"/>
  <c r="P146" i="32"/>
  <c r="I146" i="32"/>
  <c r="H146" i="32"/>
  <c r="AK146" i="32"/>
  <c r="T146" i="32"/>
  <c r="Q146" i="32"/>
  <c r="V146" i="32"/>
  <c r="AC147" i="32"/>
  <c r="AB147" i="32" s="1"/>
  <c r="AF147" i="32" s="1"/>
  <c r="P148" i="32"/>
  <c r="I148" i="32"/>
  <c r="H148" i="32"/>
  <c r="Q148" i="32"/>
  <c r="V148" i="32"/>
  <c r="K149" i="32"/>
  <c r="AE149" i="32"/>
  <c r="AC149" i="32"/>
  <c r="AB149" i="32" s="1"/>
  <c r="AH149" i="32" s="1"/>
  <c r="AD149" i="32"/>
  <c r="AC150" i="32"/>
  <c r="AB150" i="32" s="1"/>
  <c r="P151" i="32"/>
  <c r="I151" i="32"/>
  <c r="H151" i="32"/>
  <c r="AK151" i="32"/>
  <c r="T151" i="32"/>
  <c r="Q151" i="32"/>
  <c r="V151" i="32"/>
  <c r="AC152" i="32"/>
  <c r="AB152" i="32" s="1"/>
  <c r="AF152" i="32" s="1"/>
  <c r="P153" i="32"/>
  <c r="I153" i="32"/>
  <c r="H153" i="32"/>
  <c r="AK153" i="32"/>
  <c r="T153" i="32"/>
  <c r="Q153" i="32"/>
  <c r="V153" i="32"/>
  <c r="AC154" i="32"/>
  <c r="AB154" i="32" s="1"/>
  <c r="AF154" i="32" s="1"/>
  <c r="P155" i="32"/>
  <c r="I155" i="32"/>
  <c r="H155" i="32"/>
  <c r="AK155" i="32"/>
  <c r="T155" i="32"/>
  <c r="Q155" i="32"/>
  <c r="V155" i="32"/>
  <c r="AC156" i="32"/>
  <c r="AB156" i="32" s="1"/>
  <c r="AF156" i="32" s="1"/>
  <c r="P157" i="32"/>
  <c r="I157" i="32"/>
  <c r="H157" i="32"/>
  <c r="Q157" i="32"/>
  <c r="V157" i="32"/>
  <c r="K158" i="32"/>
  <c r="AE158" i="32"/>
  <c r="AC158" i="32"/>
  <c r="AB158" i="32" s="1"/>
  <c r="AH158" i="32" s="1"/>
  <c r="AD158" i="32"/>
  <c r="AC159" i="32"/>
  <c r="AB159" i="32" s="1"/>
  <c r="AI159" i="32" s="1"/>
  <c r="P161" i="32"/>
  <c r="I161" i="32"/>
  <c r="H161" i="32"/>
  <c r="Q161" i="32"/>
  <c r="V161" i="32"/>
  <c r="K162" i="32"/>
  <c r="AE162" i="32"/>
  <c r="AC162" i="32"/>
  <c r="AB162" i="32" s="1"/>
  <c r="AH162" i="32" s="1"/>
  <c r="AD162" i="32"/>
  <c r="AC163" i="32"/>
  <c r="AB163" i="32" s="1"/>
  <c r="AF163" i="32" s="1"/>
  <c r="P164" i="32"/>
  <c r="I164" i="32"/>
  <c r="H164" i="32"/>
  <c r="AK164" i="32"/>
  <c r="T164" i="32"/>
  <c r="Q164" i="32"/>
  <c r="V164" i="32"/>
  <c r="AC165" i="32"/>
  <c r="AB165" i="32" s="1"/>
  <c r="AF165" i="32" s="1"/>
  <c r="P166" i="32"/>
  <c r="I166" i="32"/>
  <c r="H166" i="32"/>
  <c r="AK166" i="32"/>
  <c r="T166" i="32"/>
  <c r="Q166" i="32"/>
  <c r="V166" i="32"/>
  <c r="AC167" i="32"/>
  <c r="AB167" i="32" s="1"/>
  <c r="AG167" i="32" s="1"/>
  <c r="X168" i="32"/>
  <c r="P169" i="32"/>
  <c r="I169" i="32"/>
  <c r="H169" i="32"/>
  <c r="Q169" i="32"/>
  <c r="V169" i="32"/>
  <c r="K170" i="32"/>
  <c r="AE170" i="32"/>
  <c r="AC170" i="32"/>
  <c r="AB170" i="32" s="1"/>
  <c r="AH170" i="32" s="1"/>
  <c r="AD170" i="32"/>
  <c r="X171" i="32"/>
  <c r="K172" i="32"/>
  <c r="AE172" i="32"/>
  <c r="AC172" i="32"/>
  <c r="AB172" i="32" s="1"/>
  <c r="AH172" i="32" s="1"/>
  <c r="AD172" i="32"/>
  <c r="P174" i="32"/>
  <c r="I174" i="32"/>
  <c r="H174" i="32"/>
  <c r="Q174" i="32"/>
  <c r="V174" i="32"/>
  <c r="K175" i="32"/>
  <c r="AE175" i="32"/>
  <c r="AC175" i="32"/>
  <c r="AB175" i="32" s="1"/>
  <c r="AH175" i="32" s="1"/>
  <c r="AD175" i="32"/>
  <c r="X176" i="32"/>
  <c r="K177" i="32"/>
  <c r="AE177" i="32"/>
  <c r="AC177" i="32"/>
  <c r="AB177" i="32" s="1"/>
  <c r="AH177" i="32" s="1"/>
  <c r="AD177" i="32"/>
  <c r="X178" i="32"/>
  <c r="K179" i="32"/>
  <c r="AE179" i="32"/>
  <c r="AC179" i="32"/>
  <c r="AB179" i="32" s="1"/>
  <c r="AH179" i="32" s="1"/>
  <c r="AD179" i="32"/>
  <c r="AC180" i="32"/>
  <c r="AB180" i="32" s="1"/>
  <c r="AG180" i="32" s="1"/>
  <c r="X181" i="32"/>
  <c r="P182" i="32"/>
  <c r="I182" i="32"/>
  <c r="H182" i="32"/>
  <c r="Q182" i="32"/>
  <c r="V182" i="32"/>
  <c r="K183" i="32"/>
  <c r="AE183" i="32"/>
  <c r="AC183" i="32"/>
  <c r="AB183" i="32" s="1"/>
  <c r="AH183" i="32" s="1"/>
  <c r="Y183" i="32"/>
  <c r="AD183" i="32"/>
  <c r="AD184" i="32"/>
  <c r="AE184" i="32"/>
  <c r="AC184" i="32"/>
  <c r="AB184" i="32" s="1"/>
  <c r="AI184" i="32" s="1"/>
  <c r="Z185" i="32"/>
  <c r="AN186" i="32"/>
  <c r="Z189" i="32"/>
  <c r="AD190" i="32"/>
  <c r="AE190" i="32"/>
  <c r="AC190" i="32"/>
  <c r="AB190" i="32" s="1"/>
  <c r="AI190" i="32" s="1"/>
  <c r="Z191" i="32"/>
  <c r="AO193" i="32"/>
  <c r="AN194" i="32"/>
  <c r="AN195" i="32"/>
  <c r="Y195" i="32"/>
  <c r="Z196" i="32"/>
  <c r="AO196" i="32"/>
  <c r="Y197" i="32"/>
  <c r="Y199" i="32"/>
  <c r="AN201" i="32"/>
  <c r="Y201" i="32"/>
  <c r="Z202" i="32"/>
  <c r="AN203" i="32"/>
  <c r="Y203" i="32"/>
  <c r="Z204" i="32"/>
  <c r="AO205" i="32"/>
  <c r="AD205" i="32"/>
  <c r="AE205" i="32"/>
  <c r="AC205" i="32"/>
  <c r="AB205" i="32" s="1"/>
  <c r="AI205" i="32" s="1"/>
  <c r="AO206" i="32"/>
  <c r="AD206" i="32"/>
  <c r="AE206" i="32"/>
  <c r="AC206" i="32"/>
  <c r="AB206" i="32" s="1"/>
  <c r="AI206" i="32" s="1"/>
  <c r="AD207" i="32"/>
  <c r="AE207" i="32"/>
  <c r="AC207" i="32"/>
  <c r="AB207" i="32" s="1"/>
  <c r="AG207" i="32" s="1"/>
  <c r="AO208" i="32"/>
  <c r="AD208" i="32"/>
  <c r="AE208" i="32"/>
  <c r="AC208" i="32"/>
  <c r="AB208" i="32" s="1"/>
  <c r="AI208" i="32" s="1"/>
  <c r="AD209" i="32"/>
  <c r="AE209" i="32"/>
  <c r="AC209" i="32"/>
  <c r="AB209" i="32" s="1"/>
  <c r="Z210" i="32"/>
  <c r="AO210" i="32"/>
  <c r="AO214" i="32"/>
  <c r="Z221" i="32"/>
  <c r="AO221" i="32"/>
  <c r="Z236" i="32"/>
  <c r="Z239" i="32"/>
  <c r="AO239" i="32"/>
  <c r="H26" i="32"/>
  <c r="J26" i="32"/>
  <c r="O26" i="32"/>
  <c r="K27" i="32"/>
  <c r="H28" i="32"/>
  <c r="J28" i="32"/>
  <c r="O28" i="32"/>
  <c r="K29" i="32"/>
  <c r="H30" i="32"/>
  <c r="J30" i="32"/>
  <c r="O30" i="32"/>
  <c r="K31" i="32"/>
  <c r="H32" i="32"/>
  <c r="J32" i="32"/>
  <c r="O32" i="32"/>
  <c r="K33" i="32"/>
  <c r="H34" i="32"/>
  <c r="J34" i="32"/>
  <c r="O34" i="32"/>
  <c r="K35" i="32"/>
  <c r="H36" i="32"/>
  <c r="J36" i="32"/>
  <c r="O36" i="32"/>
  <c r="K37" i="32"/>
  <c r="H38" i="32"/>
  <c r="J38" i="32"/>
  <c r="O38" i="32"/>
  <c r="K39" i="32"/>
  <c r="H40" i="32"/>
  <c r="J40" i="32"/>
  <c r="O40" i="32"/>
  <c r="K41" i="32"/>
  <c r="H42" i="32"/>
  <c r="J42" i="32"/>
  <c r="O42" i="32"/>
  <c r="K43" i="32"/>
  <c r="H44" i="32"/>
  <c r="J44" i="32"/>
  <c r="O44" i="32"/>
  <c r="K45" i="32"/>
  <c r="H46" i="32"/>
  <c r="J46" i="32"/>
  <c r="O46" i="32"/>
  <c r="K47" i="32"/>
  <c r="H48" i="32"/>
  <c r="J48" i="32"/>
  <c r="O48" i="32"/>
  <c r="K49" i="32"/>
  <c r="H50" i="32"/>
  <c r="J50" i="32"/>
  <c r="O50" i="32"/>
  <c r="K51" i="32"/>
  <c r="H52" i="32"/>
  <c r="J52" i="32"/>
  <c r="O52" i="32"/>
  <c r="K53" i="32"/>
  <c r="H54" i="32"/>
  <c r="J54" i="32"/>
  <c r="O54" i="32"/>
  <c r="K55" i="32"/>
  <c r="H56" i="32"/>
  <c r="J56" i="32"/>
  <c r="O56" i="32"/>
  <c r="K57" i="32"/>
  <c r="H58" i="32"/>
  <c r="J58" i="32"/>
  <c r="O58" i="32"/>
  <c r="K59" i="32"/>
  <c r="H60" i="32"/>
  <c r="J60" i="32"/>
  <c r="O60" i="32"/>
  <c r="K61" i="32"/>
  <c r="H62" i="32"/>
  <c r="J62" i="32"/>
  <c r="O62" i="32"/>
  <c r="K63" i="32"/>
  <c r="O64" i="32"/>
  <c r="K65" i="32"/>
  <c r="H66" i="32"/>
  <c r="J66" i="32"/>
  <c r="O66" i="32"/>
  <c r="K67" i="32"/>
  <c r="H68" i="32"/>
  <c r="J68" i="32"/>
  <c r="O68" i="32"/>
  <c r="K69" i="32"/>
  <c r="H70" i="32"/>
  <c r="J70" i="32"/>
  <c r="O70" i="32"/>
  <c r="H71" i="32"/>
  <c r="J71" i="32"/>
  <c r="O71" i="32"/>
  <c r="K72" i="32"/>
  <c r="H73" i="32"/>
  <c r="J73" i="32"/>
  <c r="O73" i="32"/>
  <c r="K74" i="32"/>
  <c r="K75" i="32"/>
  <c r="K76" i="32"/>
  <c r="K77" i="32"/>
  <c r="K78" i="32"/>
  <c r="K79" i="32"/>
  <c r="K80" i="32"/>
  <c r="K81" i="32"/>
  <c r="K82" i="32"/>
  <c r="K83" i="32"/>
  <c r="K84" i="32"/>
  <c r="K85" i="32"/>
  <c r="K86" i="32"/>
  <c r="I87" i="32"/>
  <c r="K87" i="32"/>
  <c r="H88" i="32"/>
  <c r="J88" i="32"/>
  <c r="O88" i="32"/>
  <c r="X88" i="32"/>
  <c r="AC88" i="32"/>
  <c r="AB88" i="32" s="1"/>
  <c r="AH88" i="32" s="1"/>
  <c r="I89" i="32"/>
  <c r="K89" i="32"/>
  <c r="H90" i="32"/>
  <c r="J90" i="32"/>
  <c r="O90" i="32"/>
  <c r="AC90" i="32"/>
  <c r="AB90" i="32" s="1"/>
  <c r="AH90" i="32" s="1"/>
  <c r="I91" i="32"/>
  <c r="K91" i="32"/>
  <c r="H92" i="32"/>
  <c r="J92" i="32"/>
  <c r="O92" i="32"/>
  <c r="AC92" i="32"/>
  <c r="AB92" i="32" s="1"/>
  <c r="AH92" i="32" s="1"/>
  <c r="I93" i="32"/>
  <c r="K93" i="32"/>
  <c r="O94" i="32"/>
  <c r="X94" i="32"/>
  <c r="AC94" i="32"/>
  <c r="AB94" i="32" s="1"/>
  <c r="AH94" i="32" s="1"/>
  <c r="I95" i="32"/>
  <c r="I94" i="32" s="1"/>
  <c r="K95" i="32"/>
  <c r="H96" i="32"/>
  <c r="J96" i="32"/>
  <c r="O96" i="32"/>
  <c r="X96" i="32"/>
  <c r="AC96" i="32"/>
  <c r="AB96" i="32" s="1"/>
  <c r="AI96" i="32" s="1"/>
  <c r="I97" i="32"/>
  <c r="K97" i="32"/>
  <c r="T97" i="32"/>
  <c r="I98" i="32"/>
  <c r="K98" i="32"/>
  <c r="T98" i="32"/>
  <c r="I99" i="32"/>
  <c r="K99" i="32"/>
  <c r="T99" i="32"/>
  <c r="I100" i="32"/>
  <c r="K100" i="32"/>
  <c r="H101" i="32"/>
  <c r="J101" i="32"/>
  <c r="O101" i="32"/>
  <c r="X101" i="32"/>
  <c r="AC101" i="32"/>
  <c r="AB101" i="32" s="1"/>
  <c r="AI101" i="32" s="1"/>
  <c r="H102" i="32"/>
  <c r="J102" i="32"/>
  <c r="O102" i="32"/>
  <c r="AC102" i="32"/>
  <c r="AB102" i="32" s="1"/>
  <c r="AI102" i="32" s="1"/>
  <c r="H103" i="32"/>
  <c r="J103" i="32"/>
  <c r="O103" i="32"/>
  <c r="X103" i="32"/>
  <c r="AC103" i="32"/>
  <c r="AB103" i="32" s="1"/>
  <c r="AG103" i="32" s="1"/>
  <c r="H104" i="32"/>
  <c r="J104" i="32"/>
  <c r="O104" i="32"/>
  <c r="X104" i="32"/>
  <c r="AC104" i="32"/>
  <c r="AB104" i="32" s="1"/>
  <c r="AH104" i="32" s="1"/>
  <c r="H105" i="32"/>
  <c r="J105" i="32"/>
  <c r="O105" i="32"/>
  <c r="X105" i="32"/>
  <c r="AC105" i="32"/>
  <c r="AB105" i="32" s="1"/>
  <c r="AI105" i="32" s="1"/>
  <c r="H106" i="32"/>
  <c r="J106" i="32"/>
  <c r="O106" i="32"/>
  <c r="X106" i="32"/>
  <c r="AC106" i="32"/>
  <c r="AB106" i="32" s="1"/>
  <c r="AH106" i="32" s="1"/>
  <c r="I107" i="32"/>
  <c r="K107" i="32"/>
  <c r="H108" i="32"/>
  <c r="J108" i="32"/>
  <c r="O108" i="32"/>
  <c r="X108" i="32"/>
  <c r="AC108" i="32"/>
  <c r="AB108" i="32" s="1"/>
  <c r="AI108" i="32" s="1"/>
  <c r="H109" i="32"/>
  <c r="J109" i="32"/>
  <c r="O109" i="32"/>
  <c r="X109" i="32"/>
  <c r="AC109" i="32"/>
  <c r="AB109" i="32" s="1"/>
  <c r="AG109" i="32" s="1"/>
  <c r="H110" i="32"/>
  <c r="J110" i="32"/>
  <c r="O110" i="32"/>
  <c r="X110" i="32"/>
  <c r="AC110" i="32"/>
  <c r="AB110" i="32" s="1"/>
  <c r="AH110" i="32" s="1"/>
  <c r="H111" i="32"/>
  <c r="J111" i="32"/>
  <c r="O111" i="32"/>
  <c r="X111" i="32"/>
  <c r="AC111" i="32"/>
  <c r="AB111" i="32" s="1"/>
  <c r="AI111" i="32" s="1"/>
  <c r="I112" i="32"/>
  <c r="K112" i="32"/>
  <c r="H113" i="32"/>
  <c r="J113" i="32"/>
  <c r="O113" i="32"/>
  <c r="X113" i="32"/>
  <c r="AC113" i="32"/>
  <c r="AB113" i="32" s="1"/>
  <c r="AI113" i="32" s="1"/>
  <c r="I114" i="32"/>
  <c r="K114" i="32"/>
  <c r="H115" i="32"/>
  <c r="J115" i="32"/>
  <c r="O115" i="32"/>
  <c r="AC115" i="32"/>
  <c r="AB115" i="32" s="1"/>
  <c r="AI115" i="32" s="1"/>
  <c r="H116" i="32"/>
  <c r="J116" i="32"/>
  <c r="O116" i="32"/>
  <c r="AC116" i="32"/>
  <c r="AB116" i="32" s="1"/>
  <c r="AI116" i="32" s="1"/>
  <c r="H117" i="32"/>
  <c r="J117" i="32"/>
  <c r="O117" i="32"/>
  <c r="X117" i="32"/>
  <c r="AC117" i="32"/>
  <c r="AB117" i="32" s="1"/>
  <c r="AG117" i="32" s="1"/>
  <c r="H118" i="32"/>
  <c r="J118" i="32"/>
  <c r="O118" i="32"/>
  <c r="AC118" i="32"/>
  <c r="AB118" i="32" s="1"/>
  <c r="AH118" i="32" s="1"/>
  <c r="H119" i="32"/>
  <c r="J119" i="32"/>
  <c r="O119" i="32"/>
  <c r="V119" i="32"/>
  <c r="AC119" i="32"/>
  <c r="AB119" i="32" s="1"/>
  <c r="AH119" i="32" s="1"/>
  <c r="R120" i="32"/>
  <c r="J120" i="32"/>
  <c r="O120" i="32"/>
  <c r="AC120" i="32"/>
  <c r="AB120" i="32" s="1"/>
  <c r="X121" i="32"/>
  <c r="P122" i="32"/>
  <c r="I122" i="32"/>
  <c r="I121" i="32" s="1"/>
  <c r="H122" i="32"/>
  <c r="H121" i="32" s="1"/>
  <c r="Q122" i="32"/>
  <c r="V122" i="32"/>
  <c r="W122" i="32" s="1"/>
  <c r="AE122" i="32"/>
  <c r="K123" i="32"/>
  <c r="AE123" i="32"/>
  <c r="AC123" i="32"/>
  <c r="AB123" i="32" s="1"/>
  <c r="AH123" i="32" s="1"/>
  <c r="G3373" i="1" s="1"/>
  <c r="Y123" i="32"/>
  <c r="AD123" i="32"/>
  <c r="R124" i="32"/>
  <c r="J124" i="32"/>
  <c r="O124" i="32"/>
  <c r="AC124" i="32"/>
  <c r="AB124" i="32" s="1"/>
  <c r="X125" i="32"/>
  <c r="K126" i="32"/>
  <c r="AE126" i="32"/>
  <c r="AC126" i="32"/>
  <c r="AB126" i="32" s="1"/>
  <c r="AG126" i="32" s="1"/>
  <c r="Y126" i="32"/>
  <c r="AD126" i="32"/>
  <c r="AM126" i="32"/>
  <c r="X127" i="32"/>
  <c r="K128" i="32"/>
  <c r="AE128" i="32"/>
  <c r="AC128" i="32"/>
  <c r="AB128" i="32" s="1"/>
  <c r="AD128" i="32"/>
  <c r="R129" i="32"/>
  <c r="J129" i="32"/>
  <c r="O129" i="32"/>
  <c r="AC129" i="32"/>
  <c r="AB129" i="32" s="1"/>
  <c r="P130" i="32"/>
  <c r="I130" i="32"/>
  <c r="H130" i="32"/>
  <c r="AK130" i="32"/>
  <c r="AO130" i="32" s="1"/>
  <c r="T130" i="32"/>
  <c r="Q130" i="32"/>
  <c r="V130" i="32"/>
  <c r="W130" i="32" s="1"/>
  <c r="AE130" i="32"/>
  <c r="R131" i="32"/>
  <c r="J131" i="32"/>
  <c r="O131" i="32"/>
  <c r="AC131" i="32"/>
  <c r="AB131" i="32" s="1"/>
  <c r="P132" i="32"/>
  <c r="I132" i="32"/>
  <c r="H132" i="32"/>
  <c r="Q132" i="32"/>
  <c r="V132" i="32"/>
  <c r="W132" i="32" s="1"/>
  <c r="AE132" i="32"/>
  <c r="K133" i="32"/>
  <c r="AE133" i="32"/>
  <c r="AC133" i="32"/>
  <c r="AB133" i="32" s="1"/>
  <c r="AG133" i="32" s="1"/>
  <c r="Y133" i="32"/>
  <c r="AD133" i="32"/>
  <c r="R134" i="32"/>
  <c r="J134" i="32"/>
  <c r="O134" i="32"/>
  <c r="AC134" i="32"/>
  <c r="AB134" i="32" s="1"/>
  <c r="P135" i="32"/>
  <c r="I135" i="32"/>
  <c r="H135" i="32"/>
  <c r="AK135" i="32"/>
  <c r="T135" i="32"/>
  <c r="Q135" i="32"/>
  <c r="V135" i="32"/>
  <c r="W135" i="32" s="1"/>
  <c r="AE135" i="32"/>
  <c r="R136" i="32"/>
  <c r="J136" i="32"/>
  <c r="O136" i="32"/>
  <c r="AC136" i="32"/>
  <c r="AB136" i="32" s="1"/>
  <c r="AB137" i="32" s="1"/>
  <c r="AF137" i="32" s="1"/>
  <c r="P137" i="32"/>
  <c r="I137" i="32"/>
  <c r="H137" i="32"/>
  <c r="Q137" i="32"/>
  <c r="AE137" i="32"/>
  <c r="R138" i="32"/>
  <c r="J138" i="32"/>
  <c r="O138" i="32"/>
  <c r="AC138" i="32"/>
  <c r="AB138" i="32" s="1"/>
  <c r="P139" i="32"/>
  <c r="I139" i="32"/>
  <c r="H139" i="32"/>
  <c r="AK139" i="32"/>
  <c r="T139" i="32"/>
  <c r="Q139" i="32"/>
  <c r="V139" i="32"/>
  <c r="W139" i="32" s="1"/>
  <c r="AE139" i="32"/>
  <c r="R140" i="32"/>
  <c r="J140" i="32"/>
  <c r="O140" i="32"/>
  <c r="AC140" i="32"/>
  <c r="AB140" i="32" s="1"/>
  <c r="P142" i="32"/>
  <c r="I142" i="32"/>
  <c r="I141" i="32" s="1"/>
  <c r="H142" i="32"/>
  <c r="H141" i="32" s="1"/>
  <c r="Q142" i="32"/>
  <c r="V142" i="32"/>
  <c r="W142" i="32" s="1"/>
  <c r="AE142" i="32"/>
  <c r="K143" i="32"/>
  <c r="AE143" i="32"/>
  <c r="AC143" i="32"/>
  <c r="AB143" i="32" s="1"/>
  <c r="AH143" i="32" s="1"/>
  <c r="Y143" i="32"/>
  <c r="AD143" i="32"/>
  <c r="R144" i="32"/>
  <c r="J144" i="32"/>
  <c r="O144" i="32"/>
  <c r="AC144" i="32"/>
  <c r="AB144" i="32" s="1"/>
  <c r="P145" i="32"/>
  <c r="I145" i="32"/>
  <c r="H145" i="32"/>
  <c r="AK145" i="32"/>
  <c r="AO145" i="32" s="1"/>
  <c r="T145" i="32"/>
  <c r="Q145" i="32"/>
  <c r="V145" i="32"/>
  <c r="W145" i="32" s="1"/>
  <c r="AE145" i="32"/>
  <c r="R146" i="32"/>
  <c r="J146" i="32"/>
  <c r="O146" i="32"/>
  <c r="AC146" i="32"/>
  <c r="AB146" i="32" s="1"/>
  <c r="P147" i="32"/>
  <c r="I147" i="32"/>
  <c r="H147" i="32"/>
  <c r="AK147" i="32"/>
  <c r="AO147" i="32" s="1"/>
  <c r="T147" i="32"/>
  <c r="Q147" i="32"/>
  <c r="V147" i="32"/>
  <c r="W147" i="32" s="1"/>
  <c r="AE147" i="32"/>
  <c r="R148" i="32"/>
  <c r="J148" i="32"/>
  <c r="O148" i="32"/>
  <c r="AC148" i="32"/>
  <c r="AB148" i="32" s="1"/>
  <c r="P150" i="32"/>
  <c r="I150" i="32"/>
  <c r="H150" i="32"/>
  <c r="AK150" i="32"/>
  <c r="AO150" i="32" s="1"/>
  <c r="T150" i="32"/>
  <c r="Q150" i="32"/>
  <c r="V150" i="32"/>
  <c r="W150" i="32" s="1"/>
  <c r="AE150" i="32"/>
  <c r="R151" i="32"/>
  <c r="J151" i="32"/>
  <c r="O151" i="32"/>
  <c r="AC151" i="32"/>
  <c r="AB151" i="32" s="1"/>
  <c r="P152" i="32"/>
  <c r="I152" i="32"/>
  <c r="H152" i="32"/>
  <c r="AK152" i="32"/>
  <c r="AO152" i="32" s="1"/>
  <c r="T152" i="32"/>
  <c r="Q152" i="32"/>
  <c r="V152" i="32"/>
  <c r="W152" i="32" s="1"/>
  <c r="AE152" i="32"/>
  <c r="R153" i="32"/>
  <c r="J153" i="32"/>
  <c r="O153" i="32"/>
  <c r="AC153" i="32"/>
  <c r="AB153" i="32" s="1"/>
  <c r="P154" i="32"/>
  <c r="I154" i="32"/>
  <c r="H154" i="32"/>
  <c r="AK154" i="32"/>
  <c r="AO154" i="32" s="1"/>
  <c r="T154" i="32"/>
  <c r="Q154" i="32"/>
  <c r="V154" i="32"/>
  <c r="W154" i="32" s="1"/>
  <c r="AE154" i="32"/>
  <c r="R155" i="32"/>
  <c r="J155" i="32"/>
  <c r="O155" i="32"/>
  <c r="AC155" i="32"/>
  <c r="AB155" i="32" s="1"/>
  <c r="P156" i="32"/>
  <c r="I156" i="32"/>
  <c r="H156" i="32"/>
  <c r="AK156" i="32"/>
  <c r="AO156" i="32" s="1"/>
  <c r="T156" i="32"/>
  <c r="Q156" i="32"/>
  <c r="V156" i="32"/>
  <c r="W156" i="32" s="1"/>
  <c r="AE156" i="32"/>
  <c r="R157" i="32"/>
  <c r="J157" i="32"/>
  <c r="O157" i="32"/>
  <c r="AC157" i="32"/>
  <c r="AB157" i="32" s="1"/>
  <c r="X158" i="32"/>
  <c r="P159" i="32"/>
  <c r="I159" i="32"/>
  <c r="I158" i="32" s="1"/>
  <c r="H159" i="32"/>
  <c r="H158" i="32" s="1"/>
  <c r="Q159" i="32"/>
  <c r="V159" i="32"/>
  <c r="AE159" i="32"/>
  <c r="K160" i="32"/>
  <c r="AE160" i="32"/>
  <c r="AC160" i="32"/>
  <c r="AB160" i="32" s="1"/>
  <c r="AG160" i="32" s="1"/>
  <c r="Y160" i="32"/>
  <c r="AD160" i="32"/>
  <c r="R161" i="32"/>
  <c r="J161" i="32"/>
  <c r="O161" i="32"/>
  <c r="AC161" i="32"/>
  <c r="AB161" i="32" s="1"/>
  <c r="X162" i="32"/>
  <c r="P163" i="32"/>
  <c r="I163" i="32"/>
  <c r="H163" i="32"/>
  <c r="AK163" i="32"/>
  <c r="AO163" i="32" s="1"/>
  <c r="T163" i="32"/>
  <c r="Q163" i="32"/>
  <c r="V163" i="32"/>
  <c r="W163" i="32" s="1"/>
  <c r="AE163" i="32"/>
  <c r="R164" i="32"/>
  <c r="J164" i="32"/>
  <c r="O164" i="32"/>
  <c r="AC164" i="32"/>
  <c r="AB164" i="32" s="1"/>
  <c r="P165" i="32"/>
  <c r="I165" i="32"/>
  <c r="H165" i="32"/>
  <c r="AK165" i="32"/>
  <c r="AO165" i="32" s="1"/>
  <c r="T165" i="32"/>
  <c r="Q165" i="32"/>
  <c r="V165" i="32"/>
  <c r="W165" i="32" s="1"/>
  <c r="AE165" i="32"/>
  <c r="R166" i="32"/>
  <c r="J166" i="32"/>
  <c r="O166" i="32"/>
  <c r="AC166" i="32"/>
  <c r="AB166" i="32" s="1"/>
  <c r="Q167" i="32"/>
  <c r="V167" i="32"/>
  <c r="X167" i="32" s="1"/>
  <c r="AE167" i="32"/>
  <c r="K168" i="32"/>
  <c r="AE168" i="32"/>
  <c r="AC168" i="32"/>
  <c r="AB168" i="32" s="1"/>
  <c r="AI168" i="32" s="1"/>
  <c r="Y168" i="32"/>
  <c r="AD168" i="32"/>
  <c r="R169" i="32"/>
  <c r="J169" i="32"/>
  <c r="O169" i="32"/>
  <c r="AC169" i="32"/>
  <c r="AB169" i="32" s="1"/>
  <c r="K171" i="32"/>
  <c r="AE171" i="32"/>
  <c r="AC171" i="32"/>
  <c r="AB171" i="32" s="1"/>
  <c r="AI171" i="32" s="1"/>
  <c r="Y171" i="32"/>
  <c r="AD171" i="32"/>
  <c r="AM171" i="32"/>
  <c r="X172" i="32"/>
  <c r="K173" i="32"/>
  <c r="AE173" i="32"/>
  <c r="AC173" i="32"/>
  <c r="AB173" i="32" s="1"/>
  <c r="AI173" i="32" s="1"/>
  <c r="Y173" i="32"/>
  <c r="AD173" i="32"/>
  <c r="R174" i="32"/>
  <c r="J174" i="32"/>
  <c r="O174" i="32"/>
  <c r="AC174" i="32"/>
  <c r="AB174" i="32" s="1"/>
  <c r="K176" i="32"/>
  <c r="AE176" i="32"/>
  <c r="AC176" i="32"/>
  <c r="AB176" i="32" s="1"/>
  <c r="AG176" i="32" s="1"/>
  <c r="Y176" i="32"/>
  <c r="AD176" i="32"/>
  <c r="AM176" i="32"/>
  <c r="X177" i="32"/>
  <c r="K178" i="32"/>
  <c r="AE178" i="32"/>
  <c r="AC178" i="32"/>
  <c r="AB178" i="32" s="1"/>
  <c r="AI178" i="32" s="1"/>
  <c r="Y178" i="32"/>
  <c r="AD178" i="32"/>
  <c r="AM178" i="32"/>
  <c r="Q180" i="32"/>
  <c r="V180" i="32"/>
  <c r="X180" i="32" s="1"/>
  <c r="AE180" i="32"/>
  <c r="K181" i="32"/>
  <c r="AE181" i="32"/>
  <c r="AC181" i="32"/>
  <c r="AB181" i="32" s="1"/>
  <c r="AD181" i="32"/>
  <c r="R182" i="32"/>
  <c r="J182" i="32"/>
  <c r="O182" i="32"/>
  <c r="AC182" i="32"/>
  <c r="AB182" i="32" s="1"/>
  <c r="X183" i="32"/>
  <c r="P184" i="32"/>
  <c r="I184" i="32"/>
  <c r="H184" i="32"/>
  <c r="T184" i="32"/>
  <c r="V184" i="32"/>
  <c r="Z184" i="32" s="1"/>
  <c r="Q184" i="32"/>
  <c r="AN185" i="32"/>
  <c r="Y185" i="32"/>
  <c r="Z186" i="32"/>
  <c r="AO186" i="32"/>
  <c r="AO188" i="32"/>
  <c r="Y189" i="32"/>
  <c r="Y191" i="32"/>
  <c r="Z192" i="32"/>
  <c r="AN193" i="32"/>
  <c r="Y193" i="32"/>
  <c r="AO194" i="32"/>
  <c r="AN196" i="32"/>
  <c r="Y196" i="32"/>
  <c r="Z197" i="32"/>
  <c r="AD198" i="32"/>
  <c r="AE198" i="32"/>
  <c r="AC198" i="32"/>
  <c r="AB198" i="32" s="1"/>
  <c r="AG198" i="32" s="1"/>
  <c r="Z199" i="32"/>
  <c r="AD200" i="32"/>
  <c r="AE200" i="32"/>
  <c r="AC200" i="32"/>
  <c r="AB200" i="32" s="1"/>
  <c r="AG200" i="32" s="1"/>
  <c r="Y202" i="32"/>
  <c r="Y204" i="32"/>
  <c r="AM205" i="32"/>
  <c r="AM206" i="32"/>
  <c r="AM207" i="32"/>
  <c r="AM208" i="32"/>
  <c r="AM209" i="32"/>
  <c r="AO211" i="32"/>
  <c r="AO213" i="32"/>
  <c r="Z215" i="32"/>
  <c r="AO215" i="32"/>
  <c r="Z217" i="32"/>
  <c r="Z220" i="32"/>
  <c r="AO220" i="32"/>
  <c r="Z224" i="32"/>
  <c r="Z238" i="32"/>
  <c r="AO238" i="32"/>
  <c r="R241" i="32"/>
  <c r="AO240" i="32"/>
  <c r="Z240" i="32"/>
  <c r="K185" i="32"/>
  <c r="AD185" i="32"/>
  <c r="AM185" i="32"/>
  <c r="K186" i="32"/>
  <c r="AD186" i="32"/>
  <c r="AM186" i="32"/>
  <c r="K187" i="32"/>
  <c r="AD187" i="32"/>
  <c r="K188" i="32"/>
  <c r="AD188" i="32"/>
  <c r="AM188" i="32"/>
  <c r="K189" i="32"/>
  <c r="AD189" i="32"/>
  <c r="H190" i="32"/>
  <c r="J190" i="32"/>
  <c r="O190" i="32"/>
  <c r="Q190" i="32"/>
  <c r="V190" i="32"/>
  <c r="Z190" i="32" s="1"/>
  <c r="K191" i="32"/>
  <c r="AD191" i="32"/>
  <c r="K192" i="32"/>
  <c r="AD192" i="32"/>
  <c r="AM192" i="32"/>
  <c r="K193" i="32"/>
  <c r="AD193" i="32"/>
  <c r="AM193" i="32"/>
  <c r="K194" i="32"/>
  <c r="AD194" i="32"/>
  <c r="K195" i="32"/>
  <c r="AD195" i="32"/>
  <c r="K196" i="32"/>
  <c r="AD196" i="32"/>
  <c r="AM196" i="32"/>
  <c r="K197" i="32"/>
  <c r="AD197" i="32"/>
  <c r="O198" i="32"/>
  <c r="Q198" i="32"/>
  <c r="V198" i="32"/>
  <c r="X198" i="32" s="1"/>
  <c r="K199" i="32"/>
  <c r="AD199" i="32"/>
  <c r="H200" i="32"/>
  <c r="J200" i="32"/>
  <c r="O200" i="32"/>
  <c r="Q200" i="32"/>
  <c r="V200" i="32"/>
  <c r="X200" i="32" s="1"/>
  <c r="K201" i="32"/>
  <c r="AD201" i="32"/>
  <c r="AM201" i="32"/>
  <c r="K202" i="32"/>
  <c r="AD202" i="32"/>
  <c r="K203" i="32"/>
  <c r="AD203" i="32"/>
  <c r="K204" i="32"/>
  <c r="AD204" i="32"/>
  <c r="H205" i="32"/>
  <c r="J205" i="32"/>
  <c r="O205" i="32"/>
  <c r="Q205" i="32"/>
  <c r="V205" i="32"/>
  <c r="Z205" i="32" s="1"/>
  <c r="H206" i="32"/>
  <c r="J206" i="32"/>
  <c r="O206" i="32"/>
  <c r="Q206" i="32"/>
  <c r="V206" i="32"/>
  <c r="X206" i="32" s="1"/>
  <c r="H207" i="32"/>
  <c r="J207" i="32"/>
  <c r="O207" i="32"/>
  <c r="Q207" i="32"/>
  <c r="V207" i="32"/>
  <c r="H208" i="32"/>
  <c r="J208" i="32"/>
  <c r="O208" i="32"/>
  <c r="Q208" i="32"/>
  <c r="V208" i="32"/>
  <c r="X208" i="32" s="1"/>
  <c r="H209" i="32"/>
  <c r="J209" i="32"/>
  <c r="O209" i="32"/>
  <c r="Q209" i="32"/>
  <c r="V209" i="32"/>
  <c r="Z209" i="32" s="1"/>
  <c r="Q210" i="32"/>
  <c r="O210" i="32"/>
  <c r="J210" i="32"/>
  <c r="H210" i="32"/>
  <c r="I210" i="32"/>
  <c r="P210" i="32"/>
  <c r="K211" i="32"/>
  <c r="AE211" i="32"/>
  <c r="AC211" i="32"/>
  <c r="AB211" i="32" s="1"/>
  <c r="AG211" i="32" s="1"/>
  <c r="AD211" i="32"/>
  <c r="K213" i="32"/>
  <c r="AE213" i="32"/>
  <c r="AC213" i="32"/>
  <c r="AB213" i="32" s="1"/>
  <c r="AH213" i="32" s="1"/>
  <c r="AD213" i="32"/>
  <c r="K215" i="32"/>
  <c r="AE215" i="32"/>
  <c r="AC215" i="32"/>
  <c r="AB215" i="32" s="1"/>
  <c r="AH215" i="32" s="1"/>
  <c r="AD215" i="32"/>
  <c r="X216" i="32"/>
  <c r="K217" i="32"/>
  <c r="AE217" i="32"/>
  <c r="AC217" i="32"/>
  <c r="AB217" i="32" s="1"/>
  <c r="AH217" i="32" s="1"/>
  <c r="AD217" i="32"/>
  <c r="AC218" i="32"/>
  <c r="AB218" i="32" s="1"/>
  <c r="AF218" i="32" s="1"/>
  <c r="K220" i="32"/>
  <c r="AE220" i="32"/>
  <c r="AC220" i="32"/>
  <c r="AB220" i="32" s="1"/>
  <c r="AH220" i="32" s="1"/>
  <c r="AD220" i="32"/>
  <c r="X221" i="32"/>
  <c r="K222" i="32"/>
  <c r="AE222" i="32"/>
  <c r="AC222" i="32"/>
  <c r="AB222" i="32" s="1"/>
  <c r="AD222" i="32"/>
  <c r="X223" i="32"/>
  <c r="K224" i="32"/>
  <c r="AE224" i="32"/>
  <c r="AC224" i="32"/>
  <c r="AB224" i="32" s="1"/>
  <c r="AH224" i="32" s="1"/>
  <c r="AD224" i="32"/>
  <c r="AC225" i="32"/>
  <c r="AB225" i="32" s="1"/>
  <c r="AG225" i="32" s="1"/>
  <c r="P227" i="32"/>
  <c r="I227" i="32"/>
  <c r="H227" i="32"/>
  <c r="Q227" i="32"/>
  <c r="V227" i="32"/>
  <c r="K228" i="32"/>
  <c r="AE228" i="32"/>
  <c r="AC228" i="32"/>
  <c r="AB228" i="32" s="1"/>
  <c r="AH228" i="32" s="1"/>
  <c r="AD228" i="32"/>
  <c r="AC229" i="32"/>
  <c r="AB229" i="32" s="1"/>
  <c r="AI229" i="32" s="1"/>
  <c r="P231" i="32"/>
  <c r="I231" i="32"/>
  <c r="H231" i="32"/>
  <c r="AK231" i="32"/>
  <c r="T231" i="32"/>
  <c r="Q231" i="32"/>
  <c r="V231" i="32"/>
  <c r="AC232" i="32"/>
  <c r="AB232" i="32" s="1"/>
  <c r="AF232" i="32" s="1"/>
  <c r="P233" i="32"/>
  <c r="I233" i="32"/>
  <c r="H233" i="32"/>
  <c r="AK233" i="32"/>
  <c r="T233" i="32"/>
  <c r="Q233" i="32"/>
  <c r="V233" i="32"/>
  <c r="AC234" i="32"/>
  <c r="AB234" i="32" s="1"/>
  <c r="AF234" i="32" s="1"/>
  <c r="Q235" i="32"/>
  <c r="V235" i="32"/>
  <c r="X235" i="32" s="1"/>
  <c r="K236" i="32"/>
  <c r="AE236" i="32"/>
  <c r="AC236" i="32"/>
  <c r="AB236" i="32" s="1"/>
  <c r="AG236" i="32" s="1"/>
  <c r="AD236" i="32"/>
  <c r="AC237" i="32"/>
  <c r="AB237" i="32" s="1"/>
  <c r="K239" i="32"/>
  <c r="AE239" i="32"/>
  <c r="AC239" i="32"/>
  <c r="AB239" i="32" s="1"/>
  <c r="AH239" i="32" s="1"/>
  <c r="AD239" i="32"/>
  <c r="Y240" i="32"/>
  <c r="AM240" i="32"/>
  <c r="AN240" i="32"/>
  <c r="AC241" i="32"/>
  <c r="AB241" i="32" s="1"/>
  <c r="AF241" i="32" s="1"/>
  <c r="P242" i="32"/>
  <c r="I242" i="32"/>
  <c r="Q242" i="32"/>
  <c r="O242" i="32"/>
  <c r="H242" i="32"/>
  <c r="Y243" i="32"/>
  <c r="AM244" i="32"/>
  <c r="AM245" i="32"/>
  <c r="AM246" i="32"/>
  <c r="AM247" i="32"/>
  <c r="X248" i="32"/>
  <c r="Y250" i="32"/>
  <c r="AD251" i="32"/>
  <c r="AE251" i="32"/>
  <c r="AC251" i="32"/>
  <c r="AB251" i="32" s="1"/>
  <c r="AI251" i="32" s="1"/>
  <c r="Z252" i="32"/>
  <c r="AD253" i="32"/>
  <c r="AE253" i="32"/>
  <c r="AC253" i="32"/>
  <c r="AB253" i="32" s="1"/>
  <c r="Z254" i="32"/>
  <c r="AD255" i="32"/>
  <c r="AE255" i="32"/>
  <c r="AC255" i="32"/>
  <c r="AB255" i="32" s="1"/>
  <c r="AI255" i="32" s="1"/>
  <c r="Z258" i="32"/>
  <c r="AO258" i="32"/>
  <c r="AO261" i="32"/>
  <c r="AO269" i="32"/>
  <c r="K120" i="32"/>
  <c r="O121" i="32"/>
  <c r="K122" i="32"/>
  <c r="H123" i="32"/>
  <c r="J123" i="32"/>
  <c r="O123" i="32"/>
  <c r="K124" i="32"/>
  <c r="H125" i="32"/>
  <c r="J125" i="32"/>
  <c r="O125" i="32"/>
  <c r="H126" i="32"/>
  <c r="J126" i="32"/>
  <c r="O126" i="32"/>
  <c r="H127" i="32"/>
  <c r="J127" i="32"/>
  <c r="O127" i="32"/>
  <c r="H128" i="32"/>
  <c r="J128" i="32"/>
  <c r="O128" i="32"/>
  <c r="K129" i="32"/>
  <c r="K130" i="32"/>
  <c r="K131" i="32"/>
  <c r="K132" i="32"/>
  <c r="H133" i="32"/>
  <c r="J133" i="32"/>
  <c r="O133" i="32"/>
  <c r="K134" i="32"/>
  <c r="K135" i="32"/>
  <c r="K136" i="32"/>
  <c r="K137" i="32"/>
  <c r="K138" i="32"/>
  <c r="K139" i="32"/>
  <c r="K140" i="32"/>
  <c r="O141" i="32"/>
  <c r="K142" i="32"/>
  <c r="H143" i="32"/>
  <c r="J143" i="32"/>
  <c r="O143" i="32"/>
  <c r="K144" i="32"/>
  <c r="K145" i="32"/>
  <c r="K146" i="32"/>
  <c r="K147" i="32"/>
  <c r="K148" i="32"/>
  <c r="H149" i="32"/>
  <c r="J149" i="32"/>
  <c r="O149" i="32"/>
  <c r="K150" i="32"/>
  <c r="K151" i="32"/>
  <c r="K152" i="32"/>
  <c r="K153" i="32"/>
  <c r="K154" i="32"/>
  <c r="K155" i="32"/>
  <c r="K156" i="32"/>
  <c r="K157" i="32"/>
  <c r="O158" i="32"/>
  <c r="K159" i="32"/>
  <c r="H160" i="32"/>
  <c r="J160" i="32"/>
  <c r="O160" i="32"/>
  <c r="K161" i="32"/>
  <c r="H162" i="32"/>
  <c r="J162" i="32"/>
  <c r="O162" i="32"/>
  <c r="K163" i="32"/>
  <c r="K164" i="32"/>
  <c r="K165" i="32"/>
  <c r="K166" i="32"/>
  <c r="K167" i="32"/>
  <c r="H168" i="32"/>
  <c r="H167" i="32" s="1"/>
  <c r="J168" i="32"/>
  <c r="J167" i="32" s="1"/>
  <c r="O168" i="32"/>
  <c r="K169" i="32"/>
  <c r="H170" i="32"/>
  <c r="J170" i="32"/>
  <c r="O170" i="32"/>
  <c r="H171" i="32"/>
  <c r="J171" i="32"/>
  <c r="O171" i="32"/>
  <c r="H172" i="32"/>
  <c r="J172" i="32"/>
  <c r="O172" i="32"/>
  <c r="H173" i="32"/>
  <c r="J173" i="32"/>
  <c r="O173" i="32"/>
  <c r="K174" i="32"/>
  <c r="H175" i="32"/>
  <c r="J175" i="32"/>
  <c r="O175" i="32"/>
  <c r="H176" i="32"/>
  <c r="J176" i="32"/>
  <c r="O176" i="32"/>
  <c r="H177" i="32"/>
  <c r="J177" i="32"/>
  <c r="O177" i="32"/>
  <c r="H178" i="32"/>
  <c r="J178" i="32"/>
  <c r="O178" i="32"/>
  <c r="H179" i="32"/>
  <c r="J179" i="32"/>
  <c r="O179" i="32"/>
  <c r="K180" i="32"/>
  <c r="H181" i="32"/>
  <c r="H180" i="32" s="1"/>
  <c r="J181" i="32"/>
  <c r="J180" i="32" s="1"/>
  <c r="O181" i="32"/>
  <c r="K182" i="32"/>
  <c r="H183" i="32"/>
  <c r="J183" i="32"/>
  <c r="O183" i="32"/>
  <c r="K184" i="32"/>
  <c r="H185" i="32"/>
  <c r="J185" i="32"/>
  <c r="O185" i="32"/>
  <c r="X185" i="32"/>
  <c r="AC185" i="32"/>
  <c r="AB185" i="32" s="1"/>
  <c r="AI185" i="32" s="1"/>
  <c r="H186" i="32"/>
  <c r="J186" i="32"/>
  <c r="O186" i="32"/>
  <c r="X186" i="32"/>
  <c r="AC186" i="32"/>
  <c r="AB186" i="32" s="1"/>
  <c r="AH186" i="32" s="1"/>
  <c r="H187" i="32"/>
  <c r="J187" i="32"/>
  <c r="O187" i="32"/>
  <c r="AC187" i="32"/>
  <c r="AB187" i="32" s="1"/>
  <c r="AG187" i="32" s="1"/>
  <c r="H188" i="32"/>
  <c r="J188" i="32"/>
  <c r="O188" i="32"/>
  <c r="AC188" i="32"/>
  <c r="AB188" i="32" s="1"/>
  <c r="AH188" i="32" s="1"/>
  <c r="H189" i="32"/>
  <c r="J189" i="32"/>
  <c r="O189" i="32"/>
  <c r="X189" i="32"/>
  <c r="AC189" i="32"/>
  <c r="AB189" i="32" s="1"/>
  <c r="AI189" i="32" s="1"/>
  <c r="I190" i="32"/>
  <c r="K190" i="32"/>
  <c r="H191" i="32"/>
  <c r="J191" i="32"/>
  <c r="O191" i="32"/>
  <c r="X191" i="32"/>
  <c r="AC191" i="32"/>
  <c r="AB191" i="32" s="1"/>
  <c r="AI191" i="32" s="1"/>
  <c r="H192" i="32"/>
  <c r="J192" i="32"/>
  <c r="O192" i="32"/>
  <c r="X192" i="32"/>
  <c r="AC192" i="32"/>
  <c r="AB192" i="32" s="1"/>
  <c r="H193" i="32"/>
  <c r="J193" i="32"/>
  <c r="O193" i="32"/>
  <c r="AC193" i="32"/>
  <c r="AB193" i="32" s="1"/>
  <c r="AB194" i="32" s="1"/>
  <c r="AH194" i="32" s="1"/>
  <c r="H194" i="32"/>
  <c r="J194" i="32"/>
  <c r="O194" i="32"/>
  <c r="AC194" i="32"/>
  <c r="H195" i="32"/>
  <c r="J195" i="32"/>
  <c r="O195" i="32"/>
  <c r="X195" i="32"/>
  <c r="AC195" i="32"/>
  <c r="AB195" i="32" s="1"/>
  <c r="AH195" i="32" s="1"/>
  <c r="H196" i="32"/>
  <c r="J196" i="32"/>
  <c r="O196" i="32"/>
  <c r="X196" i="32"/>
  <c r="AC196" i="32"/>
  <c r="AB196" i="32" s="1"/>
  <c r="AG196" i="32" s="1"/>
  <c r="H197" i="32"/>
  <c r="J197" i="32"/>
  <c r="O197" i="32"/>
  <c r="X197" i="32"/>
  <c r="AC197" i="32"/>
  <c r="AB197" i="32" s="1"/>
  <c r="AH197" i="32" s="1"/>
  <c r="K198" i="32"/>
  <c r="H199" i="32"/>
  <c r="H198" i="32" s="1"/>
  <c r="J199" i="32"/>
  <c r="J198" i="32" s="1"/>
  <c r="O199" i="32"/>
  <c r="X199" i="32"/>
  <c r="AC199" i="32"/>
  <c r="AB199" i="32" s="1"/>
  <c r="AH199" i="32" s="1"/>
  <c r="I200" i="32"/>
  <c r="K200" i="32"/>
  <c r="H201" i="32"/>
  <c r="J201" i="32"/>
  <c r="O201" i="32"/>
  <c r="X201" i="32"/>
  <c r="AC201" i="32"/>
  <c r="AB201" i="32" s="1"/>
  <c r="AH201" i="32" s="1"/>
  <c r="H202" i="32"/>
  <c r="J202" i="32"/>
  <c r="O202" i="32"/>
  <c r="X202" i="32"/>
  <c r="AC202" i="32"/>
  <c r="AB202" i="32" s="1"/>
  <c r="AI202" i="32" s="1"/>
  <c r="H203" i="32"/>
  <c r="J203" i="32"/>
  <c r="O203" i="32"/>
  <c r="X203" i="32"/>
  <c r="AC203" i="32"/>
  <c r="AB203" i="32" s="1"/>
  <c r="H204" i="32"/>
  <c r="J204" i="32"/>
  <c r="O204" i="32"/>
  <c r="X204" i="32"/>
  <c r="AC204" i="32"/>
  <c r="AB204" i="32" s="1"/>
  <c r="I205" i="32"/>
  <c r="K205" i="32"/>
  <c r="T205" i="32"/>
  <c r="I206" i="32"/>
  <c r="K206" i="32"/>
  <c r="T206" i="32"/>
  <c r="I207" i="32"/>
  <c r="K207" i="32"/>
  <c r="T207" i="32"/>
  <c r="I208" i="32"/>
  <c r="K208" i="32"/>
  <c r="T208" i="32"/>
  <c r="I209" i="32"/>
  <c r="K209" i="32"/>
  <c r="T209" i="32"/>
  <c r="K210" i="32"/>
  <c r="AE210" i="32"/>
  <c r="AC210" i="32"/>
  <c r="AB210" i="32" s="1"/>
  <c r="AI210" i="32" s="1"/>
  <c r="AD210" i="32"/>
  <c r="K212" i="32"/>
  <c r="AE212" i="32"/>
  <c r="AC212" i="32"/>
  <c r="AB212" i="32" s="1"/>
  <c r="AI212" i="32" s="1"/>
  <c r="Y212" i="32"/>
  <c r="AD212" i="32"/>
  <c r="X213" i="32"/>
  <c r="K214" i="32"/>
  <c r="AE214" i="32"/>
  <c r="AC214" i="32"/>
  <c r="AB214" i="32" s="1"/>
  <c r="AI214" i="32" s="1"/>
  <c r="AD214" i="32"/>
  <c r="AM214" i="32"/>
  <c r="X215" i="32"/>
  <c r="K216" i="32"/>
  <c r="AE216" i="32"/>
  <c r="AC216" i="32"/>
  <c r="AB216" i="32" s="1"/>
  <c r="Y216" i="32"/>
  <c r="AD216" i="32"/>
  <c r="AM216" i="32"/>
  <c r="P218" i="32"/>
  <c r="I218" i="32"/>
  <c r="H218" i="32"/>
  <c r="Q218" i="32"/>
  <c r="V218" i="32"/>
  <c r="W218" i="32" s="1"/>
  <c r="AE218" i="32"/>
  <c r="K219" i="32"/>
  <c r="AE219" i="32"/>
  <c r="AC219" i="32"/>
  <c r="AB219" i="32" s="1"/>
  <c r="AI219" i="32" s="1"/>
  <c r="Y219" i="32"/>
  <c r="AD219" i="32"/>
  <c r="AM219" i="32"/>
  <c r="X220" i="32"/>
  <c r="K221" i="32"/>
  <c r="AE221" i="32"/>
  <c r="AC221" i="32"/>
  <c r="AB221" i="32" s="1"/>
  <c r="AI221" i="32" s="1"/>
  <c r="Y221" i="32"/>
  <c r="AD221" i="32"/>
  <c r="AM221" i="32"/>
  <c r="K223" i="32"/>
  <c r="AE223" i="32"/>
  <c r="AC223" i="32"/>
  <c r="AB223" i="32" s="1"/>
  <c r="AI223" i="32" s="1"/>
  <c r="Y223" i="32"/>
  <c r="AD223" i="32"/>
  <c r="AM223" i="32"/>
  <c r="X224" i="32"/>
  <c r="Q225" i="32"/>
  <c r="V225" i="32"/>
  <c r="X225" i="32" s="1"/>
  <c r="AE225" i="32"/>
  <c r="K226" i="32"/>
  <c r="AE226" i="32"/>
  <c r="AC226" i="32"/>
  <c r="AB226" i="32" s="1"/>
  <c r="AH226" i="32" s="1"/>
  <c r="AD226" i="32"/>
  <c r="R227" i="32"/>
  <c r="J227" i="32"/>
  <c r="O227" i="32"/>
  <c r="AC227" i="32"/>
  <c r="AB227" i="32" s="1"/>
  <c r="X228" i="32"/>
  <c r="P229" i="32"/>
  <c r="I229" i="32"/>
  <c r="H229" i="32"/>
  <c r="Q229" i="32"/>
  <c r="V229" i="32"/>
  <c r="W229" i="32" s="1"/>
  <c r="AE229" i="32"/>
  <c r="K230" i="32"/>
  <c r="AE230" i="32"/>
  <c r="AC230" i="32"/>
  <c r="AB230" i="32" s="1"/>
  <c r="AH230" i="32" s="1"/>
  <c r="Y230" i="32"/>
  <c r="AD230" i="32"/>
  <c r="R231" i="32"/>
  <c r="J231" i="32"/>
  <c r="O231" i="32"/>
  <c r="AC231" i="32"/>
  <c r="AB231" i="32" s="1"/>
  <c r="P232" i="32"/>
  <c r="I232" i="32"/>
  <c r="H232" i="32"/>
  <c r="AK232" i="32"/>
  <c r="AO232" i="32" s="1"/>
  <c r="T232" i="32"/>
  <c r="Q232" i="32"/>
  <c r="V232" i="32"/>
  <c r="W232" i="32" s="1"/>
  <c r="AE232" i="32"/>
  <c r="R233" i="32"/>
  <c r="J233" i="32"/>
  <c r="O233" i="32"/>
  <c r="AC233" i="32"/>
  <c r="AB233" i="32" s="1"/>
  <c r="P234" i="32"/>
  <c r="I234" i="32"/>
  <c r="H234" i="32"/>
  <c r="AK234" i="32"/>
  <c r="T234" i="32"/>
  <c r="Q234" i="32"/>
  <c r="V234" i="32"/>
  <c r="W234" i="32" s="1"/>
  <c r="AE234" i="32"/>
  <c r="R235" i="32"/>
  <c r="O235" i="32"/>
  <c r="AC235" i="32"/>
  <c r="AB235" i="32" s="1"/>
  <c r="AG235" i="32" s="1"/>
  <c r="X236" i="32"/>
  <c r="P237" i="32"/>
  <c r="I237" i="32"/>
  <c r="H237" i="32"/>
  <c r="Q237" i="32"/>
  <c r="V237" i="32"/>
  <c r="AE237" i="32"/>
  <c r="K238" i="32"/>
  <c r="AE238" i="32"/>
  <c r="AC238" i="32"/>
  <c r="AB238" i="32" s="1"/>
  <c r="Y238" i="32"/>
  <c r="AD238" i="32"/>
  <c r="X239" i="32"/>
  <c r="K240" i="32"/>
  <c r="X240" i="32"/>
  <c r="AC240" i="32"/>
  <c r="AB240" i="32" s="1"/>
  <c r="AI240" i="32" s="1"/>
  <c r="P241" i="32"/>
  <c r="I241" i="32"/>
  <c r="H241" i="32"/>
  <c r="AK241" i="32"/>
  <c r="AL241" i="32" s="1"/>
  <c r="T241" i="32"/>
  <c r="Q241" i="32"/>
  <c r="V241" i="32"/>
  <c r="W241" i="32" s="1"/>
  <c r="AE241" i="32"/>
  <c r="R242" i="32"/>
  <c r="J242" i="32"/>
  <c r="AD242" i="32"/>
  <c r="AE242" i="32"/>
  <c r="AC242" i="32"/>
  <c r="AB242" i="32" s="1"/>
  <c r="Z243" i="32"/>
  <c r="AO244" i="32"/>
  <c r="AD244" i="32"/>
  <c r="AE244" i="32"/>
  <c r="AC244" i="32"/>
  <c r="AB244" i="32" s="1"/>
  <c r="AG244" i="32" s="1"/>
  <c r="AO245" i="32"/>
  <c r="AD245" i="32"/>
  <c r="AE245" i="32"/>
  <c r="AC245" i="32"/>
  <c r="AB245" i="32" s="1"/>
  <c r="AG245" i="32" s="1"/>
  <c r="AO246" i="32"/>
  <c r="AD246" i="32"/>
  <c r="AE246" i="32"/>
  <c r="AC246" i="32"/>
  <c r="AB246" i="32" s="1"/>
  <c r="AG246" i="32" s="1"/>
  <c r="AD247" i="32"/>
  <c r="AE247" i="32"/>
  <c r="AC247" i="32"/>
  <c r="AB247" i="32" s="1"/>
  <c r="AG247" i="32" s="1"/>
  <c r="Z248" i="32"/>
  <c r="R249" i="32"/>
  <c r="AL249" i="32"/>
  <c r="Z250" i="32"/>
  <c r="Y252" i="32"/>
  <c r="Y254" i="32"/>
  <c r="Y256" i="32"/>
  <c r="Z257" i="32"/>
  <c r="AO257" i="32"/>
  <c r="AO262" i="32"/>
  <c r="Z262" i="32"/>
  <c r="Z268" i="32"/>
  <c r="V242" i="32"/>
  <c r="K243" i="32"/>
  <c r="AD243" i="32"/>
  <c r="H244" i="32"/>
  <c r="J244" i="32"/>
  <c r="O244" i="32"/>
  <c r="Q244" i="32"/>
  <c r="V244" i="32"/>
  <c r="X244" i="32" s="1"/>
  <c r="H245" i="32"/>
  <c r="J245" i="32"/>
  <c r="O245" i="32"/>
  <c r="Q245" i="32"/>
  <c r="V245" i="32"/>
  <c r="Z245" i="32" s="1"/>
  <c r="H246" i="32"/>
  <c r="J246" i="32"/>
  <c r="O246" i="32"/>
  <c r="Q246" i="32"/>
  <c r="V246" i="32"/>
  <c r="X246" i="32" s="1"/>
  <c r="H247" i="32"/>
  <c r="J247" i="32"/>
  <c r="O247" i="32"/>
  <c r="Q247" i="32"/>
  <c r="V247" i="32"/>
  <c r="H248" i="32"/>
  <c r="J248" i="32"/>
  <c r="O248" i="32"/>
  <c r="Q248" i="32"/>
  <c r="T248" i="32"/>
  <c r="AK248" i="32"/>
  <c r="AM248" i="32" s="1"/>
  <c r="AD249" i="32"/>
  <c r="AM249" i="32"/>
  <c r="K250" i="32"/>
  <c r="AD250" i="32"/>
  <c r="H251" i="32"/>
  <c r="H250" i="32" s="1"/>
  <c r="J251" i="32"/>
  <c r="J250" i="32" s="1"/>
  <c r="O251" i="32"/>
  <c r="Q251" i="32"/>
  <c r="V251" i="32"/>
  <c r="Z251" i="32" s="1"/>
  <c r="K252" i="32"/>
  <c r="AD252" i="32"/>
  <c r="H253" i="32"/>
  <c r="J253" i="32"/>
  <c r="O253" i="32"/>
  <c r="Q253" i="32"/>
  <c r="V253" i="32"/>
  <c r="K254" i="32"/>
  <c r="AD254" i="32"/>
  <c r="H255" i="32"/>
  <c r="J255" i="32"/>
  <c r="O255" i="32"/>
  <c r="Q255" i="32"/>
  <c r="V255" i="32"/>
  <c r="Z255" i="32" s="1"/>
  <c r="K256" i="32"/>
  <c r="AD256" i="32"/>
  <c r="K257" i="32"/>
  <c r="AE257" i="32"/>
  <c r="AC257" i="32"/>
  <c r="AB257" i="32" s="1"/>
  <c r="AH257" i="32" s="1"/>
  <c r="AD257" i="32"/>
  <c r="X258" i="32"/>
  <c r="K259" i="32"/>
  <c r="AE259" i="32"/>
  <c r="AC259" i="32"/>
  <c r="AB259" i="32" s="1"/>
  <c r="AH259" i="32" s="1"/>
  <c r="AD259" i="32"/>
  <c r="AC260" i="32"/>
  <c r="AB260" i="32" s="1"/>
  <c r="AI260" i="32" s="1"/>
  <c r="X261" i="32"/>
  <c r="K262" i="32"/>
  <c r="AC262" i="32"/>
  <c r="AB262" i="32" s="1"/>
  <c r="AG262" i="32" s="1"/>
  <c r="P263" i="32"/>
  <c r="I263" i="32"/>
  <c r="H263" i="32"/>
  <c r="AK263" i="32"/>
  <c r="T263" i="32"/>
  <c r="Q263" i="32"/>
  <c r="V263" i="32"/>
  <c r="AC264" i="32"/>
  <c r="AB264" i="32" s="1"/>
  <c r="AF264" i="32" s="1"/>
  <c r="P265" i="32"/>
  <c r="I265" i="32"/>
  <c r="H265" i="32"/>
  <c r="O265" i="32"/>
  <c r="T265" i="32"/>
  <c r="W266" i="32"/>
  <c r="K267" i="32"/>
  <c r="AE267" i="32"/>
  <c r="AC267" i="32"/>
  <c r="AB267" i="32" s="1"/>
  <c r="AH267" i="32" s="1"/>
  <c r="AD267" i="32"/>
  <c r="X268" i="32"/>
  <c r="K269" i="32"/>
  <c r="AD269" i="32"/>
  <c r="AE269" i="32"/>
  <c r="AC269" i="32"/>
  <c r="AB269" i="32" s="1"/>
  <c r="AI269" i="32" s="1"/>
  <c r="Y270" i="32"/>
  <c r="Y271" i="32"/>
  <c r="Y273" i="32"/>
  <c r="Y274" i="32"/>
  <c r="Y275" i="32"/>
  <c r="Y276" i="32"/>
  <c r="Y277" i="32"/>
  <c r="Y278" i="32"/>
  <c r="Z283" i="32"/>
  <c r="Z285" i="32"/>
  <c r="H211" i="32"/>
  <c r="J211" i="32"/>
  <c r="O211" i="32"/>
  <c r="H212" i="32"/>
  <c r="J212" i="32"/>
  <c r="O212" i="32"/>
  <c r="H213" i="32"/>
  <c r="J213" i="32"/>
  <c r="O213" i="32"/>
  <c r="H214" i="32"/>
  <c r="J214" i="32"/>
  <c r="O214" i="32"/>
  <c r="H215" i="32"/>
  <c r="J215" i="32"/>
  <c r="O215" i="32"/>
  <c r="H216" i="32"/>
  <c r="J216" i="32"/>
  <c r="O216" i="32"/>
  <c r="H217" i="32"/>
  <c r="J217" i="32"/>
  <c r="O217" i="32"/>
  <c r="K218" i="32"/>
  <c r="H219" i="32"/>
  <c r="J219" i="32"/>
  <c r="O219" i="32"/>
  <c r="H220" i="32"/>
  <c r="J220" i="32"/>
  <c r="O220" i="32"/>
  <c r="H221" i="32"/>
  <c r="J221" i="32"/>
  <c r="O221" i="32"/>
  <c r="H222" i="32"/>
  <c r="J222" i="32"/>
  <c r="O222" i="32"/>
  <c r="H223" i="32"/>
  <c r="J223" i="32"/>
  <c r="O223" i="32"/>
  <c r="H224" i="32"/>
  <c r="J224" i="32"/>
  <c r="O224" i="32"/>
  <c r="K225" i="32"/>
  <c r="H226" i="32"/>
  <c r="H225" i="32" s="1"/>
  <c r="J226" i="32"/>
  <c r="J225" i="32" s="1"/>
  <c r="O226" i="32"/>
  <c r="K227" i="32"/>
  <c r="H228" i="32"/>
  <c r="J228" i="32"/>
  <c r="O228" i="32"/>
  <c r="K229" i="32"/>
  <c r="H230" i="32"/>
  <c r="J230" i="32"/>
  <c r="O230" i="32"/>
  <c r="K231" i="32"/>
  <c r="K232" i="32"/>
  <c r="K233" i="32"/>
  <c r="K234" i="32"/>
  <c r="K235" i="32"/>
  <c r="H236" i="32"/>
  <c r="H235" i="32" s="1"/>
  <c r="J236" i="32"/>
  <c r="J235" i="32" s="1"/>
  <c r="O236" i="32"/>
  <c r="K237" i="32"/>
  <c r="H238" i="32"/>
  <c r="J238" i="32"/>
  <c r="O238" i="32"/>
  <c r="H239" i="32"/>
  <c r="J239" i="32"/>
  <c r="O239" i="32"/>
  <c r="H240" i="32"/>
  <c r="J240" i="32"/>
  <c r="O240" i="32"/>
  <c r="T240" i="32"/>
  <c r="K242" i="32"/>
  <c r="H243" i="32"/>
  <c r="J243" i="32"/>
  <c r="O243" i="32"/>
  <c r="X243" i="32"/>
  <c r="AC243" i="32"/>
  <c r="AB243" i="32" s="1"/>
  <c r="AH243" i="32" s="1"/>
  <c r="I244" i="32"/>
  <c r="K244" i="32"/>
  <c r="T244" i="32"/>
  <c r="I245" i="32"/>
  <c r="K245" i="32"/>
  <c r="T245" i="32"/>
  <c r="I246" i="32"/>
  <c r="K246" i="32"/>
  <c r="T246" i="32"/>
  <c r="I247" i="32"/>
  <c r="K247" i="32"/>
  <c r="T247" i="32"/>
  <c r="I248" i="32"/>
  <c r="K248" i="32"/>
  <c r="AC248" i="32"/>
  <c r="AB248" i="32" s="1"/>
  <c r="AG248" i="32" s="1"/>
  <c r="H249" i="32"/>
  <c r="J249" i="32"/>
  <c r="AC249" i="32"/>
  <c r="AB249" i="32" s="1"/>
  <c r="AG249" i="32" s="1"/>
  <c r="O250" i="32"/>
  <c r="X250" i="32"/>
  <c r="AC250" i="32"/>
  <c r="AB250" i="32" s="1"/>
  <c r="AH250" i="32" s="1"/>
  <c r="I251" i="32"/>
  <c r="I250" i="32" s="1"/>
  <c r="K251" i="32"/>
  <c r="H252" i="32"/>
  <c r="J252" i="32"/>
  <c r="O252" i="32"/>
  <c r="X252" i="32"/>
  <c r="AC252" i="32"/>
  <c r="AB252" i="32" s="1"/>
  <c r="I253" i="32"/>
  <c r="K253" i="32"/>
  <c r="H254" i="32"/>
  <c r="J254" i="32"/>
  <c r="O254" i="32"/>
  <c r="AC254" i="32"/>
  <c r="AB254" i="32" s="1"/>
  <c r="AI254" i="32" s="1"/>
  <c r="I255" i="32"/>
  <c r="K255" i="32"/>
  <c r="H256" i="32"/>
  <c r="J256" i="32"/>
  <c r="O256" i="32"/>
  <c r="AC256" i="32"/>
  <c r="AB256" i="32" s="1"/>
  <c r="AI256" i="32" s="1"/>
  <c r="AM256" i="32"/>
  <c r="K258" i="32"/>
  <c r="AE258" i="32"/>
  <c r="AC258" i="32"/>
  <c r="AB258" i="32" s="1"/>
  <c r="AG258" i="32" s="1"/>
  <c r="Y258" i="32"/>
  <c r="AD258" i="32"/>
  <c r="AM258" i="32"/>
  <c r="X259" i="32"/>
  <c r="P260" i="32"/>
  <c r="I260" i="32"/>
  <c r="H260" i="32"/>
  <c r="Q260" i="32"/>
  <c r="V260" i="32"/>
  <c r="Z260" i="32" s="1"/>
  <c r="AE260" i="32"/>
  <c r="K261" i="32"/>
  <c r="AE261" i="32"/>
  <c r="AC261" i="32"/>
  <c r="AB261" i="32" s="1"/>
  <c r="AH261" i="32" s="1"/>
  <c r="Y261" i="32"/>
  <c r="AD261" i="32"/>
  <c r="AM261" i="32"/>
  <c r="Y262" i="32"/>
  <c r="AM262" i="32"/>
  <c r="AE262" i="32"/>
  <c r="AN262" i="32"/>
  <c r="R263" i="32"/>
  <c r="J263" i="32"/>
  <c r="O263" i="32"/>
  <c r="AC263" i="32"/>
  <c r="AB263" i="32" s="1"/>
  <c r="P264" i="32"/>
  <c r="I264" i="32"/>
  <c r="H264" i="32"/>
  <c r="AK264" i="32"/>
  <c r="T264" i="32"/>
  <c r="Q264" i="32"/>
  <c r="V264" i="32"/>
  <c r="W264" i="32" s="1"/>
  <c r="AE264" i="32"/>
  <c r="R265" i="32"/>
  <c r="J265" i="32"/>
  <c r="Q265" i="32"/>
  <c r="AK265" i="32"/>
  <c r="AE266" i="32"/>
  <c r="AC266" i="32"/>
  <c r="AB266" i="32" s="1"/>
  <c r="AD266" i="32"/>
  <c r="K268" i="32"/>
  <c r="AE268" i="32"/>
  <c r="AC268" i="32"/>
  <c r="AB268" i="32" s="1"/>
  <c r="AI268" i="32" s="1"/>
  <c r="Y268" i="32"/>
  <c r="AD268" i="32"/>
  <c r="AN269" i="32"/>
  <c r="AM269" i="32"/>
  <c r="Z271" i="32"/>
  <c r="AE271" i="32"/>
  <c r="AC271" i="32"/>
  <c r="AB271" i="32" s="1"/>
  <c r="AH271" i="32" s="1"/>
  <c r="AD271" i="32"/>
  <c r="Z272" i="32"/>
  <c r="Z273" i="32"/>
  <c r="AE273" i="32"/>
  <c r="AC273" i="32"/>
  <c r="AB273" i="32" s="1"/>
  <c r="AH273" i="32" s="1"/>
  <c r="AD273" i="32"/>
  <c r="Z274" i="32"/>
  <c r="Z275" i="32"/>
  <c r="AE275" i="32"/>
  <c r="AC275" i="32"/>
  <c r="AB275" i="32" s="1"/>
  <c r="AH275" i="32" s="1"/>
  <c r="AD275" i="32"/>
  <c r="Z276" i="32"/>
  <c r="AE277" i="32"/>
  <c r="AC277" i="32"/>
  <c r="AB277" i="32" s="1"/>
  <c r="AH277" i="32" s="1"/>
  <c r="AD277" i="32"/>
  <c r="Z289" i="32"/>
  <c r="H257" i="32"/>
  <c r="J257" i="32"/>
  <c r="O257" i="32"/>
  <c r="H258" i="32"/>
  <c r="J258" i="32"/>
  <c r="O258" i="32"/>
  <c r="H259" i="32"/>
  <c r="J259" i="32"/>
  <c r="O259" i="32"/>
  <c r="K260" i="32"/>
  <c r="H261" i="32"/>
  <c r="J261" i="32"/>
  <c r="O261" i="32"/>
  <c r="H262" i="32"/>
  <c r="J262" i="32"/>
  <c r="O262" i="32"/>
  <c r="T262" i="32"/>
  <c r="K263" i="32"/>
  <c r="K264" i="32"/>
  <c r="K265" i="32"/>
  <c r="AC265" i="32"/>
  <c r="AB265" i="32" s="1"/>
  <c r="H266" i="32"/>
  <c r="J266" i="32"/>
  <c r="H267" i="32"/>
  <c r="J267" i="32"/>
  <c r="O267" i="32"/>
  <c r="H268" i="32"/>
  <c r="J268" i="32"/>
  <c r="O268" i="32"/>
  <c r="H269" i="32"/>
  <c r="J269" i="32"/>
  <c r="O269" i="32"/>
  <c r="H270" i="32"/>
  <c r="J270" i="32"/>
  <c r="O270" i="32"/>
  <c r="X270" i="32"/>
  <c r="AC270" i="32"/>
  <c r="AB270" i="32" s="1"/>
  <c r="AH270" i="32" s="1"/>
  <c r="AE270" i="32"/>
  <c r="K271" i="32"/>
  <c r="P271" i="32"/>
  <c r="T271" i="32"/>
  <c r="H272" i="32"/>
  <c r="H271" i="32" s="1"/>
  <c r="J272" i="32"/>
  <c r="J271" i="32" s="1"/>
  <c r="O272" i="32"/>
  <c r="AC272" i="32"/>
  <c r="AB272" i="32" s="1"/>
  <c r="AE272" i="32"/>
  <c r="I273" i="32"/>
  <c r="K273" i="32"/>
  <c r="P273" i="32"/>
  <c r="T273" i="32"/>
  <c r="H274" i="32"/>
  <c r="J274" i="32"/>
  <c r="O274" i="32"/>
  <c r="X274" i="32"/>
  <c r="AC274" i="32"/>
  <c r="AB274" i="32" s="1"/>
  <c r="AI274" i="32" s="1"/>
  <c r="AE274" i="32"/>
  <c r="I275" i="32"/>
  <c r="K275" i="32"/>
  <c r="P275" i="32"/>
  <c r="T275" i="32"/>
  <c r="H276" i="32"/>
  <c r="J276" i="32"/>
  <c r="O276" i="32"/>
  <c r="X276" i="32"/>
  <c r="AC276" i="32"/>
  <c r="AB276" i="32" s="1"/>
  <c r="AH276" i="32" s="1"/>
  <c r="AE276" i="32"/>
  <c r="I277" i="32"/>
  <c r="K277" i="32"/>
  <c r="P277" i="32"/>
  <c r="T277" i="32"/>
  <c r="H278" i="32"/>
  <c r="J278" i="32"/>
  <c r="O278" i="32"/>
  <c r="P279" i="32"/>
  <c r="I279" i="32"/>
  <c r="H279" i="32"/>
  <c r="AK279" i="32"/>
  <c r="AO279" i="32" s="1"/>
  <c r="T279" i="32"/>
  <c r="Q279" i="32"/>
  <c r="V279" i="32"/>
  <c r="W279" i="32" s="1"/>
  <c r="AE279" i="32"/>
  <c r="R280" i="32"/>
  <c r="J280" i="32"/>
  <c r="AC280" i="32"/>
  <c r="AB280" i="32" s="1"/>
  <c r="AF280" i="32" s="1"/>
  <c r="P281" i="32"/>
  <c r="I281" i="32"/>
  <c r="H281" i="32"/>
  <c r="O281" i="32"/>
  <c r="T281" i="32"/>
  <c r="X282" i="32"/>
  <c r="W282" i="32"/>
  <c r="K283" i="32"/>
  <c r="AE283" i="32"/>
  <c r="AC283" i="32"/>
  <c r="AB283" i="32" s="1"/>
  <c r="AH283" i="32" s="1"/>
  <c r="Y283" i="32"/>
  <c r="AD283" i="32"/>
  <c r="R284" i="32"/>
  <c r="J284" i="32"/>
  <c r="J283" i="32" s="1"/>
  <c r="AC284" i="32"/>
  <c r="AB284" i="32" s="1"/>
  <c r="AF284" i="32" s="1"/>
  <c r="X285" i="32"/>
  <c r="P286" i="32"/>
  <c r="I286" i="32"/>
  <c r="H286" i="32"/>
  <c r="Q286" i="32"/>
  <c r="V286" i="32"/>
  <c r="Z286" i="32" s="1"/>
  <c r="AE286" i="32"/>
  <c r="Z287" i="32"/>
  <c r="K287" i="32"/>
  <c r="AE287" i="32"/>
  <c r="AC287" i="32"/>
  <c r="AB287" i="32" s="1"/>
  <c r="AI287" i="32" s="1"/>
  <c r="AD287" i="32"/>
  <c r="K289" i="32"/>
  <c r="AE289" i="32"/>
  <c r="AC289" i="32"/>
  <c r="AB289" i="32" s="1"/>
  <c r="AH289" i="32" s="1"/>
  <c r="AD289" i="32"/>
  <c r="Z292" i="32"/>
  <c r="AO292" i="32"/>
  <c r="Z294" i="32"/>
  <c r="Z297" i="32"/>
  <c r="AO297" i="32"/>
  <c r="Z301" i="32"/>
  <c r="Z302" i="32"/>
  <c r="Z303" i="32"/>
  <c r="Z307" i="32"/>
  <c r="Y310" i="32"/>
  <c r="Q311" i="32"/>
  <c r="Z328" i="32"/>
  <c r="K270" i="32"/>
  <c r="O271" i="32"/>
  <c r="K272" i="32"/>
  <c r="H273" i="32"/>
  <c r="J273" i="32"/>
  <c r="O273" i="32"/>
  <c r="K274" i="32"/>
  <c r="H275" i="32"/>
  <c r="J275" i="32"/>
  <c r="O275" i="32"/>
  <c r="K276" i="32"/>
  <c r="H277" i="32"/>
  <c r="J277" i="32"/>
  <c r="O277" i="32"/>
  <c r="K278" i="32"/>
  <c r="AE278" i="32"/>
  <c r="AC278" i="32"/>
  <c r="AB278" i="32" s="1"/>
  <c r="AH278" i="32" s="1"/>
  <c r="X278" i="32"/>
  <c r="AD278" i="32"/>
  <c r="AC279" i="32"/>
  <c r="AB279" i="32" s="1"/>
  <c r="AI279" i="32" s="1"/>
  <c r="P280" i="32"/>
  <c r="I280" i="32"/>
  <c r="H280" i="32"/>
  <c r="AK280" i="32"/>
  <c r="AL280" i="32" s="1"/>
  <c r="T280" i="32"/>
  <c r="Q280" i="32"/>
  <c r="V280" i="32"/>
  <c r="W280" i="32" s="1"/>
  <c r="Z281" i="32"/>
  <c r="Q281" i="32"/>
  <c r="AK281" i="32"/>
  <c r="AO281" i="32" s="1"/>
  <c r="AE282" i="32"/>
  <c r="AC282" i="32"/>
  <c r="AB282" i="32" s="1"/>
  <c r="AF282" i="32" s="1"/>
  <c r="R282" i="32"/>
  <c r="AD282" i="32"/>
  <c r="X283" i="32"/>
  <c r="P284" i="32"/>
  <c r="I284" i="32"/>
  <c r="I283" i="32" s="1"/>
  <c r="H284" i="32"/>
  <c r="H283" i="32" s="1"/>
  <c r="Q284" i="32"/>
  <c r="V284" i="32"/>
  <c r="W284" i="32" s="1"/>
  <c r="K285" i="32"/>
  <c r="AE285" i="32"/>
  <c r="AC285" i="32"/>
  <c r="AB285" i="32" s="1"/>
  <c r="AH285" i="32" s="1"/>
  <c r="AD285" i="32"/>
  <c r="AC286" i="32"/>
  <c r="AB286" i="32" s="1"/>
  <c r="AF286" i="32" s="1"/>
  <c r="Y287" i="32"/>
  <c r="X287" i="32"/>
  <c r="P288" i="32"/>
  <c r="I288" i="32"/>
  <c r="O288" i="32"/>
  <c r="J288" i="32"/>
  <c r="H288" i="32"/>
  <c r="Q288" i="32"/>
  <c r="Q291" i="32"/>
  <c r="Y290" i="32"/>
  <c r="AE291" i="32"/>
  <c r="AC291" i="32"/>
  <c r="AB291" i="32" s="1"/>
  <c r="AF291" i="32" s="1"/>
  <c r="AD291" i="32"/>
  <c r="AN292" i="32"/>
  <c r="Y292" i="32"/>
  <c r="Z293" i="32"/>
  <c r="AO293" i="32"/>
  <c r="AO296" i="32"/>
  <c r="Z298" i="32"/>
  <c r="Z305" i="32"/>
  <c r="Z309" i="32"/>
  <c r="Z315" i="32"/>
  <c r="Z319" i="32"/>
  <c r="R288" i="32"/>
  <c r="AC288" i="32"/>
  <c r="AB288" i="32" s="1"/>
  <c r="P290" i="32"/>
  <c r="I290" i="32"/>
  <c r="H290" i="32"/>
  <c r="O290" i="32"/>
  <c r="T290" i="32"/>
  <c r="X291" i="32"/>
  <c r="W291" i="32"/>
  <c r="K292" i="32"/>
  <c r="AE292" i="32"/>
  <c r="AC292" i="32"/>
  <c r="AB292" i="32" s="1"/>
  <c r="AI292" i="32" s="1"/>
  <c r="AD292" i="32"/>
  <c r="X293" i="32"/>
  <c r="K294" i="32"/>
  <c r="AE294" i="32"/>
  <c r="AC294" i="32"/>
  <c r="AB294" i="32" s="1"/>
  <c r="AH294" i="32" s="1"/>
  <c r="Y294" i="32"/>
  <c r="AD294" i="32"/>
  <c r="R295" i="32"/>
  <c r="J295" i="32"/>
  <c r="AC295" i="32"/>
  <c r="AB295" i="32" s="1"/>
  <c r="AF295" i="32" s="1"/>
  <c r="X296" i="32"/>
  <c r="K297" i="32"/>
  <c r="AE297" i="32"/>
  <c r="AC297" i="32"/>
  <c r="AB297" i="32" s="1"/>
  <c r="AH297" i="32" s="1"/>
  <c r="Y297" i="32"/>
  <c r="AD297" i="32"/>
  <c r="K299" i="32"/>
  <c r="AE299" i="32"/>
  <c r="AC299" i="32"/>
  <c r="AB299" i="32" s="1"/>
  <c r="AI299" i="32" s="1"/>
  <c r="Y299" i="32"/>
  <c r="AD299" i="32"/>
  <c r="R300" i="32"/>
  <c r="J300" i="32"/>
  <c r="J299" i="32" s="1"/>
  <c r="AC300" i="32"/>
  <c r="AB300" i="32" s="1"/>
  <c r="AF300" i="32" s="1"/>
  <c r="Y301" i="32"/>
  <c r="X301" i="32"/>
  <c r="AC301" i="32"/>
  <c r="AB301" i="32" s="1"/>
  <c r="AI301" i="32" s="1"/>
  <c r="Y302" i="32"/>
  <c r="AC302" i="32"/>
  <c r="AB302" i="32" s="1"/>
  <c r="AH302" i="32" s="1"/>
  <c r="X303" i="32"/>
  <c r="P304" i="32"/>
  <c r="I304" i="32"/>
  <c r="H304" i="32"/>
  <c r="Q304" i="32"/>
  <c r="V304" i="32"/>
  <c r="Z304" i="32" s="1"/>
  <c r="AE304" i="32"/>
  <c r="K305" i="32"/>
  <c r="AE305" i="32"/>
  <c r="AC305" i="32"/>
  <c r="AB305" i="32" s="1"/>
  <c r="AH305" i="32" s="1"/>
  <c r="Y305" i="32"/>
  <c r="AD305" i="32"/>
  <c r="R306" i="32"/>
  <c r="J306" i="32"/>
  <c r="AC306" i="32"/>
  <c r="AB306" i="32" s="1"/>
  <c r="AF306" i="32" s="1"/>
  <c r="P308" i="32"/>
  <c r="I308" i="32"/>
  <c r="H308" i="32"/>
  <c r="Q308" i="32"/>
  <c r="V308" i="32"/>
  <c r="Z308" i="32" s="1"/>
  <c r="AE308" i="32"/>
  <c r="K309" i="32"/>
  <c r="AE309" i="32"/>
  <c r="AC309" i="32"/>
  <c r="AB309" i="32" s="1"/>
  <c r="AI309" i="32" s="1"/>
  <c r="Y309" i="32"/>
  <c r="AD309" i="32"/>
  <c r="R310" i="32"/>
  <c r="J310" i="32"/>
  <c r="AK310" i="32"/>
  <c r="AN310" i="32" s="1"/>
  <c r="P311" i="32"/>
  <c r="I311" i="32"/>
  <c r="O311" i="32"/>
  <c r="J311" i="32"/>
  <c r="H311" i="32"/>
  <c r="AD312" i="32"/>
  <c r="AE312" i="32"/>
  <c r="AC312" i="32"/>
  <c r="AB312" i="32" s="1"/>
  <c r="AI312" i="32" s="1"/>
  <c r="Y313" i="32"/>
  <c r="K315" i="32"/>
  <c r="AE315" i="32"/>
  <c r="AC315" i="32"/>
  <c r="AB315" i="32" s="1"/>
  <c r="AH315" i="32" s="1"/>
  <c r="AD315" i="32"/>
  <c r="X317" i="32"/>
  <c r="P318" i="32"/>
  <c r="I318" i="32"/>
  <c r="O318" i="32"/>
  <c r="J318" i="32"/>
  <c r="H318" i="32"/>
  <c r="Q318" i="32"/>
  <c r="V318" i="32"/>
  <c r="Z320" i="32"/>
  <c r="Q321" i="32"/>
  <c r="AO320" i="32"/>
  <c r="AE321" i="32"/>
  <c r="AC321" i="32"/>
  <c r="AB321" i="32" s="1"/>
  <c r="AF321" i="32" s="1"/>
  <c r="R321" i="32"/>
  <c r="AD321" i="32"/>
  <c r="Y322" i="32"/>
  <c r="K324" i="32"/>
  <c r="AE324" i="32"/>
  <c r="AC324" i="32"/>
  <c r="AB324" i="32" s="1"/>
  <c r="AD324" i="32"/>
  <c r="Z326" i="32"/>
  <c r="X326" i="32"/>
  <c r="P327" i="32"/>
  <c r="I327" i="32"/>
  <c r="O327" i="32"/>
  <c r="J327" i="32"/>
  <c r="H327" i="32"/>
  <c r="Q327" i="32"/>
  <c r="V327" i="32"/>
  <c r="AD329" i="32"/>
  <c r="AE329" i="32"/>
  <c r="AC329" i="32"/>
  <c r="AB329" i="32" s="1"/>
  <c r="AI329" i="32" s="1"/>
  <c r="Z332" i="32"/>
  <c r="Z341" i="32"/>
  <c r="X292" i="32"/>
  <c r="K293" i="32"/>
  <c r="AE293" i="32"/>
  <c r="AC293" i="32"/>
  <c r="AB293" i="32" s="1"/>
  <c r="AH293" i="32" s="1"/>
  <c r="AD293" i="32"/>
  <c r="P295" i="32"/>
  <c r="I295" i="32"/>
  <c r="H295" i="32"/>
  <c r="Q295" i="32"/>
  <c r="V295" i="32"/>
  <c r="W295" i="32" s="1"/>
  <c r="K296" i="32"/>
  <c r="AE296" i="32"/>
  <c r="AC296" i="32"/>
  <c r="AB296" i="32" s="1"/>
  <c r="AH296" i="32" s="1"/>
  <c r="AD296" i="32"/>
  <c r="X297" i="32"/>
  <c r="K298" i="32"/>
  <c r="AE298" i="32"/>
  <c r="AC298" i="32"/>
  <c r="AB298" i="32" s="1"/>
  <c r="AH298" i="32" s="1"/>
  <c r="AD298" i="32"/>
  <c r="P300" i="32"/>
  <c r="I300" i="32"/>
  <c r="I299" i="32" s="1"/>
  <c r="H300" i="32"/>
  <c r="H299" i="32" s="1"/>
  <c r="Q300" i="32"/>
  <c r="V300" i="32"/>
  <c r="W300" i="32" s="1"/>
  <c r="K301" i="32"/>
  <c r="AE301" i="32"/>
  <c r="K302" i="32"/>
  <c r="AE302" i="32"/>
  <c r="K303" i="32"/>
  <c r="AE303" i="32"/>
  <c r="AC303" i="32"/>
  <c r="AB303" i="32" s="1"/>
  <c r="AH303" i="32" s="1"/>
  <c r="AD303" i="32"/>
  <c r="AC304" i="32"/>
  <c r="AB304" i="32" s="1"/>
  <c r="AF304" i="32" s="1"/>
  <c r="X305" i="32"/>
  <c r="P306" i="32"/>
  <c r="I306" i="32"/>
  <c r="H306" i="32"/>
  <c r="Q306" i="32"/>
  <c r="V306" i="32"/>
  <c r="W306" i="32" s="1"/>
  <c r="K307" i="32"/>
  <c r="AE307" i="32"/>
  <c r="AC307" i="32"/>
  <c r="AB307" i="32" s="1"/>
  <c r="AH307" i="32" s="1"/>
  <c r="AD307" i="32"/>
  <c r="AC308" i="32"/>
  <c r="AB308" i="32" s="1"/>
  <c r="AI308" i="32" s="1"/>
  <c r="X309" i="32"/>
  <c r="P310" i="32"/>
  <c r="I310" i="32"/>
  <c r="H310" i="32"/>
  <c r="O310" i="32"/>
  <c r="T310" i="32"/>
  <c r="AK311" i="32"/>
  <c r="T311" i="32"/>
  <c r="Z313" i="32"/>
  <c r="X313" i="32"/>
  <c r="P314" i="32"/>
  <c r="I314" i="32"/>
  <c r="O314" i="32"/>
  <c r="J314" i="32"/>
  <c r="H314" i="32"/>
  <c r="Q314" i="32"/>
  <c r="AD316" i="32"/>
  <c r="AE316" i="32"/>
  <c r="AC316" i="32"/>
  <c r="AB316" i="32" s="1"/>
  <c r="AF316" i="32" s="1"/>
  <c r="Y317" i="32"/>
  <c r="K319" i="32"/>
  <c r="AE319" i="32"/>
  <c r="AC319" i="32"/>
  <c r="AB319" i="32" s="1"/>
  <c r="AH319" i="32" s="1"/>
  <c r="AD319" i="32"/>
  <c r="Z322" i="32"/>
  <c r="X322" i="32"/>
  <c r="P323" i="32"/>
  <c r="I323" i="32"/>
  <c r="O323" i="32"/>
  <c r="J323" i="32"/>
  <c r="H323" i="32"/>
  <c r="Q323" i="32"/>
  <c r="AD325" i="32"/>
  <c r="AE325" i="32"/>
  <c r="AC325" i="32"/>
  <c r="AB325" i="32" s="1"/>
  <c r="AI325" i="32" s="1"/>
  <c r="Y326" i="32"/>
  <c r="K328" i="32"/>
  <c r="AE328" i="32"/>
  <c r="AC328" i="32"/>
  <c r="AB328" i="32" s="1"/>
  <c r="AH328" i="32" s="1"/>
  <c r="AD328" i="32"/>
  <c r="Z330" i="32"/>
  <c r="Z334" i="32"/>
  <c r="Z337" i="32"/>
  <c r="X330" i="32"/>
  <c r="P331" i="32"/>
  <c r="I331" i="32"/>
  <c r="H331" i="32"/>
  <c r="Q331" i="32"/>
  <c r="V331" i="32"/>
  <c r="K332" i="32"/>
  <c r="AE332" i="32"/>
  <c r="AC332" i="32"/>
  <c r="AB332" i="32" s="1"/>
  <c r="AD332" i="32"/>
  <c r="AC333" i="32"/>
  <c r="AB333" i="32" s="1"/>
  <c r="X334" i="32"/>
  <c r="P335" i="32"/>
  <c r="Q335" i="32"/>
  <c r="I335" i="32"/>
  <c r="H335" i="32"/>
  <c r="V335" i="32"/>
  <c r="AK335" i="32"/>
  <c r="O335" i="32"/>
  <c r="W336" i="32"/>
  <c r="K337" i="32"/>
  <c r="AE337" i="32"/>
  <c r="AC337" i="32"/>
  <c r="AB337" i="32" s="1"/>
  <c r="AH337" i="32" s="1"/>
  <c r="AD337" i="32"/>
  <c r="P340" i="32"/>
  <c r="I340" i="32"/>
  <c r="O340" i="32"/>
  <c r="J340" i="32"/>
  <c r="H340" i="32"/>
  <c r="Q340" i="32"/>
  <c r="AD342" i="32"/>
  <c r="AE342" i="32"/>
  <c r="AC342" i="32"/>
  <c r="AB342" i="32" s="1"/>
  <c r="AF342" i="32" s="1"/>
  <c r="Y343" i="32"/>
  <c r="K345" i="32"/>
  <c r="K346" i="32"/>
  <c r="K347" i="32"/>
  <c r="P348" i="32"/>
  <c r="I348" i="32"/>
  <c r="O348" i="32"/>
  <c r="J348" i="32"/>
  <c r="H348" i="32"/>
  <c r="Q348" i="32"/>
  <c r="P349" i="32"/>
  <c r="I349" i="32"/>
  <c r="O349" i="32"/>
  <c r="J349" i="32"/>
  <c r="H349" i="32"/>
  <c r="Q349" i="32"/>
  <c r="P350" i="32"/>
  <c r="I350" i="32"/>
  <c r="O350" i="32"/>
  <c r="J350" i="32"/>
  <c r="H350" i="32"/>
  <c r="Q350" i="32"/>
  <c r="P351" i="32"/>
  <c r="I351" i="32"/>
  <c r="O351" i="32"/>
  <c r="J351" i="32"/>
  <c r="H351" i="32"/>
  <c r="Q351" i="32"/>
  <c r="P352" i="32"/>
  <c r="I352" i="32"/>
  <c r="O352" i="32"/>
  <c r="J352" i="32"/>
  <c r="H352" i="32"/>
  <c r="Q352" i="32"/>
  <c r="P353" i="32"/>
  <c r="I353" i="32"/>
  <c r="O353" i="32"/>
  <c r="J353" i="32"/>
  <c r="H353" i="32"/>
  <c r="Q353" i="32"/>
  <c r="P354" i="32"/>
  <c r="I354" i="32"/>
  <c r="O354" i="32"/>
  <c r="J354" i="32"/>
  <c r="H354" i="32"/>
  <c r="Q354" i="32"/>
  <c r="P355" i="32"/>
  <c r="I355" i="32"/>
  <c r="O355" i="32"/>
  <c r="J355" i="32"/>
  <c r="H355" i="32"/>
  <c r="Q355" i="32"/>
  <c r="P356" i="32"/>
  <c r="I356" i="32"/>
  <c r="O356" i="32"/>
  <c r="J356" i="32"/>
  <c r="H356" i="32"/>
  <c r="Q356" i="32"/>
  <c r="P357" i="32"/>
  <c r="I357" i="32"/>
  <c r="O357" i="32"/>
  <c r="J357" i="32"/>
  <c r="H357" i="32"/>
  <c r="Q357" i="32"/>
  <c r="P358" i="32"/>
  <c r="I358" i="32"/>
  <c r="O358" i="32"/>
  <c r="J358" i="32"/>
  <c r="H358" i="32"/>
  <c r="Q358" i="32"/>
  <c r="P359" i="32"/>
  <c r="I359" i="32"/>
  <c r="O359" i="32"/>
  <c r="J359" i="32"/>
  <c r="H359" i="32"/>
  <c r="Q359" i="32"/>
  <c r="P360" i="32"/>
  <c r="I360" i="32"/>
  <c r="O360" i="32"/>
  <c r="J360" i="32"/>
  <c r="H360" i="32"/>
  <c r="Q360" i="32"/>
  <c r="P361" i="32"/>
  <c r="I361" i="32"/>
  <c r="O361" i="32"/>
  <c r="J361" i="32"/>
  <c r="H361" i="32"/>
  <c r="Q361" i="32"/>
  <c r="K279" i="32"/>
  <c r="K280" i="32"/>
  <c r="K281" i="32"/>
  <c r="AC281" i="32"/>
  <c r="AB281" i="32" s="1"/>
  <c r="AI281" i="32" s="1"/>
  <c r="H282" i="32"/>
  <c r="J282" i="32"/>
  <c r="O283" i="32"/>
  <c r="K284" i="32"/>
  <c r="H285" i="32"/>
  <c r="J285" i="32"/>
  <c r="O285" i="32"/>
  <c r="K286" i="32"/>
  <c r="H287" i="32"/>
  <c r="J287" i="32"/>
  <c r="O287" i="32"/>
  <c r="K288" i="32"/>
  <c r="H289" i="32"/>
  <c r="J289" i="32"/>
  <c r="O289" i="32"/>
  <c r="K290" i="32"/>
  <c r="AC290" i="32"/>
  <c r="AB290" i="32" s="1"/>
  <c r="H291" i="32"/>
  <c r="J291" i="32"/>
  <c r="H292" i="32"/>
  <c r="J292" i="32"/>
  <c r="O292" i="32"/>
  <c r="H293" i="32"/>
  <c r="J293" i="32"/>
  <c r="O293" i="32"/>
  <c r="H294" i="32"/>
  <c r="J294" i="32"/>
  <c r="O294" i="32"/>
  <c r="K295" i="32"/>
  <c r="H296" i="32"/>
  <c r="J296" i="32"/>
  <c r="O296" i="32"/>
  <c r="H297" i="32"/>
  <c r="J297" i="32"/>
  <c r="O297" i="32"/>
  <c r="H298" i="32"/>
  <c r="J298" i="32"/>
  <c r="O298" i="32"/>
  <c r="O299" i="32"/>
  <c r="K300" i="32"/>
  <c r="H301" i="32"/>
  <c r="J301" i="32"/>
  <c r="O301" i="32"/>
  <c r="H302" i="32"/>
  <c r="J302" i="32"/>
  <c r="O302" i="32"/>
  <c r="H303" i="32"/>
  <c r="J303" i="32"/>
  <c r="O303" i="32"/>
  <c r="K304" i="32"/>
  <c r="H305" i="32"/>
  <c r="J305" i="32"/>
  <c r="O305" i="32"/>
  <c r="K306" i="32"/>
  <c r="H307" i="32"/>
  <c r="J307" i="32"/>
  <c r="O307" i="32"/>
  <c r="K308" i="32"/>
  <c r="H309" i="32"/>
  <c r="J309" i="32"/>
  <c r="O309" i="32"/>
  <c r="K310" i="32"/>
  <c r="AC310" i="32"/>
  <c r="AB310" i="32" s="1"/>
  <c r="AH310" i="32" s="1"/>
  <c r="K311" i="32"/>
  <c r="AC311" i="32"/>
  <c r="AB311" i="32" s="1"/>
  <c r="P312" i="32"/>
  <c r="I312" i="32"/>
  <c r="H312" i="32"/>
  <c r="Q312" i="32"/>
  <c r="V312" i="32"/>
  <c r="W312" i="32" s="1"/>
  <c r="K313" i="32"/>
  <c r="AE313" i="32"/>
  <c r="AC313" i="32"/>
  <c r="AB313" i="32" s="1"/>
  <c r="AH313" i="32" s="1"/>
  <c r="AD313" i="32"/>
  <c r="R314" i="32"/>
  <c r="AC314" i="32"/>
  <c r="AB314" i="32" s="1"/>
  <c r="P316" i="32"/>
  <c r="I316" i="32"/>
  <c r="H316" i="32"/>
  <c r="Q316" i="32"/>
  <c r="V316" i="32"/>
  <c r="W316" i="32" s="1"/>
  <c r="K317" i="32"/>
  <c r="AE317" i="32"/>
  <c r="AC317" i="32"/>
  <c r="AB317" i="32" s="1"/>
  <c r="AH317" i="32" s="1"/>
  <c r="AD317" i="32"/>
  <c r="R318" i="32"/>
  <c r="AC318" i="32"/>
  <c r="AB318" i="32" s="1"/>
  <c r="X319" i="32"/>
  <c r="P320" i="32"/>
  <c r="I320" i="32"/>
  <c r="H320" i="32"/>
  <c r="O320" i="32"/>
  <c r="T320" i="32"/>
  <c r="X321" i="32"/>
  <c r="W321" i="32"/>
  <c r="K322" i="32"/>
  <c r="AE322" i="32"/>
  <c r="AC322" i="32"/>
  <c r="AB322" i="32" s="1"/>
  <c r="AH322" i="32" s="1"/>
  <c r="AD322" i="32"/>
  <c r="R323" i="32"/>
  <c r="AC323" i="32"/>
  <c r="AB323" i="32" s="1"/>
  <c r="X324" i="32"/>
  <c r="P325" i="32"/>
  <c r="I325" i="32"/>
  <c r="H325" i="32"/>
  <c r="Q325" i="32"/>
  <c r="V325" i="32"/>
  <c r="W325" i="32" s="1"/>
  <c r="K326" i="32"/>
  <c r="AE326" i="32"/>
  <c r="AC326" i="32"/>
  <c r="AB326" i="32" s="1"/>
  <c r="AH326" i="32" s="1"/>
  <c r="AD326" i="32"/>
  <c r="R327" i="32"/>
  <c r="AC327" i="32"/>
  <c r="AB327" i="32" s="1"/>
  <c r="X328" i="32"/>
  <c r="P329" i="32"/>
  <c r="I329" i="32"/>
  <c r="H329" i="32"/>
  <c r="Q329" i="32"/>
  <c r="V329" i="32"/>
  <c r="W329" i="32" s="1"/>
  <c r="K330" i="32"/>
  <c r="AE330" i="32"/>
  <c r="AC330" i="32"/>
  <c r="AB330" i="32" s="1"/>
  <c r="AG330" i="32" s="1"/>
  <c r="Y330" i="32"/>
  <c r="AD330" i="32"/>
  <c r="R331" i="32"/>
  <c r="J331" i="32"/>
  <c r="O331" i="32"/>
  <c r="AC331" i="32"/>
  <c r="AB331" i="32" s="1"/>
  <c r="P333" i="32"/>
  <c r="I333" i="32"/>
  <c r="H333" i="32"/>
  <c r="Q333" i="32"/>
  <c r="V333" i="32"/>
  <c r="W333" i="32" s="1"/>
  <c r="AE333" i="32"/>
  <c r="K334" i="32"/>
  <c r="AE334" i="32"/>
  <c r="AC334" i="32"/>
  <c r="AB334" i="32" s="1"/>
  <c r="AH334" i="32" s="1"/>
  <c r="Y334" i="32"/>
  <c r="AD334" i="32"/>
  <c r="J335" i="32"/>
  <c r="T335" i="32"/>
  <c r="X336" i="32"/>
  <c r="AM336" i="32"/>
  <c r="AD338" i="32"/>
  <c r="AE338" i="32"/>
  <c r="AC338" i="32"/>
  <c r="AB338" i="32" s="1"/>
  <c r="Y339" i="32"/>
  <c r="K341" i="32"/>
  <c r="AE341" i="32"/>
  <c r="AC341" i="32"/>
  <c r="AB341" i="32" s="1"/>
  <c r="AH341" i="32" s="1"/>
  <c r="AD341" i="32"/>
  <c r="Z343" i="32"/>
  <c r="X343" i="32"/>
  <c r="P344" i="32"/>
  <c r="I344" i="32"/>
  <c r="O344" i="32"/>
  <c r="J344" i="32"/>
  <c r="H344" i="32"/>
  <c r="Q344" i="32"/>
  <c r="V344" i="32"/>
  <c r="K312" i="32"/>
  <c r="H313" i="32"/>
  <c r="J313" i="32"/>
  <c r="O313" i="32"/>
  <c r="K314" i="32"/>
  <c r="H315" i="32"/>
  <c r="J315" i="32"/>
  <c r="O315" i="32"/>
  <c r="K316" i="32"/>
  <c r="H317" i="32"/>
  <c r="J317" i="32"/>
  <c r="O317" i="32"/>
  <c r="K318" i="32"/>
  <c r="H319" i="32"/>
  <c r="J319" i="32"/>
  <c r="O319" i="32"/>
  <c r="K320" i="32"/>
  <c r="AC320" i="32"/>
  <c r="AB320" i="32" s="1"/>
  <c r="AI320" i="32" s="1"/>
  <c r="H321" i="32"/>
  <c r="J321" i="32"/>
  <c r="H322" i="32"/>
  <c r="J322" i="32"/>
  <c r="O322" i="32"/>
  <c r="K323" i="32"/>
  <c r="H324" i="32"/>
  <c r="J324" i="32"/>
  <c r="O324" i="32"/>
  <c r="K325" i="32"/>
  <c r="H326" i="32"/>
  <c r="J326" i="32"/>
  <c r="O326" i="32"/>
  <c r="K327" i="32"/>
  <c r="H328" i="32"/>
  <c r="J328" i="32"/>
  <c r="O328" i="32"/>
  <c r="K329" i="32"/>
  <c r="H330" i="32"/>
  <c r="J330" i="32"/>
  <c r="O330" i="32"/>
  <c r="K331" i="32"/>
  <c r="H332" i="32"/>
  <c r="J332" i="32"/>
  <c r="O332" i="32"/>
  <c r="K333" i="32"/>
  <c r="H334" i="32"/>
  <c r="J334" i="32"/>
  <c r="O334" i="32"/>
  <c r="R335" i="32"/>
  <c r="K335" i="32"/>
  <c r="AE335" i="32"/>
  <c r="AC335" i="32"/>
  <c r="AB335" i="32" s="1"/>
  <c r="AE336" i="32"/>
  <c r="AC336" i="32"/>
  <c r="AB336" i="32" s="1"/>
  <c r="AF336" i="32" s="1"/>
  <c r="AD336" i="32"/>
  <c r="X337" i="32"/>
  <c r="P338" i="32"/>
  <c r="I338" i="32"/>
  <c r="H338" i="32"/>
  <c r="Q338" i="32"/>
  <c r="V338" i="32"/>
  <c r="W338" i="32" s="1"/>
  <c r="K339" i="32"/>
  <c r="AE339" i="32"/>
  <c r="AC339" i="32"/>
  <c r="AB339" i="32" s="1"/>
  <c r="AH339" i="32" s="1"/>
  <c r="AD339" i="32"/>
  <c r="R340" i="32"/>
  <c r="AC340" i="32"/>
  <c r="AB340" i="32" s="1"/>
  <c r="P342" i="32"/>
  <c r="I342" i="32"/>
  <c r="H342" i="32"/>
  <c r="Q342" i="32"/>
  <c r="V342" i="32"/>
  <c r="Z342" i="32" s="1"/>
  <c r="K343" i="32"/>
  <c r="AE343" i="32"/>
  <c r="AC343" i="32"/>
  <c r="AB343" i="32" s="1"/>
  <c r="AH343" i="32" s="1"/>
  <c r="AD343" i="32"/>
  <c r="R344" i="32"/>
  <c r="AC344" i="32"/>
  <c r="AB344" i="32" s="1"/>
  <c r="H336" i="32"/>
  <c r="J336" i="32"/>
  <c r="H337" i="32"/>
  <c r="J337" i="32"/>
  <c r="O337" i="32"/>
  <c r="K338" i="32"/>
  <c r="H339" i="32"/>
  <c r="J339" i="32"/>
  <c r="O339" i="32"/>
  <c r="K340" i="32"/>
  <c r="H341" i="32"/>
  <c r="J341" i="32"/>
  <c r="O341" i="32"/>
  <c r="K342" i="32"/>
  <c r="H343" i="32"/>
  <c r="J343" i="32"/>
  <c r="O343" i="32"/>
  <c r="K344" i="32"/>
  <c r="H345" i="32"/>
  <c r="J345" i="32"/>
  <c r="O345" i="32"/>
  <c r="H346" i="32"/>
  <c r="J346" i="32"/>
  <c r="O346" i="32"/>
  <c r="H347" i="32"/>
  <c r="J347" i="32"/>
  <c r="O347" i="32"/>
  <c r="R348" i="32"/>
  <c r="R349" i="32"/>
  <c r="R350" i="32"/>
  <c r="R351" i="32"/>
  <c r="R352" i="32"/>
  <c r="R353" i="32"/>
  <c r="R354" i="32"/>
  <c r="R355" i="32"/>
  <c r="R356" i="32"/>
  <c r="R357" i="32"/>
  <c r="R358" i="32"/>
  <c r="R359" i="32"/>
  <c r="R360" i="32"/>
  <c r="R361" i="32"/>
  <c r="K348" i="32"/>
  <c r="K349" i="32"/>
  <c r="K350" i="32"/>
  <c r="K351" i="32"/>
  <c r="K352" i="32"/>
  <c r="K353" i="32"/>
  <c r="K354" i="32"/>
  <c r="K355" i="32"/>
  <c r="K356" i="32"/>
  <c r="K357" i="32"/>
  <c r="K358" i="32"/>
  <c r="K359" i="32"/>
  <c r="K360" i="32"/>
  <c r="K361" i="32"/>
  <c r="G129" i="1"/>
  <c r="I129" i="1" s="1"/>
  <c r="X267" i="32" l="1"/>
  <c r="Z214" i="32"/>
  <c r="AO101" i="32"/>
  <c r="AM238" i="32"/>
  <c r="W43" i="32"/>
  <c r="X230" i="32"/>
  <c r="Z145" i="32"/>
  <c r="Z212" i="32"/>
  <c r="W76" i="32"/>
  <c r="AO267" i="32"/>
  <c r="AO105" i="32"/>
  <c r="Z139" i="32"/>
  <c r="W55" i="32"/>
  <c r="Y267" i="32"/>
  <c r="AM257" i="32"/>
  <c r="AI22" i="32"/>
  <c r="W74" i="32"/>
  <c r="AI84" i="32"/>
  <c r="AI21" i="32"/>
  <c r="AN192" i="32"/>
  <c r="Z26" i="32"/>
  <c r="AO70" i="32"/>
  <c r="Z84" i="32"/>
  <c r="Z219" i="32"/>
  <c r="AI89" i="32"/>
  <c r="AO216" i="32"/>
  <c r="Z31" i="32"/>
  <c r="X249" i="32"/>
  <c r="X217" i="32"/>
  <c r="AG162" i="32"/>
  <c r="AG40" i="32"/>
  <c r="AI74" i="32"/>
  <c r="Z74" i="32"/>
  <c r="AG213" i="32"/>
  <c r="AG224" i="32"/>
  <c r="AO192" i="32"/>
  <c r="Z156" i="32"/>
  <c r="AI20" i="32"/>
  <c r="Z269" i="32"/>
  <c r="AG285" i="32"/>
  <c r="AI204" i="32"/>
  <c r="Z67" i="32"/>
  <c r="AN172" i="32"/>
  <c r="AG321" i="32"/>
  <c r="AI252" i="32"/>
  <c r="Z225" i="32"/>
  <c r="AF150" i="32"/>
  <c r="AG98" i="32"/>
  <c r="AI51" i="32"/>
  <c r="AM194" i="32"/>
  <c r="AM118" i="32"/>
  <c r="Z194" i="32"/>
  <c r="W308" i="32"/>
  <c r="AI163" i="32"/>
  <c r="Z137" i="32"/>
  <c r="AO109" i="32"/>
  <c r="AH26" i="32"/>
  <c r="AI97" i="32"/>
  <c r="Y172" i="32"/>
  <c r="Z51" i="32"/>
  <c r="AF338" i="32"/>
  <c r="R291" i="32"/>
  <c r="AG121" i="32"/>
  <c r="Z195" i="32"/>
  <c r="AL74" i="32"/>
  <c r="X187" i="32"/>
  <c r="AO185" i="32"/>
  <c r="AG296" i="32"/>
  <c r="Z147" i="32"/>
  <c r="AM70" i="32"/>
  <c r="AG337" i="32"/>
  <c r="Y320" i="32"/>
  <c r="X194" i="32"/>
  <c r="X238" i="32"/>
  <c r="Z206" i="32"/>
  <c r="AO110" i="32"/>
  <c r="AI87" i="32"/>
  <c r="AH62" i="32"/>
  <c r="Z86" i="32"/>
  <c r="Y170" i="32"/>
  <c r="AH324" i="32"/>
  <c r="AG267" i="32"/>
  <c r="AH181" i="32"/>
  <c r="X116" i="32"/>
  <c r="Z100" i="32"/>
  <c r="Z226" i="32"/>
  <c r="Y194" i="32"/>
  <c r="Z170" i="32"/>
  <c r="W78" i="32"/>
  <c r="W237" i="32"/>
  <c r="AF237" i="32"/>
  <c r="Z207" i="32"/>
  <c r="AI142" i="32"/>
  <c r="AI100" i="32"/>
  <c r="AN70" i="32"/>
  <c r="G3417" i="1" s="1"/>
  <c r="Y188" i="32"/>
  <c r="AI86" i="32"/>
  <c r="AG206" i="32"/>
  <c r="W159" i="32"/>
  <c r="Z154" i="32"/>
  <c r="AI152" i="32"/>
  <c r="X118" i="32"/>
  <c r="AL137" i="32"/>
  <c r="Z223" i="32"/>
  <c r="W249" i="32"/>
  <c r="Z333" i="32"/>
  <c r="AO222" i="32"/>
  <c r="AO191" i="32"/>
  <c r="AO126" i="32"/>
  <c r="AM203" i="32"/>
  <c r="X226" i="32"/>
  <c r="Z222" i="32"/>
  <c r="AG149" i="32"/>
  <c r="X173" i="32"/>
  <c r="AG294" i="32"/>
  <c r="Z43" i="32"/>
  <c r="Z211" i="32"/>
  <c r="AG179" i="32"/>
  <c r="AO104" i="32"/>
  <c r="AO264" i="32"/>
  <c r="X188" i="32"/>
  <c r="AH236" i="32"/>
  <c r="AM191" i="32"/>
  <c r="AG238" i="32"/>
  <c r="Z216" i="32"/>
  <c r="AI99" i="32"/>
  <c r="AO290" i="32"/>
  <c r="Z253" i="32"/>
  <c r="X193" i="32"/>
  <c r="AO135" i="32"/>
  <c r="AI207" i="32"/>
  <c r="AH222" i="32"/>
  <c r="AI290" i="32"/>
  <c r="Y269" i="32"/>
  <c r="AG298" i="32"/>
  <c r="AI253" i="32"/>
  <c r="AI165" i="32"/>
  <c r="Z193" i="32"/>
  <c r="AH332" i="32"/>
  <c r="AG257" i="32"/>
  <c r="X175" i="32"/>
  <c r="Z203" i="32"/>
  <c r="AG175" i="32"/>
  <c r="AI234" i="32"/>
  <c r="Z237" i="32"/>
  <c r="AI139" i="32"/>
  <c r="X214" i="32"/>
  <c r="AM298" i="32"/>
  <c r="AI270" i="32"/>
  <c r="AM266" i="32"/>
  <c r="AN256" i="32"/>
  <c r="X222" i="32"/>
  <c r="AI216" i="32"/>
  <c r="AM212" i="32"/>
  <c r="AH211" i="32"/>
  <c r="Z165" i="32"/>
  <c r="Z119" i="32"/>
  <c r="AO212" i="32"/>
  <c r="Z114" i="32"/>
  <c r="AI80" i="32"/>
  <c r="Z80" i="32"/>
  <c r="X25" i="32"/>
  <c r="AH56" i="32"/>
  <c r="AG205" i="32"/>
  <c r="AG305" i="32"/>
  <c r="AM187" i="32"/>
  <c r="AH128" i="32"/>
  <c r="AI147" i="32"/>
  <c r="AG125" i="32"/>
  <c r="AG324" i="32"/>
  <c r="AG292" i="32"/>
  <c r="X298" i="32"/>
  <c r="AO298" i="32"/>
  <c r="AG266" i="32"/>
  <c r="AG240" i="32"/>
  <c r="Z213" i="32"/>
  <c r="AO139" i="32"/>
  <c r="AO223" i="32"/>
  <c r="X102" i="32"/>
  <c r="AI209" i="32"/>
  <c r="AO202" i="32"/>
  <c r="AO187" i="32"/>
  <c r="AO102" i="32"/>
  <c r="Z82" i="32"/>
  <c r="Y222" i="32"/>
  <c r="AM170" i="32"/>
  <c r="AH301" i="32"/>
  <c r="AH287" i="32"/>
  <c r="AG283" i="32"/>
  <c r="AH272" i="32"/>
  <c r="AI258" i="32"/>
  <c r="AN202" i="32"/>
  <c r="AG170" i="32"/>
  <c r="AG127" i="32"/>
  <c r="Z187" i="32"/>
  <c r="AG64" i="32"/>
  <c r="Z27" i="32"/>
  <c r="Z324" i="32"/>
  <c r="AG71" i="32"/>
  <c r="W67" i="32"/>
  <c r="AG60" i="32"/>
  <c r="AG48" i="32"/>
  <c r="Z162" i="32"/>
  <c r="Y215" i="32"/>
  <c r="Y26" i="32"/>
  <c r="AI333" i="32"/>
  <c r="AI296" i="32"/>
  <c r="Z247" i="32"/>
  <c r="AO234" i="32"/>
  <c r="X219" i="32"/>
  <c r="AO201" i="32"/>
  <c r="Y187" i="32"/>
  <c r="Y192" i="32"/>
  <c r="X294" i="32"/>
  <c r="AG194" i="32"/>
  <c r="X179" i="32"/>
  <c r="AI156" i="32"/>
  <c r="X149" i="32"/>
  <c r="AO84" i="32"/>
  <c r="AO82" i="32"/>
  <c r="W51" i="32"/>
  <c r="AI43" i="32"/>
  <c r="AG32" i="32"/>
  <c r="AG28" i="32"/>
  <c r="AF329" i="32"/>
  <c r="AI264" i="32"/>
  <c r="X257" i="32"/>
  <c r="Z229" i="32"/>
  <c r="AG203" i="32"/>
  <c r="Z107" i="32"/>
  <c r="X100" i="32"/>
  <c r="AI91" i="32"/>
  <c r="W47" i="32"/>
  <c r="W35" i="32"/>
  <c r="AI27" i="32"/>
  <c r="AI82" i="32"/>
  <c r="AI114" i="32"/>
  <c r="Z25" i="32"/>
  <c r="Y25" i="32"/>
  <c r="W342" i="32"/>
  <c r="AI317" i="32"/>
  <c r="AI305" i="32"/>
  <c r="AG278" i="32"/>
  <c r="AI302" i="32"/>
  <c r="AG282" i="32"/>
  <c r="AH252" i="32"/>
  <c r="AH240" i="32"/>
  <c r="Z198" i="32"/>
  <c r="Z159" i="32"/>
  <c r="Z91" i="32"/>
  <c r="AF84" i="32"/>
  <c r="AG68" i="32"/>
  <c r="AL291" i="32"/>
  <c r="AG197" i="32"/>
  <c r="Z232" i="32"/>
  <c r="AO86" i="32"/>
  <c r="AO74" i="32"/>
  <c r="AG56" i="32"/>
  <c r="AI19" i="32"/>
  <c r="AG287" i="32"/>
  <c r="AF249" i="32"/>
  <c r="AI197" i="32"/>
  <c r="AG52" i="32"/>
  <c r="Z163" i="32"/>
  <c r="Z150" i="32"/>
  <c r="Z142" i="32"/>
  <c r="AI218" i="32"/>
  <c r="AH23" i="32"/>
  <c r="AG44" i="32"/>
  <c r="AL266" i="32"/>
  <c r="AG195" i="32"/>
  <c r="Z180" i="32"/>
  <c r="AG36" i="32"/>
  <c r="AG341" i="32"/>
  <c r="AH262" i="32"/>
  <c r="AI237" i="32"/>
  <c r="AI199" i="32"/>
  <c r="AI145" i="32"/>
  <c r="AI236" i="32"/>
  <c r="Z208" i="32"/>
  <c r="X112" i="32"/>
  <c r="AG315" i="32"/>
  <c r="AH269" i="32"/>
  <c r="AG255" i="32"/>
  <c r="AG112" i="32"/>
  <c r="AG100" i="32"/>
  <c r="Z87" i="32"/>
  <c r="W27" i="32"/>
  <c r="AI278" i="32"/>
  <c r="AG269" i="32"/>
  <c r="AO268" i="32"/>
  <c r="AI261" i="32"/>
  <c r="W286" i="32"/>
  <c r="AF312" i="32"/>
  <c r="AG326" i="32"/>
  <c r="AG317" i="32"/>
  <c r="Z279" i="32"/>
  <c r="AH258" i="32"/>
  <c r="AM125" i="32"/>
  <c r="AI326" i="32"/>
  <c r="AG209" i="32"/>
  <c r="AI64" i="32"/>
  <c r="Y211" i="32"/>
  <c r="AN268" i="32"/>
  <c r="AI339" i="32"/>
  <c r="AI286" i="32"/>
  <c r="AG261" i="32"/>
  <c r="AH216" i="32"/>
  <c r="AG188" i="32"/>
  <c r="AI130" i="32"/>
  <c r="AG302" i="32"/>
  <c r="Z278" i="32"/>
  <c r="X269" i="32"/>
  <c r="AI192" i="32"/>
  <c r="AI154" i="32"/>
  <c r="AG91" i="32"/>
  <c r="AI341" i="32"/>
  <c r="Z264" i="32"/>
  <c r="AG208" i="32"/>
  <c r="AG141" i="32"/>
  <c r="AG178" i="32"/>
  <c r="AL82" i="32"/>
  <c r="AG107" i="32"/>
  <c r="AN219" i="32"/>
  <c r="AN267" i="32"/>
  <c r="AN222" i="32"/>
  <c r="W80" i="32"/>
  <c r="W59" i="32"/>
  <c r="AG89" i="32"/>
  <c r="AH21" i="32"/>
  <c r="AM291" i="32"/>
  <c r="W84" i="32"/>
  <c r="W82" i="32"/>
  <c r="Z312" i="32"/>
  <c r="AG289" i="32"/>
  <c r="AG253" i="32"/>
  <c r="AH223" i="32"/>
  <c r="AH212" i="32"/>
  <c r="AI215" i="32"/>
  <c r="Z152" i="32"/>
  <c r="AI150" i="32"/>
  <c r="AG87" i="32"/>
  <c r="W39" i="32"/>
  <c r="AG114" i="32"/>
  <c r="AN223" i="32"/>
  <c r="AG158" i="32"/>
  <c r="AI132" i="32"/>
  <c r="Z329" i="32"/>
  <c r="AF325" i="32"/>
  <c r="AG220" i="32"/>
  <c r="AG215" i="32"/>
  <c r="AI186" i="32"/>
  <c r="W184" i="32"/>
  <c r="AH268" i="32"/>
  <c r="AG251" i="32"/>
  <c r="Z261" i="32"/>
  <c r="AG219" i="32"/>
  <c r="AH191" i="32"/>
  <c r="AI135" i="32"/>
  <c r="AG259" i="32"/>
  <c r="AI285" i="32"/>
  <c r="AH219" i="32"/>
  <c r="AG223" i="32"/>
  <c r="AG199" i="32"/>
  <c r="AH178" i="32"/>
  <c r="AI137" i="32"/>
  <c r="AG168" i="32"/>
  <c r="AG319" i="32"/>
  <c r="AG339" i="32"/>
  <c r="AG291" i="32"/>
  <c r="AG270" i="32"/>
  <c r="AI259" i="32"/>
  <c r="Z234" i="32"/>
  <c r="AI232" i="32"/>
  <c r="AG217" i="32"/>
  <c r="AI211" i="32"/>
  <c r="AG190" i="32"/>
  <c r="AG172" i="32"/>
  <c r="W31" i="32"/>
  <c r="AG93" i="32"/>
  <c r="Y324" i="32"/>
  <c r="AM267" i="32"/>
  <c r="AM222" i="32"/>
  <c r="Y328" i="32"/>
  <c r="W18" i="32"/>
  <c r="AF343" i="32"/>
  <c r="W343" i="32"/>
  <c r="AF341" i="32"/>
  <c r="W341" i="32"/>
  <c r="AF339" i="32"/>
  <c r="W339" i="32"/>
  <c r="AF337" i="32"/>
  <c r="W337" i="32"/>
  <c r="AI344" i="32"/>
  <c r="Z344" i="32"/>
  <c r="AG338" i="32"/>
  <c r="X338" i="32"/>
  <c r="AF334" i="32"/>
  <c r="W334" i="32"/>
  <c r="AF332" i="32"/>
  <c r="W332" i="32"/>
  <c r="AF330" i="32"/>
  <c r="W330" i="32"/>
  <c r="AF328" i="32"/>
  <c r="W328" i="32"/>
  <c r="AF326" i="32"/>
  <c r="W326" i="32"/>
  <c r="AF324" i="32"/>
  <c r="W324" i="32"/>
  <c r="AF322" i="32"/>
  <c r="W322" i="32"/>
  <c r="AH344" i="32"/>
  <c r="Y344" i="32"/>
  <c r="AI338" i="32"/>
  <c r="AH333" i="32"/>
  <c r="Y333" i="32"/>
  <c r="AH329" i="32"/>
  <c r="Y329" i="32"/>
  <c r="AG325" i="32"/>
  <c r="X325" i="32"/>
  <c r="AI323" i="32"/>
  <c r="Z323" i="32"/>
  <c r="AL320" i="32"/>
  <c r="W320" i="32"/>
  <c r="AF320" i="32"/>
  <c r="AG316" i="32"/>
  <c r="X316" i="32"/>
  <c r="AI314" i="32"/>
  <c r="Z314" i="32"/>
  <c r="AH312" i="32"/>
  <c r="Y312" i="32"/>
  <c r="AF309" i="32"/>
  <c r="W309" i="32"/>
  <c r="AF307" i="32"/>
  <c r="W307" i="32"/>
  <c r="AF305" i="32"/>
  <c r="W305" i="32"/>
  <c r="AF303" i="32"/>
  <c r="W303" i="32"/>
  <c r="AF301" i="32"/>
  <c r="W301" i="32"/>
  <c r="AF299" i="32"/>
  <c r="W299" i="32"/>
  <c r="AL297" i="32"/>
  <c r="AF297" i="32"/>
  <c r="W297" i="32"/>
  <c r="AL293" i="32"/>
  <c r="AF293" i="32"/>
  <c r="W293" i="32"/>
  <c r="AI342" i="32"/>
  <c r="Q336" i="32"/>
  <c r="AN335" i="32"/>
  <c r="AH335" i="32"/>
  <c r="Y335" i="32"/>
  <c r="AF333" i="32"/>
  <c r="AH331" i="32"/>
  <c r="Y331" i="32"/>
  <c r="AI330" i="32"/>
  <c r="Z325" i="32"/>
  <c r="AH323" i="32"/>
  <c r="Y323" i="32"/>
  <c r="AI316" i="32"/>
  <c r="AF314" i="32"/>
  <c r="W314" i="32"/>
  <c r="AG314" i="32"/>
  <c r="X314" i="32"/>
  <c r="AG313" i="32"/>
  <c r="AI313" i="32"/>
  <c r="AL310" i="32"/>
  <c r="G3412" i="1" s="1"/>
  <c r="AF310" i="32"/>
  <c r="W310" i="32"/>
  <c r="AF308" i="32"/>
  <c r="AH306" i="32"/>
  <c r="Y306" i="32"/>
  <c r="AH300" i="32"/>
  <c r="Y300" i="32"/>
  <c r="AH330" i="32"/>
  <c r="AF327" i="32"/>
  <c r="W327" i="32"/>
  <c r="AG327" i="32"/>
  <c r="X327" i="32"/>
  <c r="AF318" i="32"/>
  <c r="W318" i="32"/>
  <c r="AM311" i="32"/>
  <c r="AG311" i="32"/>
  <c r="X311" i="32"/>
  <c r="AH308" i="32"/>
  <c r="Y308" i="32"/>
  <c r="AG293" i="32"/>
  <c r="AL290" i="32"/>
  <c r="AF290" i="32"/>
  <c r="W290" i="32"/>
  <c r="AH299" i="32"/>
  <c r="AI293" i="32"/>
  <c r="AH292" i="32"/>
  <c r="AH290" i="32"/>
  <c r="AN291" i="32"/>
  <c r="AH291" i="32"/>
  <c r="Y291" i="32"/>
  <c r="AF288" i="32"/>
  <c r="W288" i="32"/>
  <c r="AG288" i="32"/>
  <c r="X288" i="32"/>
  <c r="AG284" i="32"/>
  <c r="X284" i="32"/>
  <c r="AI282" i="32"/>
  <c r="Z282" i="32"/>
  <c r="AO282" i="32"/>
  <c r="AM280" i="32"/>
  <c r="AG280" i="32"/>
  <c r="X280" i="32"/>
  <c r="AF279" i="32"/>
  <c r="AF277" i="32"/>
  <c r="W277" i="32"/>
  <c r="AF275" i="32"/>
  <c r="W275" i="32"/>
  <c r="AF273" i="32"/>
  <c r="W273" i="32"/>
  <c r="AF271" i="32"/>
  <c r="W271" i="32"/>
  <c r="AH311" i="32"/>
  <c r="Y311" i="32"/>
  <c r="AN311" i="32"/>
  <c r="AH309" i="32"/>
  <c r="AI307" i="32"/>
  <c r="AI297" i="32"/>
  <c r="AI294" i="32"/>
  <c r="AG286" i="32"/>
  <c r="X286" i="32"/>
  <c r="AO280" i="32"/>
  <c r="AI280" i="32"/>
  <c r="Z280" i="32"/>
  <c r="AH279" i="32"/>
  <c r="Y279" i="32"/>
  <c r="AN279" i="32"/>
  <c r="AF276" i="32"/>
  <c r="W276" i="32"/>
  <c r="AG275" i="32"/>
  <c r="X275" i="32"/>
  <c r="AF274" i="32"/>
  <c r="W274" i="32"/>
  <c r="AG273" i="32"/>
  <c r="X273" i="32"/>
  <c r="AL267" i="32"/>
  <c r="AF267" i="32"/>
  <c r="W267" i="32"/>
  <c r="AG276" i="32"/>
  <c r="AI276" i="32"/>
  <c r="AG272" i="32"/>
  <c r="AI272" i="32"/>
  <c r="AH264" i="32"/>
  <c r="Y264" i="32"/>
  <c r="AN264" i="32"/>
  <c r="AG260" i="32"/>
  <c r="X260" i="32"/>
  <c r="AF254" i="32"/>
  <c r="W254" i="32"/>
  <c r="AF250" i="32"/>
  <c r="W250" i="32"/>
  <c r="AF243" i="32"/>
  <c r="W243" i="32"/>
  <c r="AL239" i="32"/>
  <c r="AF239" i="32"/>
  <c r="W239" i="32"/>
  <c r="AL223" i="32"/>
  <c r="AF223" i="32"/>
  <c r="W223" i="32"/>
  <c r="AL221" i="32"/>
  <c r="AF221" i="32"/>
  <c r="W221" i="32"/>
  <c r="AL219" i="32"/>
  <c r="AF219" i="32"/>
  <c r="W219" i="32"/>
  <c r="AF217" i="32"/>
  <c r="W217" i="32"/>
  <c r="AL215" i="32"/>
  <c r="AF215" i="32"/>
  <c r="W215" i="32"/>
  <c r="AL213" i="32"/>
  <c r="AF213" i="32"/>
  <c r="W213" i="32"/>
  <c r="AL211" i="32"/>
  <c r="AF211" i="32"/>
  <c r="W211" i="32"/>
  <c r="AI283" i="32"/>
  <c r="AF266" i="32"/>
  <c r="AG265" i="32"/>
  <c r="X265" i="32"/>
  <c r="AM265" i="32"/>
  <c r="AM263" i="32"/>
  <c r="AG263" i="32"/>
  <c r="X263" i="32"/>
  <c r="W260" i="32"/>
  <c r="AF253" i="32"/>
  <c r="W253" i="32"/>
  <c r="Q249" i="32"/>
  <c r="AN248" i="32"/>
  <c r="AH248" i="32"/>
  <c r="Y248" i="32"/>
  <c r="AH244" i="32"/>
  <c r="Y244" i="32"/>
  <c r="AN244" i="32"/>
  <c r="AH254" i="32"/>
  <c r="AI250" i="32"/>
  <c r="AO248" i="32"/>
  <c r="AI247" i="32"/>
  <c r="AI246" i="32"/>
  <c r="AI245" i="32"/>
  <c r="AI244" i="32"/>
  <c r="AG243" i="32"/>
  <c r="AI243" i="32"/>
  <c r="AH241" i="32"/>
  <c r="Y241" i="32"/>
  <c r="AN241" i="32"/>
  <c r="AH234" i="32"/>
  <c r="Y234" i="32"/>
  <c r="AN234" i="32"/>
  <c r="AH232" i="32"/>
  <c r="Y232" i="32"/>
  <c r="AN232" i="32"/>
  <c r="AH229" i="32"/>
  <c r="Y229" i="32"/>
  <c r="AH225" i="32"/>
  <c r="Y225" i="32"/>
  <c r="AG218" i="32"/>
  <c r="X218" i="32"/>
  <c r="AL203" i="32"/>
  <c r="AF203" i="32"/>
  <c r="W203" i="32"/>
  <c r="AL201" i="32"/>
  <c r="AF201" i="32"/>
  <c r="W201" i="32"/>
  <c r="AL196" i="32"/>
  <c r="AF196" i="32"/>
  <c r="W196" i="32"/>
  <c r="AL194" i="32"/>
  <c r="AF194" i="32"/>
  <c r="W194" i="32"/>
  <c r="AL187" i="32"/>
  <c r="AF187" i="32"/>
  <c r="W187" i="32"/>
  <c r="AL185" i="32"/>
  <c r="AF185" i="32"/>
  <c r="W185" i="32"/>
  <c r="AF183" i="32"/>
  <c r="W183" i="32"/>
  <c r="AL177" i="32"/>
  <c r="AF177" i="32"/>
  <c r="W177" i="32"/>
  <c r="AL175" i="32"/>
  <c r="AF175" i="32"/>
  <c r="W175" i="32"/>
  <c r="AF173" i="32"/>
  <c r="W173" i="32"/>
  <c r="AL171" i="32"/>
  <c r="AF171" i="32"/>
  <c r="W171" i="32"/>
  <c r="AF143" i="32"/>
  <c r="W143" i="32"/>
  <c r="AF133" i="32"/>
  <c r="W133" i="32"/>
  <c r="AL127" i="32"/>
  <c r="AF127" i="32"/>
  <c r="W127" i="32"/>
  <c r="AF121" i="32"/>
  <c r="W121" i="32"/>
  <c r="X247" i="32"/>
  <c r="X245" i="32"/>
  <c r="AL234" i="32"/>
  <c r="AF229" i="32"/>
  <c r="AG342" i="32"/>
  <c r="X342" i="32"/>
  <c r="AI340" i="32"/>
  <c r="Z340" i="32"/>
  <c r="AH338" i="32"/>
  <c r="Y338" i="32"/>
  <c r="AI335" i="32"/>
  <c r="Z335" i="32"/>
  <c r="R336" i="32"/>
  <c r="AO335" i="32"/>
  <c r="AF319" i="32"/>
  <c r="W319" i="32"/>
  <c r="AF317" i="32"/>
  <c r="W317" i="32"/>
  <c r="AF315" i="32"/>
  <c r="W315" i="32"/>
  <c r="AF313" i="32"/>
  <c r="W313" i="32"/>
  <c r="AF344" i="32"/>
  <c r="W344" i="32"/>
  <c r="AG344" i="32"/>
  <c r="X344" i="32"/>
  <c r="AG343" i="32"/>
  <c r="AI343" i="32"/>
  <c r="Z338" i="32"/>
  <c r="AG336" i="32"/>
  <c r="AG333" i="32"/>
  <c r="X333" i="32"/>
  <c r="AG332" i="32"/>
  <c r="AF331" i="32"/>
  <c r="W331" i="32"/>
  <c r="AI331" i="32"/>
  <c r="Z331" i="32"/>
  <c r="AG329" i="32"/>
  <c r="X329" i="32"/>
  <c r="AG328" i="32"/>
  <c r="AI327" i="32"/>
  <c r="Z327" i="32"/>
  <c r="AH325" i="32"/>
  <c r="Y325" i="32"/>
  <c r="AG320" i="32"/>
  <c r="X320" i="32"/>
  <c r="AM320" i="32"/>
  <c r="AI318" i="32"/>
  <c r="Z318" i="32"/>
  <c r="AH316" i="32"/>
  <c r="Y316" i="32"/>
  <c r="AG312" i="32"/>
  <c r="X312" i="32"/>
  <c r="AF302" i="32"/>
  <c r="W302" i="32"/>
  <c r="AL298" i="32"/>
  <c r="AF298" i="32"/>
  <c r="W298" i="32"/>
  <c r="AL296" i="32"/>
  <c r="AF296" i="32"/>
  <c r="W296" i="32"/>
  <c r="AF294" i="32"/>
  <c r="W294" i="32"/>
  <c r="AL292" i="32"/>
  <c r="AF292" i="32"/>
  <c r="W292" i="32"/>
  <c r="AH340" i="32"/>
  <c r="Y340" i="32"/>
  <c r="AL335" i="32"/>
  <c r="AF335" i="32"/>
  <c r="W335" i="32"/>
  <c r="AG335" i="32"/>
  <c r="X335" i="32"/>
  <c r="AM335" i="32"/>
  <c r="AG334" i="32"/>
  <c r="AG331" i="32"/>
  <c r="X331" i="32"/>
  <c r="AI337" i="32"/>
  <c r="AI334" i="32"/>
  <c r="AF323" i="32"/>
  <c r="W323" i="32"/>
  <c r="AG323" i="32"/>
  <c r="X323" i="32"/>
  <c r="AG322" i="32"/>
  <c r="AI322" i="32"/>
  <c r="Z316" i="32"/>
  <c r="AH314" i="32"/>
  <c r="Y314" i="32"/>
  <c r="AG310" i="32"/>
  <c r="X310" i="32"/>
  <c r="AM310" i="32"/>
  <c r="AG309" i="32"/>
  <c r="AG306" i="32"/>
  <c r="X306" i="32"/>
  <c r="W304" i="32"/>
  <c r="AG300" i="32"/>
  <c r="X300" i="32"/>
  <c r="AG299" i="32"/>
  <c r="AG297" i="32"/>
  <c r="AH295" i="32"/>
  <c r="Y295" i="32"/>
  <c r="AI332" i="32"/>
  <c r="AH327" i="32"/>
  <c r="Y327" i="32"/>
  <c r="AH320" i="32"/>
  <c r="AN321" i="32"/>
  <c r="AH321" i="32"/>
  <c r="Y321" i="32"/>
  <c r="AH318" i="32"/>
  <c r="Y318" i="32"/>
  <c r="R311" i="32"/>
  <c r="AO310" i="32"/>
  <c r="AI310" i="32"/>
  <c r="Z310" i="32"/>
  <c r="AG308" i="32"/>
  <c r="X308" i="32"/>
  <c r="AG307" i="32"/>
  <c r="AH304" i="32"/>
  <c r="Y304" i="32"/>
  <c r="AI300" i="32"/>
  <c r="Z300" i="32"/>
  <c r="AI295" i="32"/>
  <c r="Z295" i="32"/>
  <c r="AG290" i="32"/>
  <c r="X290" i="32"/>
  <c r="AM290" i="32"/>
  <c r="AI288" i="32"/>
  <c r="Z288" i="32"/>
  <c r="AI319" i="32"/>
  <c r="AI315" i="32"/>
  <c r="AI304" i="32"/>
  <c r="AI298" i="32"/>
  <c r="AI291" i="32"/>
  <c r="Z291" i="32"/>
  <c r="AO291" i="32"/>
  <c r="AH288" i="32"/>
  <c r="Y288" i="32"/>
  <c r="AH284" i="32"/>
  <c r="Y284" i="32"/>
  <c r="Q282" i="32"/>
  <c r="AN281" i="32"/>
  <c r="AH281" i="32"/>
  <c r="Y281" i="32"/>
  <c r="AH280" i="32"/>
  <c r="Y280" i="32"/>
  <c r="AN280" i="32"/>
  <c r="AL279" i="32"/>
  <c r="AI328" i="32"/>
  <c r="AI324" i="32"/>
  <c r="AI303" i="32"/>
  <c r="AG301" i="32"/>
  <c r="AH286" i="32"/>
  <c r="Y286" i="32"/>
  <c r="AI284" i="32"/>
  <c r="Z284" i="32"/>
  <c r="AG281" i="32"/>
  <c r="X281" i="32"/>
  <c r="AM281" i="32"/>
  <c r="AM279" i="32"/>
  <c r="AG279" i="32"/>
  <c r="X279" i="32"/>
  <c r="AF270" i="32"/>
  <c r="W270" i="32"/>
  <c r="AL268" i="32"/>
  <c r="AF268" i="32"/>
  <c r="W268" i="32"/>
  <c r="AL261" i="32"/>
  <c r="AF261" i="32"/>
  <c r="W261" i="32"/>
  <c r="AF259" i="32"/>
  <c r="W259" i="32"/>
  <c r="AL257" i="32"/>
  <c r="AF257" i="32"/>
  <c r="W257" i="32"/>
  <c r="AI289" i="32"/>
  <c r="AI277" i="32"/>
  <c r="AI275" i="32"/>
  <c r="AI273" i="32"/>
  <c r="AI271" i="32"/>
  <c r="Q266" i="32"/>
  <c r="AN265" i="32"/>
  <c r="AH265" i="32"/>
  <c r="Y265" i="32"/>
  <c r="AI265" i="32"/>
  <c r="Z265" i="32"/>
  <c r="R266" i="32"/>
  <c r="AO265" i="32"/>
  <c r="AM264" i="32"/>
  <c r="AG264" i="32"/>
  <c r="X264" i="32"/>
  <c r="AF263" i="32"/>
  <c r="W263" i="32"/>
  <c r="AL263" i="32"/>
  <c r="AO263" i="32"/>
  <c r="AI263" i="32"/>
  <c r="Z263" i="32"/>
  <c r="AH260" i="32"/>
  <c r="Y260" i="32"/>
  <c r="AL256" i="32"/>
  <c r="AF256" i="32"/>
  <c r="W256" i="32"/>
  <c r="AF252" i="32"/>
  <c r="W252" i="32"/>
  <c r="AF240" i="32"/>
  <c r="W240" i="32"/>
  <c r="AL240" i="32"/>
  <c r="AL238" i="32"/>
  <c r="AF238" i="32"/>
  <c r="W238" i="32"/>
  <c r="AF236" i="32"/>
  <c r="W236" i="32"/>
  <c r="AF230" i="32"/>
  <c r="W230" i="32"/>
  <c r="AF228" i="32"/>
  <c r="W228" i="32"/>
  <c r="AF226" i="32"/>
  <c r="W226" i="32"/>
  <c r="AF224" i="32"/>
  <c r="W224" i="32"/>
  <c r="AL222" i="32"/>
  <c r="AF222" i="32"/>
  <c r="W222" i="32"/>
  <c r="AL220" i="32"/>
  <c r="AF220" i="32"/>
  <c r="W220" i="32"/>
  <c r="AL216" i="32"/>
  <c r="AF216" i="32"/>
  <c r="W216" i="32"/>
  <c r="AL214" i="32"/>
  <c r="AF214" i="32"/>
  <c r="W214" i="32"/>
  <c r="AL212" i="32"/>
  <c r="AF212" i="32"/>
  <c r="W212" i="32"/>
  <c r="AH274" i="32"/>
  <c r="AG268" i="32"/>
  <c r="AL265" i="32"/>
  <c r="AF265" i="32"/>
  <c r="W265" i="32"/>
  <c r="AL264" i="32"/>
  <c r="AH263" i="32"/>
  <c r="Y263" i="32"/>
  <c r="AN263" i="32"/>
  <c r="AF260" i="32"/>
  <c r="AG256" i="32"/>
  <c r="AF255" i="32"/>
  <c r="W255" i="32"/>
  <c r="AH253" i="32"/>
  <c r="Y253" i="32"/>
  <c r="AF251" i="32"/>
  <c r="W251" i="32"/>
  <c r="AL248" i="32"/>
  <c r="AF248" i="32"/>
  <c r="W248" i="32"/>
  <c r="AH247" i="32"/>
  <c r="Y247" i="32"/>
  <c r="AN247" i="32"/>
  <c r="AF246" i="32"/>
  <c r="W246" i="32"/>
  <c r="AL246" i="32"/>
  <c r="AH245" i="32"/>
  <c r="Y245" i="32"/>
  <c r="AN245" i="32"/>
  <c r="AF244" i="32"/>
  <c r="W244" i="32"/>
  <c r="AL244" i="32"/>
  <c r="AI262" i="32"/>
  <c r="AI257" i="32"/>
  <c r="AH256" i="32"/>
  <c r="X255" i="32"/>
  <c r="X253" i="32"/>
  <c r="X251" i="32"/>
  <c r="AI249" i="32"/>
  <c r="Z249" i="32"/>
  <c r="AO249" i="32"/>
  <c r="AI248" i="32"/>
  <c r="Z246" i="32"/>
  <c r="Z244" i="32"/>
  <c r="AI242" i="32"/>
  <c r="Z242" i="32"/>
  <c r="AM241" i="32"/>
  <c r="AG241" i="32"/>
  <c r="X241" i="32"/>
  <c r="AG239" i="32"/>
  <c r="AH238" i="32"/>
  <c r="AG237" i="32"/>
  <c r="X237" i="32"/>
  <c r="AI235" i="32"/>
  <c r="Z235" i="32"/>
  <c r="AM234" i="32"/>
  <c r="AG234" i="32"/>
  <c r="X234" i="32"/>
  <c r="AF233" i="32"/>
  <c r="W233" i="32"/>
  <c r="AL233" i="32"/>
  <c r="AO233" i="32"/>
  <c r="AI233" i="32"/>
  <c r="Z233" i="32"/>
  <c r="AM232" i="32"/>
  <c r="AG232" i="32"/>
  <c r="X232" i="32"/>
  <c r="AF231" i="32"/>
  <c r="W231" i="32"/>
  <c r="AL231" i="32"/>
  <c r="AO231" i="32"/>
  <c r="AI231" i="32"/>
  <c r="Z231" i="32"/>
  <c r="AG229" i="32"/>
  <c r="X229" i="32"/>
  <c r="AG228" i="32"/>
  <c r="AF227" i="32"/>
  <c r="W227" i="32"/>
  <c r="AI227" i="32"/>
  <c r="Z227" i="32"/>
  <c r="AG222" i="32"/>
  <c r="AH221" i="32"/>
  <c r="Z218" i="32"/>
  <c r="AH218" i="32"/>
  <c r="Y218" i="32"/>
  <c r="AH214" i="32"/>
  <c r="AF204" i="32"/>
  <c r="W204" i="32"/>
  <c r="AL202" i="32"/>
  <c r="AF202" i="32"/>
  <c r="W202" i="32"/>
  <c r="AF199" i="32"/>
  <c r="W199" i="32"/>
  <c r="AF197" i="32"/>
  <c r="W197" i="32"/>
  <c r="AL195" i="32"/>
  <c r="AF195" i="32"/>
  <c r="W195" i="32"/>
  <c r="AL193" i="32"/>
  <c r="AF193" i="32"/>
  <c r="W193" i="32"/>
  <c r="AL191" i="32"/>
  <c r="AF191" i="32"/>
  <c r="W191" i="32"/>
  <c r="AL188" i="32"/>
  <c r="AF188" i="32"/>
  <c r="W188" i="32"/>
  <c r="AL186" i="32"/>
  <c r="AF186" i="32"/>
  <c r="W186" i="32"/>
  <c r="AL178" i="32"/>
  <c r="AF178" i="32"/>
  <c r="W178" i="32"/>
  <c r="AL176" i="32"/>
  <c r="AF176" i="32"/>
  <c r="W176" i="32"/>
  <c r="AL172" i="32"/>
  <c r="AF172" i="32"/>
  <c r="W172" i="32"/>
  <c r="AL170" i="32"/>
  <c r="AF170" i="32"/>
  <c r="W170" i="32"/>
  <c r="AF168" i="32"/>
  <c r="W168" i="32"/>
  <c r="AF162" i="32"/>
  <c r="W162" i="32"/>
  <c r="AF160" i="32"/>
  <c r="W160" i="32"/>
  <c r="AF158" i="32"/>
  <c r="W158" i="32"/>
  <c r="AF128" i="32"/>
  <c r="W128" i="32"/>
  <c r="AL126" i="32"/>
  <c r="AF126" i="32"/>
  <c r="W126" i="32"/>
  <c r="AI267" i="32"/>
  <c r="AG254" i="32"/>
  <c r="AG252" i="32"/>
  <c r="AG250" i="32"/>
  <c r="AF242" i="32"/>
  <c r="W242" i="32"/>
  <c r="AH235" i="32"/>
  <c r="Y235" i="32"/>
  <c r="AM233" i="32"/>
  <c r="AG233" i="32"/>
  <c r="X233" i="32"/>
  <c r="AM231" i="32"/>
  <c r="AG231" i="32"/>
  <c r="X231" i="32"/>
  <c r="AG230" i="32"/>
  <c r="AG227" i="32"/>
  <c r="X227" i="32"/>
  <c r="AG226" i="32"/>
  <c r="W225" i="32"/>
  <c r="AG216" i="32"/>
  <c r="AG214" i="32"/>
  <c r="AG212" i="32"/>
  <c r="AN210" i="32"/>
  <c r="AH210" i="32"/>
  <c r="Y210" i="32"/>
  <c r="AH209" i="32"/>
  <c r="Y209" i="32"/>
  <c r="AN209" i="32"/>
  <c r="AF208" i="32"/>
  <c r="W208" i="32"/>
  <c r="AL208" i="32"/>
  <c r="AH207" i="32"/>
  <c r="Y207" i="32"/>
  <c r="AN207" i="32"/>
  <c r="AF206" i="32"/>
  <c r="W206" i="32"/>
  <c r="AL206" i="32"/>
  <c r="AH205" i="32"/>
  <c r="Y205" i="32"/>
  <c r="AN205" i="32"/>
  <c r="AH200" i="32"/>
  <c r="Y200" i="32"/>
  <c r="AF198" i="32"/>
  <c r="W198" i="32"/>
  <c r="AH190" i="32"/>
  <c r="Y190" i="32"/>
  <c r="AI238" i="32"/>
  <c r="AI226" i="32"/>
  <c r="AI224" i="32"/>
  <c r="AI220" i="32"/>
  <c r="AI217" i="32"/>
  <c r="AI213" i="32"/>
  <c r="X209" i="32"/>
  <c r="X207" i="32"/>
  <c r="X205" i="32"/>
  <c r="AH204" i="32"/>
  <c r="AI203" i="32"/>
  <c r="AH202" i="32"/>
  <c r="AG201" i="32"/>
  <c r="AI200" i="32"/>
  <c r="AI198" i="32"/>
  <c r="AI195" i="32"/>
  <c r="AI194" i="32"/>
  <c r="AH193" i="32"/>
  <c r="AG192" i="32"/>
  <c r="AH189" i="32"/>
  <c r="AI188" i="32"/>
  <c r="AH187" i="32"/>
  <c r="AG186" i="32"/>
  <c r="AG184" i="32"/>
  <c r="X184" i="32"/>
  <c r="AG183" i="32"/>
  <c r="AF182" i="32"/>
  <c r="W182" i="32"/>
  <c r="AI182" i="32"/>
  <c r="Z182" i="32"/>
  <c r="AG177" i="32"/>
  <c r="AH176" i="32"/>
  <c r="AH171" i="32"/>
  <c r="Z167" i="32"/>
  <c r="AH167" i="32"/>
  <c r="Y167" i="32"/>
  <c r="AF166" i="32"/>
  <c r="W166" i="32"/>
  <c r="AL166" i="32"/>
  <c r="AO166" i="32"/>
  <c r="AI166" i="32"/>
  <c r="Z166" i="32"/>
  <c r="AM165" i="32"/>
  <c r="AG165" i="32"/>
  <c r="X165" i="32"/>
  <c r="AF164" i="32"/>
  <c r="W164" i="32"/>
  <c r="AL164" i="32"/>
  <c r="AO164" i="32"/>
  <c r="AI164" i="32"/>
  <c r="Z164" i="32"/>
  <c r="AM163" i="32"/>
  <c r="AG163" i="32"/>
  <c r="X163" i="32"/>
  <c r="AF161" i="32"/>
  <c r="W161" i="32"/>
  <c r="AI161" i="32"/>
  <c r="Z161" i="32"/>
  <c r="AG159" i="32"/>
  <c r="X159" i="32"/>
  <c r="AF157" i="32"/>
  <c r="W157" i="32"/>
  <c r="AI157" i="32"/>
  <c r="Z157" i="32"/>
  <c r="AM156" i="32"/>
  <c r="AG156" i="32"/>
  <c r="X156" i="32"/>
  <c r="AF155" i="32"/>
  <c r="W155" i="32"/>
  <c r="AL155" i="32"/>
  <c r="AO155" i="32"/>
  <c r="AI155" i="32"/>
  <c r="Z155" i="32"/>
  <c r="AM154" i="32"/>
  <c r="AG154" i="32"/>
  <c r="X154" i="32"/>
  <c r="AF153" i="32"/>
  <c r="W153" i="32"/>
  <c r="AL153" i="32"/>
  <c r="AO153" i="32"/>
  <c r="AI153" i="32"/>
  <c r="Z153" i="32"/>
  <c r="AM152" i="32"/>
  <c r="AG152" i="32"/>
  <c r="X152" i="32"/>
  <c r="AF151" i="32"/>
  <c r="W151" i="32"/>
  <c r="AL151" i="32"/>
  <c r="AO151" i="32"/>
  <c r="AI151" i="32"/>
  <c r="Z151" i="32"/>
  <c r="AM150" i="32"/>
  <c r="AG150" i="32"/>
  <c r="X150" i="32"/>
  <c r="AF148" i="32"/>
  <c r="W148" i="32"/>
  <c r="AI148" i="32"/>
  <c r="Z148" i="32"/>
  <c r="AM147" i="32"/>
  <c r="AG147" i="32"/>
  <c r="X147" i="32"/>
  <c r="AF146" i="32"/>
  <c r="W146" i="32"/>
  <c r="AL146" i="32"/>
  <c r="AO146" i="32"/>
  <c r="AI146" i="32"/>
  <c r="Z146" i="32"/>
  <c r="AM145" i="32"/>
  <c r="AG145" i="32"/>
  <c r="X145" i="32"/>
  <c r="AF144" i="32"/>
  <c r="W144" i="32"/>
  <c r="AL144" i="32"/>
  <c r="AO144" i="32"/>
  <c r="AI144" i="32"/>
  <c r="Z144" i="32"/>
  <c r="AG142" i="32"/>
  <c r="X142" i="32"/>
  <c r="AF140" i="32"/>
  <c r="W140" i="32"/>
  <c r="AI140" i="32"/>
  <c r="Z140" i="32"/>
  <c r="AM139" i="32"/>
  <c r="AG139" i="32"/>
  <c r="X139" i="32"/>
  <c r="AF138" i="32"/>
  <c r="W138" i="32"/>
  <c r="AL138" i="32"/>
  <c r="AO138" i="32"/>
  <c r="AI138" i="32"/>
  <c r="Z138" i="32"/>
  <c r="AH137" i="32"/>
  <c r="Y137" i="32"/>
  <c r="AN137" i="32"/>
  <c r="Z135" i="32"/>
  <c r="AH135" i="32"/>
  <c r="Y135" i="32"/>
  <c r="AN135" i="32"/>
  <c r="Z132" i="32"/>
  <c r="AH132" i="32"/>
  <c r="Y132" i="32"/>
  <c r="Z130" i="32"/>
  <c r="AH130" i="32"/>
  <c r="Y130" i="32"/>
  <c r="AN130" i="32"/>
  <c r="AH126" i="32"/>
  <c r="Z122" i="32"/>
  <c r="AH122" i="32"/>
  <c r="Y122" i="32"/>
  <c r="AG119" i="32"/>
  <c r="X119" i="32"/>
  <c r="AL119" i="32"/>
  <c r="AF119" i="32"/>
  <c r="W119" i="32"/>
  <c r="AL117" i="32"/>
  <c r="AF117" i="32"/>
  <c r="W117" i="32"/>
  <c r="AL115" i="32"/>
  <c r="AF115" i="32"/>
  <c r="W115" i="32"/>
  <c r="AF111" i="32"/>
  <c r="W111" i="32"/>
  <c r="AL109" i="32"/>
  <c r="AF109" i="32"/>
  <c r="W109" i="32"/>
  <c r="AF106" i="32"/>
  <c r="W106" i="32"/>
  <c r="AL104" i="32"/>
  <c r="AF104" i="32"/>
  <c r="W104" i="32"/>
  <c r="AL102" i="32"/>
  <c r="AF102" i="32"/>
  <c r="W102" i="32"/>
  <c r="AF94" i="32"/>
  <c r="W94" i="32"/>
  <c r="AF90" i="32"/>
  <c r="W90" i="32"/>
  <c r="AL70" i="32"/>
  <c r="AF70" i="32"/>
  <c r="W70" i="32"/>
  <c r="AF68" i="32"/>
  <c r="W68" i="32"/>
  <c r="AF66" i="32"/>
  <c r="W66" i="32"/>
  <c r="AF64" i="32"/>
  <c r="W64" i="32"/>
  <c r="AF62" i="32"/>
  <c r="W62" i="32"/>
  <c r="AF60" i="32"/>
  <c r="W60" i="32"/>
  <c r="AF58" i="32"/>
  <c r="W58" i="32"/>
  <c r="AF56" i="32"/>
  <c r="W56" i="32"/>
  <c r="AF54" i="32"/>
  <c r="W54" i="32"/>
  <c r="AF52" i="32"/>
  <c r="W52" i="32"/>
  <c r="AF50" i="32"/>
  <c r="W50" i="32"/>
  <c r="AF48" i="32"/>
  <c r="W48" i="32"/>
  <c r="AF46" i="32"/>
  <c r="W46" i="32"/>
  <c r="AF44" i="32"/>
  <c r="W44" i="32"/>
  <c r="AF42" i="32"/>
  <c r="W42" i="32"/>
  <c r="AF40" i="32"/>
  <c r="W40" i="32"/>
  <c r="AF38" i="32"/>
  <c r="W38" i="32"/>
  <c r="AF36" i="32"/>
  <c r="W36" i="32"/>
  <c r="AF34" i="32"/>
  <c r="W34" i="32"/>
  <c r="AF32" i="32"/>
  <c r="W32" i="32"/>
  <c r="AF30" i="32"/>
  <c r="W30" i="32"/>
  <c r="AF28" i="32"/>
  <c r="W28" i="32"/>
  <c r="AF26" i="32"/>
  <c r="W26" i="32"/>
  <c r="AG204" i="32"/>
  <c r="AH203" i="32"/>
  <c r="AG202" i="32"/>
  <c r="AI196" i="32"/>
  <c r="AI193" i="32"/>
  <c r="AH192" i="32"/>
  <c r="AG191" i="32"/>
  <c r="AI187" i="32"/>
  <c r="AG185" i="32"/>
  <c r="AF184" i="32"/>
  <c r="AG182" i="32"/>
  <c r="X182" i="32"/>
  <c r="AG181" i="32"/>
  <c r="W180" i="32"/>
  <c r="AG174" i="32"/>
  <c r="X174" i="32"/>
  <c r="AG173" i="32"/>
  <c r="AG171" i="32"/>
  <c r="AH169" i="32"/>
  <c r="Y169" i="32"/>
  <c r="AF167" i="32"/>
  <c r="AH166" i="32"/>
  <c r="Y166" i="32"/>
  <c r="AN166" i="32"/>
  <c r="AL165" i="32"/>
  <c r="AH164" i="32"/>
  <c r="Y164" i="32"/>
  <c r="AN164" i="32"/>
  <c r="AL163" i="32"/>
  <c r="AH161" i="32"/>
  <c r="Y161" i="32"/>
  <c r="AF159" i="32"/>
  <c r="AH157" i="32"/>
  <c r="Y157" i="32"/>
  <c r="AL156" i="32"/>
  <c r="AH155" i="32"/>
  <c r="Y155" i="32"/>
  <c r="AN155" i="32"/>
  <c r="AL154" i="32"/>
  <c r="AH153" i="32"/>
  <c r="Y153" i="32"/>
  <c r="AN153" i="32"/>
  <c r="AL152" i="32"/>
  <c r="AH151" i="32"/>
  <c r="Y151" i="32"/>
  <c r="AN151" i="32"/>
  <c r="AL150" i="32"/>
  <c r="AH148" i="32"/>
  <c r="Y148" i="32"/>
  <c r="AL147" i="32"/>
  <c r="AH146" i="32"/>
  <c r="Y146" i="32"/>
  <c r="AN146" i="32"/>
  <c r="AL145" i="32"/>
  <c r="AH144" i="32"/>
  <c r="Y144" i="32"/>
  <c r="AN144" i="32"/>
  <c r="AF142" i="32"/>
  <c r="AH140" i="32"/>
  <c r="Y140" i="32"/>
  <c r="AL139" i="32"/>
  <c r="AH138" i="32"/>
  <c r="Y138" i="32"/>
  <c r="AN138" i="32"/>
  <c r="AH136" i="32"/>
  <c r="Y136" i="32"/>
  <c r="AN136" i="32"/>
  <c r="AL135" i="32"/>
  <c r="AH134" i="32"/>
  <c r="Y134" i="32"/>
  <c r="AN134" i="32"/>
  <c r="AH131" i="32"/>
  <c r="Y131" i="32"/>
  <c r="AN131" i="32"/>
  <c r="AL130" i="32"/>
  <c r="AH129" i="32"/>
  <c r="Y129" i="32"/>
  <c r="AN129" i="32"/>
  <c r="AG124" i="32"/>
  <c r="X124" i="32"/>
  <c r="AG123" i="32"/>
  <c r="AG120" i="32"/>
  <c r="X120" i="32"/>
  <c r="AH114" i="32"/>
  <c r="Y114" i="32"/>
  <c r="AF112" i="32"/>
  <c r="W112" i="32"/>
  <c r="AF107" i="32"/>
  <c r="W107" i="32"/>
  <c r="AF100" i="32"/>
  <c r="W100" i="32"/>
  <c r="AH99" i="32"/>
  <c r="Y99" i="32"/>
  <c r="AN99" i="32"/>
  <c r="AF98" i="32"/>
  <c r="W98" i="32"/>
  <c r="AL98" i="32"/>
  <c r="AH97" i="32"/>
  <c r="Y97" i="32"/>
  <c r="AN97" i="32"/>
  <c r="AF95" i="32"/>
  <c r="W95" i="32"/>
  <c r="AH93" i="32"/>
  <c r="Y93" i="32"/>
  <c r="AF91" i="32"/>
  <c r="W91" i="32"/>
  <c r="AH89" i="32"/>
  <c r="Y89" i="32"/>
  <c r="AF87" i="32"/>
  <c r="W87" i="32"/>
  <c r="AI177" i="32"/>
  <c r="AH173" i="32"/>
  <c r="AI170" i="32"/>
  <c r="AI167" i="32"/>
  <c r="AI160" i="32"/>
  <c r="AI141" i="32"/>
  <c r="AI133" i="32"/>
  <c r="AI126" i="32"/>
  <c r="AI123" i="32"/>
  <c r="Y119" i="32"/>
  <c r="AI118" i="32"/>
  <c r="AH117" i="32"/>
  <c r="AG116" i="32"/>
  <c r="AH113" i="32"/>
  <c r="AH111" i="32"/>
  <c r="AI110" i="32"/>
  <c r="AH109" i="32"/>
  <c r="AG108" i="32"/>
  <c r="AI104" i="32"/>
  <c r="AH103" i="32"/>
  <c r="AG102" i="32"/>
  <c r="AG99" i="32"/>
  <c r="X98" i="32"/>
  <c r="AG97" i="32"/>
  <c r="X95" i="32"/>
  <c r="AF86" i="32"/>
  <c r="AM85" i="32"/>
  <c r="AG85" i="32"/>
  <c r="X85" i="32"/>
  <c r="AM83" i="32"/>
  <c r="AG83" i="32"/>
  <c r="X83" i="32"/>
  <c r="AF82" i="32"/>
  <c r="AM81" i="32"/>
  <c r="AG81" i="32"/>
  <c r="X81" i="32"/>
  <c r="AF80" i="32"/>
  <c r="AM79" i="32"/>
  <c r="AG79" i="32"/>
  <c r="X79" i="32"/>
  <c r="AF78" i="32"/>
  <c r="AM77" i="32"/>
  <c r="AG77" i="32"/>
  <c r="X77" i="32"/>
  <c r="AF76" i="32"/>
  <c r="AM75" i="32"/>
  <c r="AG75" i="32"/>
  <c r="X75" i="32"/>
  <c r="AF74" i="32"/>
  <c r="AG72" i="32"/>
  <c r="X72" i="32"/>
  <c r="AH69" i="32"/>
  <c r="Y69" i="32"/>
  <c r="AF67" i="32"/>
  <c r="AH65" i="32"/>
  <c r="Y65" i="32"/>
  <c r="AF63" i="32"/>
  <c r="AH61" i="32"/>
  <c r="Y61" i="32"/>
  <c r="AF59" i="32"/>
  <c r="AH57" i="32"/>
  <c r="Y57" i="32"/>
  <c r="AF55" i="32"/>
  <c r="AH53" i="32"/>
  <c r="Y53" i="32"/>
  <c r="AF51" i="32"/>
  <c r="AH49" i="32"/>
  <c r="Y49" i="32"/>
  <c r="AF47" i="32"/>
  <c r="AH45" i="32"/>
  <c r="G3364" i="1" s="1"/>
  <c r="Y45" i="32"/>
  <c r="AF43" i="32"/>
  <c r="AH41" i="32"/>
  <c r="Y41" i="32"/>
  <c r="AF39" i="32"/>
  <c r="AH37" i="32"/>
  <c r="Y37" i="32"/>
  <c r="AF35" i="32"/>
  <c r="AH33" i="32"/>
  <c r="Y33" i="32"/>
  <c r="AF31" i="32"/>
  <c r="AH29" i="32"/>
  <c r="Y29" i="32"/>
  <c r="AF27" i="32"/>
  <c r="AI183" i="32"/>
  <c r="AI180" i="32"/>
  <c r="AI176" i="32"/>
  <c r="AH160" i="32"/>
  <c r="AI149" i="32"/>
  <c r="AH133" i="32"/>
  <c r="AI127" i="32"/>
  <c r="AI119" i="32"/>
  <c r="AI117" i="32"/>
  <c r="AH116" i="32"/>
  <c r="AG115" i="32"/>
  <c r="AI109" i="32"/>
  <c r="AH108" i="32"/>
  <c r="AG105" i="32"/>
  <c r="AI103" i="32"/>
  <c r="AH102" i="32"/>
  <c r="AG101" i="32"/>
  <c r="Z99" i="32"/>
  <c r="Z97" i="32"/>
  <c r="X93" i="32"/>
  <c r="X89" i="32"/>
  <c r="AM86" i="32"/>
  <c r="AG86" i="32"/>
  <c r="X86" i="32"/>
  <c r="AH84" i="32"/>
  <c r="Y84" i="32"/>
  <c r="AN84" i="32"/>
  <c r="AO83" i="32"/>
  <c r="AI83" i="32"/>
  <c r="Z83" i="32"/>
  <c r="AM82" i="32"/>
  <c r="AG82" i="32"/>
  <c r="X82" i="32"/>
  <c r="AM80" i="32"/>
  <c r="AG80" i="32"/>
  <c r="X80" i="32"/>
  <c r="AM78" i="32"/>
  <c r="AG78" i="32"/>
  <c r="X78" i="32"/>
  <c r="AM76" i="32"/>
  <c r="AG76" i="32"/>
  <c r="X76" i="32"/>
  <c r="AM74" i="32"/>
  <c r="AG74" i="32"/>
  <c r="X74" i="32"/>
  <c r="AG73" i="32"/>
  <c r="AG70" i="32"/>
  <c r="AH67" i="32"/>
  <c r="Y67" i="32"/>
  <c r="AI65" i="32"/>
  <c r="Z65" i="32"/>
  <c r="AG63" i="32"/>
  <c r="X63" i="32"/>
  <c r="AG62" i="32"/>
  <c r="AH59" i="32"/>
  <c r="Y59" i="32"/>
  <c r="AI57" i="32"/>
  <c r="Z57" i="32"/>
  <c r="AG55" i="32"/>
  <c r="X55" i="32"/>
  <c r="AG54" i="32"/>
  <c r="AH51" i="32"/>
  <c r="Y51" i="32"/>
  <c r="X50" i="32"/>
  <c r="AI49" i="32"/>
  <c r="Z49" i="32"/>
  <c r="AG47" i="32"/>
  <c r="X47" i="32"/>
  <c r="AG46" i="32"/>
  <c r="AH43" i="32"/>
  <c r="Y43" i="32"/>
  <c r="AI41" i="32"/>
  <c r="Z41" i="32"/>
  <c r="AG39" i="32"/>
  <c r="X39" i="32"/>
  <c r="AG38" i="32"/>
  <c r="AH35" i="32"/>
  <c r="Y35" i="32"/>
  <c r="AI33" i="32"/>
  <c r="Z33" i="32"/>
  <c r="AG31" i="32"/>
  <c r="X31" i="32"/>
  <c r="AG30" i="32"/>
  <c r="AH27" i="32"/>
  <c r="Y27" i="32"/>
  <c r="AF25" i="32"/>
  <c r="W25" i="32"/>
  <c r="AG24" i="32"/>
  <c r="X24" i="32"/>
  <c r="AG23" i="32"/>
  <c r="X23" i="32"/>
  <c r="AF22" i="32"/>
  <c r="W22" i="32"/>
  <c r="AG21" i="32"/>
  <c r="X21" i="32"/>
  <c r="AF20" i="32"/>
  <c r="W20" i="32"/>
  <c r="AG19" i="32"/>
  <c r="X19" i="32"/>
  <c r="W81" i="32"/>
  <c r="AI71" i="32"/>
  <c r="AI68" i="32"/>
  <c r="AI62" i="32"/>
  <c r="AI54" i="32"/>
  <c r="AI44" i="32"/>
  <c r="AI36" i="32"/>
  <c r="AI28" i="32"/>
  <c r="AG25" i="32"/>
  <c r="AI25" i="32"/>
  <c r="AF24" i="32"/>
  <c r="AI24" i="32"/>
  <c r="AH22" i="32"/>
  <c r="AH20" i="32"/>
  <c r="W83" i="32"/>
  <c r="AI66" i="32"/>
  <c r="AI50" i="32"/>
  <c r="AF49" i="32"/>
  <c r="AI42" i="32"/>
  <c r="AI34" i="32"/>
  <c r="AH25" i="32"/>
  <c r="AH342" i="32"/>
  <c r="Y342" i="32"/>
  <c r="AF289" i="32"/>
  <c r="W289" i="32"/>
  <c r="AF287" i="32"/>
  <c r="W287" i="32"/>
  <c r="AF285" i="32"/>
  <c r="W285" i="32"/>
  <c r="AF283" i="32"/>
  <c r="W283" i="32"/>
  <c r="AF340" i="32"/>
  <c r="W340" i="32"/>
  <c r="AG340" i="32"/>
  <c r="X340" i="32"/>
  <c r="AG295" i="32"/>
  <c r="X295" i="32"/>
  <c r="AI321" i="32"/>
  <c r="Z321" i="32"/>
  <c r="AO321" i="32"/>
  <c r="AG318" i="32"/>
  <c r="X318" i="32"/>
  <c r="AF311" i="32"/>
  <c r="W311" i="32"/>
  <c r="AL311" i="32"/>
  <c r="AI306" i="32"/>
  <c r="Z306" i="32"/>
  <c r="AG304" i="32"/>
  <c r="X304" i="32"/>
  <c r="AG303" i="32"/>
  <c r="AL281" i="32"/>
  <c r="AF281" i="32"/>
  <c r="W281" i="32"/>
  <c r="AF278" i="32"/>
  <c r="W278" i="32"/>
  <c r="AG277" i="32"/>
  <c r="X277" i="32"/>
  <c r="AF272" i="32"/>
  <c r="W272" i="32"/>
  <c r="AG271" i="32"/>
  <c r="X271" i="32"/>
  <c r="AF269" i="32"/>
  <c r="W269" i="32"/>
  <c r="AL269" i="32"/>
  <c r="AF262" i="32"/>
  <c r="W262" i="32"/>
  <c r="AL262" i="32"/>
  <c r="AL258" i="32"/>
  <c r="AF258" i="32"/>
  <c r="W258" i="32"/>
  <c r="AG274" i="32"/>
  <c r="AH255" i="32"/>
  <c r="Y255" i="32"/>
  <c r="AH251" i="32"/>
  <c r="Y251" i="32"/>
  <c r="AF247" i="32"/>
  <c r="W247" i="32"/>
  <c r="AL247" i="32"/>
  <c r="AH246" i="32"/>
  <c r="Y246" i="32"/>
  <c r="AN246" i="32"/>
  <c r="AF245" i="32"/>
  <c r="W245" i="32"/>
  <c r="AL245" i="32"/>
  <c r="AH237" i="32"/>
  <c r="Y237" i="32"/>
  <c r="AF235" i="32"/>
  <c r="W235" i="32"/>
  <c r="AL192" i="32"/>
  <c r="AF192" i="32"/>
  <c r="W192" i="32"/>
  <c r="AF189" i="32"/>
  <c r="W189" i="32"/>
  <c r="AF181" i="32"/>
  <c r="W181" i="32"/>
  <c r="AF179" i="32"/>
  <c r="W179" i="32"/>
  <c r="AF149" i="32"/>
  <c r="W149" i="32"/>
  <c r="AF141" i="32"/>
  <c r="W141" i="32"/>
  <c r="AL125" i="32"/>
  <c r="AF125" i="32"/>
  <c r="W125" i="32"/>
  <c r="AF123" i="32"/>
  <c r="W123" i="32"/>
  <c r="AH242" i="32"/>
  <c r="Y242" i="32"/>
  <c r="AG242" i="32"/>
  <c r="X242" i="32"/>
  <c r="AH233" i="32"/>
  <c r="Y233" i="32"/>
  <c r="AN233" i="32"/>
  <c r="AL232" i="32"/>
  <c r="AH231" i="32"/>
  <c r="Y231" i="32"/>
  <c r="AN231" i="32"/>
  <c r="AH227" i="32"/>
  <c r="Y227" i="32"/>
  <c r="AF225" i="32"/>
  <c r="AG221" i="32"/>
  <c r="AG210" i="32"/>
  <c r="X210" i="32"/>
  <c r="AM210" i="32"/>
  <c r="AL210" i="32"/>
  <c r="AF210" i="32"/>
  <c r="W210" i="32"/>
  <c r="AF209" i="32"/>
  <c r="W209" i="32"/>
  <c r="AL209" i="32"/>
  <c r="AH208" i="32"/>
  <c r="Y208" i="32"/>
  <c r="AN208" i="32"/>
  <c r="AF207" i="32"/>
  <c r="W207" i="32"/>
  <c r="AL207" i="32"/>
  <c r="AH206" i="32"/>
  <c r="Y206" i="32"/>
  <c r="AN206" i="32"/>
  <c r="AF205" i="32"/>
  <c r="W205" i="32"/>
  <c r="AL205" i="32"/>
  <c r="AF200" i="32"/>
  <c r="W200" i="32"/>
  <c r="AH198" i="32"/>
  <c r="Y198" i="32"/>
  <c r="AF190" i="32"/>
  <c r="W190" i="32"/>
  <c r="AO241" i="32"/>
  <c r="AI241" i="32"/>
  <c r="Z241" i="32"/>
  <c r="AI230" i="32"/>
  <c r="AI222" i="32"/>
  <c r="AI201" i="32"/>
  <c r="Z200" i="32"/>
  <c r="AH196" i="32"/>
  <c r="X190" i="32"/>
  <c r="AH185" i="32"/>
  <c r="AH184" i="32"/>
  <c r="Y184" i="32"/>
  <c r="AH180" i="32"/>
  <c r="Y180" i="32"/>
  <c r="AF174" i="32"/>
  <c r="W174" i="32"/>
  <c r="AI174" i="32"/>
  <c r="Z174" i="32"/>
  <c r="AF169" i="32"/>
  <c r="W169" i="32"/>
  <c r="AI169" i="32"/>
  <c r="Z169" i="32"/>
  <c r="AH165" i="32"/>
  <c r="Y165" i="32"/>
  <c r="AN165" i="32"/>
  <c r="AH163" i="32"/>
  <c r="Y163" i="32"/>
  <c r="AN163" i="32"/>
  <c r="AH159" i="32"/>
  <c r="Y159" i="32"/>
  <c r="AH156" i="32"/>
  <c r="Y156" i="32"/>
  <c r="AN156" i="32"/>
  <c r="AH154" i="32"/>
  <c r="Y154" i="32"/>
  <c r="AN154" i="32"/>
  <c r="AH152" i="32"/>
  <c r="Y152" i="32"/>
  <c r="AN152" i="32"/>
  <c r="AH150" i="32"/>
  <c r="Y150" i="32"/>
  <c r="AN150" i="32"/>
  <c r="AH147" i="32"/>
  <c r="Y147" i="32"/>
  <c r="AN147" i="32"/>
  <c r="AH145" i="32"/>
  <c r="Y145" i="32"/>
  <c r="AN145" i="32"/>
  <c r="AH142" i="32"/>
  <c r="Y142" i="32"/>
  <c r="AH139" i="32"/>
  <c r="Y139" i="32"/>
  <c r="AN139" i="32"/>
  <c r="AM137" i="32"/>
  <c r="AG137" i="32"/>
  <c r="X137" i="32"/>
  <c r="AF136" i="32"/>
  <c r="W136" i="32"/>
  <c r="AL136" i="32"/>
  <c r="AO136" i="32"/>
  <c r="AI136" i="32"/>
  <c r="Z136" i="32"/>
  <c r="AM135" i="32"/>
  <c r="AG135" i="32"/>
  <c r="X135" i="32"/>
  <c r="AF134" i="32"/>
  <c r="W134" i="32"/>
  <c r="AL134" i="32"/>
  <c r="AO134" i="32"/>
  <c r="AI134" i="32"/>
  <c r="Z134" i="32"/>
  <c r="AG132" i="32"/>
  <c r="X132" i="32"/>
  <c r="AF131" i="32"/>
  <c r="W131" i="32"/>
  <c r="AL131" i="32"/>
  <c r="AO131" i="32"/>
  <c r="AI131" i="32"/>
  <c r="Z131" i="32"/>
  <c r="AM130" i="32"/>
  <c r="AG130" i="32"/>
  <c r="X130" i="32"/>
  <c r="AF129" i="32"/>
  <c r="W129" i="32"/>
  <c r="AL129" i="32"/>
  <c r="AO129" i="32"/>
  <c r="AI129" i="32"/>
  <c r="Z129" i="32"/>
  <c r="AF124" i="32"/>
  <c r="W124" i="32"/>
  <c r="AI124" i="32"/>
  <c r="Z124" i="32"/>
  <c r="AG122" i="32"/>
  <c r="X122" i="32"/>
  <c r="AF120" i="32"/>
  <c r="W120" i="32"/>
  <c r="AI120" i="32"/>
  <c r="Z120" i="32"/>
  <c r="AL118" i="32"/>
  <c r="AF118" i="32"/>
  <c r="W118" i="32"/>
  <c r="AL116" i="32"/>
  <c r="AF116" i="32"/>
  <c r="W116" i="32"/>
  <c r="AF113" i="32"/>
  <c r="W113" i="32"/>
  <c r="AL110" i="32"/>
  <c r="AF110" i="32"/>
  <c r="W110" i="32"/>
  <c r="AL108" i="32"/>
  <c r="AF108" i="32"/>
  <c r="W108" i="32"/>
  <c r="AL105" i="32"/>
  <c r="AF105" i="32"/>
  <c r="W105" i="32"/>
  <c r="AL103" i="32"/>
  <c r="AF103" i="32"/>
  <c r="W103" i="32"/>
  <c r="AL101" i="32"/>
  <c r="AF101" i="32"/>
  <c r="W101" i="32"/>
  <c r="AF96" i="32"/>
  <c r="W96" i="32"/>
  <c r="AF92" i="32"/>
  <c r="W92" i="32"/>
  <c r="AF88" i="32"/>
  <c r="W88" i="32"/>
  <c r="AF73" i="32"/>
  <c r="W73" i="32"/>
  <c r="AF71" i="32"/>
  <c r="W71" i="32"/>
  <c r="AI239" i="32"/>
  <c r="AI228" i="32"/>
  <c r="AI225" i="32"/>
  <c r="AG193" i="32"/>
  <c r="AG189" i="32"/>
  <c r="AH182" i="32"/>
  <c r="Y182" i="32"/>
  <c r="AF180" i="32"/>
  <c r="AH174" i="32"/>
  <c r="Y174" i="32"/>
  <c r="AG169" i="32"/>
  <c r="X169" i="32"/>
  <c r="W167" i="32"/>
  <c r="AM166" i="32"/>
  <c r="AG166" i="32"/>
  <c r="X166" i="32"/>
  <c r="AM164" i="32"/>
  <c r="AG164" i="32"/>
  <c r="X164" i="32"/>
  <c r="AG161" i="32"/>
  <c r="X161" i="32"/>
  <c r="AG157" i="32"/>
  <c r="X157" i="32"/>
  <c r="AM155" i="32"/>
  <c r="AG155" i="32"/>
  <c r="X155" i="32"/>
  <c r="AM153" i="32"/>
  <c r="AG153" i="32"/>
  <c r="X153" i="32"/>
  <c r="AM151" i="32"/>
  <c r="AG151" i="32"/>
  <c r="X151" i="32"/>
  <c r="AG148" i="32"/>
  <c r="X148" i="32"/>
  <c r="AM146" i="32"/>
  <c r="AG146" i="32"/>
  <c r="X146" i="32"/>
  <c r="AM144" i="32"/>
  <c r="AG144" i="32"/>
  <c r="X144" i="32"/>
  <c r="AG143" i="32"/>
  <c r="AG140" i="32"/>
  <c r="X140" i="32"/>
  <c r="AM138" i="32"/>
  <c r="AG138" i="32"/>
  <c r="X138" i="32"/>
  <c r="AM136" i="32"/>
  <c r="AG136" i="32"/>
  <c r="X136" i="32"/>
  <c r="AM134" i="32"/>
  <c r="AG134" i="32"/>
  <c r="X134" i="32"/>
  <c r="AM131" i="32"/>
  <c r="AG131" i="32"/>
  <c r="X131" i="32"/>
  <c r="AM129" i="32"/>
  <c r="AG129" i="32"/>
  <c r="X129" i="32"/>
  <c r="AG128" i="32"/>
  <c r="AH124" i="32"/>
  <c r="Y124" i="32"/>
  <c r="AF122" i="32"/>
  <c r="AH120" i="32"/>
  <c r="Y120" i="32"/>
  <c r="AF114" i="32"/>
  <c r="W114" i="32"/>
  <c r="AH112" i="32"/>
  <c r="Y112" i="32"/>
  <c r="AH107" i="32"/>
  <c r="Y107" i="32"/>
  <c r="AH100" i="32"/>
  <c r="Y100" i="32"/>
  <c r="AF99" i="32"/>
  <c r="W99" i="32"/>
  <c r="AL99" i="32"/>
  <c r="AH98" i="32"/>
  <c r="Y98" i="32"/>
  <c r="AN98" i="32"/>
  <c r="AF97" i="32"/>
  <c r="W97" i="32"/>
  <c r="AL97" i="32"/>
  <c r="AH95" i="32"/>
  <c r="Y95" i="32"/>
  <c r="AF93" i="32"/>
  <c r="W93" i="32"/>
  <c r="AH91" i="32"/>
  <c r="Y91" i="32"/>
  <c r="AF89" i="32"/>
  <c r="W89" i="32"/>
  <c r="AH87" i="32"/>
  <c r="Y87" i="32"/>
  <c r="AI181" i="32"/>
  <c r="AI179" i="32"/>
  <c r="AI175" i="32"/>
  <c r="AI172" i="32"/>
  <c r="AH168" i="32"/>
  <c r="AI158" i="32"/>
  <c r="AI143" i="32"/>
  <c r="AI128" i="32"/>
  <c r="AI121" i="32"/>
  <c r="AG118" i="32"/>
  <c r="AH115" i="32"/>
  <c r="X114" i="32"/>
  <c r="AG110" i="32"/>
  <c r="AG106" i="32"/>
  <c r="AI106" i="32"/>
  <c r="AH105" i="32"/>
  <c r="AG104" i="32"/>
  <c r="AH101" i="32"/>
  <c r="AH96" i="32"/>
  <c r="AI94" i="32"/>
  <c r="AG92" i="32"/>
  <c r="AI92" i="32"/>
  <c r="AG90" i="32"/>
  <c r="AI90" i="32"/>
  <c r="AG88" i="32"/>
  <c r="AI88" i="32"/>
  <c r="AH85" i="32"/>
  <c r="Y85" i="32"/>
  <c r="AN85" i="32"/>
  <c r="AH83" i="32"/>
  <c r="Y83" i="32"/>
  <c r="AN83" i="32"/>
  <c r="AH81" i="32"/>
  <c r="Y81" i="32"/>
  <c r="AN81" i="32"/>
  <c r="AH79" i="32"/>
  <c r="Y79" i="32"/>
  <c r="AN79" i="32"/>
  <c r="AH77" i="32"/>
  <c r="Y77" i="32"/>
  <c r="AN77" i="32"/>
  <c r="AH75" i="32"/>
  <c r="Y75" i="32"/>
  <c r="AN75" i="32"/>
  <c r="AH72" i="32"/>
  <c r="Y72" i="32"/>
  <c r="AG69" i="32"/>
  <c r="X69" i="32"/>
  <c r="AG65" i="32"/>
  <c r="X65" i="32"/>
  <c r="AG61" i="32"/>
  <c r="X61" i="32"/>
  <c r="AG57" i="32"/>
  <c r="X57" i="32"/>
  <c r="AG53" i="32"/>
  <c r="X53" i="32"/>
  <c r="AG49" i="32"/>
  <c r="X49" i="32"/>
  <c r="AG45" i="32"/>
  <c r="X45" i="32"/>
  <c r="AG41" i="32"/>
  <c r="X41" i="32"/>
  <c r="AG37" i="32"/>
  <c r="X37" i="32"/>
  <c r="AG33" i="32"/>
  <c r="X33" i="32"/>
  <c r="AG29" i="32"/>
  <c r="X29" i="32"/>
  <c r="AF23" i="32"/>
  <c r="W23" i="32"/>
  <c r="AF21" i="32"/>
  <c r="W21" i="32"/>
  <c r="AF19" i="32"/>
  <c r="W19" i="32"/>
  <c r="AI162" i="32"/>
  <c r="AI125" i="32"/>
  <c r="AG113" i="32"/>
  <c r="AG111" i="32"/>
  <c r="AG96" i="32"/>
  <c r="AG94" i="32"/>
  <c r="AH86" i="32"/>
  <c r="Y86" i="32"/>
  <c r="AN86" i="32"/>
  <c r="AO85" i="32"/>
  <c r="AI85" i="32"/>
  <c r="Z85" i="32"/>
  <c r="AM84" i="32"/>
  <c r="AG84" i="32"/>
  <c r="X84" i="32"/>
  <c r="AH82" i="32"/>
  <c r="Y82" i="32"/>
  <c r="AN82" i="32"/>
  <c r="AO81" i="32"/>
  <c r="AI81" i="32"/>
  <c r="Z81" i="32"/>
  <c r="AH80" i="32"/>
  <c r="Y80" i="32"/>
  <c r="AN80" i="32"/>
  <c r="AO79" i="32"/>
  <c r="AI79" i="32"/>
  <c r="Z79" i="32"/>
  <c r="AH78" i="32"/>
  <c r="Y78" i="32"/>
  <c r="AN78" i="32"/>
  <c r="AO77" i="32"/>
  <c r="AI77" i="32"/>
  <c r="Z77" i="32"/>
  <c r="AH76" i="32"/>
  <c r="Y76" i="32"/>
  <c r="AN76" i="32"/>
  <c r="AO75" i="32"/>
  <c r="AI75" i="32"/>
  <c r="Z75" i="32"/>
  <c r="AH74" i="32"/>
  <c r="Y74" i="32"/>
  <c r="AN74" i="32"/>
  <c r="AI72" i="32"/>
  <c r="Z72" i="32"/>
  <c r="AI69" i="32"/>
  <c r="Z69" i="32"/>
  <c r="AG67" i="32"/>
  <c r="X67" i="32"/>
  <c r="AG66" i="32"/>
  <c r="AH63" i="32"/>
  <c r="Y63" i="32"/>
  <c r="AI61" i="32"/>
  <c r="Z61" i="32"/>
  <c r="AG59" i="32"/>
  <c r="X59" i="32"/>
  <c r="AG58" i="32"/>
  <c r="AH55" i="32"/>
  <c r="Y55" i="32"/>
  <c r="AI53" i="32"/>
  <c r="Z53" i="32"/>
  <c r="AG51" i="32"/>
  <c r="X51" i="32"/>
  <c r="AG50" i="32"/>
  <c r="AH47" i="32"/>
  <c r="Y47" i="32"/>
  <c r="AI45" i="32"/>
  <c r="Z45" i="32"/>
  <c r="AG43" i="32"/>
  <c r="X43" i="32"/>
  <c r="AG42" i="32"/>
  <c r="AH39" i="32"/>
  <c r="Y39" i="32"/>
  <c r="AI37" i="32"/>
  <c r="Z37" i="32"/>
  <c r="AG35" i="32"/>
  <c r="X35" i="32"/>
  <c r="AG34" i="32"/>
  <c r="AH31" i="32"/>
  <c r="Y31" i="32"/>
  <c r="AI29" i="32"/>
  <c r="Z29" i="32"/>
  <c r="AG27" i="32"/>
  <c r="X27" i="32"/>
  <c r="AG26" i="32"/>
  <c r="AL81" i="32"/>
  <c r="AF81" i="32"/>
  <c r="AH60" i="32"/>
  <c r="AI58" i="32"/>
  <c r="AH52" i="32"/>
  <c r="AI48" i="32"/>
  <c r="AI40" i="32"/>
  <c r="AI32" i="32"/>
  <c r="AI26" i="32"/>
  <c r="AL83" i="32"/>
  <c r="AF83" i="32"/>
  <c r="AI73" i="32"/>
  <c r="AI70" i="32"/>
  <c r="Z50" i="32"/>
  <c r="W49" i="32"/>
  <c r="AI46" i="32"/>
  <c r="AI38" i="32"/>
  <c r="AI30" i="32"/>
  <c r="AG22" i="32"/>
  <c r="AG20" i="32"/>
  <c r="AI266" i="32" l="1"/>
  <c r="Z266" i="32"/>
  <c r="AO266" i="32"/>
  <c r="AN266" i="32"/>
  <c r="AH266" i="32"/>
  <c r="Y266" i="32"/>
  <c r="AN282" i="32"/>
  <c r="AH282" i="32"/>
  <c r="Y282" i="32"/>
  <c r="AN249" i="32"/>
  <c r="AH249" i="32"/>
  <c r="Y249" i="32"/>
  <c r="AO311" i="32"/>
  <c r="AI311" i="32"/>
  <c r="Z311" i="32"/>
  <c r="AI336" i="32"/>
  <c r="Z336" i="32"/>
  <c r="AO336" i="32"/>
  <c r="AN336" i="32"/>
  <c r="AH336" i="32"/>
  <c r="Y336" i="32"/>
  <c r="I2788" i="1"/>
  <c r="I3205" i="1" l="1"/>
  <c r="I2827" i="1" l="1"/>
  <c r="I2457" i="1" l="1"/>
  <c r="I2523" i="1" l="1"/>
  <c r="I2821" i="1"/>
  <c r="I2816" i="1"/>
  <c r="I3045" i="1"/>
  <c r="I2501" i="1"/>
  <c r="I3257" i="1" l="1"/>
  <c r="I1988" i="1"/>
  <c r="G162" i="1" l="1"/>
  <c r="I162" i="1" s="1"/>
  <c r="G1697" i="1" l="1"/>
  <c r="I1697" i="1" s="1"/>
  <c r="G82" i="1" l="1"/>
  <c r="G73" i="1"/>
  <c r="G72" i="1"/>
  <c r="G61" i="1"/>
  <c r="G60" i="1"/>
  <c r="G59" i="1"/>
  <c r="G58" i="1"/>
  <c r="G57" i="1"/>
  <c r="G56" i="1"/>
  <c r="G55" i="1"/>
  <c r="G54" i="1"/>
  <c r="G53" i="1"/>
  <c r="G52" i="1"/>
  <c r="G51" i="1"/>
  <c r="G50" i="1"/>
  <c r="G84" i="1"/>
  <c r="G83" i="1"/>
  <c r="G81" i="1"/>
  <c r="G80" i="1"/>
  <c r="G79" i="1"/>
  <c r="G78" i="1"/>
  <c r="G77" i="1"/>
  <c r="G76" i="1"/>
  <c r="G75" i="1"/>
  <c r="G74" i="1"/>
  <c r="G71" i="1"/>
  <c r="G70" i="1"/>
  <c r="G69" i="1"/>
  <c r="G68" i="1"/>
  <c r="G67" i="1"/>
  <c r="G66" i="1"/>
  <c r="G65" i="1"/>
  <c r="G64" i="1"/>
  <c r="G63" i="1"/>
  <c r="G62" i="1"/>
  <c r="G91" i="1" l="1"/>
  <c r="G90" i="1"/>
  <c r="G89" i="1"/>
  <c r="G88" i="1"/>
  <c r="G87" i="1"/>
  <c r="G86" i="1"/>
  <c r="G85" i="1"/>
  <c r="G94" i="1"/>
  <c r="G93" i="1"/>
  <c r="G92" i="1"/>
  <c r="I63" i="1"/>
  <c r="G144" i="1" l="1"/>
  <c r="I144" i="1" s="1"/>
  <c r="G131" i="1" l="1"/>
  <c r="I131" i="1" s="1"/>
  <c r="I84" i="1"/>
  <c r="E8" i="14" l="1"/>
  <c r="D8" i="14" s="1"/>
  <c r="G11" i="1" s="1"/>
  <c r="I11" i="1" s="1"/>
  <c r="H8" i="14"/>
  <c r="G31" i="1" s="1"/>
  <c r="E10" i="14"/>
  <c r="D10" i="14" s="1"/>
  <c r="G12" i="1" s="1"/>
  <c r="I12" i="1" s="1"/>
  <c r="H10" i="14"/>
  <c r="E11" i="14"/>
  <c r="D11" i="14" s="1"/>
  <c r="G13" i="1" s="1"/>
  <c r="I13" i="1" s="1"/>
  <c r="H11" i="14"/>
  <c r="E12" i="14"/>
  <c r="D12" i="14" s="1"/>
  <c r="G14" i="1" s="1"/>
  <c r="I14" i="1" s="1"/>
  <c r="H12" i="14"/>
  <c r="E14" i="14"/>
  <c r="D14" i="14" s="1"/>
  <c r="G15" i="1" s="1"/>
  <c r="I15" i="1" s="1"/>
  <c r="H14" i="14"/>
  <c r="G33" i="1" s="1"/>
  <c r="E15" i="14"/>
  <c r="D15" i="14" s="1"/>
  <c r="G16" i="1" s="1"/>
  <c r="I16" i="1" s="1"/>
  <c r="H15" i="14"/>
  <c r="E16" i="14"/>
  <c r="D16" i="14" s="1"/>
  <c r="G17" i="1" s="1"/>
  <c r="I17" i="1" s="1"/>
  <c r="H16" i="14"/>
  <c r="E18" i="14"/>
  <c r="D18" i="14" s="1"/>
  <c r="E19" i="14"/>
  <c r="D19" i="14" s="1"/>
  <c r="G19" i="1" s="1"/>
  <c r="I19" i="1" s="1"/>
  <c r="E21" i="14"/>
  <c r="D21" i="14" s="1"/>
  <c r="G20" i="1" s="1"/>
  <c r="I20" i="1" s="1"/>
  <c r="E22" i="14"/>
  <c r="D22" i="14" s="1"/>
  <c r="G21" i="1" s="1"/>
  <c r="I21" i="1" s="1"/>
  <c r="H22" i="14"/>
  <c r="G36" i="1" s="1"/>
  <c r="E23" i="14"/>
  <c r="D23" i="14" s="1"/>
  <c r="G22" i="1" s="1"/>
  <c r="I22" i="1" s="1"/>
  <c r="E26" i="14"/>
  <c r="D26" i="14" s="1"/>
  <c r="G25" i="1" s="1"/>
  <c r="I25" i="1" s="1"/>
  <c r="I26" i="14"/>
  <c r="H26" i="14" s="1"/>
  <c r="G38" i="1" s="1"/>
  <c r="I38" i="1" s="1"/>
  <c r="E28" i="14"/>
  <c r="D28" i="14" s="1"/>
  <c r="G26" i="1" s="1"/>
  <c r="I26" i="1" s="1"/>
  <c r="I28" i="14"/>
  <c r="H28" i="14" s="1"/>
  <c r="G39" i="1" s="1"/>
  <c r="E30" i="14"/>
  <c r="D30" i="14" s="1"/>
  <c r="G28" i="1" s="1"/>
  <c r="I28" i="1" s="1"/>
  <c r="I30" i="14"/>
  <c r="H30" i="14" s="1"/>
  <c r="G41" i="1" s="1"/>
  <c r="D9" i="12"/>
  <c r="C9" i="12" s="1"/>
  <c r="H9" i="12"/>
  <c r="D10" i="12"/>
  <c r="C10" i="12" s="1"/>
  <c r="G346" i="1" s="1"/>
  <c r="I346" i="1" s="1"/>
  <c r="I10" i="12"/>
  <c r="H10" i="12" s="1"/>
  <c r="G412" i="1" s="1"/>
  <c r="I412" i="1" s="1"/>
  <c r="D11" i="12"/>
  <c r="C11" i="12" s="1"/>
  <c r="I11" i="12"/>
  <c r="H11" i="12" s="1"/>
  <c r="C12" i="12"/>
  <c r="G376" i="1" s="1"/>
  <c r="H12" i="12"/>
  <c r="G457" i="1" s="1"/>
  <c r="C13" i="12"/>
  <c r="H13" i="12"/>
  <c r="F8" i="11"/>
  <c r="G460" i="1" s="1"/>
  <c r="H8" i="11"/>
  <c r="G461" i="1" s="1"/>
  <c r="I461" i="1" s="1"/>
  <c r="J8" i="11"/>
  <c r="G462" i="1" s="1"/>
  <c r="I462" i="1" s="1"/>
  <c r="D9" i="11"/>
  <c r="G464" i="1" s="1"/>
  <c r="I464" i="1" s="1"/>
  <c r="F9" i="11"/>
  <c r="G465" i="1" s="1"/>
  <c r="I465" i="1" s="1"/>
  <c r="H9" i="11"/>
  <c r="G466" i="1" s="1"/>
  <c r="I466" i="1" s="1"/>
  <c r="J9" i="11"/>
  <c r="G467" i="1" s="1"/>
  <c r="I467" i="1" s="1"/>
  <c r="L9" i="11"/>
  <c r="G468" i="1" s="1"/>
  <c r="I468" i="1" s="1"/>
  <c r="N9" i="11"/>
  <c r="G469" i="1" s="1"/>
  <c r="I469" i="1" s="1"/>
  <c r="D10" i="11"/>
  <c r="G472" i="1" s="1"/>
  <c r="I472" i="1" s="1"/>
  <c r="F10" i="11"/>
  <c r="G473" i="1" s="1"/>
  <c r="I473" i="1" s="1"/>
  <c r="H10" i="11"/>
  <c r="G474" i="1" s="1"/>
  <c r="I474" i="1" s="1"/>
  <c r="J10" i="11"/>
  <c r="G475" i="1" s="1"/>
  <c r="I475" i="1" s="1"/>
  <c r="L10" i="11"/>
  <c r="G476" i="1" s="1"/>
  <c r="I476" i="1" s="1"/>
  <c r="N10" i="11"/>
  <c r="G477" i="1" s="1"/>
  <c r="I477" i="1" s="1"/>
  <c r="P10" i="11"/>
  <c r="D11" i="11"/>
  <c r="G480" i="1" s="1"/>
  <c r="I480" i="1" s="1"/>
  <c r="F11" i="11"/>
  <c r="G481" i="1" s="1"/>
  <c r="I481" i="1" s="1"/>
  <c r="H11" i="11"/>
  <c r="G482" i="1" s="1"/>
  <c r="I482" i="1" s="1"/>
  <c r="J11" i="11"/>
  <c r="G483" i="1" s="1"/>
  <c r="I483" i="1" s="1"/>
  <c r="L11" i="11"/>
  <c r="G484" i="1" s="1"/>
  <c r="I484" i="1" s="1"/>
  <c r="N11" i="11"/>
  <c r="G485" i="1" s="1"/>
  <c r="I485" i="1" s="1"/>
  <c r="P11" i="11"/>
  <c r="G486" i="1" s="1"/>
  <c r="I486" i="1" s="1"/>
  <c r="R11" i="11"/>
  <c r="D12" i="11"/>
  <c r="G488" i="1" s="1"/>
  <c r="I488" i="1" s="1"/>
  <c r="F12" i="11"/>
  <c r="H12" i="11"/>
  <c r="G489" i="1" s="1"/>
  <c r="I489" i="1" s="1"/>
  <c r="J12" i="11"/>
  <c r="G490" i="1" s="1"/>
  <c r="I490" i="1" s="1"/>
  <c r="L12" i="11"/>
  <c r="G491" i="1" s="1"/>
  <c r="I491" i="1" s="1"/>
  <c r="N12" i="11"/>
  <c r="G492" i="1" s="1"/>
  <c r="I492" i="1" s="1"/>
  <c r="P12" i="11"/>
  <c r="G493" i="1" s="1"/>
  <c r="I493" i="1" s="1"/>
  <c r="B13" i="11"/>
  <c r="G495" i="1" s="1"/>
  <c r="D13" i="11"/>
  <c r="G496" i="1" s="1"/>
  <c r="I496" i="1" s="1"/>
  <c r="F13" i="11"/>
  <c r="G497" i="1" s="1"/>
  <c r="I497" i="1" s="1"/>
  <c r="H13" i="11"/>
  <c r="G498" i="1" s="1"/>
  <c r="I498" i="1" s="1"/>
  <c r="J13" i="11"/>
  <c r="G499" i="1" s="1"/>
  <c r="I499" i="1" s="1"/>
  <c r="L13" i="11"/>
  <c r="G500" i="1" s="1"/>
  <c r="I500" i="1" s="1"/>
  <c r="N13" i="11"/>
  <c r="G501" i="1" s="1"/>
  <c r="I501" i="1" s="1"/>
  <c r="P13" i="11"/>
  <c r="G502" i="1" s="1"/>
  <c r="I502" i="1" s="1"/>
  <c r="R13" i="11"/>
  <c r="G503" i="1" s="1"/>
  <c r="I503" i="1" s="1"/>
  <c r="T13" i="11"/>
  <c r="G504" i="1" s="1"/>
  <c r="I504" i="1" s="1"/>
  <c r="H14" i="11"/>
  <c r="J14" i="11"/>
  <c r="G505" i="1" s="1"/>
  <c r="L14" i="11"/>
  <c r="G506" i="1" s="1"/>
  <c r="I506" i="1" s="1"/>
  <c r="N14" i="11"/>
  <c r="P14" i="11"/>
  <c r="G507" i="1" s="1"/>
  <c r="R14" i="11"/>
  <c r="T14" i="11"/>
  <c r="D15" i="11"/>
  <c r="G508" i="1" s="1"/>
  <c r="I508" i="1" s="1"/>
  <c r="F15" i="11"/>
  <c r="G509" i="1" s="1"/>
  <c r="I509" i="1" s="1"/>
  <c r="H15" i="11"/>
  <c r="G510" i="1" s="1"/>
  <c r="I510" i="1" s="1"/>
  <c r="J15" i="11"/>
  <c r="G511" i="1" s="1"/>
  <c r="I511" i="1" s="1"/>
  <c r="L15" i="11"/>
  <c r="N15" i="11"/>
  <c r="P15" i="11"/>
  <c r="R15" i="11"/>
  <c r="T15" i="11"/>
  <c r="V15" i="11"/>
  <c r="H16" i="11"/>
  <c r="J16" i="11"/>
  <c r="L16" i="11"/>
  <c r="N16" i="11"/>
  <c r="P16" i="11"/>
  <c r="R16" i="11"/>
  <c r="T16" i="11"/>
  <c r="V16" i="11"/>
  <c r="X16" i="11"/>
  <c r="D17" i="11"/>
  <c r="G519" i="1" s="1"/>
  <c r="I519" i="1" s="1"/>
  <c r="F17" i="11"/>
  <c r="G520" i="1" s="1"/>
  <c r="H17" i="11"/>
  <c r="G521" i="1" s="1"/>
  <c r="I521" i="1" s="1"/>
  <c r="J17" i="11"/>
  <c r="G522" i="1" s="1"/>
  <c r="I522" i="1" s="1"/>
  <c r="L17" i="11"/>
  <c r="N17" i="11"/>
  <c r="P17" i="11"/>
  <c r="R17" i="11"/>
  <c r="T17" i="11"/>
  <c r="V17" i="11"/>
  <c r="X17" i="11"/>
  <c r="F18" i="11"/>
  <c r="H18" i="11"/>
  <c r="J18" i="11"/>
  <c r="L18" i="11"/>
  <c r="N18" i="11"/>
  <c r="P18" i="11"/>
  <c r="R18" i="11"/>
  <c r="T18" i="11"/>
  <c r="V18" i="11"/>
  <c r="X18" i="11"/>
  <c r="D19" i="11"/>
  <c r="G530" i="1" s="1"/>
  <c r="F19" i="11"/>
  <c r="G531" i="1" s="1"/>
  <c r="H19" i="11"/>
  <c r="G532" i="1" s="1"/>
  <c r="I532" i="1" s="1"/>
  <c r="J19" i="11"/>
  <c r="G533" i="1" s="1"/>
  <c r="I533" i="1" s="1"/>
  <c r="L19" i="11"/>
  <c r="N19" i="11"/>
  <c r="P19" i="11"/>
  <c r="R19" i="11"/>
  <c r="T19" i="11"/>
  <c r="V19" i="11"/>
  <c r="X19" i="11"/>
  <c r="F20" i="11"/>
  <c r="H20" i="11"/>
  <c r="J20" i="11"/>
  <c r="L20" i="11"/>
  <c r="N20" i="11"/>
  <c r="P20" i="11"/>
  <c r="R20" i="11"/>
  <c r="T20" i="11"/>
  <c r="V20" i="11"/>
  <c r="X20" i="11"/>
  <c r="G541" i="1" s="1"/>
  <c r="F21" i="11"/>
  <c r="G543" i="1" s="1"/>
  <c r="H21" i="11"/>
  <c r="G544" i="1" s="1"/>
  <c r="I544" i="1" s="1"/>
  <c r="J21" i="11"/>
  <c r="G546" i="1" s="1"/>
  <c r="L21" i="11"/>
  <c r="N21" i="11"/>
  <c r="P21" i="11"/>
  <c r="R21" i="11"/>
  <c r="T21" i="11"/>
  <c r="V21" i="11"/>
  <c r="X21" i="11"/>
  <c r="F22" i="11"/>
  <c r="H22" i="11"/>
  <c r="J22" i="11"/>
  <c r="L22" i="11"/>
  <c r="N22" i="11"/>
  <c r="P22" i="11"/>
  <c r="R22" i="11"/>
  <c r="T22" i="11"/>
  <c r="V22" i="11"/>
  <c r="X22" i="11"/>
  <c r="F23" i="11"/>
  <c r="H23" i="11"/>
  <c r="J23" i="11"/>
  <c r="G554" i="1" s="1"/>
  <c r="L23" i="11"/>
  <c r="N23" i="11"/>
  <c r="P23" i="11"/>
  <c r="R23" i="11"/>
  <c r="T23" i="11"/>
  <c r="V23" i="11"/>
  <c r="X23" i="11"/>
  <c r="F24" i="11"/>
  <c r="H24" i="11"/>
  <c r="J24" i="11"/>
  <c r="L24" i="11"/>
  <c r="N24" i="11"/>
  <c r="P24" i="11"/>
  <c r="R24" i="11"/>
  <c r="T24" i="11"/>
  <c r="V24" i="11"/>
  <c r="X24" i="11"/>
  <c r="F25" i="11"/>
  <c r="G560" i="1" s="1"/>
  <c r="H25" i="11"/>
  <c r="G561" i="1" s="1"/>
  <c r="J25" i="11"/>
  <c r="G562" i="1" s="1"/>
  <c r="I562" i="1" s="1"/>
  <c r="L25" i="11"/>
  <c r="N25" i="11"/>
  <c r="P25" i="11"/>
  <c r="R25" i="11"/>
  <c r="T25" i="11"/>
  <c r="V25" i="11"/>
  <c r="X25" i="11"/>
  <c r="F26" i="11"/>
  <c r="H26" i="11"/>
  <c r="J26" i="11"/>
  <c r="L26" i="11"/>
  <c r="N26" i="11"/>
  <c r="P26" i="11"/>
  <c r="R26" i="11"/>
  <c r="T26" i="11"/>
  <c r="V26" i="11"/>
  <c r="F27" i="11"/>
  <c r="H27" i="11"/>
  <c r="J27" i="11"/>
  <c r="L27" i="11"/>
  <c r="N27" i="11"/>
  <c r="P27" i="11"/>
  <c r="R27" i="11"/>
  <c r="T27" i="11"/>
  <c r="F28" i="11"/>
  <c r="H28" i="11"/>
  <c r="J28" i="11"/>
  <c r="L28" i="11"/>
  <c r="N28" i="11"/>
  <c r="P28" i="11"/>
  <c r="R28" i="11"/>
  <c r="F29" i="11"/>
  <c r="H29" i="11"/>
  <c r="G570" i="1" s="1"/>
  <c r="J29" i="11"/>
  <c r="G572" i="1" s="1"/>
  <c r="I572" i="1" s="1"/>
  <c r="L29" i="11"/>
  <c r="N29" i="11"/>
  <c r="P29" i="11"/>
  <c r="F39" i="11"/>
  <c r="H39" i="11"/>
  <c r="G598" i="1" s="1"/>
  <c r="J39" i="11"/>
  <c r="G599" i="1" s="1"/>
  <c r="D40" i="11"/>
  <c r="F40" i="11"/>
  <c r="H40" i="11"/>
  <c r="J40" i="11"/>
  <c r="L40" i="11"/>
  <c r="G601" i="1" s="1"/>
  <c r="N40" i="11"/>
  <c r="D41" i="11"/>
  <c r="F41" i="11"/>
  <c r="G602" i="1" s="1"/>
  <c r="H41" i="11"/>
  <c r="G603" i="1" s="1"/>
  <c r="J41" i="11"/>
  <c r="G604" i="1" s="1"/>
  <c r="L41" i="11"/>
  <c r="N41" i="11"/>
  <c r="P41" i="11"/>
  <c r="D42" i="11"/>
  <c r="F42" i="11"/>
  <c r="G606" i="1" s="1"/>
  <c r="H42" i="11"/>
  <c r="G607" i="1" s="1"/>
  <c r="J42" i="11"/>
  <c r="G608" i="1" s="1"/>
  <c r="L42" i="11"/>
  <c r="G609" i="1" s="1"/>
  <c r="N42" i="11"/>
  <c r="G610" i="1" s="1"/>
  <c r="P42" i="11"/>
  <c r="G611" i="1" s="1"/>
  <c r="R42" i="11"/>
  <c r="D43" i="11"/>
  <c r="F43" i="11"/>
  <c r="H43" i="11"/>
  <c r="J43" i="11"/>
  <c r="L43" i="11"/>
  <c r="N43" i="11"/>
  <c r="G612" i="1" s="1"/>
  <c r="P43" i="11"/>
  <c r="B44" i="11"/>
  <c r="D44" i="11"/>
  <c r="G613" i="1" s="1"/>
  <c r="F44" i="11"/>
  <c r="G614" i="1" s="1"/>
  <c r="H44" i="11"/>
  <c r="G615" i="1" s="1"/>
  <c r="J44" i="11"/>
  <c r="G616" i="1" s="1"/>
  <c r="L44" i="11"/>
  <c r="N44" i="11"/>
  <c r="G617" i="1" s="1"/>
  <c r="P44" i="11"/>
  <c r="R44" i="11"/>
  <c r="G619" i="1" s="1"/>
  <c r="T44" i="11"/>
  <c r="H45" i="11"/>
  <c r="J45" i="11"/>
  <c r="L45" i="11"/>
  <c r="N45" i="11"/>
  <c r="P45" i="11"/>
  <c r="R45" i="11"/>
  <c r="T45" i="11"/>
  <c r="D46" i="11"/>
  <c r="G622" i="1" s="1"/>
  <c r="F46" i="11"/>
  <c r="G623" i="1" s="1"/>
  <c r="H46" i="11"/>
  <c r="J46" i="11"/>
  <c r="G627" i="1" s="1"/>
  <c r="L46" i="11"/>
  <c r="N46" i="11"/>
  <c r="G621" i="1" s="1"/>
  <c r="P46" i="11"/>
  <c r="R46" i="11"/>
  <c r="T46" i="11"/>
  <c r="V46" i="11"/>
  <c r="H47" i="11"/>
  <c r="J47" i="11"/>
  <c r="L47" i="11"/>
  <c r="N47" i="11"/>
  <c r="P47" i="11"/>
  <c r="R47" i="11"/>
  <c r="T47" i="11"/>
  <c r="V47" i="11"/>
  <c r="X47" i="11"/>
  <c r="D48" i="11"/>
  <c r="G630" i="1" s="1"/>
  <c r="F48" i="11"/>
  <c r="H48" i="11"/>
  <c r="J48" i="11"/>
  <c r="G635" i="1" s="1"/>
  <c r="L48" i="11"/>
  <c r="N48" i="11"/>
  <c r="P48" i="11"/>
  <c r="R48" i="11"/>
  <c r="T48" i="11"/>
  <c r="V48" i="11"/>
  <c r="X48" i="11"/>
  <c r="F49" i="11"/>
  <c r="H49" i="11"/>
  <c r="J49" i="11"/>
  <c r="L49" i="11"/>
  <c r="N49" i="11"/>
  <c r="P49" i="11"/>
  <c r="R49" i="11"/>
  <c r="T49" i="11"/>
  <c r="V49" i="11"/>
  <c r="X49" i="11"/>
  <c r="D50" i="11"/>
  <c r="F50" i="11"/>
  <c r="H50" i="11"/>
  <c r="J50" i="11"/>
  <c r="G641" i="1" s="1"/>
  <c r="L50" i="11"/>
  <c r="N50" i="11"/>
  <c r="P50" i="11"/>
  <c r="R50" i="11"/>
  <c r="T50" i="11"/>
  <c r="V50" i="11"/>
  <c r="X50" i="11"/>
  <c r="F51" i="11"/>
  <c r="H51" i="11"/>
  <c r="J51" i="11"/>
  <c r="L51" i="11"/>
  <c r="N51" i="11"/>
  <c r="P51" i="11"/>
  <c r="R51" i="11"/>
  <c r="T51" i="11"/>
  <c r="V51" i="11"/>
  <c r="X51" i="11"/>
  <c r="F52" i="11"/>
  <c r="G644" i="1" s="1"/>
  <c r="H52" i="11"/>
  <c r="J52" i="11"/>
  <c r="G650" i="1" s="1"/>
  <c r="L52" i="11"/>
  <c r="N52" i="11"/>
  <c r="P52" i="11"/>
  <c r="R52" i="11"/>
  <c r="T52" i="11"/>
  <c r="V52" i="11"/>
  <c r="X52" i="11"/>
  <c r="F53" i="11"/>
  <c r="H53" i="11"/>
  <c r="J53" i="11"/>
  <c r="L53" i="11"/>
  <c r="N53" i="11"/>
  <c r="P53" i="11"/>
  <c r="R53" i="11"/>
  <c r="T53" i="11"/>
  <c r="V53" i="11"/>
  <c r="X53" i="11"/>
  <c r="F54" i="11"/>
  <c r="H54" i="11"/>
  <c r="J54" i="11"/>
  <c r="L54" i="11"/>
  <c r="N54" i="11"/>
  <c r="G652" i="1" s="1"/>
  <c r="P54" i="11"/>
  <c r="R54" i="11"/>
  <c r="T54" i="11"/>
  <c r="V54" i="11"/>
  <c r="X54" i="11"/>
  <c r="F55" i="11"/>
  <c r="H55" i="11"/>
  <c r="J55" i="11"/>
  <c r="L55" i="11"/>
  <c r="N55" i="11"/>
  <c r="P55" i="11"/>
  <c r="R55" i="11"/>
  <c r="T55" i="11"/>
  <c r="V55" i="11"/>
  <c r="X55" i="11"/>
  <c r="F56" i="11"/>
  <c r="H56" i="11"/>
  <c r="J56" i="11"/>
  <c r="L56" i="11"/>
  <c r="G656" i="1" s="1"/>
  <c r="N56" i="11"/>
  <c r="P56" i="11"/>
  <c r="R56" i="11"/>
  <c r="T56" i="11"/>
  <c r="V56" i="11"/>
  <c r="X56" i="11"/>
  <c r="F57" i="11"/>
  <c r="H57" i="11"/>
  <c r="J57" i="11"/>
  <c r="L57" i="11"/>
  <c r="N57" i="11"/>
  <c r="P57" i="11"/>
  <c r="R57" i="11"/>
  <c r="T57" i="11"/>
  <c r="V57" i="11"/>
  <c r="F58" i="11"/>
  <c r="H58" i="11"/>
  <c r="J58" i="11"/>
  <c r="L58" i="11"/>
  <c r="N58" i="11"/>
  <c r="P58" i="11"/>
  <c r="R58" i="11"/>
  <c r="T58" i="11"/>
  <c r="F59" i="11"/>
  <c r="H59" i="11"/>
  <c r="J59" i="11"/>
  <c r="L59" i="11"/>
  <c r="N59" i="11"/>
  <c r="P59" i="11"/>
  <c r="R59" i="11"/>
  <c r="F60" i="11"/>
  <c r="H60" i="11"/>
  <c r="J60" i="11"/>
  <c r="L60" i="11"/>
  <c r="G658" i="1" s="1"/>
  <c r="N60" i="11"/>
  <c r="G659" i="1" s="1"/>
  <c r="P60" i="11"/>
  <c r="G660" i="1" s="1"/>
  <c r="D9" i="10"/>
  <c r="C9" i="10" s="1"/>
  <c r="H9" i="10"/>
  <c r="G9" i="10" s="1"/>
  <c r="L9" i="10"/>
  <c r="K9" i="10" s="1"/>
  <c r="G708" i="1" s="1"/>
  <c r="I708" i="1" s="1"/>
  <c r="D10" i="10"/>
  <c r="C10" i="10" s="1"/>
  <c r="H10" i="10"/>
  <c r="G10" i="10" s="1"/>
  <c r="L10" i="10"/>
  <c r="K10" i="10" s="1"/>
  <c r="G713" i="1" s="1"/>
  <c r="I713" i="1" s="1"/>
  <c r="D11" i="10"/>
  <c r="C11" i="10" s="1"/>
  <c r="H11" i="10"/>
  <c r="G11" i="10" s="1"/>
  <c r="L11" i="10"/>
  <c r="K11" i="10" s="1"/>
  <c r="G726" i="1" s="1"/>
  <c r="D16" i="10"/>
  <c r="C16" i="10" s="1"/>
  <c r="I2431" i="1"/>
  <c r="I2433" i="1"/>
  <c r="I2558" i="1"/>
  <c r="I2" i="1"/>
  <c r="I3" i="1"/>
  <c r="I4" i="1"/>
  <c r="I5" i="1"/>
  <c r="I6" i="1"/>
  <c r="I7" i="1"/>
  <c r="I8" i="1"/>
  <c r="I9" i="1"/>
  <c r="I10" i="1"/>
  <c r="G18" i="1"/>
  <c r="I18" i="1" s="1"/>
  <c r="I23" i="1"/>
  <c r="I27" i="1"/>
  <c r="I29" i="1"/>
  <c r="I30" i="1"/>
  <c r="I31" i="1"/>
  <c r="G32" i="1"/>
  <c r="I32" i="1"/>
  <c r="I33" i="1"/>
  <c r="G34" i="1"/>
  <c r="I34" i="1"/>
  <c r="G35" i="1"/>
  <c r="I35" i="1"/>
  <c r="I36" i="1"/>
  <c r="G37" i="1"/>
  <c r="I37" i="1"/>
  <c r="I39" i="1"/>
  <c r="I40" i="1"/>
  <c r="I41" i="1"/>
  <c r="I42" i="1"/>
  <c r="I43" i="1"/>
  <c r="I44" i="1"/>
  <c r="I45" i="1"/>
  <c r="I46" i="1"/>
  <c r="I47" i="1"/>
  <c r="I48" i="1"/>
  <c r="I49" i="1"/>
  <c r="I50" i="1"/>
  <c r="I51" i="1"/>
  <c r="I52" i="1"/>
  <c r="I53" i="1"/>
  <c r="I54" i="1"/>
  <c r="I55" i="1"/>
  <c r="I56" i="1"/>
  <c r="I57" i="1"/>
  <c r="I58" i="1"/>
  <c r="I59" i="1"/>
  <c r="I60" i="1"/>
  <c r="I61" i="1"/>
  <c r="I62" i="1"/>
  <c r="I64" i="1"/>
  <c r="I65" i="1"/>
  <c r="I66" i="1"/>
  <c r="I67" i="1"/>
  <c r="I68" i="1"/>
  <c r="I69" i="1"/>
  <c r="I70" i="1"/>
  <c r="I71" i="1"/>
  <c r="I72" i="1"/>
  <c r="I73" i="1"/>
  <c r="I74" i="1"/>
  <c r="I75" i="1"/>
  <c r="I76" i="1"/>
  <c r="I77" i="1"/>
  <c r="I78" i="1"/>
  <c r="I79" i="1"/>
  <c r="I80" i="1"/>
  <c r="I81" i="1"/>
  <c r="I82" i="1"/>
  <c r="I83" i="1"/>
  <c r="I85" i="1"/>
  <c r="I86" i="1"/>
  <c r="I87" i="1"/>
  <c r="I88" i="1"/>
  <c r="I89" i="1"/>
  <c r="I90" i="1"/>
  <c r="I91" i="1"/>
  <c r="I92" i="1"/>
  <c r="I93" i="1"/>
  <c r="I94" i="1"/>
  <c r="G95" i="1"/>
  <c r="I95" i="1" s="1"/>
  <c r="G96" i="1"/>
  <c r="I96" i="1" s="1"/>
  <c r="G97" i="1"/>
  <c r="I97" i="1" s="1"/>
  <c r="G98" i="1"/>
  <c r="I98" i="1" s="1"/>
  <c r="G99" i="1"/>
  <c r="I99" i="1" s="1"/>
  <c r="G100" i="1"/>
  <c r="I100" i="1" s="1"/>
  <c r="G101" i="1"/>
  <c r="I101" i="1" s="1"/>
  <c r="G102" i="1"/>
  <c r="I102" i="1" s="1"/>
  <c r="G103" i="1"/>
  <c r="I103" i="1" s="1"/>
  <c r="G104" i="1"/>
  <c r="I104" i="1" s="1"/>
  <c r="G105" i="1"/>
  <c r="I105" i="1" s="1"/>
  <c r="G106" i="1"/>
  <c r="I106" i="1" s="1"/>
  <c r="G107" i="1"/>
  <c r="I107" i="1"/>
  <c r="G108" i="1"/>
  <c r="I108" i="1" s="1"/>
  <c r="G109" i="1"/>
  <c r="I109" i="1" s="1"/>
  <c r="G110" i="1"/>
  <c r="I110" i="1" s="1"/>
  <c r="G111" i="1"/>
  <c r="I111" i="1" s="1"/>
  <c r="G112" i="1"/>
  <c r="I112" i="1" s="1"/>
  <c r="G113" i="1"/>
  <c r="I113" i="1" s="1"/>
  <c r="G114" i="1"/>
  <c r="I114" i="1"/>
  <c r="G115" i="1"/>
  <c r="I115" i="1"/>
  <c r="G116" i="1"/>
  <c r="I116" i="1" s="1"/>
  <c r="G117" i="1"/>
  <c r="I117" i="1" s="1"/>
  <c r="G118" i="1"/>
  <c r="I118" i="1" s="1"/>
  <c r="G119" i="1"/>
  <c r="I119" i="1" s="1"/>
  <c r="G120" i="1"/>
  <c r="I120" i="1" s="1"/>
  <c r="G121" i="1"/>
  <c r="I121" i="1" s="1"/>
  <c r="G122" i="1"/>
  <c r="I122" i="1"/>
  <c r="G123" i="1"/>
  <c r="I123" i="1" s="1"/>
  <c r="G124" i="1"/>
  <c r="I124" i="1" s="1"/>
  <c r="G125" i="1"/>
  <c r="I125" i="1" s="1"/>
  <c r="G126" i="1"/>
  <c r="I126" i="1" s="1"/>
  <c r="G127" i="1"/>
  <c r="I127" i="1" s="1"/>
  <c r="G128" i="1"/>
  <c r="I128" i="1" s="1"/>
  <c r="G130" i="1"/>
  <c r="I130" i="1" s="1"/>
  <c r="G132" i="1"/>
  <c r="I132" i="1" s="1"/>
  <c r="G133" i="1"/>
  <c r="I133" i="1" s="1"/>
  <c r="G134" i="1"/>
  <c r="I134" i="1"/>
  <c r="G135" i="1"/>
  <c r="I135" i="1"/>
  <c r="G136" i="1"/>
  <c r="I136" i="1" s="1"/>
  <c r="G137" i="1"/>
  <c r="I137" i="1" s="1"/>
  <c r="G138" i="1"/>
  <c r="I138" i="1" s="1"/>
  <c r="G139" i="1"/>
  <c r="I139" i="1" s="1"/>
  <c r="G140" i="1"/>
  <c r="I140" i="1" s="1"/>
  <c r="G141" i="1"/>
  <c r="I141" i="1" s="1"/>
  <c r="G142" i="1"/>
  <c r="I142" i="1" s="1"/>
  <c r="G143" i="1"/>
  <c r="I143" i="1" s="1"/>
  <c r="G145" i="1"/>
  <c r="I145" i="1"/>
  <c r="G146" i="1"/>
  <c r="I146" i="1"/>
  <c r="G147" i="1"/>
  <c r="I147" i="1" s="1"/>
  <c r="G148" i="1"/>
  <c r="I148" i="1" s="1"/>
  <c r="G149" i="1"/>
  <c r="I149" i="1" s="1"/>
  <c r="G150" i="1"/>
  <c r="I150" i="1" s="1"/>
  <c r="G151" i="1"/>
  <c r="I151" i="1" s="1"/>
  <c r="G152" i="1"/>
  <c r="I152" i="1" s="1"/>
  <c r="G153" i="1"/>
  <c r="I153" i="1" s="1"/>
  <c r="G155" i="1"/>
  <c r="I155" i="1" s="1"/>
  <c r="G156" i="1"/>
  <c r="I156" i="1" s="1"/>
  <c r="G157" i="1"/>
  <c r="I157" i="1" s="1"/>
  <c r="G158" i="1"/>
  <c r="I158" i="1" s="1"/>
  <c r="G159" i="1"/>
  <c r="I159" i="1" s="1"/>
  <c r="G160" i="1"/>
  <c r="I160" i="1" s="1"/>
  <c r="G161" i="1"/>
  <c r="I161" i="1" s="1"/>
  <c r="G163" i="1"/>
  <c r="I163" i="1" s="1"/>
  <c r="G164" i="1"/>
  <c r="I164" i="1"/>
  <c r="G165" i="1"/>
  <c r="I165" i="1" s="1"/>
  <c r="G166" i="1"/>
  <c r="I166" i="1"/>
  <c r="G167" i="1"/>
  <c r="I167" i="1"/>
  <c r="G168" i="1"/>
  <c r="I168" i="1"/>
  <c r="G169" i="1"/>
  <c r="I169" i="1" s="1"/>
  <c r="G170" i="1"/>
  <c r="I170" i="1" s="1"/>
  <c r="G171" i="1"/>
  <c r="I171" i="1"/>
  <c r="G172" i="1"/>
  <c r="I172" i="1" s="1"/>
  <c r="G173" i="1"/>
  <c r="I173" i="1" s="1"/>
  <c r="G174" i="1"/>
  <c r="I174" i="1" s="1"/>
  <c r="G175" i="1"/>
  <c r="I175" i="1" s="1"/>
  <c r="G176" i="1"/>
  <c r="I176" i="1" s="1"/>
  <c r="G177" i="1"/>
  <c r="I177" i="1" s="1"/>
  <c r="G178" i="1"/>
  <c r="I178" i="1" s="1"/>
  <c r="G179" i="1"/>
  <c r="I179" i="1" s="1"/>
  <c r="G180" i="1"/>
  <c r="I180" i="1"/>
  <c r="G181" i="1"/>
  <c r="I181" i="1" s="1"/>
  <c r="G182" i="1"/>
  <c r="I182" i="1" s="1"/>
  <c r="G183" i="1"/>
  <c r="I183" i="1"/>
  <c r="G184" i="1"/>
  <c r="I184" i="1" s="1"/>
  <c r="G185" i="1"/>
  <c r="I185" i="1" s="1"/>
  <c r="G186" i="1"/>
  <c r="I186" i="1" s="1"/>
  <c r="G187" i="1"/>
  <c r="I187" i="1"/>
  <c r="I189" i="1"/>
  <c r="I190" i="1"/>
  <c r="G191" i="1"/>
  <c r="I191" i="1"/>
  <c r="G192" i="1"/>
  <c r="I192" i="1" s="1"/>
  <c r="G193" i="1"/>
  <c r="I193" i="1"/>
  <c r="G194" i="1"/>
  <c r="I194" i="1"/>
  <c r="G195" i="1"/>
  <c r="I195" i="1"/>
  <c r="G196" i="1"/>
  <c r="G197" i="1"/>
  <c r="I197" i="1" s="1"/>
  <c r="G198" i="1"/>
  <c r="I198" i="1"/>
  <c r="G199" i="1"/>
  <c r="I199" i="1"/>
  <c r="G200" i="1"/>
  <c r="I200" i="1"/>
  <c r="G201" i="1"/>
  <c r="I201" i="1"/>
  <c r="G202" i="1"/>
  <c r="I202" i="1"/>
  <c r="G203" i="1"/>
  <c r="I203" i="1"/>
  <c r="G204" i="1"/>
  <c r="I204" i="1" s="1"/>
  <c r="G205" i="1"/>
  <c r="I205" i="1"/>
  <c r="G206" i="1"/>
  <c r="I206" i="1"/>
  <c r="I207" i="1"/>
  <c r="I208" i="1"/>
  <c r="I209"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2" i="1"/>
  <c r="I263" i="1"/>
  <c r="I264" i="1"/>
  <c r="I265" i="1"/>
  <c r="G267" i="1"/>
  <c r="I267" i="1"/>
  <c r="G268" i="1"/>
  <c r="I268" i="1"/>
  <c r="G269" i="1"/>
  <c r="I269" i="1"/>
  <c r="G270" i="1"/>
  <c r="I270" i="1" s="1"/>
  <c r="G271" i="1"/>
  <c r="I271" i="1"/>
  <c r="G272" i="1"/>
  <c r="I272" i="1" s="1"/>
  <c r="G273" i="1"/>
  <c r="I273" i="1" s="1"/>
  <c r="G274" i="1"/>
  <c r="I274" i="1"/>
  <c r="G275" i="1"/>
  <c r="I275" i="1"/>
  <c r="G276" i="1"/>
  <c r="I276" i="1"/>
  <c r="G277" i="1"/>
  <c r="I277" i="1"/>
  <c r="G278" i="1"/>
  <c r="I278" i="1"/>
  <c r="G279" i="1"/>
  <c r="I279" i="1"/>
  <c r="G280" i="1"/>
  <c r="I280" i="1"/>
  <c r="G282" i="1"/>
  <c r="I282" i="1"/>
  <c r="G283" i="1"/>
  <c r="I283" i="1"/>
  <c r="G284" i="1"/>
  <c r="I284" i="1"/>
  <c r="G285" i="1"/>
  <c r="I285" i="1"/>
  <c r="I286" i="1"/>
  <c r="I369" i="1"/>
  <c r="I370" i="1"/>
  <c r="I371" i="1"/>
  <c r="I372" i="1"/>
  <c r="I373" i="1"/>
  <c r="I374" i="1"/>
  <c r="I375" i="1"/>
  <c r="I376" i="1"/>
  <c r="I377" i="1"/>
  <c r="I378" i="1"/>
  <c r="I379" i="1"/>
  <c r="I381" i="1"/>
  <c r="I382" i="1"/>
  <c r="I384" i="1"/>
  <c r="I385" i="1"/>
  <c r="I387" i="1"/>
  <c r="I388" i="1"/>
  <c r="I389" i="1"/>
  <c r="I390" i="1"/>
  <c r="I392" i="1"/>
  <c r="I393" i="1"/>
  <c r="I394" i="1"/>
  <c r="I401" i="1"/>
  <c r="I409" i="1"/>
  <c r="I410" i="1"/>
  <c r="I411" i="1"/>
  <c r="I415" i="1"/>
  <c r="I416" i="1"/>
  <c r="I417" i="1"/>
  <c r="I420" i="1"/>
  <c r="I422" i="1"/>
  <c r="I426" i="1"/>
  <c r="I427" i="1"/>
  <c r="I429" i="1"/>
  <c r="I430" i="1"/>
  <c r="I431" i="1"/>
  <c r="I432" i="1"/>
  <c r="I433" i="1"/>
  <c r="I436" i="1"/>
  <c r="I437" i="1"/>
  <c r="I438" i="1"/>
  <c r="I439" i="1"/>
  <c r="I440" i="1"/>
  <c r="I441" i="1"/>
  <c r="I443" i="1"/>
  <c r="I444" i="1"/>
  <c r="I445" i="1"/>
  <c r="I446" i="1"/>
  <c r="I447" i="1"/>
  <c r="I448" i="1"/>
  <c r="I449" i="1"/>
  <c r="I450" i="1"/>
  <c r="I451" i="1"/>
  <c r="I452" i="1"/>
  <c r="I453" i="1"/>
  <c r="I454" i="1"/>
  <c r="I455" i="1"/>
  <c r="I456" i="1"/>
  <c r="I457" i="1"/>
  <c r="I458" i="1"/>
  <c r="I459" i="1"/>
  <c r="I460" i="1"/>
  <c r="I463" i="1"/>
  <c r="I470" i="1"/>
  <c r="I471" i="1"/>
  <c r="I478" i="1"/>
  <c r="I479" i="1"/>
  <c r="I487" i="1"/>
  <c r="I494" i="1"/>
  <c r="I495" i="1"/>
  <c r="I505" i="1"/>
  <c r="I507" i="1"/>
  <c r="I517" i="1"/>
  <c r="I518" i="1"/>
  <c r="I520" i="1"/>
  <c r="I528" i="1"/>
  <c r="I530" i="1"/>
  <c r="I531" i="1"/>
  <c r="I537" i="1"/>
  <c r="I539" i="1"/>
  <c r="I540" i="1"/>
  <c r="I541" i="1"/>
  <c r="I542" i="1"/>
  <c r="I543" i="1"/>
  <c r="I546" i="1"/>
  <c r="I551" i="1"/>
  <c r="I552" i="1"/>
  <c r="I553" i="1"/>
  <c r="I554" i="1"/>
  <c r="I555" i="1"/>
  <c r="I556" i="1"/>
  <c r="I557" i="1"/>
  <c r="I559" i="1"/>
  <c r="I560" i="1"/>
  <c r="I561" i="1"/>
  <c r="I568" i="1"/>
  <c r="I569" i="1"/>
  <c r="I570" i="1"/>
  <c r="I574" i="1"/>
  <c r="I577" i="1"/>
  <c r="I578" i="1"/>
  <c r="I579" i="1"/>
  <c r="I580" i="1"/>
  <c r="I581" i="1"/>
  <c r="I582" i="1"/>
  <c r="I583" i="1"/>
  <c r="I584" i="1"/>
  <c r="I585" i="1"/>
  <c r="I586" i="1"/>
  <c r="I587" i="1"/>
  <c r="I588" i="1"/>
  <c r="I589" i="1"/>
  <c r="I590" i="1"/>
  <c r="I591" i="1"/>
  <c r="I592" i="1"/>
  <c r="I593" i="1"/>
  <c r="I594" i="1"/>
  <c r="I595" i="1"/>
  <c r="I596" i="1"/>
  <c r="I597" i="1"/>
  <c r="I598" i="1"/>
  <c r="I599" i="1"/>
  <c r="G600" i="1"/>
  <c r="I600" i="1"/>
  <c r="I601" i="1"/>
  <c r="I602" i="1"/>
  <c r="I603" i="1"/>
  <c r="I604" i="1"/>
  <c r="G605" i="1"/>
  <c r="I605" i="1"/>
  <c r="I606" i="1"/>
  <c r="I607" i="1"/>
  <c r="I608" i="1"/>
  <c r="I609" i="1"/>
  <c r="I610" i="1"/>
  <c r="I611" i="1"/>
  <c r="I612" i="1"/>
  <c r="I613" i="1"/>
  <c r="I614" i="1"/>
  <c r="I615" i="1"/>
  <c r="I616" i="1"/>
  <c r="I617" i="1"/>
  <c r="G618" i="1"/>
  <c r="I618" i="1"/>
  <c r="I619" i="1"/>
  <c r="G620" i="1"/>
  <c r="I620" i="1"/>
  <c r="I621" i="1"/>
  <c r="I622" i="1"/>
  <c r="I623" i="1"/>
  <c r="G624" i="1"/>
  <c r="I624" i="1"/>
  <c r="G625" i="1"/>
  <c r="I625" i="1"/>
  <c r="G626" i="1"/>
  <c r="I626" i="1"/>
  <c r="I627" i="1"/>
  <c r="G628" i="1"/>
  <c r="I628" i="1"/>
  <c r="I629" i="1"/>
  <c r="I630" i="1"/>
  <c r="I631" i="1"/>
  <c r="I632" i="1"/>
  <c r="I633" i="1"/>
  <c r="G634"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2" i="1"/>
  <c r="I663" i="1"/>
  <c r="I664" i="1"/>
  <c r="I665" i="1"/>
  <c r="I666" i="1"/>
  <c r="I667" i="1"/>
  <c r="I668" i="1"/>
  <c r="I685" i="1"/>
  <c r="I686" i="1"/>
  <c r="I687" i="1"/>
  <c r="I688" i="1"/>
  <c r="I689" i="1"/>
  <c r="I690" i="1"/>
  <c r="I691" i="1"/>
  <c r="I692" i="1"/>
  <c r="I693" i="1"/>
  <c r="I694" i="1"/>
  <c r="I695" i="1"/>
  <c r="I696" i="1"/>
  <c r="I697" i="1"/>
  <c r="I698" i="1"/>
  <c r="I699" i="1"/>
  <c r="I700" i="1"/>
  <c r="I701" i="1"/>
  <c r="I702" i="1"/>
  <c r="I703" i="1"/>
  <c r="I704" i="1"/>
  <c r="I705" i="1"/>
  <c r="I706" i="1"/>
  <c r="I707" i="1"/>
  <c r="I726" i="1"/>
  <c r="I727" i="1"/>
  <c r="I728" i="1"/>
  <c r="I729" i="1"/>
  <c r="I730" i="1"/>
  <c r="I731" i="1"/>
  <c r="I737" i="1"/>
  <c r="I738" i="1"/>
  <c r="I739" i="1"/>
  <c r="I770" i="1"/>
  <c r="I773" i="1"/>
  <c r="I774" i="1"/>
  <c r="I776"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2" i="1"/>
  <c r="I953" i="1"/>
  <c r="I954" i="1"/>
  <c r="I969" i="1"/>
  <c r="I970" i="1"/>
  <c r="I974" i="1"/>
  <c r="I976"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64" i="1"/>
  <c r="I1065" i="1"/>
  <c r="I1066" i="1"/>
  <c r="I1067" i="1"/>
  <c r="I1068" i="1"/>
  <c r="I1069" i="1"/>
  <c r="I1070" i="1"/>
  <c r="I1071" i="1"/>
  <c r="I1112" i="1"/>
  <c r="I1113" i="1"/>
  <c r="I1114" i="1"/>
  <c r="I1115" i="1"/>
  <c r="I1176" i="1"/>
  <c r="I1177" i="1"/>
  <c r="I1178" i="1"/>
  <c r="I1179" i="1"/>
  <c r="I1180" i="1"/>
  <c r="I1181" i="1"/>
  <c r="I1182" i="1"/>
  <c r="I1183"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10" i="1"/>
  <c r="I1311" i="1"/>
  <c r="I1312" i="1"/>
  <c r="I1313" i="1"/>
  <c r="I1316" i="1"/>
  <c r="I1317" i="1"/>
  <c r="I1318" i="1"/>
  <c r="I1319"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38" i="1"/>
  <c r="I1649" i="1"/>
  <c r="I1670" i="1"/>
  <c r="I1701" i="1"/>
  <c r="I1702" i="1"/>
  <c r="I1703" i="1"/>
  <c r="I1704" i="1"/>
  <c r="I1705" i="1"/>
  <c r="I1706" i="1"/>
  <c r="I1707" i="1"/>
  <c r="I1708" i="1"/>
  <c r="I1709" i="1"/>
  <c r="I1710" i="1"/>
  <c r="I1711" i="1"/>
  <c r="I1712" i="1"/>
  <c r="I1713" i="1"/>
  <c r="I1714" i="1"/>
  <c r="I1728" i="1"/>
  <c r="I1744" i="1"/>
  <c r="I1748" i="1"/>
  <c r="I1749" i="1"/>
  <c r="I1753" i="1"/>
  <c r="I1758" i="1"/>
  <c r="I1759"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30" i="1"/>
  <c r="I1844" i="1"/>
  <c r="I1848" i="1"/>
  <c r="I1886" i="1"/>
  <c r="I1887" i="1"/>
  <c r="I1888" i="1"/>
  <c r="I1889" i="1"/>
  <c r="I1890" i="1"/>
  <c r="I1891" i="1"/>
  <c r="I1892" i="1"/>
  <c r="I1893" i="1"/>
  <c r="G1894" i="1"/>
  <c r="I1894" i="1" s="1"/>
  <c r="G1895" i="1"/>
  <c r="I1895" i="1" s="1"/>
  <c r="G1896" i="1"/>
  <c r="I1896" i="1" s="1"/>
  <c r="G1897" i="1"/>
  <c r="I1897" i="1" s="1"/>
  <c r="G1898" i="1"/>
  <c r="I1898" i="1" s="1"/>
  <c r="G1899" i="1"/>
  <c r="I1899" i="1" s="1"/>
  <c r="G1900" i="1"/>
  <c r="I1900" i="1" s="1"/>
  <c r="G1901" i="1"/>
  <c r="I1901" i="1" s="1"/>
  <c r="G1902" i="1"/>
  <c r="I1902" i="1" s="1"/>
  <c r="G1903" i="1"/>
  <c r="I1903" i="1" s="1"/>
  <c r="G1904" i="1"/>
  <c r="I1904" i="1" s="1"/>
  <c r="G1905" i="1"/>
  <c r="I1905" i="1" s="1"/>
  <c r="G1906" i="1"/>
  <c r="I1906" i="1" s="1"/>
  <c r="G1907" i="1"/>
  <c r="I1907" i="1" s="1"/>
  <c r="G1908" i="1"/>
  <c r="I1908" i="1" s="1"/>
  <c r="I1909" i="1"/>
  <c r="G1910" i="1"/>
  <c r="I1910" i="1" s="1"/>
  <c r="G1911" i="1"/>
  <c r="I1911" i="1" s="1"/>
  <c r="G1912" i="1"/>
  <c r="I1912" i="1" s="1"/>
  <c r="G1913" i="1"/>
  <c r="I1913" i="1" s="1"/>
  <c r="I1914" i="1"/>
  <c r="I1915" i="1"/>
  <c r="G1916" i="1"/>
  <c r="I1916" i="1" s="1"/>
  <c r="G1917" i="1"/>
  <c r="I1917" i="1" s="1"/>
  <c r="G1918" i="1"/>
  <c r="I1918" i="1" s="1"/>
  <c r="G1919" i="1"/>
  <c r="I1919" i="1" s="1"/>
  <c r="I1920" i="1"/>
  <c r="G1921" i="1"/>
  <c r="I1921" i="1" s="1"/>
  <c r="G1922" i="1"/>
  <c r="I1922" i="1" s="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G1947" i="1"/>
  <c r="I1947" i="1"/>
  <c r="G1948" i="1"/>
  <c r="I1948" i="1"/>
  <c r="G1949" i="1"/>
  <c r="I1949" i="1"/>
  <c r="G1950" i="1"/>
  <c r="I1950" i="1"/>
  <c r="G1951" i="1"/>
  <c r="I1951" i="1"/>
  <c r="G1952" i="1"/>
  <c r="I1952" i="1"/>
  <c r="G1953" i="1"/>
  <c r="I1953" i="1"/>
  <c r="G1954" i="1"/>
  <c r="I1954" i="1"/>
  <c r="G1955" i="1"/>
  <c r="I1955" i="1"/>
  <c r="G1956" i="1"/>
  <c r="I1956" i="1"/>
  <c r="G1957" i="1"/>
  <c r="I1957" i="1"/>
  <c r="G1958" i="1"/>
  <c r="I1958" i="1"/>
  <c r="G1959" i="1"/>
  <c r="I1959" i="1"/>
  <c r="G1960" i="1"/>
  <c r="I1960" i="1"/>
  <c r="G1961" i="1"/>
  <c r="I1961" i="1"/>
  <c r="G1962" i="1"/>
  <c r="I1962" i="1"/>
  <c r="G1963"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70" i="1"/>
  <c r="I2079" i="1"/>
  <c r="I2082" i="1"/>
  <c r="I2083" i="1"/>
  <c r="I2123" i="1"/>
  <c r="I2127"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4" i="1"/>
  <c r="I2285" i="1"/>
  <c r="I2286" i="1"/>
  <c r="I2287" i="1"/>
  <c r="I2288" i="1"/>
  <c r="I2289" i="1"/>
  <c r="I2290" i="1"/>
  <c r="I2291" i="1"/>
  <c r="I2292" i="1"/>
  <c r="I2293" i="1"/>
  <c r="I2294" i="1"/>
  <c r="I2295" i="1"/>
  <c r="I2296" i="1"/>
  <c r="I2299" i="1"/>
  <c r="I2300"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5"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3" i="1"/>
  <c r="I2424" i="1"/>
  <c r="I2425" i="1"/>
  <c r="I2426" i="1"/>
  <c r="I2428" i="1"/>
  <c r="I2429" i="1"/>
  <c r="I2430" i="1"/>
  <c r="I2451" i="1"/>
  <c r="I2453" i="1"/>
  <c r="I2458" i="1"/>
  <c r="I2467" i="1"/>
  <c r="I2480" i="1"/>
  <c r="I2490" i="1"/>
  <c r="I2494" i="1"/>
  <c r="I2495" i="1"/>
  <c r="I2496" i="1"/>
  <c r="I2497" i="1"/>
  <c r="I2498" i="1"/>
  <c r="I2500" i="1"/>
  <c r="I2502" i="1"/>
  <c r="I2503" i="1"/>
  <c r="I2504" i="1"/>
  <c r="I2506" i="1"/>
  <c r="I2507" i="1"/>
  <c r="I2508" i="1"/>
  <c r="I2509" i="1"/>
  <c r="I2513" i="1"/>
  <c r="I2516" i="1"/>
  <c r="I2519" i="1"/>
  <c r="I2521" i="1"/>
  <c r="I2522" i="1"/>
  <c r="I2525" i="1"/>
  <c r="I2526" i="1"/>
  <c r="I2528" i="1"/>
  <c r="I2530" i="1"/>
  <c r="I2531" i="1"/>
  <c r="I2532" i="1"/>
  <c r="I2533" i="1"/>
  <c r="I2534" i="1"/>
  <c r="I2535" i="1"/>
  <c r="I2536" i="1"/>
  <c r="I2537" i="1"/>
  <c r="I2538" i="1"/>
  <c r="I2539" i="1"/>
  <c r="I2540" i="1"/>
  <c r="I2541" i="1"/>
  <c r="I2542" i="1"/>
  <c r="I2568" i="1"/>
  <c r="I2570" i="1"/>
  <c r="I2595" i="1"/>
  <c r="I2600" i="1"/>
  <c r="I2602" i="1"/>
  <c r="I2607" i="1"/>
  <c r="I2612" i="1"/>
  <c r="I2618" i="1"/>
  <c r="I2642" i="1"/>
  <c r="I2654" i="1"/>
  <c r="I2655" i="1"/>
  <c r="I2656" i="1"/>
  <c r="I2657" i="1"/>
  <c r="I2658" i="1"/>
  <c r="I2659" i="1"/>
  <c r="I2660" i="1"/>
  <c r="I2661" i="1"/>
  <c r="I2662" i="1"/>
  <c r="I2663" i="1"/>
  <c r="I2664" i="1"/>
  <c r="I2665" i="1"/>
  <c r="I2666" i="1"/>
  <c r="I2667" i="1"/>
  <c r="I2668" i="1"/>
  <c r="I2669" i="1"/>
  <c r="I2670" i="1"/>
  <c r="I2671" i="1"/>
  <c r="I2672" i="1"/>
  <c r="I2673" i="1"/>
  <c r="I2674"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40" i="1"/>
  <c r="I2741" i="1"/>
  <c r="I2743" i="1"/>
  <c r="I2744" i="1"/>
  <c r="I2746" i="1"/>
  <c r="I2749" i="1"/>
  <c r="I2750" i="1"/>
  <c r="I2752" i="1"/>
  <c r="I2753" i="1"/>
  <c r="I2756" i="1"/>
  <c r="I2759" i="1"/>
  <c r="I2761" i="1"/>
  <c r="I2762" i="1"/>
  <c r="I2765" i="1"/>
  <c r="I2766" i="1"/>
  <c r="I2767" i="1"/>
  <c r="I2769" i="1"/>
  <c r="I2770" i="1"/>
  <c r="I2772" i="1"/>
  <c r="I2774" i="1"/>
  <c r="I2775" i="1"/>
  <c r="I2777" i="1"/>
  <c r="I2778" i="1"/>
  <c r="I2779" i="1"/>
  <c r="I2780" i="1"/>
  <c r="I2782" i="1"/>
  <c r="I2784" i="1"/>
  <c r="I2786" i="1"/>
  <c r="I2789" i="1"/>
  <c r="I2790" i="1"/>
  <c r="I2792" i="1"/>
  <c r="I2794" i="1"/>
  <c r="I2797" i="1"/>
  <c r="I2798" i="1"/>
  <c r="I2799" i="1"/>
  <c r="I2802" i="1"/>
  <c r="I2805" i="1"/>
  <c r="I2806" i="1"/>
  <c r="I2808" i="1"/>
  <c r="I2819" i="1"/>
  <c r="I2824" i="1"/>
  <c r="I2831" i="1"/>
  <c r="I2834" i="1"/>
  <c r="I2852" i="1"/>
  <c r="I2855" i="1"/>
  <c r="I2866" i="1"/>
  <c r="I2887" i="1"/>
  <c r="I2888" i="1"/>
  <c r="I2898" i="1"/>
  <c r="I2911" i="1"/>
  <c r="I2914" i="1"/>
  <c r="I2915" i="1"/>
  <c r="I2918" i="1"/>
  <c r="I2932" i="1"/>
  <c r="I2933" i="1"/>
  <c r="I2934" i="1"/>
  <c r="I2951" i="1"/>
  <c r="I2954" i="1"/>
  <c r="I2955" i="1"/>
  <c r="I2961" i="1"/>
  <c r="I2964" i="1"/>
  <c r="I2971" i="1"/>
  <c r="I2972" i="1"/>
  <c r="I2973" i="1"/>
  <c r="I2974" i="1"/>
  <c r="I2976" i="1"/>
  <c r="I2978" i="1"/>
  <c r="I2984" i="1"/>
  <c r="I2986" i="1"/>
  <c r="I2991" i="1"/>
  <c r="I2994" i="1"/>
  <c r="I2997" i="1"/>
  <c r="I3000" i="1"/>
  <c r="I3005" i="1"/>
  <c r="I3012" i="1"/>
  <c r="I3014" i="1"/>
  <c r="I3021" i="1"/>
  <c r="I3025" i="1"/>
  <c r="I3028" i="1"/>
  <c r="I3033" i="1"/>
  <c r="I3035" i="1"/>
  <c r="I3036" i="1"/>
  <c r="I3044" i="1"/>
  <c r="I3047" i="1"/>
  <c r="I3049" i="1"/>
  <c r="I3051" i="1"/>
  <c r="I3052" i="1"/>
  <c r="I3054" i="1"/>
  <c r="I3061" i="1"/>
  <c r="I3064" i="1"/>
  <c r="I3066" i="1"/>
  <c r="I3075" i="1"/>
  <c r="I3077" i="1"/>
  <c r="I3078" i="1"/>
  <c r="I3087" i="1"/>
  <c r="I3088" i="1"/>
  <c r="I3089" i="1"/>
  <c r="I3095" i="1"/>
  <c r="I3096" i="1"/>
  <c r="I3097" i="1"/>
  <c r="I3098" i="1"/>
  <c r="I3101" i="1"/>
  <c r="I3104" i="1"/>
  <c r="I3105" i="1"/>
  <c r="I3106" i="1"/>
  <c r="I3107" i="1"/>
  <c r="I3108" i="1"/>
  <c r="I3110" i="1"/>
  <c r="I3112" i="1"/>
  <c r="I3113" i="1"/>
  <c r="I3117" i="1"/>
  <c r="I3118" i="1"/>
  <c r="I3120" i="1"/>
  <c r="I3122" i="1"/>
  <c r="I3123" i="1"/>
  <c r="I3124" i="1"/>
  <c r="I3125" i="1"/>
  <c r="I3127" i="1"/>
  <c r="I3129" i="1"/>
  <c r="I3131" i="1"/>
  <c r="I3134" i="1"/>
  <c r="I3135" i="1"/>
  <c r="I3137" i="1"/>
  <c r="I3138" i="1"/>
  <c r="I3141" i="1"/>
  <c r="I3143" i="1"/>
  <c r="I3144" i="1"/>
  <c r="I3145" i="1"/>
  <c r="I3147" i="1"/>
  <c r="I3149" i="1"/>
  <c r="I3150" i="1"/>
  <c r="I3152" i="1"/>
  <c r="I3153" i="1"/>
  <c r="I3154"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2" i="1"/>
  <c r="I3183" i="1"/>
  <c r="I3184" i="1"/>
  <c r="I3185" i="1"/>
  <c r="I3186" i="1"/>
  <c r="I3187" i="1"/>
  <c r="I3188" i="1"/>
  <c r="I3189" i="1"/>
  <c r="I3190" i="1"/>
  <c r="I3191" i="1"/>
  <c r="I3193" i="1"/>
  <c r="I3194" i="1"/>
  <c r="I3195" i="1"/>
  <c r="I3196" i="1"/>
  <c r="I3197" i="1"/>
  <c r="I3198" i="1"/>
  <c r="I3199" i="1"/>
  <c r="I3200" i="1"/>
  <c r="I3207" i="1"/>
  <c r="I3208" i="1"/>
  <c r="I3210" i="1"/>
  <c r="I3211" i="1"/>
  <c r="I3212" i="1"/>
  <c r="I3216" i="1"/>
  <c r="I3218" i="1"/>
  <c r="I3219" i="1"/>
  <c r="I3220" i="1"/>
  <c r="I3221" i="1"/>
  <c r="I3222" i="1"/>
  <c r="I3223" i="1"/>
  <c r="I3229" i="1"/>
  <c r="I3230" i="1"/>
  <c r="I3231" i="1"/>
  <c r="I3232" i="1"/>
  <c r="I3233" i="1"/>
  <c r="I3235" i="1"/>
  <c r="I3240" i="1"/>
  <c r="I3244" i="1"/>
  <c r="I3245" i="1"/>
  <c r="I3246" i="1"/>
  <c r="I3247" i="1"/>
  <c r="I3249" i="1"/>
  <c r="I3250" i="1"/>
  <c r="I3251" i="1"/>
  <c r="I3254" i="1"/>
  <c r="I3256" i="1"/>
  <c r="I3258" i="1"/>
  <c r="I3261" i="1"/>
  <c r="I3266" i="1"/>
  <c r="I3267" i="1"/>
  <c r="I3277" i="1"/>
  <c r="I3279" i="1"/>
  <c r="I3282" i="1"/>
  <c r="I3284" i="1"/>
  <c r="I3290"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9" i="1"/>
  <c r="I3341" i="1"/>
  <c r="I3342" i="1"/>
  <c r="I3343" i="1"/>
  <c r="I3344" i="1"/>
  <c r="I3346" i="1"/>
  <c r="I3348" i="1"/>
  <c r="I3350" i="1"/>
  <c r="I3351" i="1"/>
  <c r="I3352" i="1"/>
  <c r="I3353" i="1"/>
  <c r="I3355" i="1"/>
  <c r="I3356" i="1"/>
  <c r="I3358" i="1"/>
  <c r="I3359" i="1"/>
  <c r="I3360" i="1"/>
  <c r="I3361" i="1"/>
  <c r="I3362" i="1"/>
  <c r="I3366" i="1"/>
  <c r="I3368" i="1"/>
  <c r="I3369" i="1"/>
  <c r="I3370" i="1"/>
  <c r="I3371" i="1"/>
  <c r="I3372" i="1"/>
  <c r="I3374" i="1"/>
  <c r="I3375" i="1"/>
  <c r="I3376" i="1"/>
  <c r="I3377" i="1"/>
  <c r="I3378" i="1"/>
  <c r="I3379" i="1"/>
  <c r="I3380" i="1"/>
  <c r="I3381" i="1"/>
  <c r="I3382" i="1"/>
  <c r="I3383" i="1"/>
  <c r="I3384" i="1"/>
  <c r="I3385" i="1"/>
  <c r="I3388" i="1"/>
  <c r="I3390" i="1"/>
  <c r="I3394" i="1"/>
  <c r="I3395" i="1"/>
  <c r="I3397" i="1"/>
  <c r="I3398" i="1"/>
  <c r="I3399" i="1"/>
  <c r="I3400" i="1"/>
  <c r="I3403" i="1"/>
  <c r="I3404" i="1"/>
  <c r="I3405" i="1"/>
  <c r="I3407" i="1"/>
  <c r="I3408" i="1"/>
  <c r="I3410" i="1"/>
  <c r="I3411" i="1"/>
  <c r="I3413" i="1"/>
  <c r="I3414" i="1"/>
  <c r="I3415" i="1"/>
  <c r="I3416" i="1"/>
  <c r="I3418" i="1"/>
  <c r="I3421" i="1"/>
  <c r="I3423" i="1"/>
  <c r="I3424" i="1"/>
  <c r="I3426" i="1"/>
  <c r="I3427" i="1"/>
  <c r="I3430"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50" i="1"/>
  <c r="I3551" i="1"/>
  <c r="I3552"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30" i="1"/>
  <c r="I3631" i="1"/>
  <c r="I3635" i="1"/>
  <c r="I3636" i="1"/>
  <c r="I3640" i="1"/>
  <c r="I3668" i="1"/>
  <c r="I3669" i="1"/>
  <c r="I3670" i="1"/>
  <c r="I3671" i="1"/>
  <c r="I3677" i="1"/>
  <c r="I3678" i="1"/>
  <c r="I3679" i="1"/>
  <c r="I3680" i="1"/>
  <c r="I3687" i="1"/>
  <c r="I3716" i="1"/>
  <c r="I3717" i="1"/>
  <c r="I3718" i="1"/>
  <c r="I3719" i="1"/>
  <c r="I3720" i="1"/>
  <c r="I3721" i="1"/>
  <c r="I3722" i="1"/>
  <c r="I3723" i="1"/>
  <c r="I3724" i="1"/>
  <c r="I3725" i="1"/>
  <c r="I3726" i="1"/>
  <c r="I3727" i="1"/>
  <c r="I3728" i="1"/>
  <c r="I3729" i="1"/>
  <c r="I3730" i="1"/>
  <c r="I3731" i="1"/>
  <c r="I3732" i="1"/>
  <c r="I3733" i="1"/>
  <c r="I3734" i="1"/>
  <c r="I3735" i="1"/>
  <c r="I3736" i="1"/>
  <c r="I3740" i="1"/>
  <c r="I3745" i="1"/>
  <c r="I3748" i="1"/>
  <c r="I3749" i="1"/>
  <c r="I3750" i="1"/>
  <c r="I3751" i="1"/>
  <c r="I3752" i="1"/>
  <c r="I3753" i="1"/>
  <c r="I3754" i="1"/>
  <c r="I3755" i="1"/>
  <c r="I3756" i="1"/>
  <c r="I3757" i="1"/>
  <c r="I3758" i="1"/>
  <c r="I3760" i="1"/>
  <c r="I3761" i="1"/>
  <c r="I3763" i="1"/>
  <c r="I3765" i="1"/>
  <c r="I3766" i="1"/>
  <c r="I3767" i="1"/>
  <c r="I3769" i="1"/>
  <c r="I3770" i="1"/>
  <c r="I3774" i="1"/>
  <c r="I3775" i="1"/>
  <c r="I3776" i="1"/>
  <c r="I3777" i="1"/>
  <c r="I3778" i="1"/>
  <c r="I3779" i="1"/>
  <c r="I3789" i="1"/>
  <c r="I3791" i="1"/>
  <c r="I3793" i="1"/>
  <c r="I3794" i="1"/>
  <c r="I3795" i="1"/>
  <c r="I3798" i="1"/>
  <c r="I3799" i="1"/>
  <c r="I3803" i="1"/>
  <c r="I3804" i="1"/>
  <c r="I3805" i="1"/>
  <c r="I3806" i="1"/>
  <c r="I3808" i="1"/>
  <c r="I3809" i="1"/>
  <c r="I3810" i="1"/>
  <c r="I3813" i="1"/>
  <c r="I3814" i="1"/>
  <c r="I3816" i="1"/>
  <c r="I3817" i="1"/>
  <c r="I3819" i="1"/>
  <c r="I3820" i="1"/>
  <c r="I3821" i="1"/>
  <c r="I3822" i="1"/>
  <c r="I3824" i="1"/>
  <c r="I3825" i="1"/>
  <c r="I3826" i="1"/>
  <c r="I3827" i="1"/>
  <c r="I3828" i="1"/>
  <c r="I3829" i="1"/>
  <c r="I3830" i="1"/>
  <c r="I3831" i="1"/>
  <c r="I3832" i="1"/>
  <c r="I3833" i="1"/>
  <c r="I3834" i="1"/>
  <c r="I3835" i="1"/>
  <c r="I3836" i="1"/>
  <c r="I3837" i="1"/>
  <c r="I3838" i="1"/>
  <c r="F9" i="13"/>
  <c r="F4" i="8"/>
  <c r="H4" i="8"/>
  <c r="G4" i="8" s="1"/>
  <c r="G1802" i="1" s="1"/>
  <c r="I1802" i="1" s="1"/>
  <c r="I4" i="8"/>
  <c r="J4" i="8"/>
  <c r="K4" i="8"/>
  <c r="L4" i="8"/>
  <c r="M4" i="8"/>
  <c r="N4" i="8"/>
  <c r="O4" i="8"/>
  <c r="Q4" i="8"/>
  <c r="P4" i="8" s="1"/>
  <c r="R4" i="8"/>
  <c r="S4" i="8"/>
  <c r="F5" i="8"/>
  <c r="G1607" i="1" s="1"/>
  <c r="I1607" i="1" s="1"/>
  <c r="H5" i="8"/>
  <c r="G5" i="8" s="1"/>
  <c r="G1803" i="1" s="1"/>
  <c r="I1803" i="1" s="1"/>
  <c r="I5" i="8"/>
  <c r="G2044" i="1" s="1"/>
  <c r="I2044" i="1" s="1"/>
  <c r="J5" i="8"/>
  <c r="K5" i="8"/>
  <c r="L5" i="8"/>
  <c r="M5" i="8"/>
  <c r="N5" i="8"/>
  <c r="O5" i="8"/>
  <c r="G1715" i="1" s="1"/>
  <c r="I1715" i="1" s="1"/>
  <c r="Q5" i="8"/>
  <c r="P5" i="8" s="1"/>
  <c r="R5" i="8"/>
  <c r="S5" i="8"/>
  <c r="F6" i="8"/>
  <c r="G1610" i="1" s="1"/>
  <c r="I1610" i="1" s="1"/>
  <c r="H6" i="8"/>
  <c r="G6" i="8" s="1"/>
  <c r="G1806" i="1" s="1"/>
  <c r="I1806" i="1" s="1"/>
  <c r="I6" i="8"/>
  <c r="G2046" i="1" s="1"/>
  <c r="I2046" i="1" s="1"/>
  <c r="J6" i="8"/>
  <c r="K6" i="8"/>
  <c r="L6" i="8"/>
  <c r="M6" i="8"/>
  <c r="N6" i="8"/>
  <c r="O6" i="8"/>
  <c r="G1717" i="1" s="1"/>
  <c r="I1717" i="1" s="1"/>
  <c r="Q6" i="8"/>
  <c r="P6" i="8" s="1"/>
  <c r="R6" i="8"/>
  <c r="S6" i="8"/>
  <c r="F7" i="8"/>
  <c r="G1614" i="1" s="1"/>
  <c r="I1614" i="1" s="1"/>
  <c r="H7" i="8"/>
  <c r="G7" i="8" s="1"/>
  <c r="I7" i="8"/>
  <c r="J7" i="8"/>
  <c r="G2084" i="1" s="1"/>
  <c r="I2084" i="1" s="1"/>
  <c r="K7" i="8"/>
  <c r="L7" i="8"/>
  <c r="M7" i="8"/>
  <c r="N7" i="8"/>
  <c r="O7" i="8"/>
  <c r="Q7" i="8"/>
  <c r="P7" i="8" s="1"/>
  <c r="R7" i="8"/>
  <c r="S7" i="8"/>
  <c r="F8" i="8"/>
  <c r="G1616" i="1" s="1"/>
  <c r="I1616" i="1" s="1"/>
  <c r="H8" i="8"/>
  <c r="G1618" i="1" s="1"/>
  <c r="I1618" i="1" s="1"/>
  <c r="I8" i="8"/>
  <c r="G2050" i="1" s="1"/>
  <c r="I2050" i="1" s="1"/>
  <c r="J8" i="8"/>
  <c r="G2086" i="1" s="1"/>
  <c r="I2086" i="1" s="1"/>
  <c r="K8" i="8"/>
  <c r="G1760" i="1" s="1"/>
  <c r="I1760" i="1" s="1"/>
  <c r="L8" i="8"/>
  <c r="G1852" i="1" s="1"/>
  <c r="I1852" i="1" s="1"/>
  <c r="M8" i="8"/>
  <c r="N8" i="8"/>
  <c r="G2130" i="1" s="1"/>
  <c r="I2130" i="1" s="1"/>
  <c r="O8" i="8"/>
  <c r="G1720" i="1" s="1"/>
  <c r="I1720" i="1" s="1"/>
  <c r="Q8" i="8"/>
  <c r="P8" i="8" s="1"/>
  <c r="R8" i="8"/>
  <c r="S8" i="8"/>
  <c r="F9" i="8"/>
  <c r="H9" i="8"/>
  <c r="G9" i="8" s="1"/>
  <c r="I9" i="8"/>
  <c r="J9" i="8"/>
  <c r="K9" i="8"/>
  <c r="L9" i="8"/>
  <c r="M9" i="8"/>
  <c r="N9" i="8"/>
  <c r="O9" i="8"/>
  <c r="Q9" i="8"/>
  <c r="P9" i="8" s="1"/>
  <c r="R9" i="8"/>
  <c r="S9" i="8"/>
  <c r="F10" i="8"/>
  <c r="G1625" i="1" s="1"/>
  <c r="I1625" i="1" s="1"/>
  <c r="H10" i="8"/>
  <c r="I10" i="8"/>
  <c r="G2056" i="1" s="1"/>
  <c r="I2056" i="1" s="1"/>
  <c r="J10" i="8"/>
  <c r="G2094" i="1" s="1"/>
  <c r="I2094" i="1" s="1"/>
  <c r="K10" i="8"/>
  <c r="G1761" i="1" s="1"/>
  <c r="I1761" i="1" s="1"/>
  <c r="L10" i="8"/>
  <c r="G1858" i="1" s="1"/>
  <c r="I1858" i="1" s="1"/>
  <c r="M10" i="8"/>
  <c r="N10" i="8"/>
  <c r="G2131" i="1" s="1"/>
  <c r="I2131" i="1" s="1"/>
  <c r="O10" i="8"/>
  <c r="G1724" i="1" s="1"/>
  <c r="I1724" i="1" s="1"/>
  <c r="Q10" i="8"/>
  <c r="P10" i="8" s="1"/>
  <c r="R10" i="8"/>
  <c r="G2080" i="1" s="1"/>
  <c r="I2080" i="1" s="1"/>
  <c r="S10" i="8"/>
  <c r="F11" i="8"/>
  <c r="G1632" i="1" s="1"/>
  <c r="I1632" i="1" s="1"/>
  <c r="H11" i="8"/>
  <c r="G11" i="8" s="1"/>
  <c r="G1824" i="1" s="1"/>
  <c r="I1824" i="1" s="1"/>
  <c r="I11" i="8"/>
  <c r="G2061" i="1" s="1"/>
  <c r="I2061" i="1" s="1"/>
  <c r="J11" i="8"/>
  <c r="G2108" i="1" s="1"/>
  <c r="I2108" i="1" s="1"/>
  <c r="K11" i="8"/>
  <c r="G1866" i="1" s="1"/>
  <c r="I1866" i="1" s="1"/>
  <c r="L11" i="8"/>
  <c r="G1764" i="1" s="1"/>
  <c r="I1764" i="1" s="1"/>
  <c r="M11" i="8"/>
  <c r="N11" i="8"/>
  <c r="O11" i="8"/>
  <c r="G1727" i="1" s="1"/>
  <c r="I1727" i="1" s="1"/>
  <c r="Q11" i="8"/>
  <c r="P11" i="8" s="1"/>
  <c r="R11" i="8"/>
  <c r="S11" i="8"/>
  <c r="F12" i="8"/>
  <c r="H12" i="8"/>
  <c r="G12" i="8" s="1"/>
  <c r="G1833" i="1" s="1"/>
  <c r="I1833" i="1" s="1"/>
  <c r="I12" i="8"/>
  <c r="G2067" i="1" s="1"/>
  <c r="I2067" i="1" s="1"/>
  <c r="J12" i="8"/>
  <c r="G2110" i="1" s="1"/>
  <c r="I2110" i="1" s="1"/>
  <c r="K12" i="8"/>
  <c r="G1765" i="1" s="1"/>
  <c r="I1765" i="1" s="1"/>
  <c r="L12" i="8"/>
  <c r="G1874" i="1" s="1"/>
  <c r="I1874" i="1" s="1"/>
  <c r="M12" i="8"/>
  <c r="N12" i="8"/>
  <c r="O12" i="8"/>
  <c r="G1729" i="1" s="1"/>
  <c r="I1729" i="1" s="1"/>
  <c r="Q12" i="8"/>
  <c r="P12" i="8" s="1"/>
  <c r="G1846" i="1" s="1"/>
  <c r="I1846" i="1" s="1"/>
  <c r="R12" i="8"/>
  <c r="S12" i="8"/>
  <c r="G2126" i="1" s="1"/>
  <c r="I2126" i="1" s="1"/>
  <c r="F13" i="8"/>
  <c r="H13" i="8"/>
  <c r="I13" i="8"/>
  <c r="G2072" i="1" s="1"/>
  <c r="I2072" i="1" s="1"/>
  <c r="J13" i="8"/>
  <c r="G2118" i="1" s="1"/>
  <c r="I2118" i="1" s="1"/>
  <c r="K13" i="8"/>
  <c r="G1875" i="1" s="1"/>
  <c r="I1875" i="1" s="1"/>
  <c r="L13" i="8"/>
  <c r="G1880" i="1" s="1"/>
  <c r="I1880" i="1" s="1"/>
  <c r="M13" i="8"/>
  <c r="N13" i="8"/>
  <c r="O13" i="8"/>
  <c r="G1737" i="1" s="1"/>
  <c r="I1737" i="1" s="1"/>
  <c r="Q13" i="8"/>
  <c r="P13" i="8" s="1"/>
  <c r="R13" i="8"/>
  <c r="G2081" i="1" s="1"/>
  <c r="I2081" i="1" s="1"/>
  <c r="S13" i="8"/>
  <c r="F14" i="8"/>
  <c r="G1667" i="1" s="1"/>
  <c r="I1667" i="1" s="1"/>
  <c r="H14" i="8"/>
  <c r="G14" i="8" s="1"/>
  <c r="G1841" i="1" s="1"/>
  <c r="I1841" i="1" s="1"/>
  <c r="I14" i="8"/>
  <c r="G2075" i="1" s="1"/>
  <c r="I2075" i="1" s="1"/>
  <c r="J14" i="8"/>
  <c r="G2119" i="1" s="1"/>
  <c r="I2119" i="1" s="1"/>
  <c r="K14" i="8"/>
  <c r="G1769" i="1" s="1"/>
  <c r="I1769" i="1" s="1"/>
  <c r="L14" i="8"/>
  <c r="M14" i="8"/>
  <c r="N14" i="8"/>
  <c r="O14" i="8"/>
  <c r="G1741" i="1" s="1"/>
  <c r="I1741" i="1" s="1"/>
  <c r="Q14" i="8"/>
  <c r="P14" i="8" s="1"/>
  <c r="R14" i="8"/>
  <c r="S14" i="8"/>
  <c r="F15" i="8"/>
  <c r="G1694" i="1" s="1"/>
  <c r="I1694" i="1" s="1"/>
  <c r="H15" i="8"/>
  <c r="G15" i="8" s="1"/>
  <c r="G1842" i="1" s="1"/>
  <c r="I1842" i="1" s="1"/>
  <c r="I15" i="8"/>
  <c r="G2076" i="1" s="1"/>
  <c r="I2076" i="1" s="1"/>
  <c r="J15" i="8"/>
  <c r="G2122" i="1" s="1"/>
  <c r="I2122" i="1" s="1"/>
  <c r="K15" i="8"/>
  <c r="G1885" i="1" s="1"/>
  <c r="I1885" i="1" s="1"/>
  <c r="L15" i="8"/>
  <c r="G1884" i="1" s="1"/>
  <c r="I1884" i="1" s="1"/>
  <c r="M15" i="8"/>
  <c r="N15" i="8"/>
  <c r="O15" i="8"/>
  <c r="G1757" i="1" s="1"/>
  <c r="I1757" i="1" s="1"/>
  <c r="Q15" i="8"/>
  <c r="P15" i="8" s="1"/>
  <c r="G1847" i="1" s="1"/>
  <c r="I1847" i="1" s="1"/>
  <c r="R15" i="8"/>
  <c r="S15" i="8"/>
  <c r="AD13" i="5"/>
  <c r="K49" i="5" s="1"/>
  <c r="P49" i="5" s="1"/>
  <c r="C15" i="5"/>
  <c r="I15" i="5" s="1"/>
  <c r="C16" i="5"/>
  <c r="H16" i="5" s="1"/>
  <c r="C17" i="5"/>
  <c r="C18" i="5"/>
  <c r="C19" i="5"/>
  <c r="H19" i="5" s="1"/>
  <c r="C20" i="5"/>
  <c r="G20" i="5" s="1"/>
  <c r="C21" i="5"/>
  <c r="H21" i="5" s="1"/>
  <c r="C22" i="5"/>
  <c r="G22" i="5" s="1"/>
  <c r="C23" i="5"/>
  <c r="C24" i="5"/>
  <c r="G24" i="5" s="1"/>
  <c r="C25" i="5"/>
  <c r="H25" i="5" s="1"/>
  <c r="C26" i="5"/>
  <c r="G26" i="5" s="1"/>
  <c r="C27" i="5"/>
  <c r="G27" i="5" s="1"/>
  <c r="C28" i="5"/>
  <c r="O28" i="5"/>
  <c r="W28" i="5"/>
  <c r="C29" i="5"/>
  <c r="O29" i="5"/>
  <c r="W29" i="5"/>
  <c r="C30" i="5"/>
  <c r="G30" i="5" s="1"/>
  <c r="O30" i="5"/>
  <c r="W30" i="5"/>
  <c r="C31" i="5"/>
  <c r="H31" i="5" s="1"/>
  <c r="O31" i="5"/>
  <c r="W31" i="5"/>
  <c r="C32" i="5"/>
  <c r="I32" i="5" s="1"/>
  <c r="O32" i="5"/>
  <c r="W32" i="5"/>
  <c r="C33" i="5"/>
  <c r="H33" i="5" s="1"/>
  <c r="O33" i="5"/>
  <c r="W33" i="5"/>
  <c r="C34" i="5"/>
  <c r="O34" i="5"/>
  <c r="W34" i="5"/>
  <c r="C35" i="5"/>
  <c r="H35" i="5" s="1"/>
  <c r="O35" i="5"/>
  <c r="W35" i="5"/>
  <c r="C36" i="5"/>
  <c r="I36" i="5" s="1"/>
  <c r="O36" i="5"/>
  <c r="W36" i="5"/>
  <c r="C37" i="5"/>
  <c r="H37" i="5" s="1"/>
  <c r="O37" i="5"/>
  <c r="W37" i="5"/>
  <c r="C38" i="5"/>
  <c r="O38" i="5"/>
  <c r="W38" i="5"/>
  <c r="C39" i="5"/>
  <c r="H39" i="5" s="1"/>
  <c r="O39" i="5"/>
  <c r="W39" i="5"/>
  <c r="C40" i="5"/>
  <c r="G40" i="5" s="1"/>
  <c r="O40" i="5"/>
  <c r="W40" i="5"/>
  <c r="C41" i="5"/>
  <c r="I41" i="5" s="1"/>
  <c r="O41" i="5"/>
  <c r="W41" i="5"/>
  <c r="C42" i="5"/>
  <c r="O42" i="5"/>
  <c r="W42" i="5"/>
  <c r="C43" i="5"/>
  <c r="H43" i="5" s="1"/>
  <c r="O43" i="5"/>
  <c r="W43" i="5"/>
  <c r="C44" i="5"/>
  <c r="I44" i="5" s="1"/>
  <c r="O44" i="5"/>
  <c r="W44" i="5"/>
  <c r="C45" i="5"/>
  <c r="G45" i="5" s="1"/>
  <c r="O45" i="5"/>
  <c r="W45" i="5"/>
  <c r="C46" i="5"/>
  <c r="O46" i="5"/>
  <c r="W46" i="5"/>
  <c r="C47" i="5"/>
  <c r="H47" i="5" s="1"/>
  <c r="O47" i="5"/>
  <c r="W47" i="5"/>
  <c r="C48" i="5"/>
  <c r="I48" i="5" s="1"/>
  <c r="O48" i="5"/>
  <c r="W48" i="5"/>
  <c r="C49" i="5"/>
  <c r="G49" i="5" s="1"/>
  <c r="O49" i="5"/>
  <c r="W49" i="5"/>
  <c r="C50" i="5"/>
  <c r="G50" i="5" s="1"/>
  <c r="O50" i="5"/>
  <c r="W50" i="5"/>
  <c r="C51" i="5"/>
  <c r="H51" i="5" s="1"/>
  <c r="O51" i="5"/>
  <c r="W51" i="5"/>
  <c r="C52" i="5"/>
  <c r="O52" i="5"/>
  <c r="W52" i="5"/>
  <c r="C53" i="5"/>
  <c r="G53" i="5" s="1"/>
  <c r="O53" i="5"/>
  <c r="W53" i="5"/>
  <c r="C54" i="5"/>
  <c r="G54" i="5" s="1"/>
  <c r="O54" i="5"/>
  <c r="W54" i="5"/>
  <c r="C55" i="5"/>
  <c r="I55" i="5" s="1"/>
  <c r="O55" i="5"/>
  <c r="W55" i="5"/>
  <c r="C56" i="5"/>
  <c r="G56" i="5" s="1"/>
  <c r="O56" i="5"/>
  <c r="W56" i="5"/>
  <c r="C57" i="5"/>
  <c r="O57" i="5"/>
  <c r="W57" i="5"/>
  <c r="C58" i="5"/>
  <c r="G58" i="5" s="1"/>
  <c r="G57" i="5" s="1"/>
  <c r="O58" i="5"/>
  <c r="W58" i="5"/>
  <c r="C59" i="5"/>
  <c r="I59" i="5" s="1"/>
  <c r="O59" i="5"/>
  <c r="W59" i="5"/>
  <c r="C60" i="5"/>
  <c r="G60" i="5" s="1"/>
  <c r="O60" i="5"/>
  <c r="W60" i="5"/>
  <c r="C61" i="5"/>
  <c r="G61" i="5" s="1"/>
  <c r="O61" i="5"/>
  <c r="W61" i="5"/>
  <c r="C62" i="5"/>
  <c r="H62" i="5" s="1"/>
  <c r="O62" i="5"/>
  <c r="W62" i="5"/>
  <c r="C63" i="5"/>
  <c r="I63" i="5" s="1"/>
  <c r="O63" i="5"/>
  <c r="W63" i="5"/>
  <c r="C64" i="5"/>
  <c r="G64" i="5" s="1"/>
  <c r="O64" i="5"/>
  <c r="W64" i="5"/>
  <c r="C65" i="5"/>
  <c r="G65" i="5" s="1"/>
  <c r="O65" i="5"/>
  <c r="W65" i="5"/>
  <c r="C66" i="5"/>
  <c r="G66" i="5" s="1"/>
  <c r="O66" i="5"/>
  <c r="W66" i="5"/>
  <c r="C67" i="5"/>
  <c r="O67" i="5"/>
  <c r="W67" i="5"/>
  <c r="C68" i="5"/>
  <c r="H68" i="5" s="1"/>
  <c r="O68" i="5"/>
  <c r="W68" i="5"/>
  <c r="C69" i="5"/>
  <c r="G69" i="5" s="1"/>
  <c r="O69" i="5"/>
  <c r="W69" i="5"/>
  <c r="C70" i="5"/>
  <c r="G70" i="5" s="1"/>
  <c r="O70" i="5"/>
  <c r="W70" i="5"/>
  <c r="C71" i="5"/>
  <c r="H71" i="5" s="1"/>
  <c r="O71" i="5"/>
  <c r="W71" i="5"/>
  <c r="C72" i="5"/>
  <c r="O72" i="5"/>
  <c r="W72" i="5"/>
  <c r="C73" i="5"/>
  <c r="G73" i="5" s="1"/>
  <c r="O73" i="5"/>
  <c r="W73" i="5"/>
  <c r="C74" i="5"/>
  <c r="I74" i="5" s="1"/>
  <c r="O74" i="5"/>
  <c r="W74" i="5"/>
  <c r="C75" i="5"/>
  <c r="I75" i="5" s="1"/>
  <c r="O75" i="5"/>
  <c r="W75" i="5"/>
  <c r="C76" i="5"/>
  <c r="G76" i="5" s="1"/>
  <c r="O76" i="5"/>
  <c r="W76" i="5"/>
  <c r="C77" i="5"/>
  <c r="G77" i="5" s="1"/>
  <c r="O77" i="5"/>
  <c r="W77" i="5"/>
  <c r="C78" i="5"/>
  <c r="H78" i="5" s="1"/>
  <c r="O78" i="5"/>
  <c r="W78" i="5"/>
  <c r="C79" i="5"/>
  <c r="I79" i="5" s="1"/>
  <c r="O79" i="5"/>
  <c r="W79" i="5"/>
  <c r="C80" i="5"/>
  <c r="H80" i="5" s="1"/>
  <c r="O80" i="5"/>
  <c r="W80" i="5"/>
  <c r="C81" i="5"/>
  <c r="G81" i="5" s="1"/>
  <c r="O81" i="5"/>
  <c r="W81" i="5"/>
  <c r="C82" i="5"/>
  <c r="G82" i="5" s="1"/>
  <c r="O82" i="5"/>
  <c r="W82" i="5"/>
  <c r="C83" i="5"/>
  <c r="O83" i="5"/>
  <c r="W83" i="5"/>
  <c r="C84" i="5"/>
  <c r="H84" i="5" s="1"/>
  <c r="O84" i="5"/>
  <c r="W84" i="5"/>
  <c r="C85" i="5"/>
  <c r="O85" i="5"/>
  <c r="W85" i="5"/>
  <c r="C86" i="5"/>
  <c r="G86" i="5" s="1"/>
  <c r="O86" i="5"/>
  <c r="W86" i="5"/>
  <c r="C87" i="5"/>
  <c r="O87" i="5"/>
  <c r="W87" i="5"/>
  <c r="C88" i="5"/>
  <c r="H88" i="5" s="1"/>
  <c r="O88" i="5"/>
  <c r="W88" i="5"/>
  <c r="C89" i="5"/>
  <c r="G89" i="5" s="1"/>
  <c r="K89" i="5" s="1"/>
  <c r="X89" i="5" s="1"/>
  <c r="O89" i="5"/>
  <c r="W89" i="5"/>
  <c r="C90" i="5"/>
  <c r="G90" i="5" s="1"/>
  <c r="O90" i="5"/>
  <c r="W90" i="5"/>
  <c r="C91" i="5"/>
  <c r="H91" i="5" s="1"/>
  <c r="O91" i="5"/>
  <c r="W91" i="5"/>
  <c r="C92" i="5"/>
  <c r="G92" i="5" s="1"/>
  <c r="O92" i="5"/>
  <c r="W92" i="5"/>
  <c r="C93" i="5"/>
  <c r="G93" i="5" s="1"/>
  <c r="O93" i="5"/>
  <c r="W93" i="5"/>
  <c r="C94" i="5"/>
  <c r="G94" i="5" s="1"/>
  <c r="K94" i="5" s="1"/>
  <c r="P94" i="5" s="1"/>
  <c r="O94" i="5"/>
  <c r="W94" i="5"/>
  <c r="C95" i="5"/>
  <c r="H95" i="5" s="1"/>
  <c r="O95" i="5"/>
  <c r="W95" i="5"/>
  <c r="C96" i="5"/>
  <c r="G96" i="5" s="1"/>
  <c r="O96" i="5"/>
  <c r="W96" i="5"/>
  <c r="C97" i="5"/>
  <c r="G97" i="5" s="1"/>
  <c r="O97" i="5"/>
  <c r="W97" i="5"/>
  <c r="C98" i="5"/>
  <c r="G98" i="5" s="1"/>
  <c r="O98" i="5"/>
  <c r="W98" i="5"/>
  <c r="C99" i="5"/>
  <c r="H99" i="5" s="1"/>
  <c r="O99" i="5"/>
  <c r="W99" i="5"/>
  <c r="C100" i="5"/>
  <c r="H100" i="5" s="1"/>
  <c r="O100" i="5"/>
  <c r="W100" i="5"/>
  <c r="C101" i="5"/>
  <c r="G101" i="5" s="1"/>
  <c r="O101" i="5"/>
  <c r="W101" i="5"/>
  <c r="C102" i="5"/>
  <c r="G102" i="5" s="1"/>
  <c r="O102" i="5"/>
  <c r="W102" i="5"/>
  <c r="C103" i="5"/>
  <c r="I103" i="5" s="1"/>
  <c r="O103" i="5"/>
  <c r="W103" i="5"/>
  <c r="C104" i="5"/>
  <c r="H104" i="5" s="1"/>
  <c r="O104" i="5"/>
  <c r="W104" i="5"/>
  <c r="C105" i="5"/>
  <c r="G105" i="5" s="1"/>
  <c r="O105" i="5"/>
  <c r="W105" i="5"/>
  <c r="C106" i="5"/>
  <c r="G106" i="5" s="1"/>
  <c r="O106" i="5"/>
  <c r="W106" i="5"/>
  <c r="C107" i="5"/>
  <c r="I107" i="5" s="1"/>
  <c r="O107" i="5"/>
  <c r="W107" i="5"/>
  <c r="C108" i="5"/>
  <c r="H108" i="5" s="1"/>
  <c r="O108" i="5"/>
  <c r="W108" i="5"/>
  <c r="C109" i="5"/>
  <c r="G109" i="5" s="1"/>
  <c r="O109" i="5"/>
  <c r="W109" i="5"/>
  <c r="C110" i="5"/>
  <c r="G110" i="5" s="1"/>
  <c r="O110" i="5"/>
  <c r="W110" i="5"/>
  <c r="C111" i="5"/>
  <c r="H111" i="5" s="1"/>
  <c r="O111" i="5"/>
  <c r="W111" i="5"/>
  <c r="C112" i="5"/>
  <c r="O112" i="5"/>
  <c r="W112" i="5"/>
  <c r="C113" i="5"/>
  <c r="G113" i="5" s="1"/>
  <c r="O113" i="5"/>
  <c r="W113" i="5"/>
  <c r="C114" i="5"/>
  <c r="G114" i="5" s="1"/>
  <c r="O114" i="5"/>
  <c r="W114" i="5"/>
  <c r="C115" i="5"/>
  <c r="H115" i="5" s="1"/>
  <c r="O115" i="5"/>
  <c r="W115" i="5"/>
  <c r="C116" i="5"/>
  <c r="G116" i="5" s="1"/>
  <c r="O116" i="5"/>
  <c r="W116" i="5"/>
  <c r="C117" i="5"/>
  <c r="H117" i="5" s="1"/>
  <c r="O117" i="5"/>
  <c r="W117" i="5"/>
  <c r="C118" i="5"/>
  <c r="G118" i="5" s="1"/>
  <c r="O118" i="5"/>
  <c r="W118" i="5"/>
  <c r="C119" i="5"/>
  <c r="I119" i="5" s="1"/>
  <c r="O119" i="5"/>
  <c r="W119" i="5"/>
  <c r="C120" i="5"/>
  <c r="H120" i="5" s="1"/>
  <c r="O120" i="5"/>
  <c r="W120" i="5"/>
  <c r="C121" i="5"/>
  <c r="G121" i="5" s="1"/>
  <c r="O121" i="5"/>
  <c r="W121" i="5"/>
  <c r="C122" i="5"/>
  <c r="G122" i="5" s="1"/>
  <c r="O122" i="5"/>
  <c r="W122" i="5"/>
  <c r="C123" i="5"/>
  <c r="I123" i="5" s="1"/>
  <c r="O123" i="5"/>
  <c r="W123" i="5"/>
  <c r="C124" i="5"/>
  <c r="H124" i="5" s="1"/>
  <c r="O124" i="5"/>
  <c r="W124" i="5"/>
  <c r="C125" i="5"/>
  <c r="H125" i="5" s="1"/>
  <c r="O125" i="5"/>
  <c r="W125" i="5"/>
  <c r="C126" i="5"/>
  <c r="G126" i="5" s="1"/>
  <c r="O126" i="5"/>
  <c r="W126" i="5"/>
  <c r="C127" i="5"/>
  <c r="I127" i="5" s="1"/>
  <c r="O127" i="5"/>
  <c r="W127" i="5"/>
  <c r="C128" i="5"/>
  <c r="H128" i="5" s="1"/>
  <c r="O128" i="5"/>
  <c r="W128" i="5"/>
  <c r="C129" i="5"/>
  <c r="H129" i="5" s="1"/>
  <c r="O129" i="5"/>
  <c r="W129" i="5"/>
  <c r="C130" i="5"/>
  <c r="H130" i="5" s="1"/>
  <c r="O130" i="5"/>
  <c r="W130" i="5"/>
  <c r="C131" i="5"/>
  <c r="O131" i="5"/>
  <c r="W131" i="5"/>
  <c r="C132" i="5"/>
  <c r="H132" i="5" s="1"/>
  <c r="H131" i="5" s="1"/>
  <c r="O132" i="5"/>
  <c r="W132" i="5"/>
  <c r="C133" i="5"/>
  <c r="H133" i="5" s="1"/>
  <c r="O133" i="5"/>
  <c r="W133" i="5"/>
  <c r="C134" i="5"/>
  <c r="H134" i="5" s="1"/>
  <c r="O134" i="5"/>
  <c r="W134" i="5"/>
  <c r="C135" i="5"/>
  <c r="I135" i="5" s="1"/>
  <c r="O135" i="5"/>
  <c r="W135" i="5"/>
  <c r="C136" i="5"/>
  <c r="G136" i="5" s="1"/>
  <c r="O136" i="5"/>
  <c r="W136" i="5"/>
  <c r="C137" i="5"/>
  <c r="H137" i="5" s="1"/>
  <c r="O137" i="5"/>
  <c r="W137" i="5"/>
  <c r="C138" i="5"/>
  <c r="G138" i="5" s="1"/>
  <c r="O138" i="5"/>
  <c r="W138" i="5"/>
  <c r="C139" i="5"/>
  <c r="I139" i="5" s="1"/>
  <c r="O139" i="5"/>
  <c r="W139" i="5"/>
  <c r="C140" i="5"/>
  <c r="H140" i="5" s="1"/>
  <c r="O140" i="5"/>
  <c r="W140" i="5"/>
  <c r="C141" i="5"/>
  <c r="G141" i="5" s="1"/>
  <c r="O141" i="5"/>
  <c r="W141" i="5"/>
  <c r="C142" i="5"/>
  <c r="G142" i="5" s="1"/>
  <c r="O142" i="5"/>
  <c r="W142" i="5"/>
  <c r="C143" i="5"/>
  <c r="O143" i="5"/>
  <c r="W143" i="5"/>
  <c r="C144" i="5"/>
  <c r="H144" i="5" s="1"/>
  <c r="O144" i="5"/>
  <c r="W144" i="5"/>
  <c r="C145" i="5"/>
  <c r="G145" i="5" s="1"/>
  <c r="O145" i="5"/>
  <c r="W145" i="5"/>
  <c r="C146" i="5"/>
  <c r="G146" i="5" s="1"/>
  <c r="O146" i="5"/>
  <c r="W146" i="5"/>
  <c r="C147" i="5"/>
  <c r="O147" i="5"/>
  <c r="W147" i="5"/>
  <c r="C148" i="5"/>
  <c r="H148" i="5" s="1"/>
  <c r="H147" i="5" s="1"/>
  <c r="O148" i="5"/>
  <c r="W148" i="5"/>
  <c r="C149" i="5"/>
  <c r="G149" i="5" s="1"/>
  <c r="O149" i="5"/>
  <c r="W149" i="5"/>
  <c r="C150" i="5"/>
  <c r="G150" i="5" s="1"/>
  <c r="K150" i="5" s="1"/>
  <c r="X150" i="5" s="1"/>
  <c r="O150" i="5"/>
  <c r="W150" i="5"/>
  <c r="C151" i="5"/>
  <c r="G151" i="5" s="1"/>
  <c r="O151" i="5"/>
  <c r="W151" i="5"/>
  <c r="C152" i="5"/>
  <c r="H152" i="5" s="1"/>
  <c r="O152" i="5"/>
  <c r="W152" i="5"/>
  <c r="C153" i="5"/>
  <c r="G153" i="5" s="1"/>
  <c r="O153" i="5"/>
  <c r="W153" i="5"/>
  <c r="C154" i="5"/>
  <c r="H154" i="5" s="1"/>
  <c r="O154" i="5"/>
  <c r="W154" i="5"/>
  <c r="C155" i="5"/>
  <c r="H155" i="5" s="1"/>
  <c r="O155" i="5"/>
  <c r="W155" i="5"/>
  <c r="C156" i="5"/>
  <c r="O156" i="5"/>
  <c r="W156" i="5"/>
  <c r="C157" i="5"/>
  <c r="H157" i="5" s="1"/>
  <c r="H156" i="5" s="1"/>
  <c r="O157" i="5"/>
  <c r="W157" i="5"/>
  <c r="C158" i="5"/>
  <c r="H158" i="5" s="1"/>
  <c r="O158" i="5"/>
  <c r="W158" i="5"/>
  <c r="C159" i="5"/>
  <c r="H159" i="5" s="1"/>
  <c r="O159" i="5"/>
  <c r="W159" i="5"/>
  <c r="C160" i="5"/>
  <c r="H160" i="5" s="1"/>
  <c r="O160" i="5"/>
  <c r="W160" i="5"/>
  <c r="C161" i="5"/>
  <c r="H161" i="5" s="1"/>
  <c r="O161" i="5"/>
  <c r="W161" i="5"/>
  <c r="C162" i="5"/>
  <c r="H162" i="5" s="1"/>
  <c r="O162" i="5"/>
  <c r="W162" i="5"/>
  <c r="C163" i="5"/>
  <c r="H163" i="5" s="1"/>
  <c r="O163" i="5"/>
  <c r="W163" i="5"/>
  <c r="C164" i="5"/>
  <c r="H164" i="5" s="1"/>
  <c r="O164" i="5"/>
  <c r="W164" i="5"/>
  <c r="C165" i="5"/>
  <c r="H165" i="5" s="1"/>
  <c r="O165" i="5"/>
  <c r="W165" i="5"/>
  <c r="C166" i="5"/>
  <c r="I166" i="5" s="1"/>
  <c r="O166" i="5"/>
  <c r="W166" i="5"/>
  <c r="C167" i="5"/>
  <c r="O167" i="5"/>
  <c r="W167" i="5"/>
  <c r="C168" i="5"/>
  <c r="H168" i="5" s="1"/>
  <c r="H167" i="5" s="1"/>
  <c r="O168" i="5"/>
  <c r="W168" i="5"/>
  <c r="C169" i="5"/>
  <c r="G169" i="5" s="1"/>
  <c r="O169" i="5"/>
  <c r="W169" i="5"/>
  <c r="C170" i="5"/>
  <c r="G170" i="5" s="1"/>
  <c r="O170" i="5"/>
  <c r="W170" i="5"/>
  <c r="C171" i="5"/>
  <c r="I171" i="5" s="1"/>
  <c r="O171" i="5"/>
  <c r="W171" i="5"/>
  <c r="C172" i="5"/>
  <c r="H172" i="5" s="1"/>
  <c r="O172" i="5"/>
  <c r="W172" i="5"/>
  <c r="C173" i="5"/>
  <c r="G173" i="5" s="1"/>
  <c r="O173" i="5"/>
  <c r="W173" i="5"/>
  <c r="C174" i="5"/>
  <c r="G174" i="5" s="1"/>
  <c r="O174" i="5"/>
  <c r="W174" i="5"/>
  <c r="C175" i="5"/>
  <c r="G175" i="5" s="1"/>
  <c r="O175" i="5"/>
  <c r="W175" i="5"/>
  <c r="C176" i="5"/>
  <c r="H176" i="5" s="1"/>
  <c r="O176" i="5"/>
  <c r="W176" i="5"/>
  <c r="C177" i="5"/>
  <c r="I177" i="5" s="1"/>
  <c r="O177" i="5"/>
  <c r="W177" i="5"/>
  <c r="C178" i="5"/>
  <c r="G178" i="5" s="1"/>
  <c r="O178" i="5"/>
  <c r="W178" i="5"/>
  <c r="C179" i="5"/>
  <c r="H179" i="5" s="1"/>
  <c r="O179" i="5"/>
  <c r="W179" i="5"/>
  <c r="C180" i="5"/>
  <c r="H180" i="5" s="1"/>
  <c r="O180" i="5"/>
  <c r="W180" i="5"/>
  <c r="C181" i="5"/>
  <c r="I181" i="5" s="1"/>
  <c r="O181" i="5"/>
  <c r="W181" i="5"/>
  <c r="C182" i="5"/>
  <c r="G182" i="5" s="1"/>
  <c r="O182" i="5"/>
  <c r="W182" i="5"/>
  <c r="C183" i="5"/>
  <c r="H183" i="5" s="1"/>
  <c r="O183" i="5"/>
  <c r="W183" i="5"/>
  <c r="C184" i="5"/>
  <c r="O184" i="5"/>
  <c r="W184" i="5"/>
  <c r="C185" i="5"/>
  <c r="I185" i="5" s="1"/>
  <c r="I184" i="5" s="1"/>
  <c r="O185" i="5"/>
  <c r="W185" i="5"/>
  <c r="C186" i="5"/>
  <c r="G186" i="5" s="1"/>
  <c r="O186" i="5"/>
  <c r="W186" i="5"/>
  <c r="C187" i="5"/>
  <c r="H187" i="5" s="1"/>
  <c r="O187" i="5"/>
  <c r="W187" i="5"/>
  <c r="C188" i="5"/>
  <c r="I188" i="5" s="1"/>
  <c r="O188" i="5"/>
  <c r="W188" i="5"/>
  <c r="C189" i="5"/>
  <c r="I189" i="5" s="1"/>
  <c r="O189" i="5"/>
  <c r="W189" i="5"/>
  <c r="C190" i="5"/>
  <c r="G190" i="5" s="1"/>
  <c r="O190" i="5"/>
  <c r="W190" i="5"/>
  <c r="C191" i="5"/>
  <c r="H191" i="5" s="1"/>
  <c r="O191" i="5"/>
  <c r="W191" i="5"/>
  <c r="C192" i="5"/>
  <c r="I192" i="5" s="1"/>
  <c r="O192" i="5"/>
  <c r="W192" i="5"/>
  <c r="C193" i="5"/>
  <c r="I193" i="5" s="1"/>
  <c r="O193" i="5"/>
  <c r="W193" i="5"/>
  <c r="C194" i="5"/>
  <c r="O194" i="5"/>
  <c r="W194" i="5"/>
  <c r="C195" i="5"/>
  <c r="H195" i="5" s="1"/>
  <c r="O195" i="5"/>
  <c r="W195" i="5"/>
  <c r="C196" i="5"/>
  <c r="I196" i="5" s="1"/>
  <c r="O196" i="5"/>
  <c r="W196" i="5"/>
  <c r="C197" i="5"/>
  <c r="I197" i="5" s="1"/>
  <c r="O197" i="5"/>
  <c r="W197" i="5"/>
  <c r="C198" i="5"/>
  <c r="O198" i="5"/>
  <c r="W198" i="5"/>
  <c r="C199" i="5"/>
  <c r="H199" i="5" s="1"/>
  <c r="O199" i="5"/>
  <c r="W199" i="5"/>
  <c r="C200" i="5"/>
  <c r="H200" i="5" s="1"/>
  <c r="O200" i="5"/>
  <c r="W200" i="5"/>
  <c r="C201" i="5"/>
  <c r="I201" i="5" s="1"/>
  <c r="O201" i="5"/>
  <c r="W201" i="5"/>
  <c r="C202" i="5"/>
  <c r="G202" i="5" s="1"/>
  <c r="O202" i="5"/>
  <c r="W202" i="5"/>
  <c r="C203" i="5"/>
  <c r="H203" i="5" s="1"/>
  <c r="O203" i="5"/>
  <c r="W203" i="5"/>
  <c r="C204" i="5"/>
  <c r="H204" i="5" s="1"/>
  <c r="O204" i="5"/>
  <c r="W204" i="5"/>
  <c r="C205" i="5"/>
  <c r="I205" i="5" s="1"/>
  <c r="O205" i="5"/>
  <c r="W205" i="5"/>
  <c r="C206" i="5"/>
  <c r="I206" i="5" s="1"/>
  <c r="O206" i="5"/>
  <c r="W206" i="5"/>
  <c r="C207" i="5"/>
  <c r="O207" i="5"/>
  <c r="W207" i="5"/>
  <c r="C208" i="5"/>
  <c r="O208" i="5"/>
  <c r="W208" i="5"/>
  <c r="C209" i="5"/>
  <c r="I209" i="5" s="1"/>
  <c r="O209" i="5"/>
  <c r="W209" i="5"/>
  <c r="C210" i="5"/>
  <c r="G210" i="5" s="1"/>
  <c r="O210" i="5"/>
  <c r="W210" i="5"/>
  <c r="C211" i="5"/>
  <c r="H211" i="5" s="1"/>
  <c r="O211" i="5"/>
  <c r="W211" i="5"/>
  <c r="C212" i="5"/>
  <c r="O212" i="5"/>
  <c r="W212" i="5"/>
  <c r="C213" i="5"/>
  <c r="I213" i="5" s="1"/>
  <c r="O213" i="5"/>
  <c r="W213" i="5"/>
  <c r="C214" i="5"/>
  <c r="I214" i="5" s="1"/>
  <c r="O214" i="5"/>
  <c r="W214" i="5"/>
  <c r="C215" i="5"/>
  <c r="H215" i="5" s="1"/>
  <c r="O215" i="5"/>
  <c r="W215" i="5"/>
  <c r="C216" i="5"/>
  <c r="H216" i="5" s="1"/>
  <c r="O216" i="5"/>
  <c r="W216" i="5"/>
  <c r="C217" i="5"/>
  <c r="I217" i="5" s="1"/>
  <c r="O217" i="5"/>
  <c r="W217" i="5"/>
  <c r="C218" i="5"/>
  <c r="O218" i="5"/>
  <c r="W218" i="5"/>
  <c r="C219" i="5"/>
  <c r="O219" i="5"/>
  <c r="W219" i="5"/>
  <c r="C220" i="5"/>
  <c r="O220" i="5"/>
  <c r="W220" i="5"/>
  <c r="C221" i="5"/>
  <c r="I221" i="5" s="1"/>
  <c r="O221" i="5"/>
  <c r="W221" i="5"/>
  <c r="C222" i="5"/>
  <c r="G222" i="5" s="1"/>
  <c r="O222" i="5"/>
  <c r="W222" i="5"/>
  <c r="C223" i="5"/>
  <c r="H223" i="5" s="1"/>
  <c r="O223" i="5"/>
  <c r="W223" i="5"/>
  <c r="C224" i="5"/>
  <c r="I224" i="5" s="1"/>
  <c r="O224" i="5"/>
  <c r="W224" i="5"/>
  <c r="C225" i="5"/>
  <c r="I225" i="5" s="1"/>
  <c r="O225" i="5"/>
  <c r="W225" i="5"/>
  <c r="C226" i="5"/>
  <c r="H226" i="5" s="1"/>
  <c r="O226" i="5"/>
  <c r="W226" i="5"/>
  <c r="C227" i="5"/>
  <c r="O227" i="5"/>
  <c r="W227" i="5"/>
  <c r="C228" i="5"/>
  <c r="I228" i="5" s="1"/>
  <c r="O228" i="5"/>
  <c r="W228" i="5"/>
  <c r="C229" i="5"/>
  <c r="G229" i="5" s="1"/>
  <c r="M229" i="5" s="1"/>
  <c r="O229" i="5"/>
  <c r="W229" i="5"/>
  <c r="C230" i="5"/>
  <c r="H230" i="5" s="1"/>
  <c r="O230" i="5"/>
  <c r="W230" i="5"/>
  <c r="C231" i="5"/>
  <c r="O231" i="5"/>
  <c r="W231" i="5"/>
  <c r="C232" i="5"/>
  <c r="I232" i="5" s="1"/>
  <c r="O232" i="5"/>
  <c r="W232" i="5"/>
  <c r="C233" i="5"/>
  <c r="O233" i="5"/>
  <c r="W233" i="5"/>
  <c r="C234" i="5"/>
  <c r="G234" i="5" s="1"/>
  <c r="O234" i="5"/>
  <c r="W234" i="5"/>
  <c r="C235" i="5"/>
  <c r="O235" i="5"/>
  <c r="W235" i="5"/>
  <c r="C236" i="5"/>
  <c r="I236" i="5" s="1"/>
  <c r="O236" i="5"/>
  <c r="W236" i="5"/>
  <c r="C237" i="5"/>
  <c r="O237" i="5"/>
  <c r="W237" i="5"/>
  <c r="C238" i="5"/>
  <c r="G238" i="5" s="1"/>
  <c r="O238" i="5"/>
  <c r="W238" i="5"/>
  <c r="C239" i="5"/>
  <c r="H239" i="5" s="1"/>
  <c r="O239" i="5"/>
  <c r="W239" i="5"/>
  <c r="C240" i="5"/>
  <c r="H240" i="5" s="1"/>
  <c r="O240" i="5"/>
  <c r="W240" i="5"/>
  <c r="C241" i="5"/>
  <c r="O241" i="5"/>
  <c r="W241" i="5"/>
  <c r="C242" i="5"/>
  <c r="I242" i="5" s="1"/>
  <c r="O242" i="5"/>
  <c r="W242" i="5"/>
  <c r="C243" i="5"/>
  <c r="H243" i="5" s="1"/>
  <c r="O243" i="5"/>
  <c r="W243" i="5"/>
  <c r="C244" i="5"/>
  <c r="H244" i="5" s="1"/>
  <c r="O244" i="5"/>
  <c r="W244" i="5"/>
  <c r="C245" i="5"/>
  <c r="I245" i="5" s="1"/>
  <c r="O245" i="5"/>
  <c r="W245" i="5"/>
  <c r="C246" i="5"/>
  <c r="I246" i="5" s="1"/>
  <c r="O246" i="5"/>
  <c r="W246" i="5"/>
  <c r="C247" i="5"/>
  <c r="H247" i="5" s="1"/>
  <c r="O247" i="5"/>
  <c r="W247" i="5"/>
  <c r="C248" i="5"/>
  <c r="H248" i="5" s="1"/>
  <c r="O248" i="5"/>
  <c r="W248" i="5"/>
  <c r="C249" i="5"/>
  <c r="G249" i="5" s="1"/>
  <c r="O249" i="5"/>
  <c r="W249" i="5"/>
  <c r="C250" i="5"/>
  <c r="I250" i="5" s="1"/>
  <c r="O250" i="5"/>
  <c r="W250" i="5"/>
  <c r="C251" i="5"/>
  <c r="O251" i="5"/>
  <c r="W251" i="5"/>
  <c r="C252" i="5"/>
  <c r="I252" i="5" s="1"/>
  <c r="O252" i="5"/>
  <c r="W252" i="5"/>
  <c r="C253" i="5"/>
  <c r="O253" i="5"/>
  <c r="W253" i="5"/>
  <c r="C254" i="5"/>
  <c r="G254" i="5" s="1"/>
  <c r="O254" i="5"/>
  <c r="W254" i="5"/>
  <c r="C255" i="5"/>
  <c r="O255" i="5"/>
  <c r="W255" i="5"/>
  <c r="C256" i="5"/>
  <c r="I256" i="5" s="1"/>
  <c r="O256" i="5"/>
  <c r="W256" i="5"/>
  <c r="C257" i="5"/>
  <c r="O257" i="5"/>
  <c r="W257" i="5"/>
  <c r="C258" i="5"/>
  <c r="H258" i="5" s="1"/>
  <c r="O258" i="5"/>
  <c r="W258" i="5"/>
  <c r="C259" i="5"/>
  <c r="O259" i="5"/>
  <c r="W259" i="5"/>
  <c r="C260" i="5"/>
  <c r="I260" i="5" s="1"/>
  <c r="O260" i="5"/>
  <c r="W260" i="5"/>
  <c r="C261" i="5"/>
  <c r="H261" i="5" s="1"/>
  <c r="O261" i="5"/>
  <c r="W261" i="5"/>
  <c r="C262" i="5"/>
  <c r="I262" i="5" s="1"/>
  <c r="O262" i="5"/>
  <c r="W262" i="5"/>
  <c r="C263" i="5"/>
  <c r="O263" i="5"/>
  <c r="W263" i="5"/>
  <c r="C264" i="5"/>
  <c r="O264" i="5"/>
  <c r="W264" i="5"/>
  <c r="C265" i="5"/>
  <c r="G265" i="5" s="1"/>
  <c r="O265" i="5"/>
  <c r="W265" i="5"/>
  <c r="C266" i="5"/>
  <c r="I266" i="5" s="1"/>
  <c r="O266" i="5"/>
  <c r="W266" i="5"/>
  <c r="C267" i="5"/>
  <c r="G267" i="5" s="1"/>
  <c r="O267" i="5"/>
  <c r="W267" i="5"/>
  <c r="C268" i="5"/>
  <c r="H268" i="5" s="1"/>
  <c r="O268" i="5"/>
  <c r="W268" i="5"/>
  <c r="C269" i="5"/>
  <c r="H269" i="5" s="1"/>
  <c r="O269" i="5"/>
  <c r="W269" i="5"/>
  <c r="C270" i="5"/>
  <c r="G270" i="5" s="1"/>
  <c r="O270" i="5"/>
  <c r="W270" i="5"/>
  <c r="C271" i="5"/>
  <c r="O271" i="5"/>
  <c r="W271" i="5"/>
  <c r="C272" i="5"/>
  <c r="I272" i="5" s="1"/>
  <c r="O272" i="5"/>
  <c r="W272" i="5"/>
  <c r="C273" i="5"/>
  <c r="I273" i="5" s="1"/>
  <c r="O273" i="5"/>
  <c r="W273" i="5"/>
  <c r="C274" i="5"/>
  <c r="G274" i="5"/>
  <c r="O274" i="5"/>
  <c r="W274" i="5"/>
  <c r="C275" i="5"/>
  <c r="I275" i="5" s="1"/>
  <c r="O275" i="5"/>
  <c r="W275" i="5"/>
  <c r="C276" i="5"/>
  <c r="I276" i="5" s="1"/>
  <c r="O276" i="5"/>
  <c r="W276" i="5"/>
  <c r="C277" i="5"/>
  <c r="G277" i="5" s="1"/>
  <c r="O277" i="5"/>
  <c r="W277" i="5"/>
  <c r="C278" i="5"/>
  <c r="O278" i="5"/>
  <c r="W278" i="5"/>
  <c r="C279" i="5"/>
  <c r="I279" i="5" s="1"/>
  <c r="O279" i="5"/>
  <c r="W279" i="5"/>
  <c r="C280" i="5"/>
  <c r="O280" i="5"/>
  <c r="W280" i="5"/>
  <c r="C281" i="5"/>
  <c r="O281" i="5"/>
  <c r="W281" i="5"/>
  <c r="C282" i="5"/>
  <c r="H282" i="5" s="1"/>
  <c r="O282" i="5"/>
  <c r="W282" i="5"/>
  <c r="C283" i="5"/>
  <c r="G283" i="5" s="1"/>
  <c r="O283" i="5"/>
  <c r="W283" i="5"/>
  <c r="C284" i="5"/>
  <c r="I284" i="5" s="1"/>
  <c r="O284" i="5"/>
  <c r="W284" i="5"/>
  <c r="C285" i="5"/>
  <c r="G285" i="5" s="1"/>
  <c r="O285" i="5"/>
  <c r="W285" i="5"/>
  <c r="C286" i="5"/>
  <c r="H286" i="5" s="1"/>
  <c r="C287" i="5"/>
  <c r="G287" i="5" s="1"/>
  <c r="C288" i="5"/>
  <c r="G288" i="5" s="1"/>
  <c r="C289" i="5"/>
  <c r="I289" i="5" s="1"/>
  <c r="C290" i="5"/>
  <c r="H290" i="5" s="1"/>
  <c r="C291" i="5"/>
  <c r="G291" i="5" s="1"/>
  <c r="K291" i="5" s="1"/>
  <c r="P291" i="5" s="1"/>
  <c r="C292" i="5"/>
  <c r="H292" i="5" s="1"/>
  <c r="C293" i="5"/>
  <c r="I293" i="5" s="1"/>
  <c r="C294" i="5"/>
  <c r="H294" i="5" s="1"/>
  <c r="C295" i="5"/>
  <c r="G295" i="5" s="1"/>
  <c r="C296" i="5"/>
  <c r="G296" i="5" s="1"/>
  <c r="C297" i="5"/>
  <c r="C298" i="5"/>
  <c r="H298" i="5" s="1"/>
  <c r="C299" i="5"/>
  <c r="G299" i="5" s="1"/>
  <c r="C300" i="5"/>
  <c r="G300" i="5" s="1"/>
  <c r="C301" i="5"/>
  <c r="I301" i="5" s="1"/>
  <c r="C302" i="5"/>
  <c r="H302" i="5" s="1"/>
  <c r="C303" i="5"/>
  <c r="H303" i="5" s="1"/>
  <c r="C304" i="5"/>
  <c r="H304" i="5" s="1"/>
  <c r="C305" i="5"/>
  <c r="I305" i="5" s="1"/>
  <c r="C306" i="5"/>
  <c r="H306" i="5" s="1"/>
  <c r="C307" i="5"/>
  <c r="C308" i="5"/>
  <c r="G308" i="5" s="1"/>
  <c r="C309" i="5"/>
  <c r="I309" i="5" s="1"/>
  <c r="C310" i="5"/>
  <c r="G310" i="5" s="1"/>
  <c r="C311" i="5"/>
  <c r="G311" i="5" s="1"/>
  <c r="C312" i="5"/>
  <c r="G312" i="5" s="1"/>
  <c r="C313" i="5"/>
  <c r="I313" i="5" s="1"/>
  <c r="C314" i="5"/>
  <c r="H314" i="5" s="1"/>
  <c r="C315" i="5"/>
  <c r="G315" i="5" s="1"/>
  <c r="C316" i="5"/>
  <c r="H316" i="5" s="1"/>
  <c r="C317" i="5"/>
  <c r="I317" i="5" s="1"/>
  <c r="C318" i="5"/>
  <c r="H318" i="5" s="1"/>
  <c r="C319" i="5"/>
  <c r="H319" i="5" s="1"/>
  <c r="C320" i="5"/>
  <c r="H320" i="5" s="1"/>
  <c r="C321" i="5"/>
  <c r="I321" i="5" s="1"/>
  <c r="C322" i="5"/>
  <c r="H322" i="5" s="1"/>
  <c r="C323" i="5"/>
  <c r="G323" i="5" s="1"/>
  <c r="C324" i="5"/>
  <c r="H324" i="5" s="1"/>
  <c r="C325" i="5"/>
  <c r="I325" i="5" s="1"/>
  <c r="C326" i="5"/>
  <c r="I326" i="5" s="1"/>
  <c r="C327" i="5"/>
  <c r="G327" i="5" s="1"/>
  <c r="C328" i="5"/>
  <c r="H328" i="5" s="1"/>
  <c r="C329" i="5"/>
  <c r="C330" i="5"/>
  <c r="I330" i="5" s="1"/>
  <c r="C331" i="5"/>
  <c r="G331" i="5" s="1"/>
  <c r="C332" i="5"/>
  <c r="H332" i="5" s="1"/>
  <c r="C333" i="5"/>
  <c r="G333" i="5" s="1"/>
  <c r="C334" i="5"/>
  <c r="I334" i="5" s="1"/>
  <c r="C335" i="5"/>
  <c r="G335" i="5" s="1"/>
  <c r="C336" i="5"/>
  <c r="H336" i="5" s="1"/>
  <c r="C337" i="5"/>
  <c r="H337" i="5" s="1"/>
  <c r="C338" i="5"/>
  <c r="I338" i="5" s="1"/>
  <c r="I2836" i="1"/>
  <c r="I2842" i="1"/>
  <c r="I2879" i="1"/>
  <c r="I2899" i="1"/>
  <c r="I2912" i="1"/>
  <c r="I2935" i="1"/>
  <c r="I3003" i="1"/>
  <c r="I3009" i="1"/>
  <c r="I3031" i="1"/>
  <c r="I3041" i="1"/>
  <c r="I3046" i="1"/>
  <c r="I3062" i="1"/>
  <c r="I2739" i="1"/>
  <c r="I2785" i="1"/>
  <c r="I2870" i="1"/>
  <c r="I2928" i="1"/>
  <c r="I2940" i="1"/>
  <c r="I2957" i="1"/>
  <c r="I3008" i="1"/>
  <c r="I3022" i="1"/>
  <c r="I3027" i="1"/>
  <c r="I3060" i="1"/>
  <c r="I3273" i="1"/>
  <c r="I3063" i="1"/>
  <c r="I3081" i="1"/>
  <c r="I3085" i="1"/>
  <c r="I3283" i="1"/>
  <c r="I3092" i="1"/>
  <c r="I3094" i="1"/>
  <c r="I3102" i="1"/>
  <c r="I3142" i="1"/>
  <c r="I3146" i="1"/>
  <c r="I3364" i="1"/>
  <c r="I3412" i="1"/>
  <c r="E9" i="9"/>
  <c r="D9" i="9" s="1"/>
  <c r="I9" i="9"/>
  <c r="H9" i="9" s="1"/>
  <c r="G1185" i="1" s="1"/>
  <c r="I1185" i="1" s="1"/>
  <c r="M9" i="9"/>
  <c r="L9" i="9" s="1"/>
  <c r="G1075" i="1" s="1"/>
  <c r="I1075" i="1" s="1"/>
  <c r="E10" i="9"/>
  <c r="D10" i="9" s="1"/>
  <c r="I10" i="9"/>
  <c r="H10" i="9" s="1"/>
  <c r="G1194" i="1" s="1"/>
  <c r="I1194" i="1" s="1"/>
  <c r="M10" i="9"/>
  <c r="L10" i="9" s="1"/>
  <c r="G1081" i="1" s="1"/>
  <c r="I1081" i="1" s="1"/>
  <c r="E15" i="9"/>
  <c r="D15" i="9" s="1"/>
  <c r="E16" i="9"/>
  <c r="D16" i="9" s="1"/>
  <c r="G1063" i="1" s="1"/>
  <c r="I1063" i="1" s="1"/>
  <c r="E21" i="9"/>
  <c r="D21" i="9" s="1"/>
  <c r="M21" i="9"/>
  <c r="L21" i="9" s="1"/>
  <c r="G957" i="1" s="1"/>
  <c r="I957" i="1" s="1"/>
  <c r="E22" i="9"/>
  <c r="D22" i="9" s="1"/>
  <c r="G983" i="1" s="1"/>
  <c r="I983" i="1" s="1"/>
  <c r="M22" i="9"/>
  <c r="L22" i="9" s="1"/>
  <c r="G961" i="1" s="1"/>
  <c r="I961" i="1" s="1"/>
  <c r="G11" i="7"/>
  <c r="H11" i="7" s="1"/>
  <c r="I11" i="7" s="1"/>
  <c r="G3625" i="1" s="1"/>
  <c r="I3625" i="1" s="1"/>
  <c r="K11" i="7"/>
  <c r="L11" i="7" s="1"/>
  <c r="M11" i="7" s="1"/>
  <c r="G3737" i="1" s="1"/>
  <c r="I3737" i="1" s="1"/>
  <c r="G12" i="7"/>
  <c r="H12" i="7" s="1"/>
  <c r="I12" i="7" s="1"/>
  <c r="K12" i="7"/>
  <c r="L12" i="7" s="1"/>
  <c r="M12" i="7" s="1"/>
  <c r="G13" i="7"/>
  <c r="H13" i="7" s="1"/>
  <c r="I13" i="7" s="1"/>
  <c r="K13" i="7"/>
  <c r="L13" i="7" s="1"/>
  <c r="M13" i="7" s="1"/>
  <c r="G3738" i="1" s="1"/>
  <c r="I3738" i="1" s="1"/>
  <c r="G14" i="7"/>
  <c r="H14" i="7" s="1"/>
  <c r="I14" i="7" s="1"/>
  <c r="K14" i="7"/>
  <c r="L14" i="7" s="1"/>
  <c r="M14" i="7" s="1"/>
  <c r="G15" i="7"/>
  <c r="H15" i="7" s="1"/>
  <c r="I15" i="7" s="1"/>
  <c r="K15" i="7"/>
  <c r="L15" i="7" s="1"/>
  <c r="M15" i="7" s="1"/>
  <c r="G16" i="7"/>
  <c r="H16" i="7" s="1"/>
  <c r="I16" i="7" s="1"/>
  <c r="K16" i="7"/>
  <c r="L16" i="7" s="1"/>
  <c r="M16" i="7" s="1"/>
  <c r="G17" i="7"/>
  <c r="H17" i="7" s="1"/>
  <c r="I17" i="7" s="1"/>
  <c r="K17" i="7"/>
  <c r="L17" i="7" s="1"/>
  <c r="M17" i="7" s="1"/>
  <c r="G18" i="7"/>
  <c r="H18" i="7" s="1"/>
  <c r="I18" i="7" s="1"/>
  <c r="K18" i="7"/>
  <c r="L18" i="7" s="1"/>
  <c r="M18" i="7" s="1"/>
  <c r="G19" i="7"/>
  <c r="H19" i="7" s="1"/>
  <c r="I19" i="7" s="1"/>
  <c r="G3627" i="1" s="1"/>
  <c r="I3627" i="1" s="1"/>
  <c r="K19" i="7"/>
  <c r="L19" i="7" s="1"/>
  <c r="M19" i="7" s="1"/>
  <c r="G3739" i="1" s="1"/>
  <c r="I3739" i="1" s="1"/>
  <c r="G20" i="7"/>
  <c r="H20" i="7" s="1"/>
  <c r="I20" i="7" s="1"/>
  <c r="G3628" i="1" s="1"/>
  <c r="I3628" i="1" s="1"/>
  <c r="K20" i="7"/>
  <c r="L20" i="7" s="1"/>
  <c r="M20" i="7" s="1"/>
  <c r="G21" i="7"/>
  <c r="H21" i="7" s="1"/>
  <c r="I21" i="7" s="1"/>
  <c r="G3629" i="1" s="1"/>
  <c r="I3629" i="1" s="1"/>
  <c r="K21" i="7"/>
  <c r="L21" i="7" s="1"/>
  <c r="M21" i="7" s="1"/>
  <c r="G3741" i="1" s="1"/>
  <c r="I3741" i="1" s="1"/>
  <c r="G22" i="7"/>
  <c r="H22" i="7" s="1"/>
  <c r="I22" i="7" s="1"/>
  <c r="K22" i="7"/>
  <c r="L22" i="7" s="1"/>
  <c r="M22" i="7" s="1"/>
  <c r="G23" i="7"/>
  <c r="H23" i="7" s="1"/>
  <c r="I23" i="7" s="1"/>
  <c r="K23" i="7"/>
  <c r="L23" i="7" s="1"/>
  <c r="M23" i="7" s="1"/>
  <c r="G24" i="7"/>
  <c r="H24" i="7" s="1"/>
  <c r="I24" i="7" s="1"/>
  <c r="K24" i="7"/>
  <c r="L24" i="7" s="1"/>
  <c r="M24" i="7" s="1"/>
  <c r="G25" i="7"/>
  <c r="H25" i="7" s="1"/>
  <c r="I25" i="7" s="1"/>
  <c r="K25" i="7"/>
  <c r="L25" i="7" s="1"/>
  <c r="M25" i="7" s="1"/>
  <c r="G26" i="7"/>
  <c r="H26" i="7" s="1"/>
  <c r="I26" i="7" s="1"/>
  <c r="K26" i="7"/>
  <c r="L26" i="7" s="1"/>
  <c r="M26" i="7" s="1"/>
  <c r="G27" i="7"/>
  <c r="H27" i="7" s="1"/>
  <c r="I27" i="7" s="1"/>
  <c r="G3632" i="1" s="1"/>
  <c r="I3632" i="1" s="1"/>
  <c r="K27" i="7"/>
  <c r="L27" i="7" s="1"/>
  <c r="M27" i="7" s="1"/>
  <c r="G3742" i="1" s="1"/>
  <c r="I3742" i="1" s="1"/>
  <c r="G28" i="7"/>
  <c r="H28" i="7" s="1"/>
  <c r="I28" i="7" s="1"/>
  <c r="G3633" i="1" s="1"/>
  <c r="I3633" i="1" s="1"/>
  <c r="K28" i="7"/>
  <c r="L28" i="7" s="1"/>
  <c r="M28" i="7" s="1"/>
  <c r="G3743" i="1" s="1"/>
  <c r="I3743" i="1" s="1"/>
  <c r="G29" i="7"/>
  <c r="H29" i="7" s="1"/>
  <c r="I29" i="7" s="1"/>
  <c r="G3634" i="1" s="1"/>
  <c r="I3634" i="1" s="1"/>
  <c r="K29" i="7"/>
  <c r="L29" i="7" s="1"/>
  <c r="M29" i="7" s="1"/>
  <c r="G3744" i="1" s="1"/>
  <c r="I3744" i="1" s="1"/>
  <c r="G30" i="7"/>
  <c r="H30" i="7" s="1"/>
  <c r="I30" i="7" s="1"/>
  <c r="K30" i="7"/>
  <c r="L30" i="7" s="1"/>
  <c r="M30" i="7" s="1"/>
  <c r="G31" i="7"/>
  <c r="H31" i="7" s="1"/>
  <c r="I31" i="7" s="1"/>
  <c r="K31" i="7"/>
  <c r="L31" i="7" s="1"/>
  <c r="M31" i="7" s="1"/>
  <c r="G32" i="7"/>
  <c r="H32" i="7" s="1"/>
  <c r="I32" i="7" s="1"/>
  <c r="K32" i="7"/>
  <c r="L32" i="7" s="1"/>
  <c r="M32" i="7" s="1"/>
  <c r="G33" i="7"/>
  <c r="H33" i="7" s="1"/>
  <c r="I33" i="7" s="1"/>
  <c r="K33" i="7"/>
  <c r="L33" i="7" s="1"/>
  <c r="M33" i="7" s="1"/>
  <c r="G34" i="7"/>
  <c r="H34" i="7" s="1"/>
  <c r="I34" i="7" s="1"/>
  <c r="G3631" i="1" s="1"/>
  <c r="K34" i="7"/>
  <c r="L34" i="7" s="1"/>
  <c r="M34" i="7" s="1"/>
  <c r="G35" i="7"/>
  <c r="H35" i="7" s="1"/>
  <c r="I35" i="7" s="1"/>
  <c r="G3637" i="1" s="1"/>
  <c r="I3637" i="1" s="1"/>
  <c r="K35" i="7"/>
  <c r="L35" i="7" s="1"/>
  <c r="M35" i="7" s="1"/>
  <c r="G3746" i="1" s="1"/>
  <c r="I3746" i="1" s="1"/>
  <c r="G36" i="7"/>
  <c r="H36" i="7" s="1"/>
  <c r="I36" i="7" s="1"/>
  <c r="G3638" i="1" s="1"/>
  <c r="I3638" i="1" s="1"/>
  <c r="K36" i="7"/>
  <c r="L36" i="7" s="1"/>
  <c r="M36" i="7" s="1"/>
  <c r="G3747" i="1" s="1"/>
  <c r="I3747" i="1" s="1"/>
  <c r="G37" i="7"/>
  <c r="H37" i="7" s="1"/>
  <c r="I37" i="7" s="1"/>
  <c r="G3639" i="1" s="1"/>
  <c r="I3639" i="1" s="1"/>
  <c r="K37" i="7"/>
  <c r="L37" i="7" s="1"/>
  <c r="M37" i="7" s="1"/>
  <c r="G38" i="7"/>
  <c r="H38" i="7" s="1"/>
  <c r="I38" i="7" s="1"/>
  <c r="K38" i="7"/>
  <c r="L38" i="7" s="1"/>
  <c r="M38" i="7" s="1"/>
  <c r="G3749" i="1" s="1"/>
  <c r="G39" i="7"/>
  <c r="H39" i="7" s="1"/>
  <c r="I39" i="7" s="1"/>
  <c r="K39" i="7"/>
  <c r="L39" i="7" s="1"/>
  <c r="M39" i="7" s="1"/>
  <c r="G40" i="7"/>
  <c r="H40" i="7" s="1"/>
  <c r="I40" i="7" s="1"/>
  <c r="K40" i="7"/>
  <c r="L40" i="7" s="1"/>
  <c r="M40" i="7" s="1"/>
  <c r="G41" i="7"/>
  <c r="H41" i="7" s="1"/>
  <c r="I41" i="7" s="1"/>
  <c r="K41" i="7"/>
  <c r="L41" i="7" s="1"/>
  <c r="M41" i="7" s="1"/>
  <c r="G42" i="7"/>
  <c r="H42" i="7" s="1"/>
  <c r="I42" i="7" s="1"/>
  <c r="K42" i="7"/>
  <c r="L42" i="7" s="1"/>
  <c r="M42" i="7" s="1"/>
  <c r="G43" i="7"/>
  <c r="H43" i="7" s="1"/>
  <c r="I43" i="7" s="1"/>
  <c r="K43" i="7"/>
  <c r="L43" i="7" s="1"/>
  <c r="M43" i="7" s="1"/>
  <c r="G44" i="7"/>
  <c r="H44" i="7" s="1"/>
  <c r="I44" i="7" s="1"/>
  <c r="K44" i="7"/>
  <c r="L44" i="7" s="1"/>
  <c r="M44" i="7" s="1"/>
  <c r="G45" i="7"/>
  <c r="H45" i="7" s="1"/>
  <c r="I45" i="7" s="1"/>
  <c r="K45" i="7"/>
  <c r="L45" i="7" s="1"/>
  <c r="M45" i="7" s="1"/>
  <c r="G46" i="7"/>
  <c r="H46" i="7" s="1"/>
  <c r="I46" i="7" s="1"/>
  <c r="K46" i="7"/>
  <c r="L46" i="7" s="1"/>
  <c r="M46" i="7" s="1"/>
  <c r="G47" i="7"/>
  <c r="H47" i="7" s="1"/>
  <c r="I47" i="7" s="1"/>
  <c r="K47" i="7"/>
  <c r="L47" i="7" s="1"/>
  <c r="M47" i="7" s="1"/>
  <c r="G48" i="7"/>
  <c r="H48" i="7" s="1"/>
  <c r="I48" i="7" s="1"/>
  <c r="K48" i="7"/>
  <c r="L48" i="7" s="1"/>
  <c r="M48" i="7" s="1"/>
  <c r="G49" i="7"/>
  <c r="H49" i="7" s="1"/>
  <c r="I49" i="7" s="1"/>
  <c r="K49" i="7"/>
  <c r="L49" i="7" s="1"/>
  <c r="M49" i="7" s="1"/>
  <c r="G50" i="7"/>
  <c r="H50" i="7" s="1"/>
  <c r="I50" i="7" s="1"/>
  <c r="G3641" i="1" s="1"/>
  <c r="K50" i="7"/>
  <c r="L50" i="7" s="1"/>
  <c r="M50" i="7" s="1"/>
  <c r="G3750" i="1" s="1"/>
  <c r="G51" i="7"/>
  <c r="H51" i="7" s="1"/>
  <c r="I51" i="7" s="1"/>
  <c r="G3642" i="1" s="1"/>
  <c r="K51" i="7"/>
  <c r="L51" i="7" s="1"/>
  <c r="M51" i="7" s="1"/>
  <c r="G3751" i="1" s="1"/>
  <c r="G52" i="7"/>
  <c r="H52" i="7" s="1"/>
  <c r="I52" i="7" s="1"/>
  <c r="G3643" i="1" s="1"/>
  <c r="K52" i="7"/>
  <c r="L52" i="7" s="1"/>
  <c r="M52" i="7" s="1"/>
  <c r="G3752" i="1" s="1"/>
  <c r="G53" i="7"/>
  <c r="H53" i="7" s="1"/>
  <c r="I53" i="7" s="1"/>
  <c r="G3644" i="1" s="1"/>
  <c r="I3644" i="1" s="1"/>
  <c r="K53" i="7"/>
  <c r="L53" i="7" s="1"/>
  <c r="M53" i="7" s="1"/>
  <c r="G3753" i="1" s="1"/>
  <c r="G54" i="7"/>
  <c r="H54" i="7" s="1"/>
  <c r="I54" i="7" s="1"/>
  <c r="G3645" i="1" s="1"/>
  <c r="I3645" i="1" s="1"/>
  <c r="K54" i="7"/>
  <c r="L54" i="7" s="1"/>
  <c r="M54" i="7" s="1"/>
  <c r="G55" i="7"/>
  <c r="H55" i="7" s="1"/>
  <c r="I55" i="7" s="1"/>
  <c r="K55" i="7"/>
  <c r="L55" i="7" s="1"/>
  <c r="M55" i="7" s="1"/>
  <c r="G3755" i="1" s="1"/>
  <c r="G56" i="7"/>
  <c r="H56" i="7" s="1"/>
  <c r="I56" i="7" s="1"/>
  <c r="K56" i="7"/>
  <c r="L56" i="7" s="1"/>
  <c r="M56" i="7" s="1"/>
  <c r="G57" i="7"/>
  <c r="H57" i="7" s="1"/>
  <c r="I57" i="7" s="1"/>
  <c r="K57" i="7"/>
  <c r="L57" i="7" s="1"/>
  <c r="M57" i="7" s="1"/>
  <c r="G58" i="7"/>
  <c r="H58" i="7" s="1"/>
  <c r="I58" i="7" s="1"/>
  <c r="G3648" i="1" s="1"/>
  <c r="I3648" i="1" s="1"/>
  <c r="K58" i="7"/>
  <c r="L58" i="7" s="1"/>
  <c r="M58" i="7" s="1"/>
  <c r="G59" i="7"/>
  <c r="H59" i="7" s="1"/>
  <c r="I59" i="7" s="1"/>
  <c r="I3649" i="1" s="1"/>
  <c r="K59" i="7"/>
  <c r="L59" i="7" s="1"/>
  <c r="M59" i="7" s="1"/>
  <c r="G3756" i="1" s="1"/>
  <c r="G60" i="7"/>
  <c r="H60" i="7" s="1"/>
  <c r="I60" i="7" s="1"/>
  <c r="K60" i="7"/>
  <c r="L60" i="7" s="1"/>
  <c r="M60" i="7" s="1"/>
  <c r="G61" i="7"/>
  <c r="H61" i="7" s="1"/>
  <c r="I61" i="7" s="1"/>
  <c r="K61" i="7"/>
  <c r="L61" i="7" s="1"/>
  <c r="M61" i="7" s="1"/>
  <c r="G62" i="7"/>
  <c r="H62" i="7" s="1"/>
  <c r="I62" i="7" s="1"/>
  <c r="K62" i="7"/>
  <c r="L62" i="7" s="1"/>
  <c r="M62" i="7" s="1"/>
  <c r="G63" i="7"/>
  <c r="H63" i="7" s="1"/>
  <c r="I63" i="7" s="1"/>
  <c r="K63" i="7"/>
  <c r="L63" i="7" s="1"/>
  <c r="M63" i="7" s="1"/>
  <c r="G64" i="7"/>
  <c r="H64" i="7" s="1"/>
  <c r="I64" i="7" s="1"/>
  <c r="G3650" i="1" s="1"/>
  <c r="I3650" i="1" s="1"/>
  <c r="K64" i="7"/>
  <c r="L64" i="7" s="1"/>
  <c r="M64" i="7" s="1"/>
  <c r="G65" i="7"/>
  <c r="H65" i="7" s="1"/>
  <c r="I65" i="7" s="1"/>
  <c r="I3651" i="1" s="1"/>
  <c r="K65" i="7"/>
  <c r="L65" i="7" s="1"/>
  <c r="M65" i="7" s="1"/>
  <c r="G3757" i="1" s="1"/>
  <c r="G66" i="7"/>
  <c r="H66" i="7" s="1"/>
  <c r="I66" i="7" s="1"/>
  <c r="G3652" i="1" s="1"/>
  <c r="I3652" i="1" s="1"/>
  <c r="K66" i="7"/>
  <c r="L66" i="7" s="1"/>
  <c r="M66" i="7" s="1"/>
  <c r="G67" i="7"/>
  <c r="H67" i="7" s="1"/>
  <c r="I67" i="7" s="1"/>
  <c r="K67" i="7"/>
  <c r="L67" i="7" s="1"/>
  <c r="M67" i="7" s="1"/>
  <c r="G68" i="7"/>
  <c r="H68" i="7" s="1"/>
  <c r="I68" i="7" s="1"/>
  <c r="G3653" i="1" s="1"/>
  <c r="K68" i="7"/>
  <c r="L68" i="7" s="1"/>
  <c r="M68" i="7" s="1"/>
  <c r="G3760" i="1" s="1"/>
  <c r="G69" i="7"/>
  <c r="H69" i="7" s="1"/>
  <c r="I69" i="7" s="1"/>
  <c r="G3655" i="1" s="1"/>
  <c r="K69" i="7"/>
  <c r="L69" i="7" s="1"/>
  <c r="M69" i="7" s="1"/>
  <c r="G3762" i="1" s="1"/>
  <c r="G70" i="7"/>
  <c r="H70" i="7" s="1"/>
  <c r="I70" i="7" s="1"/>
  <c r="G3654" i="1" s="1"/>
  <c r="K70" i="7"/>
  <c r="L70" i="7" s="1"/>
  <c r="M70" i="7" s="1"/>
  <c r="G3761" i="1" s="1"/>
  <c r="G71" i="7"/>
  <c r="H71" i="7" s="1"/>
  <c r="I71" i="7" s="1"/>
  <c r="K71" i="7"/>
  <c r="L71" i="7" s="1"/>
  <c r="M71" i="7" s="1"/>
  <c r="G72" i="7"/>
  <c r="H72" i="7" s="1"/>
  <c r="I72" i="7" s="1"/>
  <c r="K72" i="7"/>
  <c r="L72" i="7" s="1"/>
  <c r="M72" i="7" s="1"/>
  <c r="G73" i="7"/>
  <c r="H73" i="7" s="1"/>
  <c r="I73" i="7" s="1"/>
  <c r="K73" i="7"/>
  <c r="L73" i="7" s="1"/>
  <c r="M73" i="7" s="1"/>
  <c r="G74" i="7"/>
  <c r="H74" i="7" s="1"/>
  <c r="I74" i="7" s="1"/>
  <c r="K74" i="7"/>
  <c r="L74" i="7" s="1"/>
  <c r="M74" i="7" s="1"/>
  <c r="G75" i="7"/>
  <c r="H75" i="7" s="1"/>
  <c r="I75" i="7" s="1"/>
  <c r="K75" i="7"/>
  <c r="L75" i="7" s="1"/>
  <c r="M75" i="7" s="1"/>
  <c r="G76" i="7"/>
  <c r="H76" i="7" s="1"/>
  <c r="I76" i="7" s="1"/>
  <c r="K76" i="7"/>
  <c r="L76" i="7" s="1"/>
  <c r="M76" i="7" s="1"/>
  <c r="G77" i="7"/>
  <c r="H77" i="7" s="1"/>
  <c r="I77" i="7" s="1"/>
  <c r="I3657" i="1" s="1"/>
  <c r="K77" i="7"/>
  <c r="L77" i="7" s="1"/>
  <c r="M77" i="7" s="1"/>
  <c r="G3763" i="1" s="1"/>
  <c r="G78" i="7"/>
  <c r="H78" i="7" s="1"/>
  <c r="I78" i="7" s="1"/>
  <c r="G3658" i="1" s="1"/>
  <c r="I3658" i="1" s="1"/>
  <c r="K78" i="7"/>
  <c r="L78" i="7" s="1"/>
  <c r="M78" i="7" s="1"/>
  <c r="G3764" i="1" s="1"/>
  <c r="I3764" i="1" s="1"/>
  <c r="G79" i="7"/>
  <c r="H79" i="7" s="1"/>
  <c r="I79" i="7" s="1"/>
  <c r="K79" i="7"/>
  <c r="L79" i="7" s="1"/>
  <c r="M79" i="7" s="1"/>
  <c r="G80" i="7"/>
  <c r="H80" i="7" s="1"/>
  <c r="I80" i="7" s="1"/>
  <c r="K80" i="7"/>
  <c r="L80" i="7" s="1"/>
  <c r="M80" i="7" s="1"/>
  <c r="G81" i="7"/>
  <c r="H81" i="7" s="1"/>
  <c r="I81" i="7" s="1"/>
  <c r="K81" i="7"/>
  <c r="L81" i="7" s="1"/>
  <c r="M81" i="7" s="1"/>
  <c r="G82" i="7"/>
  <c r="H82" i="7" s="1"/>
  <c r="I82" i="7" s="1"/>
  <c r="K82" i="7"/>
  <c r="L82" i="7" s="1"/>
  <c r="M82" i="7" s="1"/>
  <c r="G83" i="7"/>
  <c r="H83" i="7" s="1"/>
  <c r="I83" i="7" s="1"/>
  <c r="G3659" i="1" s="1"/>
  <c r="I3659" i="1" s="1"/>
  <c r="K83" i="7"/>
  <c r="L83" i="7" s="1"/>
  <c r="M83" i="7" s="1"/>
  <c r="G3765" i="1" s="1"/>
  <c r="G84" i="7"/>
  <c r="H84" i="7" s="1"/>
  <c r="I84" i="7" s="1"/>
  <c r="G3660" i="1" s="1"/>
  <c r="I3660" i="1" s="1"/>
  <c r="K84" i="7"/>
  <c r="L84" i="7" s="1"/>
  <c r="M84" i="7" s="1"/>
  <c r="G3766" i="1" s="1"/>
  <c r="G85" i="7"/>
  <c r="H85" i="7" s="1"/>
  <c r="I85" i="7" s="1"/>
  <c r="K85" i="7"/>
  <c r="L85" i="7" s="1"/>
  <c r="M85" i="7" s="1"/>
  <c r="G86" i="7"/>
  <c r="H86" i="7" s="1"/>
  <c r="I86" i="7" s="1"/>
  <c r="K86" i="7"/>
  <c r="L86" i="7" s="1"/>
  <c r="M86" i="7" s="1"/>
  <c r="G87" i="7"/>
  <c r="H87" i="7" s="1"/>
  <c r="I87" i="7" s="1"/>
  <c r="K87" i="7"/>
  <c r="L87" i="7" s="1"/>
  <c r="M87" i="7" s="1"/>
  <c r="G88" i="7"/>
  <c r="H88" i="7" s="1"/>
  <c r="I88" i="7" s="1"/>
  <c r="K88" i="7"/>
  <c r="L88" i="7" s="1"/>
  <c r="M88" i="7" s="1"/>
  <c r="G89" i="7"/>
  <c r="H89" i="7" s="1"/>
  <c r="I89" i="7" s="1"/>
  <c r="K89" i="7"/>
  <c r="L89" i="7" s="1"/>
  <c r="M89" i="7" s="1"/>
  <c r="G3767" i="1" s="1"/>
  <c r="G90" i="7"/>
  <c r="H90" i="7" s="1"/>
  <c r="I90" i="7" s="1"/>
  <c r="G3661" i="1" s="1"/>
  <c r="I3661" i="1" s="1"/>
  <c r="K90" i="7"/>
  <c r="L90" i="7" s="1"/>
  <c r="M90" i="7" s="1"/>
  <c r="G91" i="7"/>
  <c r="H91" i="7" s="1"/>
  <c r="I91" i="7" s="1"/>
  <c r="G3662" i="1" s="1"/>
  <c r="I3662" i="1" s="1"/>
  <c r="K91" i="7"/>
  <c r="L91" i="7" s="1"/>
  <c r="M91" i="7" s="1"/>
  <c r="G3768" i="1" s="1"/>
  <c r="I3768" i="1" s="1"/>
  <c r="G92" i="7"/>
  <c r="H92" i="7" s="1"/>
  <c r="I92" i="7" s="1"/>
  <c r="K92" i="7"/>
  <c r="L92" i="7" s="1"/>
  <c r="M92" i="7" s="1"/>
  <c r="G93" i="7"/>
  <c r="H93" i="7" s="1"/>
  <c r="I93" i="7" s="1"/>
  <c r="K93" i="7"/>
  <c r="L93" i="7" s="1"/>
  <c r="M93" i="7" s="1"/>
  <c r="G94" i="7"/>
  <c r="H94" i="7" s="1"/>
  <c r="I94" i="7" s="1"/>
  <c r="K94" i="7"/>
  <c r="L94" i="7" s="1"/>
  <c r="M94" i="7" s="1"/>
  <c r="G95" i="7"/>
  <c r="H95" i="7" s="1"/>
  <c r="I95" i="7" s="1"/>
  <c r="K95" i="7"/>
  <c r="L95" i="7" s="1"/>
  <c r="M95" i="7" s="1"/>
  <c r="G96" i="7"/>
  <c r="H96" i="7" s="1"/>
  <c r="I96" i="7" s="1"/>
  <c r="K96" i="7"/>
  <c r="L96" i="7" s="1"/>
  <c r="M96" i="7" s="1"/>
  <c r="G97" i="7"/>
  <c r="H97" i="7" s="1"/>
  <c r="I97" i="7" s="1"/>
  <c r="K97" i="7"/>
  <c r="L97" i="7" s="1"/>
  <c r="M97" i="7" s="1"/>
  <c r="G98" i="7"/>
  <c r="H98" i="7" s="1"/>
  <c r="I98" i="7" s="1"/>
  <c r="K98" i="7"/>
  <c r="L98" i="7" s="1"/>
  <c r="M98" i="7" s="1"/>
  <c r="G99" i="7"/>
  <c r="H99" i="7" s="1"/>
  <c r="I99" i="7" s="1"/>
  <c r="K99" i="7"/>
  <c r="L99" i="7" s="1"/>
  <c r="M99" i="7" s="1"/>
  <c r="G100" i="7"/>
  <c r="H100" i="7" s="1"/>
  <c r="I100" i="7" s="1"/>
  <c r="I3663" i="1" s="1"/>
  <c r="K100" i="7"/>
  <c r="L100" i="7" s="1"/>
  <c r="M100" i="7" s="1"/>
  <c r="G3770" i="1" s="1"/>
  <c r="G101" i="7"/>
  <c r="H101" i="7" s="1"/>
  <c r="I101" i="7" s="1"/>
  <c r="G3664" i="1" s="1"/>
  <c r="K101" i="7"/>
  <c r="L101" i="7" s="1"/>
  <c r="M101" i="7" s="1"/>
  <c r="G3771" i="1" s="1"/>
  <c r="G102" i="7"/>
  <c r="H102" i="7" s="1"/>
  <c r="I102" i="7" s="1"/>
  <c r="G3665" i="1" s="1"/>
  <c r="K102" i="7"/>
  <c r="L102" i="7" s="1"/>
  <c r="M102" i="7" s="1"/>
  <c r="G3772" i="1" s="1"/>
  <c r="G103" i="7"/>
  <c r="H103" i="7" s="1"/>
  <c r="I103" i="7" s="1"/>
  <c r="G3666" i="1" s="1"/>
  <c r="K103" i="7"/>
  <c r="L103" i="7" s="1"/>
  <c r="M103" i="7" s="1"/>
  <c r="G3773" i="1" s="1"/>
  <c r="G104" i="7"/>
  <c r="H104" i="7" s="1"/>
  <c r="I104" i="7" s="1"/>
  <c r="G3667" i="1" s="1"/>
  <c r="I3667" i="1" s="1"/>
  <c r="K104" i="7"/>
  <c r="L104" i="7" s="1"/>
  <c r="M104" i="7" s="1"/>
  <c r="G3774" i="1" s="1"/>
  <c r="G105" i="7"/>
  <c r="H105" i="7" s="1"/>
  <c r="I105" i="7" s="1"/>
  <c r="K105" i="7"/>
  <c r="L105" i="7" s="1"/>
  <c r="M105" i="7" s="1"/>
  <c r="G106" i="7"/>
  <c r="H106" i="7" s="1"/>
  <c r="I106" i="7" s="1"/>
  <c r="K106" i="7"/>
  <c r="L106" i="7" s="1"/>
  <c r="M106" i="7" s="1"/>
  <c r="G107" i="7"/>
  <c r="H107" i="7" s="1"/>
  <c r="I107" i="7" s="1"/>
  <c r="K107" i="7"/>
  <c r="L107" i="7" s="1"/>
  <c r="M107" i="7" s="1"/>
  <c r="G108" i="7"/>
  <c r="H108" i="7" s="1"/>
  <c r="I108" i="7" s="1"/>
  <c r="K108" i="7"/>
  <c r="L108" i="7" s="1"/>
  <c r="M108" i="7" s="1"/>
  <c r="G109" i="7"/>
  <c r="H109" i="7" s="1"/>
  <c r="I109" i="7" s="1"/>
  <c r="K109" i="7"/>
  <c r="L109" i="7" s="1"/>
  <c r="M109" i="7" s="1"/>
  <c r="G110" i="7"/>
  <c r="H110" i="7" s="1"/>
  <c r="I110" i="7" s="1"/>
  <c r="K110" i="7"/>
  <c r="L110" i="7" s="1"/>
  <c r="M110" i="7" s="1"/>
  <c r="G111" i="7"/>
  <c r="H111" i="7" s="1"/>
  <c r="I111" i="7" s="1"/>
  <c r="K111" i="7"/>
  <c r="L111" i="7" s="1"/>
  <c r="M111" i="7" s="1"/>
  <c r="G112" i="7"/>
  <c r="H112" i="7" s="1"/>
  <c r="I112" i="7" s="1"/>
  <c r="K112" i="7"/>
  <c r="L112" i="7" s="1"/>
  <c r="M112" i="7" s="1"/>
  <c r="G113" i="7"/>
  <c r="H113" i="7" s="1"/>
  <c r="I113" i="7" s="1"/>
  <c r="K113" i="7"/>
  <c r="L113" i="7" s="1"/>
  <c r="M113" i="7" s="1"/>
  <c r="G114" i="7"/>
  <c r="H114" i="7" s="1"/>
  <c r="I114" i="7" s="1"/>
  <c r="K114" i="7"/>
  <c r="L114" i="7" s="1"/>
  <c r="M114" i="7" s="1"/>
  <c r="G115" i="7"/>
  <c r="H115" i="7" s="1"/>
  <c r="I115" i="7" s="1"/>
  <c r="K115" i="7"/>
  <c r="L115" i="7" s="1"/>
  <c r="M115" i="7" s="1"/>
  <c r="G116" i="7"/>
  <c r="H116" i="7" s="1"/>
  <c r="I116" i="7" s="1"/>
  <c r="K116" i="7"/>
  <c r="L116" i="7" s="1"/>
  <c r="M116" i="7" s="1"/>
  <c r="G117" i="7"/>
  <c r="H117" i="7" s="1"/>
  <c r="I117" i="7" s="1"/>
  <c r="K117" i="7"/>
  <c r="L117" i="7" s="1"/>
  <c r="M117" i="7" s="1"/>
  <c r="G118" i="7"/>
  <c r="H118" i="7" s="1"/>
  <c r="I118" i="7" s="1"/>
  <c r="K118" i="7"/>
  <c r="L118" i="7" s="1"/>
  <c r="M118" i="7" s="1"/>
  <c r="G119" i="7"/>
  <c r="H119" i="7" s="1"/>
  <c r="I119" i="7" s="1"/>
  <c r="K119" i="7"/>
  <c r="L119" i="7" s="1"/>
  <c r="M119" i="7" s="1"/>
  <c r="G120" i="7"/>
  <c r="H120" i="7" s="1"/>
  <c r="I120" i="7" s="1"/>
  <c r="K120" i="7"/>
  <c r="L120" i="7" s="1"/>
  <c r="M120" i="7" s="1"/>
  <c r="G121" i="7"/>
  <c r="H121" i="7" s="1"/>
  <c r="I121" i="7" s="1"/>
  <c r="K121" i="7"/>
  <c r="L121" i="7" s="1"/>
  <c r="M121" i="7" s="1"/>
  <c r="G122" i="7"/>
  <c r="H122" i="7" s="1"/>
  <c r="I122" i="7" s="1"/>
  <c r="K122" i="7"/>
  <c r="L122" i="7" s="1"/>
  <c r="M122" i="7" s="1"/>
  <c r="G3779" i="1" s="1"/>
  <c r="G123" i="7"/>
  <c r="H123" i="7" s="1"/>
  <c r="I123" i="7" s="1"/>
  <c r="G3673" i="1" s="1"/>
  <c r="K123" i="7"/>
  <c r="L123" i="7" s="1"/>
  <c r="M123" i="7" s="1"/>
  <c r="G3780" i="1" s="1"/>
  <c r="G124" i="7"/>
  <c r="H124" i="7" s="1"/>
  <c r="I124" i="7" s="1"/>
  <c r="G3674" i="1" s="1"/>
  <c r="K124" i="7"/>
  <c r="L124" i="7" s="1"/>
  <c r="M124" i="7" s="1"/>
  <c r="G3781" i="1" s="1"/>
  <c r="G125" i="7"/>
  <c r="H125" i="7" s="1"/>
  <c r="I125" i="7" s="1"/>
  <c r="G3675" i="1" s="1"/>
  <c r="K125" i="7"/>
  <c r="L125" i="7" s="1"/>
  <c r="M125" i="7" s="1"/>
  <c r="G3782" i="1" s="1"/>
  <c r="G126" i="7"/>
  <c r="H126" i="7" s="1"/>
  <c r="I126" i="7" s="1"/>
  <c r="G3676" i="1" s="1"/>
  <c r="K126" i="7"/>
  <c r="L126" i="7" s="1"/>
  <c r="M126" i="7" s="1"/>
  <c r="G3783" i="1" s="1"/>
  <c r="G127" i="7"/>
  <c r="H127" i="7" s="1"/>
  <c r="I127" i="7" s="1"/>
  <c r="K127" i="7"/>
  <c r="L127" i="7" s="1"/>
  <c r="M127" i="7" s="1"/>
  <c r="G128" i="7"/>
  <c r="H128" i="7" s="1"/>
  <c r="I128" i="7" s="1"/>
  <c r="K128" i="7"/>
  <c r="L128" i="7" s="1"/>
  <c r="M128" i="7" s="1"/>
  <c r="G129" i="7"/>
  <c r="H129" i="7" s="1"/>
  <c r="I129" i="7" s="1"/>
  <c r="K129" i="7"/>
  <c r="L129" i="7" s="1"/>
  <c r="M129" i="7" s="1"/>
  <c r="G130" i="7"/>
  <c r="H130" i="7" s="1"/>
  <c r="I130" i="7" s="1"/>
  <c r="K130" i="7"/>
  <c r="L130" i="7" s="1"/>
  <c r="M130" i="7" s="1"/>
  <c r="G131" i="7"/>
  <c r="H131" i="7" s="1"/>
  <c r="I131" i="7" s="1"/>
  <c r="K131" i="7"/>
  <c r="L131" i="7" s="1"/>
  <c r="M131" i="7" s="1"/>
  <c r="G132" i="7"/>
  <c r="H132" i="7" s="1"/>
  <c r="I132" i="7" s="1"/>
  <c r="K132" i="7"/>
  <c r="L132" i="7" s="1"/>
  <c r="M132" i="7" s="1"/>
  <c r="G133" i="7"/>
  <c r="H133" i="7" s="1"/>
  <c r="I133" i="7" s="1"/>
  <c r="K133" i="7"/>
  <c r="L133" i="7" s="1"/>
  <c r="M133" i="7" s="1"/>
  <c r="G134" i="7"/>
  <c r="H134" i="7" s="1"/>
  <c r="I134" i="7" s="1"/>
  <c r="K134" i="7"/>
  <c r="L134" i="7" s="1"/>
  <c r="M134" i="7" s="1"/>
  <c r="G135" i="7"/>
  <c r="H135" i="7" s="1"/>
  <c r="I135" i="7" s="1"/>
  <c r="K135" i="7"/>
  <c r="L135" i="7" s="1"/>
  <c r="M135" i="7" s="1"/>
  <c r="G136" i="7"/>
  <c r="H136" i="7" s="1"/>
  <c r="I136" i="7" s="1"/>
  <c r="K136" i="7"/>
  <c r="L136" i="7" s="1"/>
  <c r="M136" i="7" s="1"/>
  <c r="G137" i="7"/>
  <c r="H137" i="7" s="1"/>
  <c r="I137" i="7" s="1"/>
  <c r="K137" i="7"/>
  <c r="L137" i="7" s="1"/>
  <c r="M137" i="7" s="1"/>
  <c r="G138" i="7"/>
  <c r="H138" i="7" s="1"/>
  <c r="I138" i="7" s="1"/>
  <c r="K138" i="7"/>
  <c r="L138" i="7" s="1"/>
  <c r="M138" i="7" s="1"/>
  <c r="G139" i="7"/>
  <c r="H139" i="7" s="1"/>
  <c r="I139" i="7" s="1"/>
  <c r="K139" i="7"/>
  <c r="L139" i="7" s="1"/>
  <c r="M139" i="7" s="1"/>
  <c r="G140" i="7"/>
  <c r="H140" i="7" s="1"/>
  <c r="I140" i="7" s="1"/>
  <c r="K140" i="7"/>
  <c r="L140" i="7" s="1"/>
  <c r="M140" i="7" s="1"/>
  <c r="G141" i="7"/>
  <c r="H141" i="7" s="1"/>
  <c r="I141" i="7" s="1"/>
  <c r="K141" i="7"/>
  <c r="L141" i="7" s="1"/>
  <c r="M141" i="7" s="1"/>
  <c r="G142" i="7"/>
  <c r="H142" i="7" s="1"/>
  <c r="I142" i="7" s="1"/>
  <c r="K142" i="7"/>
  <c r="L142" i="7" s="1"/>
  <c r="M142" i="7" s="1"/>
  <c r="G143" i="7"/>
  <c r="H143" i="7" s="1"/>
  <c r="I143" i="7" s="1"/>
  <c r="K143" i="7"/>
  <c r="L143" i="7" s="1"/>
  <c r="M143" i="7" s="1"/>
  <c r="G144" i="7"/>
  <c r="H144" i="7" s="1"/>
  <c r="I144" i="7" s="1"/>
  <c r="K144" i="7"/>
  <c r="L144" i="7" s="1"/>
  <c r="M144" i="7" s="1"/>
  <c r="G145" i="7"/>
  <c r="H145" i="7" s="1"/>
  <c r="I145" i="7" s="1"/>
  <c r="K145" i="7"/>
  <c r="L145" i="7" s="1"/>
  <c r="M145" i="7" s="1"/>
  <c r="G146" i="7"/>
  <c r="H146" i="7" s="1"/>
  <c r="I146" i="7" s="1"/>
  <c r="K146" i="7"/>
  <c r="L146" i="7" s="1"/>
  <c r="M146" i="7" s="1"/>
  <c r="G147" i="7"/>
  <c r="H147" i="7" s="1"/>
  <c r="I147" i="7" s="1"/>
  <c r="K147" i="7"/>
  <c r="L147" i="7" s="1"/>
  <c r="M147" i="7" s="1"/>
  <c r="G148" i="7"/>
  <c r="H148" i="7" s="1"/>
  <c r="I148" i="7" s="1"/>
  <c r="G3681" i="1" s="1"/>
  <c r="I3681" i="1" s="1"/>
  <c r="K148" i="7"/>
  <c r="L148" i="7" s="1"/>
  <c r="M148" i="7" s="1"/>
  <c r="G3786" i="1" s="1"/>
  <c r="I3786" i="1" s="1"/>
  <c r="G149" i="7"/>
  <c r="H149" i="7" s="1"/>
  <c r="I149" i="7" s="1"/>
  <c r="G3682" i="1" s="1"/>
  <c r="I3682" i="1" s="1"/>
  <c r="K149" i="7"/>
  <c r="L149" i="7" s="1"/>
  <c r="M149" i="7" s="1"/>
  <c r="G3787" i="1" s="1"/>
  <c r="I3787" i="1" s="1"/>
  <c r="G150" i="7"/>
  <c r="H150" i="7" s="1"/>
  <c r="I150" i="7" s="1"/>
  <c r="G3683" i="1" s="1"/>
  <c r="I3683" i="1" s="1"/>
  <c r="K150" i="7"/>
  <c r="L150" i="7" s="1"/>
  <c r="M150" i="7" s="1"/>
  <c r="G3788" i="1" s="1"/>
  <c r="I3788" i="1" s="1"/>
  <c r="G151" i="7"/>
  <c r="H151" i="7" s="1"/>
  <c r="I151" i="7" s="1"/>
  <c r="G3684" i="1" s="1"/>
  <c r="I3684" i="1" s="1"/>
  <c r="K151" i="7"/>
  <c r="L151" i="7" s="1"/>
  <c r="M151" i="7" s="1"/>
  <c r="G3789" i="1" s="1"/>
  <c r="G152" i="7"/>
  <c r="H152" i="7" s="1"/>
  <c r="I152" i="7" s="1"/>
  <c r="K152" i="7"/>
  <c r="L152" i="7" s="1"/>
  <c r="M152" i="7" s="1"/>
  <c r="G153" i="7"/>
  <c r="H153" i="7" s="1"/>
  <c r="I153" i="7" s="1"/>
  <c r="K153" i="7"/>
  <c r="L153" i="7" s="1"/>
  <c r="M153" i="7" s="1"/>
  <c r="G154" i="7"/>
  <c r="H154" i="7" s="1"/>
  <c r="I154" i="7" s="1"/>
  <c r="K154" i="7"/>
  <c r="L154" i="7" s="1"/>
  <c r="M154" i="7" s="1"/>
  <c r="G155" i="7"/>
  <c r="H155" i="7" s="1"/>
  <c r="I155" i="7" s="1"/>
  <c r="K155" i="7"/>
  <c r="L155" i="7" s="1"/>
  <c r="M155" i="7" s="1"/>
  <c r="G156" i="7"/>
  <c r="H156" i="7" s="1"/>
  <c r="I156" i="7" s="1"/>
  <c r="K156" i="7"/>
  <c r="L156" i="7" s="1"/>
  <c r="M156" i="7" s="1"/>
  <c r="G157" i="7"/>
  <c r="H157" i="7" s="1"/>
  <c r="I157" i="7" s="1"/>
  <c r="K157" i="7"/>
  <c r="L157" i="7" s="1"/>
  <c r="M157" i="7" s="1"/>
  <c r="G158" i="7"/>
  <c r="H158" i="7" s="1"/>
  <c r="I158" i="7" s="1"/>
  <c r="K158" i="7"/>
  <c r="L158" i="7" s="1"/>
  <c r="M158" i="7" s="1"/>
  <c r="G159" i="7"/>
  <c r="H159" i="7" s="1"/>
  <c r="I159" i="7" s="1"/>
  <c r="K159" i="7"/>
  <c r="L159" i="7" s="1"/>
  <c r="M159" i="7" s="1"/>
  <c r="G160" i="7"/>
  <c r="H160" i="7" s="1"/>
  <c r="I160" i="7" s="1"/>
  <c r="K160" i="7"/>
  <c r="L160" i="7" s="1"/>
  <c r="M160" i="7" s="1"/>
  <c r="G161" i="7"/>
  <c r="H161" i="7" s="1"/>
  <c r="I161" i="7" s="1"/>
  <c r="K161" i="7"/>
  <c r="L161" i="7" s="1"/>
  <c r="M161" i="7" s="1"/>
  <c r="G162" i="7"/>
  <c r="H162" i="7" s="1"/>
  <c r="I162" i="7" s="1"/>
  <c r="K162" i="7"/>
  <c r="L162" i="7" s="1"/>
  <c r="M162" i="7" s="1"/>
  <c r="G163" i="7"/>
  <c r="H163" i="7" s="1"/>
  <c r="I163" i="7" s="1"/>
  <c r="K163" i="7"/>
  <c r="L163" i="7" s="1"/>
  <c r="M163" i="7" s="1"/>
  <c r="G164" i="7"/>
  <c r="H164" i="7" s="1"/>
  <c r="I164" i="7" s="1"/>
  <c r="K164" i="7"/>
  <c r="L164" i="7" s="1"/>
  <c r="M164" i="7" s="1"/>
  <c r="G165" i="7"/>
  <c r="H165" i="7" s="1"/>
  <c r="I165" i="7" s="1"/>
  <c r="K165" i="7"/>
  <c r="L165" i="7" s="1"/>
  <c r="M165" i="7" s="1"/>
  <c r="G166" i="7"/>
  <c r="H166" i="7" s="1"/>
  <c r="I166" i="7" s="1"/>
  <c r="K166" i="7"/>
  <c r="L166" i="7" s="1"/>
  <c r="M166" i="7" s="1"/>
  <c r="G167" i="7"/>
  <c r="H167" i="7" s="1"/>
  <c r="I167" i="7" s="1"/>
  <c r="K167" i="7"/>
  <c r="L167" i="7" s="1"/>
  <c r="M167" i="7" s="1"/>
  <c r="G168" i="7"/>
  <c r="H168" i="7" s="1"/>
  <c r="I168" i="7" s="1"/>
  <c r="K168" i="7"/>
  <c r="L168" i="7" s="1"/>
  <c r="M168" i="7" s="1"/>
  <c r="G169" i="7"/>
  <c r="H169" i="7" s="1"/>
  <c r="I169" i="7" s="1"/>
  <c r="K169" i="7"/>
  <c r="L169" i="7" s="1"/>
  <c r="M169" i="7" s="1"/>
  <c r="G170" i="7"/>
  <c r="H170" i="7" s="1"/>
  <c r="I170" i="7" s="1"/>
  <c r="K170" i="7"/>
  <c r="L170" i="7" s="1"/>
  <c r="M170" i="7" s="1"/>
  <c r="G171" i="7"/>
  <c r="H171" i="7" s="1"/>
  <c r="I171" i="7" s="1"/>
  <c r="K171" i="7"/>
  <c r="L171" i="7" s="1"/>
  <c r="M171" i="7" s="1"/>
  <c r="G172" i="7"/>
  <c r="H172" i="7" s="1"/>
  <c r="I172" i="7" s="1"/>
  <c r="K172" i="7"/>
  <c r="L172" i="7" s="1"/>
  <c r="M172" i="7" s="1"/>
  <c r="G173" i="7"/>
  <c r="H173" i="7" s="1"/>
  <c r="I173" i="7" s="1"/>
  <c r="K173" i="7"/>
  <c r="L173" i="7" s="1"/>
  <c r="M173" i="7" s="1"/>
  <c r="G174" i="7"/>
  <c r="H174" i="7" s="1"/>
  <c r="I174" i="7" s="1"/>
  <c r="K174" i="7"/>
  <c r="L174" i="7" s="1"/>
  <c r="M174" i="7" s="1"/>
  <c r="G175" i="7"/>
  <c r="H175" i="7" s="1"/>
  <c r="I175" i="7" s="1"/>
  <c r="K175" i="7"/>
  <c r="L175" i="7" s="1"/>
  <c r="M175" i="7" s="1"/>
  <c r="G176" i="7"/>
  <c r="H176" i="7" s="1"/>
  <c r="I176" i="7" s="1"/>
  <c r="K176" i="7"/>
  <c r="L176" i="7" s="1"/>
  <c r="M176" i="7" s="1"/>
  <c r="G177" i="7"/>
  <c r="H177" i="7" s="1"/>
  <c r="I177" i="7" s="1"/>
  <c r="K177" i="7"/>
  <c r="L177" i="7" s="1"/>
  <c r="M177" i="7" s="1"/>
  <c r="G178" i="7"/>
  <c r="H178" i="7" s="1"/>
  <c r="I178" i="7" s="1"/>
  <c r="K178" i="7"/>
  <c r="L178" i="7" s="1"/>
  <c r="M178" i="7" s="1"/>
  <c r="G179" i="7"/>
  <c r="H179" i="7" s="1"/>
  <c r="I179" i="7" s="1"/>
  <c r="K179" i="7"/>
  <c r="L179" i="7" s="1"/>
  <c r="M179" i="7" s="1"/>
  <c r="G180" i="7"/>
  <c r="H180" i="7" s="1"/>
  <c r="I180" i="7" s="1"/>
  <c r="K180" i="7"/>
  <c r="L180" i="7" s="1"/>
  <c r="M180" i="7" s="1"/>
  <c r="G181" i="7"/>
  <c r="H181" i="7" s="1"/>
  <c r="I181" i="7" s="1"/>
  <c r="G3688" i="1" s="1"/>
  <c r="I3688" i="1" s="1"/>
  <c r="K181" i="7"/>
  <c r="L181" i="7" s="1"/>
  <c r="M181" i="7" s="1"/>
  <c r="G3791" i="1" s="1"/>
  <c r="G182" i="7"/>
  <c r="H182" i="7" s="1"/>
  <c r="I182" i="7" s="1"/>
  <c r="G3689" i="1" s="1"/>
  <c r="I3689" i="1" s="1"/>
  <c r="K182" i="7"/>
  <c r="L182" i="7" s="1"/>
  <c r="M182" i="7" s="1"/>
  <c r="G3792" i="1" s="1"/>
  <c r="I3792" i="1" s="1"/>
  <c r="G183" i="7"/>
  <c r="H183" i="7" s="1"/>
  <c r="I183" i="7" s="1"/>
  <c r="G3690" i="1" s="1"/>
  <c r="I3690" i="1" s="1"/>
  <c r="K183" i="7"/>
  <c r="L183" i="7" s="1"/>
  <c r="M183" i="7" s="1"/>
  <c r="G3793" i="1" s="1"/>
  <c r="G184" i="7"/>
  <c r="H184" i="7" s="1"/>
  <c r="I184" i="7" s="1"/>
  <c r="G3691" i="1" s="1"/>
  <c r="I3691" i="1" s="1"/>
  <c r="K184" i="7"/>
  <c r="L184" i="7" s="1"/>
  <c r="M184" i="7" s="1"/>
  <c r="G3794" i="1" s="1"/>
  <c r="G185" i="7"/>
  <c r="H185" i="7" s="1"/>
  <c r="I185" i="7" s="1"/>
  <c r="K185" i="7"/>
  <c r="L185" i="7" s="1"/>
  <c r="M185" i="7" s="1"/>
  <c r="G186" i="7"/>
  <c r="H186" i="7" s="1"/>
  <c r="I186" i="7" s="1"/>
  <c r="K186" i="7"/>
  <c r="L186" i="7" s="1"/>
  <c r="M186" i="7" s="1"/>
  <c r="G187" i="7"/>
  <c r="H187" i="7" s="1"/>
  <c r="I187" i="7" s="1"/>
  <c r="K187" i="7"/>
  <c r="L187" i="7" s="1"/>
  <c r="M187" i="7" s="1"/>
  <c r="G188" i="7"/>
  <c r="H188" i="7" s="1"/>
  <c r="I188" i="7" s="1"/>
  <c r="K188" i="7"/>
  <c r="L188" i="7" s="1"/>
  <c r="M188" i="7" s="1"/>
  <c r="G189" i="7"/>
  <c r="H189" i="7" s="1"/>
  <c r="I189" i="7" s="1"/>
  <c r="K189" i="7"/>
  <c r="L189" i="7" s="1"/>
  <c r="M189" i="7" s="1"/>
  <c r="G190" i="7"/>
  <c r="H190" i="7" s="1"/>
  <c r="I190" i="7" s="1"/>
  <c r="K190" i="7"/>
  <c r="L190" i="7" s="1"/>
  <c r="M190" i="7" s="1"/>
  <c r="G191" i="7"/>
  <c r="H191" i="7" s="1"/>
  <c r="I191" i="7" s="1"/>
  <c r="K191" i="7"/>
  <c r="L191" i="7" s="1"/>
  <c r="M191" i="7" s="1"/>
  <c r="G192" i="7"/>
  <c r="H192" i="7" s="1"/>
  <c r="I192" i="7" s="1"/>
  <c r="K192" i="7"/>
  <c r="L192" i="7" s="1"/>
  <c r="M192" i="7" s="1"/>
  <c r="G193" i="7"/>
  <c r="H193" i="7" s="1"/>
  <c r="I193" i="7" s="1"/>
  <c r="K193" i="7"/>
  <c r="L193" i="7" s="1"/>
  <c r="M193" i="7" s="1"/>
  <c r="G194" i="7"/>
  <c r="H194" i="7" s="1"/>
  <c r="I194" i="7" s="1"/>
  <c r="K194" i="7"/>
  <c r="L194" i="7" s="1"/>
  <c r="M194" i="7" s="1"/>
  <c r="G195" i="7"/>
  <c r="H195" i="7" s="1"/>
  <c r="I195" i="7" s="1"/>
  <c r="K195" i="7"/>
  <c r="L195" i="7" s="1"/>
  <c r="M195" i="7" s="1"/>
  <c r="G196" i="7"/>
  <c r="H196" i="7" s="1"/>
  <c r="I196" i="7" s="1"/>
  <c r="K196" i="7"/>
  <c r="L196" i="7" s="1"/>
  <c r="M196" i="7" s="1"/>
  <c r="G3795" i="1" s="1"/>
  <c r="G197" i="7"/>
  <c r="H197" i="7" s="1"/>
  <c r="I197" i="7" s="1"/>
  <c r="G3692" i="1" s="1"/>
  <c r="I3692" i="1" s="1"/>
  <c r="K197" i="7"/>
  <c r="L197" i="7" s="1"/>
  <c r="M197" i="7" s="1"/>
  <c r="G3796" i="1" s="1"/>
  <c r="I3796" i="1" s="1"/>
  <c r="G198" i="7"/>
  <c r="H198" i="7" s="1"/>
  <c r="I198" i="7" s="1"/>
  <c r="G3693" i="1" s="1"/>
  <c r="I3693" i="1" s="1"/>
  <c r="K198" i="7"/>
  <c r="L198" i="7" s="1"/>
  <c r="M198" i="7" s="1"/>
  <c r="G3797" i="1" s="1"/>
  <c r="I3797" i="1" s="1"/>
  <c r="G199" i="7"/>
  <c r="H199" i="7" s="1"/>
  <c r="I199" i="7" s="1"/>
  <c r="G3694" i="1" s="1"/>
  <c r="I3694" i="1" s="1"/>
  <c r="K199" i="7"/>
  <c r="L199" i="7" s="1"/>
  <c r="M199" i="7" s="1"/>
  <c r="G3798" i="1" s="1"/>
  <c r="G200" i="7"/>
  <c r="H200" i="7" s="1"/>
  <c r="I200" i="7" s="1"/>
  <c r="K200" i="7"/>
  <c r="L200" i="7" s="1"/>
  <c r="M200" i="7" s="1"/>
  <c r="G3799" i="1" s="1"/>
  <c r="G201" i="7"/>
  <c r="H201" i="7" s="1"/>
  <c r="I201" i="7" s="1"/>
  <c r="K201" i="7"/>
  <c r="L201" i="7" s="1"/>
  <c r="M201" i="7" s="1"/>
  <c r="G202" i="7"/>
  <c r="H202" i="7" s="1"/>
  <c r="I202" i="7" s="1"/>
  <c r="K202" i="7"/>
  <c r="L202" i="7" s="1"/>
  <c r="M202" i="7" s="1"/>
  <c r="G203" i="7"/>
  <c r="H203" i="7" s="1"/>
  <c r="I203" i="7" s="1"/>
  <c r="K203" i="7"/>
  <c r="L203" i="7" s="1"/>
  <c r="M203" i="7" s="1"/>
  <c r="G204" i="7"/>
  <c r="H204" i="7" s="1"/>
  <c r="I204" i="7" s="1"/>
  <c r="K204" i="7"/>
  <c r="L204" i="7" s="1"/>
  <c r="M204" i="7" s="1"/>
  <c r="G205" i="7"/>
  <c r="H205" i="7" s="1"/>
  <c r="I205" i="7" s="1"/>
  <c r="K205" i="7"/>
  <c r="L205" i="7" s="1"/>
  <c r="M205" i="7" s="1"/>
  <c r="G206" i="7"/>
  <c r="H206" i="7" s="1"/>
  <c r="I206" i="7" s="1"/>
  <c r="K206" i="7"/>
  <c r="L206" i="7" s="1"/>
  <c r="M206" i="7" s="1"/>
  <c r="G207" i="7"/>
  <c r="H207" i="7" s="1"/>
  <c r="I207" i="7" s="1"/>
  <c r="K207" i="7"/>
  <c r="L207" i="7" s="1"/>
  <c r="M207" i="7" s="1"/>
  <c r="G208" i="7"/>
  <c r="H208" i="7" s="1"/>
  <c r="I208" i="7" s="1"/>
  <c r="K208" i="7"/>
  <c r="L208" i="7" s="1"/>
  <c r="M208" i="7" s="1"/>
  <c r="G209" i="7"/>
  <c r="H209" i="7" s="1"/>
  <c r="I209" i="7" s="1"/>
  <c r="K209" i="7"/>
  <c r="L209" i="7" s="1"/>
  <c r="M209" i="7" s="1"/>
  <c r="G210" i="7"/>
  <c r="H210" i="7" s="1"/>
  <c r="I210" i="7" s="1"/>
  <c r="K210" i="7"/>
  <c r="L210" i="7" s="1"/>
  <c r="M210" i="7" s="1"/>
  <c r="G211" i="7"/>
  <c r="H211" i="7" s="1"/>
  <c r="I211" i="7" s="1"/>
  <c r="K211" i="7"/>
  <c r="L211" i="7" s="1"/>
  <c r="M211" i="7" s="1"/>
  <c r="G212" i="7"/>
  <c r="H212" i="7" s="1"/>
  <c r="I212" i="7" s="1"/>
  <c r="K212" i="7"/>
  <c r="L212" i="7" s="1"/>
  <c r="M212" i="7" s="1"/>
  <c r="G213" i="7"/>
  <c r="H213" i="7" s="1"/>
  <c r="I213" i="7" s="1"/>
  <c r="K213" i="7"/>
  <c r="L213" i="7" s="1"/>
  <c r="M213" i="7" s="1"/>
  <c r="G214" i="7"/>
  <c r="H214" i="7" s="1"/>
  <c r="I214" i="7" s="1"/>
  <c r="K214" i="7"/>
  <c r="L214" i="7" s="1"/>
  <c r="M214" i="7" s="1"/>
  <c r="G215" i="7"/>
  <c r="H215" i="7" s="1"/>
  <c r="I215" i="7" s="1"/>
  <c r="K215" i="7"/>
  <c r="L215" i="7" s="1"/>
  <c r="M215" i="7" s="1"/>
  <c r="G216" i="7"/>
  <c r="H216" i="7" s="1"/>
  <c r="I216" i="7" s="1"/>
  <c r="K216" i="7"/>
  <c r="L216" i="7" s="1"/>
  <c r="M216" i="7" s="1"/>
  <c r="G217" i="7"/>
  <c r="H217" i="7" s="1"/>
  <c r="I217" i="7" s="1"/>
  <c r="G3695" i="1" s="1"/>
  <c r="I3695" i="1" s="1"/>
  <c r="K217" i="7"/>
  <c r="L217" i="7" s="1"/>
  <c r="M217" i="7" s="1"/>
  <c r="G3800" i="1" s="1"/>
  <c r="I3800" i="1" s="1"/>
  <c r="G218" i="7"/>
  <c r="H218" i="7" s="1"/>
  <c r="I218" i="7" s="1"/>
  <c r="G3696" i="1" s="1"/>
  <c r="I3696" i="1" s="1"/>
  <c r="K218" i="7"/>
  <c r="L218" i="7" s="1"/>
  <c r="M218" i="7" s="1"/>
  <c r="G3801" i="1" s="1"/>
  <c r="I3801" i="1" s="1"/>
  <c r="G219" i="7"/>
  <c r="H219" i="7" s="1"/>
  <c r="I219" i="7" s="1"/>
  <c r="G3697" i="1" s="1"/>
  <c r="I3697" i="1" s="1"/>
  <c r="K219" i="7"/>
  <c r="L219" i="7" s="1"/>
  <c r="M219" i="7" s="1"/>
  <c r="G3802" i="1" s="1"/>
  <c r="I3802" i="1" s="1"/>
  <c r="G220" i="7"/>
  <c r="H220" i="7" s="1"/>
  <c r="I220" i="7" s="1"/>
  <c r="G3698" i="1" s="1"/>
  <c r="I3698" i="1" s="1"/>
  <c r="K220" i="7"/>
  <c r="L220" i="7" s="1"/>
  <c r="M220" i="7" s="1"/>
  <c r="G3803" i="1" s="1"/>
  <c r="G221" i="7"/>
  <c r="H221" i="7" s="1"/>
  <c r="I221" i="7" s="1"/>
  <c r="K221" i="7"/>
  <c r="L221" i="7" s="1"/>
  <c r="M221" i="7" s="1"/>
  <c r="G222" i="7"/>
  <c r="H222" i="7" s="1"/>
  <c r="I222" i="7" s="1"/>
  <c r="K222" i="7"/>
  <c r="L222" i="7" s="1"/>
  <c r="M222" i="7" s="1"/>
  <c r="G223" i="7"/>
  <c r="H223" i="7" s="1"/>
  <c r="I223" i="7" s="1"/>
  <c r="K223" i="7"/>
  <c r="L223" i="7" s="1"/>
  <c r="M223" i="7" s="1"/>
  <c r="G224" i="7"/>
  <c r="H224" i="7" s="1"/>
  <c r="I224" i="7" s="1"/>
  <c r="K224" i="7"/>
  <c r="L224" i="7" s="1"/>
  <c r="M224" i="7" s="1"/>
  <c r="G225" i="7"/>
  <c r="H225" i="7" s="1"/>
  <c r="I225" i="7" s="1"/>
  <c r="G3699" i="1" s="1"/>
  <c r="I3699" i="1" s="1"/>
  <c r="K225" i="7"/>
  <c r="L225" i="7" s="1"/>
  <c r="M225" i="7" s="1"/>
  <c r="G3805" i="1" s="1"/>
  <c r="G226" i="7"/>
  <c r="H226" i="7" s="1"/>
  <c r="I226" i="7" s="1"/>
  <c r="G3700" i="1" s="1"/>
  <c r="I3700" i="1" s="1"/>
  <c r="K226" i="7"/>
  <c r="L226" i="7" s="1"/>
  <c r="M226" i="7" s="1"/>
  <c r="G3806" i="1" s="1"/>
  <c r="G227" i="7"/>
  <c r="H227" i="7" s="1"/>
  <c r="I227" i="7" s="1"/>
  <c r="G3701" i="1" s="1"/>
  <c r="I3701" i="1" s="1"/>
  <c r="K227" i="7"/>
  <c r="L227" i="7" s="1"/>
  <c r="M227" i="7" s="1"/>
  <c r="G3807" i="1" s="1"/>
  <c r="I3807" i="1" s="1"/>
  <c r="G228" i="7"/>
  <c r="H228" i="7" s="1"/>
  <c r="I228" i="7" s="1"/>
  <c r="K228" i="7"/>
  <c r="L228" i="7" s="1"/>
  <c r="M228" i="7" s="1"/>
  <c r="G229" i="7"/>
  <c r="H229" i="7" s="1"/>
  <c r="I229" i="7" s="1"/>
  <c r="K229" i="7"/>
  <c r="L229" i="7" s="1"/>
  <c r="M229" i="7" s="1"/>
  <c r="G230" i="7"/>
  <c r="H230" i="7" s="1"/>
  <c r="I230" i="7" s="1"/>
  <c r="K230" i="7"/>
  <c r="L230" i="7" s="1"/>
  <c r="M230" i="7" s="1"/>
  <c r="G231" i="7"/>
  <c r="H231" i="7" s="1"/>
  <c r="I231" i="7" s="1"/>
  <c r="K231" i="7"/>
  <c r="L231" i="7" s="1"/>
  <c r="M231" i="7" s="1"/>
  <c r="G232" i="7"/>
  <c r="H232" i="7" s="1"/>
  <c r="I232" i="7" s="1"/>
  <c r="G3702" i="1" s="1"/>
  <c r="I3702" i="1" s="1"/>
  <c r="K232" i="7"/>
  <c r="L232" i="7" s="1"/>
  <c r="M232" i="7" s="1"/>
  <c r="G3808" i="1" s="1"/>
  <c r="G233" i="7"/>
  <c r="H233" i="7" s="1"/>
  <c r="I233" i="7" s="1"/>
  <c r="K233" i="7"/>
  <c r="L233" i="7" s="1"/>
  <c r="M233" i="7" s="1"/>
  <c r="G234" i="7"/>
  <c r="H234" i="7" s="1"/>
  <c r="I234" i="7" s="1"/>
  <c r="G3703" i="1" s="1"/>
  <c r="I3703" i="1" s="1"/>
  <c r="K234" i="7"/>
  <c r="L234" i="7" s="1"/>
  <c r="M234" i="7" s="1"/>
  <c r="G235" i="7"/>
  <c r="H235" i="7" s="1"/>
  <c r="I235" i="7" s="1"/>
  <c r="K235" i="7"/>
  <c r="L235" i="7" s="1"/>
  <c r="M235" i="7" s="1"/>
  <c r="G3809" i="1" s="1"/>
  <c r="G236" i="7"/>
  <c r="H236" i="7" s="1"/>
  <c r="I236" i="7" s="1"/>
  <c r="G3704" i="1" s="1"/>
  <c r="I3704" i="1" s="1"/>
  <c r="K236" i="7"/>
  <c r="L236" i="7" s="1"/>
  <c r="M236" i="7" s="1"/>
  <c r="G3810" i="1" s="1"/>
  <c r="G237" i="7"/>
  <c r="H237" i="7" s="1"/>
  <c r="I237" i="7" s="1"/>
  <c r="K237" i="7"/>
  <c r="L237" i="7" s="1"/>
  <c r="M237" i="7" s="1"/>
  <c r="G238" i="7"/>
  <c r="H238" i="7" s="1"/>
  <c r="I238" i="7" s="1"/>
  <c r="K238" i="7"/>
  <c r="L238" i="7" s="1"/>
  <c r="M238" i="7" s="1"/>
  <c r="G239" i="7"/>
  <c r="H239" i="7" s="1"/>
  <c r="I239" i="7" s="1"/>
  <c r="K239" i="7"/>
  <c r="L239" i="7" s="1"/>
  <c r="M239" i="7" s="1"/>
  <c r="G240" i="7"/>
  <c r="H240" i="7" s="1"/>
  <c r="I240" i="7" s="1"/>
  <c r="K240" i="7"/>
  <c r="L240" i="7" s="1"/>
  <c r="M240" i="7" s="1"/>
  <c r="G241" i="7"/>
  <c r="H241" i="7" s="1"/>
  <c r="I241" i="7" s="1"/>
  <c r="K241" i="7"/>
  <c r="L241" i="7" s="1"/>
  <c r="M241" i="7" s="1"/>
  <c r="G242" i="7"/>
  <c r="H242" i="7" s="1"/>
  <c r="I242" i="7" s="1"/>
  <c r="K242" i="7"/>
  <c r="L242" i="7" s="1"/>
  <c r="M242" i="7" s="1"/>
  <c r="G243" i="7"/>
  <c r="H243" i="7" s="1"/>
  <c r="I243" i="7" s="1"/>
  <c r="K243" i="7"/>
  <c r="L243" i="7" s="1"/>
  <c r="M243" i="7" s="1"/>
  <c r="G244" i="7"/>
  <c r="H244" i="7" s="1"/>
  <c r="I244" i="7" s="1"/>
  <c r="K244" i="7"/>
  <c r="L244" i="7" s="1"/>
  <c r="M244" i="7" s="1"/>
  <c r="G245" i="7"/>
  <c r="H245" i="7" s="1"/>
  <c r="I245" i="7" s="1"/>
  <c r="K245" i="7"/>
  <c r="L245" i="7" s="1"/>
  <c r="M245" i="7" s="1"/>
  <c r="G246" i="7"/>
  <c r="H246" i="7" s="1"/>
  <c r="I246" i="7" s="1"/>
  <c r="G3706" i="1" s="1"/>
  <c r="I3706" i="1" s="1"/>
  <c r="K246" i="7"/>
  <c r="L246" i="7" s="1"/>
  <c r="M246" i="7" s="1"/>
  <c r="G3811" i="1" s="1"/>
  <c r="I3811" i="1" s="1"/>
  <c r="G247" i="7"/>
  <c r="H247" i="7" s="1"/>
  <c r="I247" i="7" s="1"/>
  <c r="G3707" i="1" s="1"/>
  <c r="I3707" i="1" s="1"/>
  <c r="K247" i="7"/>
  <c r="L247" i="7" s="1"/>
  <c r="M247" i="7" s="1"/>
  <c r="G3812" i="1" s="1"/>
  <c r="I3812" i="1" s="1"/>
  <c r="G248" i="7"/>
  <c r="H248" i="7" s="1"/>
  <c r="I248" i="7" s="1"/>
  <c r="G3708" i="1" s="1"/>
  <c r="I3708" i="1" s="1"/>
  <c r="K248" i="7"/>
  <c r="L248" i="7" s="1"/>
  <c r="M248" i="7" s="1"/>
  <c r="G3813" i="1" s="1"/>
  <c r="G249" i="7"/>
  <c r="H249" i="7" s="1"/>
  <c r="I249" i="7" s="1"/>
  <c r="G3705" i="1" s="1"/>
  <c r="I3705" i="1" s="1"/>
  <c r="K249" i="7"/>
  <c r="L249" i="7" s="1"/>
  <c r="M249" i="7" s="1"/>
  <c r="G3814" i="1" s="1"/>
  <c r="G250" i="7"/>
  <c r="H250" i="7" s="1"/>
  <c r="I250" i="7" s="1"/>
  <c r="K250" i="7"/>
  <c r="L250" i="7" s="1"/>
  <c r="M250" i="7" s="1"/>
  <c r="G251" i="7"/>
  <c r="H251" i="7" s="1"/>
  <c r="I251" i="7" s="1"/>
  <c r="K251" i="7"/>
  <c r="L251" i="7" s="1"/>
  <c r="M251" i="7" s="1"/>
  <c r="G252" i="7"/>
  <c r="H252" i="7" s="1"/>
  <c r="I252" i="7" s="1"/>
  <c r="K252" i="7"/>
  <c r="L252" i="7" s="1"/>
  <c r="M252" i="7" s="1"/>
  <c r="G253" i="7"/>
  <c r="H253" i="7" s="1"/>
  <c r="I253" i="7" s="1"/>
  <c r="G3709" i="1" s="1"/>
  <c r="I3709" i="1" s="1"/>
  <c r="K253" i="7"/>
  <c r="L253" i="7" s="1"/>
  <c r="M253" i="7" s="1"/>
  <c r="G3815" i="1" s="1"/>
  <c r="I3815" i="1" s="1"/>
  <c r="G254" i="7"/>
  <c r="H254" i="7" s="1"/>
  <c r="I254" i="7" s="1"/>
  <c r="G3710" i="1" s="1"/>
  <c r="I3710" i="1" s="1"/>
  <c r="K254" i="7"/>
  <c r="L254" i="7" s="1"/>
  <c r="M254" i="7" s="1"/>
  <c r="G3816" i="1" s="1"/>
  <c r="G255" i="7"/>
  <c r="H255" i="7" s="1"/>
  <c r="I255" i="7" s="1"/>
  <c r="G3711" i="1" s="1"/>
  <c r="I3711" i="1" s="1"/>
  <c r="K255" i="7"/>
  <c r="L255" i="7" s="1"/>
  <c r="M255" i="7" s="1"/>
  <c r="G3817" i="1" s="1"/>
  <c r="G256" i="7"/>
  <c r="H256" i="7" s="1"/>
  <c r="I256" i="7" s="1"/>
  <c r="K256" i="7"/>
  <c r="L256" i="7" s="1"/>
  <c r="M256" i="7" s="1"/>
  <c r="G257" i="7"/>
  <c r="H257" i="7" s="1"/>
  <c r="I257" i="7" s="1"/>
  <c r="K257" i="7"/>
  <c r="L257" i="7" s="1"/>
  <c r="M257" i="7" s="1"/>
  <c r="G258" i="7"/>
  <c r="H258" i="7" s="1"/>
  <c r="I258" i="7" s="1"/>
  <c r="K258" i="7"/>
  <c r="L258" i="7" s="1"/>
  <c r="M258" i="7" s="1"/>
  <c r="G259" i="7"/>
  <c r="H259" i="7" s="1"/>
  <c r="I259" i="7" s="1"/>
  <c r="K259" i="7"/>
  <c r="L259" i="7" s="1"/>
  <c r="M259" i="7" s="1"/>
  <c r="G260" i="7"/>
  <c r="H260" i="7" s="1"/>
  <c r="I260" i="7" s="1"/>
  <c r="K260" i="7"/>
  <c r="L260" i="7" s="1"/>
  <c r="M260" i="7" s="1"/>
  <c r="G261" i="7"/>
  <c r="H261" i="7" s="1"/>
  <c r="I261" i="7" s="1"/>
  <c r="G3715" i="1" s="1"/>
  <c r="I3715" i="1" s="1"/>
  <c r="K261" i="7"/>
  <c r="L261" i="7" s="1"/>
  <c r="M261" i="7" s="1"/>
  <c r="G262" i="7"/>
  <c r="H262" i="7" s="1"/>
  <c r="I262" i="7" s="1"/>
  <c r="G3712" i="1" s="1"/>
  <c r="I3712" i="1" s="1"/>
  <c r="K262" i="7"/>
  <c r="L262" i="7" s="1"/>
  <c r="M262" i="7" s="1"/>
  <c r="G3818" i="1" s="1"/>
  <c r="I3818" i="1" s="1"/>
  <c r="G263" i="7"/>
  <c r="H263" i="7" s="1"/>
  <c r="I263" i="7" s="1"/>
  <c r="G3713" i="1" s="1"/>
  <c r="I3713" i="1" s="1"/>
  <c r="K263" i="7"/>
  <c r="L263" i="7" s="1"/>
  <c r="M263" i="7" s="1"/>
  <c r="G3819" i="1" s="1"/>
  <c r="G264" i="7"/>
  <c r="H264" i="7" s="1"/>
  <c r="I264" i="7" s="1"/>
  <c r="G3714" i="1" s="1"/>
  <c r="I3714" i="1" s="1"/>
  <c r="K264" i="7"/>
  <c r="L264" i="7" s="1"/>
  <c r="M264" i="7" s="1"/>
  <c r="G3820" i="1" s="1"/>
  <c r="G265" i="7"/>
  <c r="H265" i="7" s="1"/>
  <c r="I265" i="7" s="1"/>
  <c r="K265" i="7"/>
  <c r="L265" i="7" s="1"/>
  <c r="M265" i="7" s="1"/>
  <c r="G266" i="7"/>
  <c r="H266" i="7" s="1"/>
  <c r="I266" i="7" s="1"/>
  <c r="K266" i="7"/>
  <c r="L266" i="7" s="1"/>
  <c r="M266" i="7" s="1"/>
  <c r="G267" i="7"/>
  <c r="H267" i="7" s="1"/>
  <c r="I267" i="7" s="1"/>
  <c r="K267" i="7"/>
  <c r="L267" i="7" s="1"/>
  <c r="M267" i="7" s="1"/>
  <c r="G268" i="7"/>
  <c r="H268" i="7" s="1"/>
  <c r="I268" i="7" s="1"/>
  <c r="K268" i="7"/>
  <c r="L268" i="7" s="1"/>
  <c r="M268" i="7" s="1"/>
  <c r="G269" i="7"/>
  <c r="H269" i="7" s="1"/>
  <c r="I269" i="7" s="1"/>
  <c r="K269" i="7"/>
  <c r="L269" i="7" s="1"/>
  <c r="M269" i="7" s="1"/>
  <c r="G270" i="7"/>
  <c r="H270" i="7" s="1"/>
  <c r="I270" i="7" s="1"/>
  <c r="G3716" i="1" s="1"/>
  <c r="K270" i="7"/>
  <c r="L270" i="7" s="1"/>
  <c r="M270" i="7" s="1"/>
  <c r="G3821" i="1" s="1"/>
  <c r="G271" i="7"/>
  <c r="H271" i="7" s="1"/>
  <c r="I271" i="7" s="1"/>
  <c r="G3717" i="1" s="1"/>
  <c r="K271" i="7"/>
  <c r="L271" i="7" s="1"/>
  <c r="M271" i="7" s="1"/>
  <c r="G272" i="7"/>
  <c r="H272" i="7" s="1"/>
  <c r="I272" i="7" s="1"/>
  <c r="G3718" i="1" s="1"/>
  <c r="K272" i="7"/>
  <c r="L272" i="7" s="1"/>
  <c r="M272" i="7" s="1"/>
  <c r="G273" i="7"/>
  <c r="H273" i="7" s="1"/>
  <c r="I273" i="7" s="1"/>
  <c r="K273" i="7"/>
  <c r="L273" i="7" s="1"/>
  <c r="M273" i="7" s="1"/>
  <c r="G274" i="7"/>
  <c r="H274" i="7" s="1"/>
  <c r="I274" i="7" s="1"/>
  <c r="K274" i="7"/>
  <c r="L274" i="7" s="1"/>
  <c r="M274" i="7" s="1"/>
  <c r="G275" i="7"/>
  <c r="H275" i="7" s="1"/>
  <c r="I275" i="7" s="1"/>
  <c r="G3719" i="1" s="1"/>
  <c r="K275" i="7"/>
  <c r="L275" i="7" s="1"/>
  <c r="M275" i="7" s="1"/>
  <c r="G3823" i="1" s="1"/>
  <c r="I3823" i="1" s="1"/>
  <c r="G276" i="7"/>
  <c r="H276" i="7" s="1"/>
  <c r="I276" i="7" s="1"/>
  <c r="G3720" i="1" s="1"/>
  <c r="K276" i="7"/>
  <c r="L276" i="7" s="1"/>
  <c r="M276" i="7" s="1"/>
  <c r="G3824" i="1" s="1"/>
  <c r="G277" i="7"/>
  <c r="H277" i="7" s="1"/>
  <c r="I277" i="7" s="1"/>
  <c r="G3721" i="1" s="1"/>
  <c r="K277" i="7"/>
  <c r="L277" i="7" s="1"/>
  <c r="M277" i="7" s="1"/>
  <c r="G3822" i="1" s="1"/>
  <c r="G278" i="7"/>
  <c r="H278" i="7" s="1"/>
  <c r="I278" i="7" s="1"/>
  <c r="K278" i="7"/>
  <c r="L278" i="7" s="1"/>
  <c r="M278" i="7" s="1"/>
  <c r="G279" i="7"/>
  <c r="H279" i="7" s="1"/>
  <c r="I279" i="7" s="1"/>
  <c r="G3723" i="1" s="1"/>
  <c r="K279" i="7"/>
  <c r="L279" i="7" s="1"/>
  <c r="M279" i="7" s="1"/>
  <c r="G3826" i="1" s="1"/>
  <c r="G280" i="7"/>
  <c r="H280" i="7" s="1"/>
  <c r="I280" i="7" s="1"/>
  <c r="G3724" i="1" s="1"/>
  <c r="K280" i="7"/>
  <c r="L280" i="7" s="1"/>
  <c r="M280" i="7" s="1"/>
  <c r="G3827" i="1" s="1"/>
  <c r="G281" i="7"/>
  <c r="H281" i="7" s="1"/>
  <c r="I281" i="7" s="1"/>
  <c r="G3722" i="1" s="1"/>
  <c r="K281" i="7"/>
  <c r="L281" i="7" s="1"/>
  <c r="M281" i="7" s="1"/>
  <c r="G282" i="7"/>
  <c r="H282" i="7" s="1"/>
  <c r="I282" i="7" s="1"/>
  <c r="K282" i="7"/>
  <c r="L282" i="7" s="1"/>
  <c r="M282" i="7" s="1"/>
  <c r="G283" i="7"/>
  <c r="H283" i="7" s="1"/>
  <c r="I283" i="7" s="1"/>
  <c r="G3725" i="1" s="1"/>
  <c r="K283" i="7"/>
  <c r="L283" i="7" s="1"/>
  <c r="M283" i="7" s="1"/>
  <c r="G284" i="7"/>
  <c r="H284" i="7" s="1"/>
  <c r="I284" i="7" s="1"/>
  <c r="K284" i="7"/>
  <c r="L284" i="7" s="1"/>
  <c r="M284" i="7" s="1"/>
  <c r="G285" i="7"/>
  <c r="H285" i="7" s="1"/>
  <c r="I285" i="7" s="1"/>
  <c r="G3726" i="1" s="1"/>
  <c r="G286" i="7"/>
  <c r="H286" i="7" s="1"/>
  <c r="I286" i="7" s="1"/>
  <c r="I3406" i="1"/>
  <c r="I3148" i="1"/>
  <c r="I3140" i="1"/>
  <c r="I3241" i="1"/>
  <c r="I3289" i="1"/>
  <c r="I3286" i="1"/>
  <c r="I3259" i="1"/>
  <c r="I2981" i="1"/>
  <c r="I3100" i="1"/>
  <c r="I3281" i="1"/>
  <c r="I3053" i="1"/>
  <c r="I3030" i="1"/>
  <c r="I3238" i="1"/>
  <c r="I2982" i="1"/>
  <c r="I2941" i="1"/>
  <c r="I2896" i="1"/>
  <c r="I3201" i="1"/>
  <c r="I2796" i="1"/>
  <c r="I3093" i="1"/>
  <c r="I3055" i="1"/>
  <c r="I2965" i="1"/>
  <c r="I2924" i="1"/>
  <c r="I2845" i="1"/>
  <c r="I2843" i="1"/>
  <c r="I2826" i="1"/>
  <c r="I3203" i="1"/>
  <c r="I2791" i="1"/>
  <c r="I2745" i="1"/>
  <c r="I3082" i="1"/>
  <c r="I3067" i="1"/>
  <c r="I2949" i="1"/>
  <c r="H338" i="5"/>
  <c r="I335" i="5"/>
  <c r="I331" i="5"/>
  <c r="H330" i="5"/>
  <c r="I327" i="5"/>
  <c r="H326" i="5"/>
  <c r="I324" i="5"/>
  <c r="I322" i="5"/>
  <c r="I320" i="5"/>
  <c r="I318" i="5"/>
  <c r="I316" i="5"/>
  <c r="I314" i="5"/>
  <c r="I312" i="5"/>
  <c r="I308" i="5"/>
  <c r="I306" i="5"/>
  <c r="I304" i="5"/>
  <c r="I302" i="5"/>
  <c r="I300" i="5"/>
  <c r="I298" i="5"/>
  <c r="I296" i="5"/>
  <c r="I294" i="5"/>
  <c r="I292" i="5"/>
  <c r="I288" i="5"/>
  <c r="I285" i="5"/>
  <c r="H284" i="5"/>
  <c r="I281" i="5"/>
  <c r="I280" i="5" s="1"/>
  <c r="I277" i="5"/>
  <c r="H276" i="5"/>
  <c r="I274" i="5"/>
  <c r="I270" i="5"/>
  <c r="G245" i="5"/>
  <c r="I229" i="5"/>
  <c r="H229" i="5"/>
  <c r="I2813" i="1"/>
  <c r="G338" i="5"/>
  <c r="G330" i="5"/>
  <c r="G326" i="5"/>
  <c r="G284" i="5"/>
  <c r="G276" i="5"/>
  <c r="H274" i="5"/>
  <c r="I271" i="5"/>
  <c r="H270" i="5"/>
  <c r="L270" i="5" s="1"/>
  <c r="Y270" i="5" s="1"/>
  <c r="H266" i="5"/>
  <c r="G266" i="5"/>
  <c r="I263" i="5"/>
  <c r="G263" i="5"/>
  <c r="H263" i="5"/>
  <c r="I249" i="5"/>
  <c r="I267" i="5"/>
  <c r="H267" i="5"/>
  <c r="I237" i="5"/>
  <c r="G237" i="5"/>
  <c r="H237" i="5"/>
  <c r="G233" i="5"/>
  <c r="K233" i="5" s="1"/>
  <c r="X233" i="5" s="1"/>
  <c r="I257" i="5"/>
  <c r="G257" i="5"/>
  <c r="H257" i="5"/>
  <c r="G253" i="5"/>
  <c r="I241" i="5"/>
  <c r="G241" i="5"/>
  <c r="H241" i="5"/>
  <c r="G225" i="5"/>
  <c r="H225" i="5"/>
  <c r="G262" i="5"/>
  <c r="G256" i="5"/>
  <c r="G252" i="5"/>
  <c r="G248" i="5"/>
  <c r="K248" i="5" s="1"/>
  <c r="P248" i="5" s="1"/>
  <c r="G244" i="5"/>
  <c r="G240" i="5"/>
  <c r="G236" i="5"/>
  <c r="M236" i="5" s="1"/>
  <c r="G232" i="5"/>
  <c r="G228" i="5"/>
  <c r="G224" i="5"/>
  <c r="H221" i="5"/>
  <c r="G220" i="5"/>
  <c r="K220" i="5" s="1"/>
  <c r="X220" i="5" s="1"/>
  <c r="G216" i="5"/>
  <c r="H213" i="5"/>
  <c r="G212" i="5"/>
  <c r="H209" i="5"/>
  <c r="H208" i="5" s="1"/>
  <c r="H205" i="5"/>
  <c r="G204" i="5"/>
  <c r="I202" i="5"/>
  <c r="H201" i="5"/>
  <c r="I198" i="5"/>
  <c r="H197" i="5"/>
  <c r="I194" i="5"/>
  <c r="H193" i="5"/>
  <c r="I190" i="5"/>
  <c r="H189" i="5"/>
  <c r="I186" i="5"/>
  <c r="H185" i="5"/>
  <c r="H184" i="5" s="1"/>
  <c r="H181" i="5"/>
  <c r="I178" i="5"/>
  <c r="H177" i="5"/>
  <c r="I174" i="5"/>
  <c r="M174" i="5" s="1"/>
  <c r="I173" i="5"/>
  <c r="I169" i="5"/>
  <c r="M169" i="5" s="1"/>
  <c r="Z169" i="5" s="1"/>
  <c r="G165" i="5"/>
  <c r="K165" i="5" s="1"/>
  <c r="P165" i="5" s="1"/>
  <c r="I165" i="5"/>
  <c r="I159" i="5"/>
  <c r="G159" i="5"/>
  <c r="I155" i="5"/>
  <c r="G155" i="5"/>
  <c r="G217" i="5"/>
  <c r="G213" i="5"/>
  <c r="G209" i="5"/>
  <c r="G205" i="5"/>
  <c r="G201" i="5"/>
  <c r="G197" i="5"/>
  <c r="M197" i="5" s="1"/>
  <c r="G193" i="5"/>
  <c r="K193" i="5" s="1"/>
  <c r="X193" i="5" s="1"/>
  <c r="G189" i="5"/>
  <c r="G185" i="5"/>
  <c r="G181" i="5"/>
  <c r="G177" i="5"/>
  <c r="H173" i="5"/>
  <c r="I170" i="5"/>
  <c r="H169" i="5"/>
  <c r="G161" i="5"/>
  <c r="I161" i="5"/>
  <c r="G157" i="5"/>
  <c r="G156" i="5" s="1"/>
  <c r="I157" i="5"/>
  <c r="I156" i="5" s="1"/>
  <c r="I143" i="5"/>
  <c r="G143" i="5"/>
  <c r="H143" i="5"/>
  <c r="G112" i="5"/>
  <c r="K112" i="5" s="1"/>
  <c r="P112" i="5" s="1"/>
  <c r="I163" i="5"/>
  <c r="G163" i="5"/>
  <c r="I151" i="5"/>
  <c r="H151" i="5"/>
  <c r="H139" i="5"/>
  <c r="H135" i="5"/>
  <c r="H127" i="5"/>
  <c r="H123" i="5"/>
  <c r="H119" i="5"/>
  <c r="I153" i="5"/>
  <c r="I149" i="5"/>
  <c r="I145" i="5"/>
  <c r="I141" i="5"/>
  <c r="G139" i="5"/>
  <c r="M139" i="5" s="1"/>
  <c r="Z139" i="5" s="1"/>
  <c r="I137" i="5"/>
  <c r="G135" i="5"/>
  <c r="K135" i="5" s="1"/>
  <c r="P135" i="5" s="1"/>
  <c r="I133" i="5"/>
  <c r="I129" i="5"/>
  <c r="G127" i="5"/>
  <c r="K126" i="5"/>
  <c r="P126" i="5" s="1"/>
  <c r="G123" i="5"/>
  <c r="I121" i="5"/>
  <c r="G119" i="5"/>
  <c r="I117" i="5"/>
  <c r="G115" i="5"/>
  <c r="I113" i="5"/>
  <c r="I112" i="5" s="1"/>
  <c r="G111" i="5"/>
  <c r="I109" i="5"/>
  <c r="M109" i="5" s="1"/>
  <c r="R109" i="5" s="1"/>
  <c r="G107" i="5"/>
  <c r="I105" i="5"/>
  <c r="G103" i="5"/>
  <c r="I101" i="5"/>
  <c r="G99" i="5"/>
  <c r="L99" i="5" s="1"/>
  <c r="Y99" i="5" s="1"/>
  <c r="I97" i="5"/>
  <c r="G95" i="5"/>
  <c r="G91" i="5"/>
  <c r="L91" i="5" s="1"/>
  <c r="Q91" i="5" s="1"/>
  <c r="G87" i="5"/>
  <c r="G83" i="5"/>
  <c r="K83" i="5" s="1"/>
  <c r="X83" i="5" s="1"/>
  <c r="G79" i="5"/>
  <c r="I77" i="5"/>
  <c r="G75" i="5"/>
  <c r="I73" i="5"/>
  <c r="G71" i="5"/>
  <c r="K70" i="5"/>
  <c r="P70" i="5" s="1"/>
  <c r="I69" i="5"/>
  <c r="G67" i="5"/>
  <c r="I65" i="5"/>
  <c r="G63" i="5"/>
  <c r="I61" i="5"/>
  <c r="H60" i="5"/>
  <c r="G59" i="5"/>
  <c r="H56" i="5"/>
  <c r="I53" i="5"/>
  <c r="H52" i="5"/>
  <c r="H113" i="5"/>
  <c r="H112" i="5" s="1"/>
  <c r="H109" i="5"/>
  <c r="H105" i="5"/>
  <c r="H101" i="5"/>
  <c r="H97" i="5"/>
  <c r="H77" i="5"/>
  <c r="H73" i="5"/>
  <c r="H69" i="5"/>
  <c r="H65" i="5"/>
  <c r="H61" i="5"/>
  <c r="H53" i="5"/>
  <c r="H48" i="5"/>
  <c r="G47" i="5"/>
  <c r="H44" i="5"/>
  <c r="G43" i="5"/>
  <c r="H40" i="5"/>
  <c r="I37" i="5"/>
  <c r="H36" i="5"/>
  <c r="I33" i="5"/>
  <c r="H32" i="5"/>
  <c r="I29" i="5"/>
  <c r="I27" i="5"/>
  <c r="H24" i="5"/>
  <c r="G21" i="5"/>
  <c r="H20" i="5"/>
  <c r="H17" i="5"/>
  <c r="G16" i="5"/>
  <c r="G1881" i="1"/>
  <c r="I1881" i="1" s="1"/>
  <c r="H50" i="5"/>
  <c r="L50" i="5" s="1"/>
  <c r="I47" i="5"/>
  <c r="I43" i="5"/>
  <c r="H34" i="5"/>
  <c r="I21" i="5"/>
  <c r="I16" i="5"/>
  <c r="H15" i="5"/>
  <c r="G1768" i="1"/>
  <c r="I1768" i="1" s="1"/>
  <c r="I2646" i="1"/>
  <c r="I2644" i="1"/>
  <c r="I2649" i="1"/>
  <c r="I2648" i="1"/>
  <c r="I2633" i="1"/>
  <c r="I2604" i="1"/>
  <c r="I2590" i="1"/>
  <c r="I2598" i="1"/>
  <c r="I2583" i="1"/>
  <c r="I2632" i="1"/>
  <c r="I2626" i="1"/>
  <c r="I2573" i="1"/>
  <c r="I2569" i="1"/>
  <c r="I2616" i="1"/>
  <c r="I2543" i="1"/>
  <c r="I2470" i="1"/>
  <c r="I2515" i="1"/>
  <c r="I2481" i="1"/>
  <c r="I2466" i="1"/>
  <c r="I2482" i="1"/>
  <c r="I2440" i="1"/>
  <c r="I2476" i="1"/>
  <c r="I2435" i="1"/>
  <c r="I2512" i="1"/>
  <c r="K67" i="5"/>
  <c r="X67" i="5" s="1"/>
  <c r="I3023" i="1"/>
  <c r="I2894" i="1"/>
  <c r="I3236" i="1"/>
  <c r="I2446" i="1"/>
  <c r="I2550" i="1"/>
  <c r="I2493" i="1"/>
  <c r="I2529" i="1"/>
  <c r="K225" i="5"/>
  <c r="X225" i="5" s="1"/>
  <c r="I2810" i="1"/>
  <c r="I2862" i="1"/>
  <c r="I2931" i="1"/>
  <c r="I3192" i="1"/>
  <c r="I2835" i="1"/>
  <c r="I2990" i="1"/>
  <c r="I3260" i="1"/>
  <c r="I3018" i="1"/>
  <c r="I3115" i="1"/>
  <c r="I3065" i="1"/>
  <c r="I3111" i="1"/>
  <c r="I3265" i="1"/>
  <c r="I3419" i="1"/>
  <c r="I2489" i="1"/>
  <c r="I2838" i="1"/>
  <c r="I2436" i="1"/>
  <c r="K232" i="5"/>
  <c r="X232" i="5" s="1"/>
  <c r="I2875" i="1"/>
  <c r="I2844" i="1"/>
  <c r="I2877" i="1"/>
  <c r="I2854" i="1"/>
  <c r="I2544" i="1"/>
  <c r="L338" i="5"/>
  <c r="I3278" i="1"/>
  <c r="I3056" i="1"/>
  <c r="I3136" i="1"/>
  <c r="I2647" i="1"/>
  <c r="I2547" i="1"/>
  <c r="L157" i="5"/>
  <c r="Y157" i="5" s="1"/>
  <c r="I2850" i="1"/>
  <c r="I2906" i="1"/>
  <c r="I3039" i="1"/>
  <c r="I2943" i="1"/>
  <c r="I2787" i="1"/>
  <c r="I2807" i="1"/>
  <c r="I3002" i="1"/>
  <c r="I3271" i="1"/>
  <c r="H3772" i="1" l="1"/>
  <c r="I3772" i="1" s="1"/>
  <c r="H3780" i="1"/>
  <c r="I3780" i="1" s="1"/>
  <c r="H3773" i="1"/>
  <c r="I3773" i="1" s="1"/>
  <c r="H3771" i="1"/>
  <c r="I3771" i="1" s="1"/>
  <c r="H3783" i="1"/>
  <c r="I3783" i="1" s="1"/>
  <c r="H3762" i="1"/>
  <c r="I3762" i="1" s="1"/>
  <c r="H3782" i="1"/>
  <c r="I3782" i="1" s="1"/>
  <c r="H3781" i="1"/>
  <c r="I3781" i="1" s="1"/>
  <c r="H3674" i="1"/>
  <c r="I3674" i="1" s="1"/>
  <c r="H3666" i="1"/>
  <c r="I3666" i="1" s="1"/>
  <c r="H3673" i="1"/>
  <c r="I3673" i="1" s="1"/>
  <c r="H3643" i="1"/>
  <c r="I3643" i="1" s="1"/>
  <c r="H3664" i="1"/>
  <c r="I3664" i="1" s="1"/>
  <c r="H3642" i="1"/>
  <c r="I3642" i="1" s="1"/>
  <c r="H3665" i="1"/>
  <c r="I3665" i="1" s="1"/>
  <c r="H3654" i="1"/>
  <c r="I3654" i="1" s="1"/>
  <c r="H3676" i="1"/>
  <c r="I3676" i="1" s="1"/>
  <c r="H3655" i="1"/>
  <c r="I3655" i="1" s="1"/>
  <c r="H3653" i="1"/>
  <c r="I3653" i="1" s="1"/>
  <c r="H3641" i="1"/>
  <c r="I3641" i="1" s="1"/>
  <c r="H3675" i="1"/>
  <c r="I3675" i="1" s="1"/>
  <c r="I64" i="5"/>
  <c r="H58" i="5"/>
  <c r="H57" i="5" s="1"/>
  <c r="L57" i="5" s="1"/>
  <c r="Q57" i="5" s="1"/>
  <c r="G649" i="1"/>
  <c r="H64" i="5"/>
  <c r="L64" i="5" s="1"/>
  <c r="G647" i="1"/>
  <c r="L143" i="5"/>
  <c r="Y143" i="5" s="1"/>
  <c r="G200" i="5"/>
  <c r="G215" i="5"/>
  <c r="L215" i="5" s="1"/>
  <c r="L330" i="5"/>
  <c r="I162" i="5"/>
  <c r="G645" i="1"/>
  <c r="L326" i="5"/>
  <c r="I303" i="5"/>
  <c r="I179" i="5"/>
  <c r="K93" i="5"/>
  <c r="P93" i="5" s="1"/>
  <c r="I319" i="5"/>
  <c r="M112" i="5"/>
  <c r="Z112" i="5" s="1"/>
  <c r="M274" i="5"/>
  <c r="Z274" i="5" s="1"/>
  <c r="L263" i="5"/>
  <c r="Y263" i="5" s="1"/>
  <c r="K244" i="5"/>
  <c r="G31" i="5"/>
  <c r="L53" i="5"/>
  <c r="Y53" i="5" s="1"/>
  <c r="L109" i="5"/>
  <c r="Q109" i="5" s="1"/>
  <c r="I89" i="5"/>
  <c r="M89" i="5" s="1"/>
  <c r="R89" i="5" s="1"/>
  <c r="K146" i="5"/>
  <c r="P146" i="5" s="1"/>
  <c r="L169" i="5"/>
  <c r="Y169" i="5" s="1"/>
  <c r="K209" i="5"/>
  <c r="X209" i="5" s="1"/>
  <c r="H217" i="5"/>
  <c r="L217" i="5" s="1"/>
  <c r="K270" i="5"/>
  <c r="X270" i="5" s="1"/>
  <c r="H301" i="5"/>
  <c r="G179" i="5"/>
  <c r="G144" i="5"/>
  <c r="K144" i="5" s="1"/>
  <c r="P144" i="5" s="1"/>
  <c r="K105" i="5"/>
  <c r="P105" i="5" s="1"/>
  <c r="H81" i="5"/>
  <c r="L274" i="5"/>
  <c r="Y274" i="5" s="1"/>
  <c r="L209" i="5"/>
  <c r="Y209" i="5" s="1"/>
  <c r="L119" i="5"/>
  <c r="Q119" i="5" s="1"/>
  <c r="K122" i="5"/>
  <c r="X122" i="5" s="1"/>
  <c r="M157" i="5"/>
  <c r="R157" i="5" s="1"/>
  <c r="K229" i="5"/>
  <c r="P229" i="5" s="1"/>
  <c r="M113" i="5"/>
  <c r="R113" i="5" s="1"/>
  <c r="L112" i="5"/>
  <c r="Y112" i="5" s="1"/>
  <c r="M69" i="5"/>
  <c r="K90" i="5"/>
  <c r="X90" i="5" s="1"/>
  <c r="L123" i="5"/>
  <c r="Y123" i="5" s="1"/>
  <c r="M170" i="5"/>
  <c r="Z170" i="5" s="1"/>
  <c r="K213" i="5"/>
  <c r="P213" i="5" s="1"/>
  <c r="K274" i="5"/>
  <c r="X274" i="5" s="1"/>
  <c r="M266" i="5"/>
  <c r="Z266" i="5" s="1"/>
  <c r="I290" i="5"/>
  <c r="G301" i="5"/>
  <c r="I116" i="5"/>
  <c r="G636" i="1"/>
  <c r="G456" i="1"/>
  <c r="G35" i="5"/>
  <c r="L35" i="5" s="1"/>
  <c r="L69" i="5"/>
  <c r="Y69" i="5" s="1"/>
  <c r="M53" i="5"/>
  <c r="Z53" i="5" s="1"/>
  <c r="I93" i="5"/>
  <c r="M93" i="5" s="1"/>
  <c r="R93" i="5" s="1"/>
  <c r="K110" i="5"/>
  <c r="X110" i="5" s="1"/>
  <c r="K127" i="5"/>
  <c r="P127" i="5" s="1"/>
  <c r="L163" i="5"/>
  <c r="Y163" i="5" s="1"/>
  <c r="L177" i="5"/>
  <c r="Q177" i="5" s="1"/>
  <c r="G221" i="5"/>
  <c r="K221" i="5" s="1"/>
  <c r="X221" i="5" s="1"/>
  <c r="K200" i="5"/>
  <c r="X200" i="5" s="1"/>
  <c r="K238" i="5"/>
  <c r="P238" i="5" s="1"/>
  <c r="K234" i="5"/>
  <c r="P234" i="5" s="1"/>
  <c r="I240" i="5"/>
  <c r="M240" i="5" s="1"/>
  <c r="K151" i="5"/>
  <c r="X151" i="5" s="1"/>
  <c r="I104" i="5"/>
  <c r="I54" i="5"/>
  <c r="M54" i="5" s="1"/>
  <c r="G455" i="1"/>
  <c r="K299" i="5"/>
  <c r="P299" i="5" s="1"/>
  <c r="K139" i="5"/>
  <c r="X139" i="5" s="1"/>
  <c r="L71" i="5"/>
  <c r="Y71" i="5" s="1"/>
  <c r="K212" i="5"/>
  <c r="X212" i="5" s="1"/>
  <c r="K224" i="5"/>
  <c r="P224" i="5" s="1"/>
  <c r="L73" i="5"/>
  <c r="Q73" i="5" s="1"/>
  <c r="K54" i="5"/>
  <c r="X54" i="5" s="1"/>
  <c r="M73" i="5"/>
  <c r="R73" i="5" s="1"/>
  <c r="L111" i="5"/>
  <c r="Y111" i="5" s="1"/>
  <c r="K50" i="5"/>
  <c r="X50" i="5" s="1"/>
  <c r="K181" i="5"/>
  <c r="X181" i="5" s="1"/>
  <c r="K69" i="5"/>
  <c r="X69" i="5" s="1"/>
  <c r="M178" i="5"/>
  <c r="R178" i="5" s="1"/>
  <c r="M228" i="5"/>
  <c r="R228" i="5" s="1"/>
  <c r="K245" i="5"/>
  <c r="X245" i="5" s="1"/>
  <c r="K267" i="5"/>
  <c r="P267" i="5" s="1"/>
  <c r="K315" i="5"/>
  <c r="P315" i="5" s="1"/>
  <c r="K71" i="5"/>
  <c r="P71" i="5" s="1"/>
  <c r="L56" i="5"/>
  <c r="Q56" i="5" s="1"/>
  <c r="L95" i="5"/>
  <c r="Q95" i="5" s="1"/>
  <c r="K169" i="5"/>
  <c r="P169" i="5" s="1"/>
  <c r="K155" i="5"/>
  <c r="X155" i="5" s="1"/>
  <c r="M202" i="5"/>
  <c r="Z202" i="5" s="1"/>
  <c r="L241" i="5"/>
  <c r="Q241" i="5" s="1"/>
  <c r="M237" i="5"/>
  <c r="R237" i="5" s="1"/>
  <c r="M270" i="5"/>
  <c r="R270" i="5" s="1"/>
  <c r="I216" i="5"/>
  <c r="G162" i="5"/>
  <c r="I80" i="5"/>
  <c r="L189" i="5"/>
  <c r="Q189" i="5" s="1"/>
  <c r="G39" i="5"/>
  <c r="K39" i="5" s="1"/>
  <c r="P39" i="5" s="1"/>
  <c r="K114" i="5"/>
  <c r="X114" i="5" s="1"/>
  <c r="K56" i="5"/>
  <c r="P56" i="5" s="1"/>
  <c r="I182" i="5"/>
  <c r="M182" i="5" s="1"/>
  <c r="K204" i="5"/>
  <c r="P204" i="5" s="1"/>
  <c r="M300" i="5"/>
  <c r="M301" i="5" s="1"/>
  <c r="R301" i="5" s="1"/>
  <c r="G633" i="1"/>
  <c r="K189" i="5"/>
  <c r="X189" i="5" s="1"/>
  <c r="I25" i="5"/>
  <c r="K21" i="5"/>
  <c r="P21" i="5" s="1"/>
  <c r="H89" i="5"/>
  <c r="L89" i="5" s="1"/>
  <c r="Y89" i="5" s="1"/>
  <c r="M59" i="5"/>
  <c r="R59" i="5" s="1"/>
  <c r="K79" i="5"/>
  <c r="X79" i="5" s="1"/>
  <c r="K98" i="5"/>
  <c r="P98" i="5" s="1"/>
  <c r="L115" i="5"/>
  <c r="Y115" i="5" s="1"/>
  <c r="K57" i="5"/>
  <c r="X57" i="5" s="1"/>
  <c r="M189" i="5"/>
  <c r="Z189" i="5" s="1"/>
  <c r="K240" i="5"/>
  <c r="X240" i="5" s="1"/>
  <c r="L267" i="5"/>
  <c r="Q267" i="5" s="1"/>
  <c r="K276" i="5"/>
  <c r="X276" i="5" s="1"/>
  <c r="G208" i="5"/>
  <c r="K228" i="5"/>
  <c r="X228" i="5" s="1"/>
  <c r="K111" i="5"/>
  <c r="P111" i="5" s="1"/>
  <c r="I31" i="5"/>
  <c r="L24" i="5"/>
  <c r="Q24" i="5" s="1"/>
  <c r="K43" i="5"/>
  <c r="P43" i="5" s="1"/>
  <c r="H93" i="5"/>
  <c r="L93" i="5" s="1"/>
  <c r="Q93" i="5" s="1"/>
  <c r="L60" i="5"/>
  <c r="Q60" i="5" s="1"/>
  <c r="I81" i="5"/>
  <c r="M81" i="5" s="1"/>
  <c r="Z81" i="5" s="1"/>
  <c r="K138" i="5"/>
  <c r="P138" i="5" s="1"/>
  <c r="M186" i="5"/>
  <c r="R186" i="5" s="1"/>
  <c r="K254" i="5"/>
  <c r="P254" i="5" s="1"/>
  <c r="M267" i="5"/>
  <c r="R267" i="5" s="1"/>
  <c r="M327" i="5"/>
  <c r="H262" i="5"/>
  <c r="L262" i="5" s="1"/>
  <c r="H106" i="5"/>
  <c r="M64" i="5"/>
  <c r="R64" i="5" s="1"/>
  <c r="I19" i="5"/>
  <c r="G25" i="5"/>
  <c r="L161" i="5"/>
  <c r="Q161" i="5" s="1"/>
  <c r="G631" i="1"/>
  <c r="L20" i="5"/>
  <c r="Q20" i="5" s="1"/>
  <c r="K58" i="5"/>
  <c r="X58" i="5" s="1"/>
  <c r="L97" i="5"/>
  <c r="Y97" i="5" s="1"/>
  <c r="K118" i="5"/>
  <c r="P118" i="5" s="1"/>
  <c r="K60" i="5"/>
  <c r="X60" i="5" s="1"/>
  <c r="K109" i="5"/>
  <c r="P109" i="5" s="1"/>
  <c r="L276" i="5"/>
  <c r="Q276" i="5" s="1"/>
  <c r="K59" i="5"/>
  <c r="P59" i="5" s="1"/>
  <c r="I35" i="5"/>
  <c r="K47" i="5"/>
  <c r="P47" i="5" s="1"/>
  <c r="K63" i="5"/>
  <c r="P63" i="5" s="1"/>
  <c r="K86" i="5"/>
  <c r="P86" i="5" s="1"/>
  <c r="K102" i="5"/>
  <c r="X102" i="5" s="1"/>
  <c r="K119" i="5"/>
  <c r="P119" i="5" s="1"/>
  <c r="K53" i="5"/>
  <c r="P53" i="5" s="1"/>
  <c r="K201" i="5"/>
  <c r="X201" i="5" s="1"/>
  <c r="M190" i="5"/>
  <c r="Z190" i="5" s="1"/>
  <c r="K257" i="5"/>
  <c r="X257" i="5" s="1"/>
  <c r="K330" i="5"/>
  <c r="M308" i="5"/>
  <c r="R308" i="5" s="1"/>
  <c r="I269" i="5"/>
  <c r="H222" i="5"/>
  <c r="L222" i="5" s="1"/>
  <c r="G183" i="5"/>
  <c r="K183" i="5" s="1"/>
  <c r="P183" i="5" s="1"/>
  <c r="I40" i="5"/>
  <c r="M40" i="5" s="1"/>
  <c r="M97" i="5"/>
  <c r="R97" i="5" s="1"/>
  <c r="K284" i="5"/>
  <c r="X284" i="5" s="1"/>
  <c r="K75" i="5"/>
  <c r="P75" i="5" s="1"/>
  <c r="K103" i="5"/>
  <c r="K263" i="5"/>
  <c r="P263" i="5" s="1"/>
  <c r="K91" i="5"/>
  <c r="X91" i="5" s="1"/>
  <c r="I39" i="5"/>
  <c r="K87" i="5"/>
  <c r="X87" i="5" s="1"/>
  <c r="K73" i="5"/>
  <c r="X73" i="5" s="1"/>
  <c r="K113" i="5"/>
  <c r="P113" i="5" s="1"/>
  <c r="K161" i="5"/>
  <c r="P161" i="5" s="1"/>
  <c r="M216" i="5"/>
  <c r="Z216" i="5" s="1"/>
  <c r="M256" i="5"/>
  <c r="Z256" i="5" s="1"/>
  <c r="M257" i="5"/>
  <c r="Z257" i="5" s="1"/>
  <c r="K338" i="5"/>
  <c r="M285" i="5"/>
  <c r="Z285" i="5" s="1"/>
  <c r="I310" i="5"/>
  <c r="M310" i="5" s="1"/>
  <c r="R310" i="5" s="1"/>
  <c r="M335" i="5"/>
  <c r="M249" i="5"/>
  <c r="R249" i="5" s="1"/>
  <c r="K249" i="5"/>
  <c r="X249" i="5" s="1"/>
  <c r="M221" i="5"/>
  <c r="Z221" i="5" s="1"/>
  <c r="M31" i="5"/>
  <c r="R31" i="5" s="1"/>
  <c r="L105" i="5"/>
  <c r="Q105" i="5" s="1"/>
  <c r="L127" i="5"/>
  <c r="Y127" i="5" s="1"/>
  <c r="L225" i="5"/>
  <c r="G334" i="5"/>
  <c r="M334" i="5" s="1"/>
  <c r="H311" i="5"/>
  <c r="H285" i="5"/>
  <c r="K142" i="5"/>
  <c r="P142" i="5" s="1"/>
  <c r="I90" i="5"/>
  <c r="H75" i="5"/>
  <c r="L75" i="5" s="1"/>
  <c r="G640" i="1"/>
  <c r="M205" i="5"/>
  <c r="R205" i="5" s="1"/>
  <c r="K97" i="5"/>
  <c r="P97" i="5" s="1"/>
  <c r="H30" i="5"/>
  <c r="L229" i="5"/>
  <c r="Y229" i="5" s="1"/>
  <c r="H334" i="5"/>
  <c r="I337" i="5"/>
  <c r="K30" i="5"/>
  <c r="X30" i="5" s="1"/>
  <c r="G646" i="1"/>
  <c r="G639" i="1"/>
  <c r="G632" i="1"/>
  <c r="L216" i="5"/>
  <c r="Y216" i="5" s="1"/>
  <c r="I144" i="5"/>
  <c r="M144" i="5" s="1"/>
  <c r="Z144" i="5" s="1"/>
  <c r="I100" i="5"/>
  <c r="K81" i="5"/>
  <c r="P81" i="5" s="1"/>
  <c r="M105" i="5"/>
  <c r="R105" i="5" s="1"/>
  <c r="I261" i="5"/>
  <c r="I66" i="5"/>
  <c r="M66" i="5" s="1"/>
  <c r="G638" i="1"/>
  <c r="K237" i="5"/>
  <c r="X237" i="5" s="1"/>
  <c r="M159" i="5"/>
  <c r="R159" i="5" s="1"/>
  <c r="H245" i="5"/>
  <c r="H288" i="5"/>
  <c r="L288" i="5" s="1"/>
  <c r="Q288" i="5" s="1"/>
  <c r="H238" i="5"/>
  <c r="L238" i="5" s="1"/>
  <c r="K170" i="5"/>
  <c r="P170" i="5" s="1"/>
  <c r="G166" i="5"/>
  <c r="K166" i="5" s="1"/>
  <c r="X166" i="5" s="1"/>
  <c r="I128" i="5"/>
  <c r="G117" i="5"/>
  <c r="M117" i="5" s="1"/>
  <c r="Z117" i="5" s="1"/>
  <c r="H66" i="5"/>
  <c r="L66" i="5" s="1"/>
  <c r="Q66" i="5" s="1"/>
  <c r="L40" i="5"/>
  <c r="Q40" i="5" s="1"/>
  <c r="L193" i="5"/>
  <c r="Y193" i="5" s="1"/>
  <c r="M245" i="5"/>
  <c r="Z245" i="5" s="1"/>
  <c r="H249" i="5"/>
  <c r="L249" i="5" s="1"/>
  <c r="Y249" i="5" s="1"/>
  <c r="I333" i="5"/>
  <c r="M333" i="5" s="1"/>
  <c r="G304" i="5"/>
  <c r="K304" i="5" s="1"/>
  <c r="P304" i="5" s="1"/>
  <c r="H296" i="5"/>
  <c r="L296" i="5" s="1"/>
  <c r="Q296" i="5" s="1"/>
  <c r="G128" i="5"/>
  <c r="L128" i="5" s="1"/>
  <c r="I102" i="5"/>
  <c r="M102" i="5" s="1"/>
  <c r="G80" i="5"/>
  <c r="M80" i="5" s="1"/>
  <c r="L208" i="5"/>
  <c r="Y208" i="5" s="1"/>
  <c r="K256" i="5"/>
  <c r="P256" i="5" s="1"/>
  <c r="M119" i="5"/>
  <c r="H333" i="5"/>
  <c r="H312" i="5"/>
  <c r="L312" i="5" s="1"/>
  <c r="Q312" i="5" s="1"/>
  <c r="H256" i="5"/>
  <c r="L256" i="5" s="1"/>
  <c r="H102" i="5"/>
  <c r="G642" i="1"/>
  <c r="M225" i="5"/>
  <c r="Z225" i="5" s="1"/>
  <c r="L165" i="5"/>
  <c r="Y165" i="5" s="1"/>
  <c r="L135" i="5"/>
  <c r="Y135" i="5" s="1"/>
  <c r="G332" i="5"/>
  <c r="K332" i="5" s="1"/>
  <c r="I311" i="5"/>
  <c r="G206" i="5"/>
  <c r="M206" i="5" s="1"/>
  <c r="R206" i="5" s="1"/>
  <c r="K156" i="5"/>
  <c r="X156" i="5" s="1"/>
  <c r="L156" i="5"/>
  <c r="Y156" i="5" s="1"/>
  <c r="K66" i="5"/>
  <c r="X66" i="5" s="1"/>
  <c r="K312" i="5"/>
  <c r="P312" i="5" s="1"/>
  <c r="K295" i="5"/>
  <c r="P295" i="5" s="1"/>
  <c r="G286" i="5"/>
  <c r="L286" i="5" s="1"/>
  <c r="G269" i="5"/>
  <c r="I244" i="5"/>
  <c r="M244" i="5" s="1"/>
  <c r="Z244" i="5" s="1"/>
  <c r="I238" i="5"/>
  <c r="M238" i="5" s="1"/>
  <c r="R238" i="5" s="1"/>
  <c r="H210" i="5"/>
  <c r="I200" i="5"/>
  <c r="M200" i="5" s="1"/>
  <c r="I168" i="5"/>
  <c r="I167" i="5" s="1"/>
  <c r="L162" i="5"/>
  <c r="Q162" i="5" s="1"/>
  <c r="H116" i="5"/>
  <c r="L116" i="5" s="1"/>
  <c r="I26" i="5"/>
  <c r="M26" i="5" s="1"/>
  <c r="Z26" i="5" s="1"/>
  <c r="G19" i="5"/>
  <c r="G655" i="1"/>
  <c r="G648" i="1"/>
  <c r="G378" i="1"/>
  <c r="K205" i="5"/>
  <c r="P205" i="5" s="1"/>
  <c r="M177" i="5"/>
  <c r="R177" i="5" s="1"/>
  <c r="K327" i="5"/>
  <c r="I230" i="5"/>
  <c r="I210" i="5"/>
  <c r="M210" i="5" s="1"/>
  <c r="R210" i="5" s="1"/>
  <c r="L200" i="5"/>
  <c r="Y200" i="5" s="1"/>
  <c r="G192" i="5"/>
  <c r="H171" i="5"/>
  <c r="I154" i="5"/>
  <c r="G88" i="5"/>
  <c r="L88" i="5" s="1"/>
  <c r="G62" i="5"/>
  <c r="K62" i="5" s="1"/>
  <c r="P62" i="5" s="1"/>
  <c r="H55" i="5"/>
  <c r="I30" i="5"/>
  <c r="H26" i="5"/>
  <c r="L26" i="5" s="1"/>
  <c r="M123" i="5"/>
  <c r="Z123" i="5" s="1"/>
  <c r="L185" i="5"/>
  <c r="Q185" i="5" s="1"/>
  <c r="M312" i="5"/>
  <c r="R312" i="5" s="1"/>
  <c r="M155" i="5"/>
  <c r="Z155" i="5" s="1"/>
  <c r="K115" i="5"/>
  <c r="M193" i="5"/>
  <c r="R193" i="5" s="1"/>
  <c r="M75" i="5"/>
  <c r="Z75" i="5" s="1"/>
  <c r="K334" i="5"/>
  <c r="K35" i="5"/>
  <c r="X35" i="5" s="1"/>
  <c r="K177" i="5"/>
  <c r="X177" i="5" s="1"/>
  <c r="I125" i="5"/>
  <c r="G320" i="5"/>
  <c r="I254" i="5"/>
  <c r="I247" i="5"/>
  <c r="M213" i="5"/>
  <c r="R213" i="5" s="1"/>
  <c r="K210" i="5"/>
  <c r="X210" i="5" s="1"/>
  <c r="H206" i="5"/>
  <c r="G203" i="5"/>
  <c r="L203" i="5" s="1"/>
  <c r="Q203" i="5" s="1"/>
  <c r="H188" i="5"/>
  <c r="G171" i="5"/>
  <c r="M171" i="5" s="1"/>
  <c r="H98" i="5"/>
  <c r="L98" i="5" s="1"/>
  <c r="I91" i="5"/>
  <c r="M91" i="5" s="1"/>
  <c r="R91" i="5" s="1"/>
  <c r="G84" i="5"/>
  <c r="L58" i="5"/>
  <c r="Q58" i="5" s="1"/>
  <c r="G55" i="5"/>
  <c r="G37" i="5"/>
  <c r="G654" i="1"/>
  <c r="G377" i="1"/>
  <c r="K157" i="5"/>
  <c r="X157" i="5" s="1"/>
  <c r="L25" i="5"/>
  <c r="Y25" i="5" s="1"/>
  <c r="K262" i="5"/>
  <c r="P262" i="5" s="1"/>
  <c r="K266" i="5"/>
  <c r="X266" i="5" s="1"/>
  <c r="L201" i="5"/>
  <c r="Y201" i="5" s="1"/>
  <c r="M326" i="5"/>
  <c r="K40" i="5"/>
  <c r="X40" i="5" s="1"/>
  <c r="K326" i="5"/>
  <c r="M262" i="5"/>
  <c r="Z262" i="5" s="1"/>
  <c r="L266" i="5"/>
  <c r="Y266" i="5" s="1"/>
  <c r="L240" i="5"/>
  <c r="Q240" i="5" s="1"/>
  <c r="M143" i="5"/>
  <c r="R143" i="5" s="1"/>
  <c r="H325" i="5"/>
  <c r="L304" i="5"/>
  <c r="Q304" i="5" s="1"/>
  <c r="M107" i="5"/>
  <c r="R107" i="5" s="1"/>
  <c r="I51" i="5"/>
  <c r="G653" i="1"/>
  <c r="G325" i="5"/>
  <c r="H277" i="5"/>
  <c r="I243" i="5"/>
  <c r="M135" i="5"/>
  <c r="Z135" i="5" s="1"/>
  <c r="G125" i="5"/>
  <c r="L125" i="5" s="1"/>
  <c r="K77" i="5"/>
  <c r="X77" i="5" s="1"/>
  <c r="I70" i="5"/>
  <c r="K64" i="5"/>
  <c r="X64" i="5" s="1"/>
  <c r="G51" i="5"/>
  <c r="L51" i="5" s="1"/>
  <c r="M338" i="5"/>
  <c r="L43" i="5"/>
  <c r="Y43" i="5" s="1"/>
  <c r="L113" i="5"/>
  <c r="Y113" i="5" s="1"/>
  <c r="K163" i="5"/>
  <c r="X163" i="5" s="1"/>
  <c r="L244" i="5"/>
  <c r="Q244" i="5" s="1"/>
  <c r="M103" i="5"/>
  <c r="Z103" i="5" s="1"/>
  <c r="K22" i="5"/>
  <c r="X22" i="5" s="1"/>
  <c r="K253" i="5"/>
  <c r="P253" i="5" s="1"/>
  <c r="K241" i="5"/>
  <c r="X241" i="5" s="1"/>
  <c r="K99" i="5"/>
  <c r="X99" i="5" s="1"/>
  <c r="L81" i="5"/>
  <c r="Q81" i="5" s="1"/>
  <c r="H331" i="5"/>
  <c r="G324" i="5"/>
  <c r="G316" i="5"/>
  <c r="M316" i="5" s="1"/>
  <c r="R316" i="5" s="1"/>
  <c r="H310" i="5"/>
  <c r="G302" i="5"/>
  <c r="K302" i="5" s="1"/>
  <c r="P302" i="5" s="1"/>
  <c r="I295" i="5"/>
  <c r="M295" i="5" s="1"/>
  <c r="R295" i="5" s="1"/>
  <c r="M284" i="5"/>
  <c r="Z284" i="5" s="1"/>
  <c r="H228" i="5"/>
  <c r="L228" i="5" s="1"/>
  <c r="M217" i="5"/>
  <c r="R217" i="5" s="1"/>
  <c r="H214" i="5"/>
  <c r="I211" i="5"/>
  <c r="H166" i="5"/>
  <c r="I130" i="5"/>
  <c r="L39" i="5"/>
  <c r="Y39" i="5" s="1"/>
  <c r="G657" i="1"/>
  <c r="I336" i="5"/>
  <c r="L302" i="5"/>
  <c r="Q302" i="5" s="1"/>
  <c r="H295" i="5"/>
  <c r="L295" i="5" s="1"/>
  <c r="Q295" i="5" s="1"/>
  <c r="I287" i="5"/>
  <c r="M287" i="5" s="1"/>
  <c r="R287" i="5" s="1"/>
  <c r="M276" i="5"/>
  <c r="R276" i="5" s="1"/>
  <c r="H252" i="5"/>
  <c r="L252" i="5" s="1"/>
  <c r="G214" i="5"/>
  <c r="I148" i="5"/>
  <c r="I147" i="5" s="1"/>
  <c r="H141" i="5"/>
  <c r="G130" i="5"/>
  <c r="I82" i="5"/>
  <c r="M82" i="5" s="1"/>
  <c r="L257" i="5"/>
  <c r="Y257" i="5" s="1"/>
  <c r="L237" i="5"/>
  <c r="G336" i="5"/>
  <c r="K336" i="5" s="1"/>
  <c r="M330" i="5"/>
  <c r="K323" i="5"/>
  <c r="P323" i="5" s="1"/>
  <c r="G309" i="5"/>
  <c r="H287" i="5"/>
  <c r="L287" i="5" s="1"/>
  <c r="Q287" i="5" s="1"/>
  <c r="H272" i="5"/>
  <c r="I248" i="5"/>
  <c r="H182" i="5"/>
  <c r="G137" i="5"/>
  <c r="M137" i="5" s="1"/>
  <c r="I99" i="5"/>
  <c r="M99" i="5" s="1"/>
  <c r="H82" i="5"/>
  <c r="L82" i="5" s="1"/>
  <c r="L248" i="5"/>
  <c r="Y248" i="5" s="1"/>
  <c r="L204" i="5"/>
  <c r="Q204" i="5" s="1"/>
  <c r="M127" i="5"/>
  <c r="R127" i="5" s="1"/>
  <c r="K92" i="5"/>
  <c r="X92" i="5" s="1"/>
  <c r="G1869" i="1"/>
  <c r="I1869" i="1" s="1"/>
  <c r="G1850" i="1"/>
  <c r="I1850" i="1" s="1"/>
  <c r="G1864" i="1"/>
  <c r="I1864" i="1" s="1"/>
  <c r="G1860" i="1"/>
  <c r="I1860" i="1" s="1"/>
  <c r="G264" i="5"/>
  <c r="K265" i="5"/>
  <c r="P265" i="5" s="1"/>
  <c r="K175" i="5"/>
  <c r="P175" i="5" s="1"/>
  <c r="M116" i="5"/>
  <c r="Z116" i="5" s="1"/>
  <c r="K116" i="5"/>
  <c r="X116" i="5" s="1"/>
  <c r="M65" i="5"/>
  <c r="R65" i="5" s="1"/>
  <c r="K65" i="5"/>
  <c r="P65" i="5" s="1"/>
  <c r="K136" i="5"/>
  <c r="P136" i="5" s="1"/>
  <c r="K26" i="5"/>
  <c r="X26" i="5" s="1"/>
  <c r="M101" i="5"/>
  <c r="R101" i="5" s="1"/>
  <c r="K101" i="5"/>
  <c r="X101" i="5" s="1"/>
  <c r="K222" i="5"/>
  <c r="X222" i="5" s="1"/>
  <c r="K333" i="5"/>
  <c r="L333" i="5"/>
  <c r="I208" i="5"/>
  <c r="M208" i="5" s="1"/>
  <c r="M209" i="5"/>
  <c r="R209" i="5" s="1"/>
  <c r="K153" i="5"/>
  <c r="P153" i="5" s="1"/>
  <c r="M149" i="5"/>
  <c r="R149" i="5" s="1"/>
  <c r="K149" i="5"/>
  <c r="P149" i="5" s="1"/>
  <c r="L61" i="5"/>
  <c r="Y61" i="5" s="1"/>
  <c r="K61" i="5"/>
  <c r="X61" i="5" s="1"/>
  <c r="M311" i="5"/>
  <c r="R311" i="5" s="1"/>
  <c r="K311" i="5"/>
  <c r="P311" i="5" s="1"/>
  <c r="L311" i="5"/>
  <c r="Q311" i="5" s="1"/>
  <c r="M296" i="5"/>
  <c r="R296" i="5" s="1"/>
  <c r="K296" i="5"/>
  <c r="P296" i="5" s="1"/>
  <c r="K173" i="5"/>
  <c r="P173" i="5" s="1"/>
  <c r="L173" i="5"/>
  <c r="Y173" i="5" s="1"/>
  <c r="L145" i="5"/>
  <c r="Q145" i="5" s="1"/>
  <c r="K145" i="5"/>
  <c r="P145" i="5" s="1"/>
  <c r="M121" i="5"/>
  <c r="Z121" i="5" s="1"/>
  <c r="K121" i="5"/>
  <c r="P121" i="5" s="1"/>
  <c r="M288" i="5"/>
  <c r="R288" i="5" s="1"/>
  <c r="K288" i="5"/>
  <c r="P288" i="5" s="1"/>
  <c r="L106" i="5"/>
  <c r="Q106" i="5" s="1"/>
  <c r="K106" i="5"/>
  <c r="X106" i="5" s="1"/>
  <c r="K331" i="5"/>
  <c r="M331" i="5"/>
  <c r="L310" i="5"/>
  <c r="Q310" i="5" s="1"/>
  <c r="K310" i="5"/>
  <c r="P310" i="5" s="1"/>
  <c r="L141" i="5"/>
  <c r="Q141" i="5" s="1"/>
  <c r="K141" i="5"/>
  <c r="X141" i="5" s="1"/>
  <c r="M141" i="5"/>
  <c r="Z141" i="5" s="1"/>
  <c r="K287" i="5"/>
  <c r="P287" i="5" s="1"/>
  <c r="K283" i="5"/>
  <c r="P283" i="5" s="1"/>
  <c r="K82" i="5"/>
  <c r="X82" i="5" s="1"/>
  <c r="K27" i="5"/>
  <c r="X27" i="5" s="1"/>
  <c r="L47" i="5"/>
  <c r="Y47" i="5" s="1"/>
  <c r="L21" i="5"/>
  <c r="Y21" i="5" s="1"/>
  <c r="M151" i="5"/>
  <c r="Z151" i="5" s="1"/>
  <c r="M21" i="5"/>
  <c r="Z21" i="5" s="1"/>
  <c r="K217" i="5"/>
  <c r="X217" i="5" s="1"/>
  <c r="M79" i="5"/>
  <c r="R79" i="5" s="1"/>
  <c r="G337" i="5"/>
  <c r="G319" i="5"/>
  <c r="G303" i="5"/>
  <c r="G298" i="5"/>
  <c r="M298" i="5" s="1"/>
  <c r="R298" i="5" s="1"/>
  <c r="G282" i="5"/>
  <c r="H273" i="5"/>
  <c r="I258" i="5"/>
  <c r="H242" i="5"/>
  <c r="H234" i="5"/>
  <c r="H233" i="5" s="1"/>
  <c r="L233" i="5" s="1"/>
  <c r="Q233" i="5" s="1"/>
  <c r="H224" i="5"/>
  <c r="L224" i="5" s="1"/>
  <c r="I222" i="5"/>
  <c r="M222" i="5" s="1"/>
  <c r="I195" i="5"/>
  <c r="I183" i="5"/>
  <c r="M183" i="5" s="1"/>
  <c r="H153" i="5"/>
  <c r="L153" i="5" s="1"/>
  <c r="H150" i="5"/>
  <c r="L150" i="5" s="1"/>
  <c r="G148" i="5"/>
  <c r="H145" i="5"/>
  <c r="I134" i="5"/>
  <c r="G104" i="5"/>
  <c r="L104" i="5" s="1"/>
  <c r="I76" i="5"/>
  <c r="M76" i="5" s="1"/>
  <c r="R76" i="5" s="1"/>
  <c r="I45" i="5"/>
  <c r="M45" i="5" s="1"/>
  <c r="K24" i="5"/>
  <c r="P24" i="5" s="1"/>
  <c r="M156" i="5"/>
  <c r="R156" i="5" s="1"/>
  <c r="L151" i="5"/>
  <c r="Q151" i="5" s="1"/>
  <c r="M63" i="5"/>
  <c r="R63" i="5" s="1"/>
  <c r="K143" i="5"/>
  <c r="P143" i="5" s="1"/>
  <c r="L77" i="5"/>
  <c r="M61" i="5"/>
  <c r="Z61" i="5" s="1"/>
  <c r="L139" i="5"/>
  <c r="Q139" i="5" s="1"/>
  <c r="M201" i="5"/>
  <c r="Z201" i="5" s="1"/>
  <c r="I332" i="5"/>
  <c r="H327" i="5"/>
  <c r="L327" i="5" s="1"/>
  <c r="G294" i="5"/>
  <c r="K294" i="5" s="1"/>
  <c r="P294" i="5" s="1"/>
  <c r="I286" i="5"/>
  <c r="G242" i="5"/>
  <c r="I234" i="5"/>
  <c r="G211" i="5"/>
  <c r="I203" i="5"/>
  <c r="G195" i="5"/>
  <c r="K195" i="5" s="1"/>
  <c r="I158" i="5"/>
  <c r="I142" i="5"/>
  <c r="I136" i="5"/>
  <c r="M136" i="5" s="1"/>
  <c r="G134" i="5"/>
  <c r="M134" i="5" s="1"/>
  <c r="G132" i="5"/>
  <c r="L132" i="5" s="1"/>
  <c r="I124" i="5"/>
  <c r="I106" i="5"/>
  <c r="I86" i="5"/>
  <c r="H76" i="5"/>
  <c r="H70" i="5"/>
  <c r="I62" i="5"/>
  <c r="G48" i="5"/>
  <c r="K208" i="5"/>
  <c r="X208" i="5" s="1"/>
  <c r="L213" i="5"/>
  <c r="Y213" i="5" s="1"/>
  <c r="M241" i="5"/>
  <c r="Z241" i="5" s="1"/>
  <c r="G314" i="5"/>
  <c r="L314" i="5" s="1"/>
  <c r="Q314" i="5" s="1"/>
  <c r="G306" i="5"/>
  <c r="M306" i="5" s="1"/>
  <c r="R306" i="5" s="1"/>
  <c r="G275" i="5"/>
  <c r="G273" i="5"/>
  <c r="I265" i="5"/>
  <c r="I264" i="5" s="1"/>
  <c r="H254" i="5"/>
  <c r="H253" i="5" s="1"/>
  <c r="L253" i="5" s="1"/>
  <c r="Y253" i="5" s="1"/>
  <c r="I215" i="5"/>
  <c r="H178" i="5"/>
  <c r="I175" i="5"/>
  <c r="M175" i="5" s="1"/>
  <c r="H142" i="5"/>
  <c r="L142" i="5" s="1"/>
  <c r="H136" i="5"/>
  <c r="L136" i="5" s="1"/>
  <c r="Y136" i="5" s="1"/>
  <c r="G124" i="5"/>
  <c r="I108" i="5"/>
  <c r="I98" i="5"/>
  <c r="M98" i="5" s="1"/>
  <c r="I95" i="5"/>
  <c r="M95" i="5" s="1"/>
  <c r="Z95" i="5" s="1"/>
  <c r="H86" i="5"/>
  <c r="H85" i="5" s="1"/>
  <c r="H41" i="5"/>
  <c r="G36" i="5"/>
  <c r="G33" i="5"/>
  <c r="H27" i="5"/>
  <c r="L27" i="5" s="1"/>
  <c r="I22" i="5"/>
  <c r="M77" i="5"/>
  <c r="R77" i="5" s="1"/>
  <c r="G318" i="5"/>
  <c r="I283" i="5"/>
  <c r="M283" i="5" s="1"/>
  <c r="H265" i="5"/>
  <c r="H264" i="5" s="1"/>
  <c r="H260" i="5"/>
  <c r="L260" i="5" s="1"/>
  <c r="H246" i="5"/>
  <c r="I239" i="5"/>
  <c r="L183" i="5"/>
  <c r="Q183" i="5" s="1"/>
  <c r="H175" i="5"/>
  <c r="L175" i="5" s="1"/>
  <c r="G158" i="5"/>
  <c r="I126" i="5"/>
  <c r="M126" i="5" s="1"/>
  <c r="H121" i="5"/>
  <c r="L121" i="5" s="1"/>
  <c r="I78" i="5"/>
  <c r="G41" i="5"/>
  <c r="K41" i="5" s="1"/>
  <c r="P41" i="5" s="1"/>
  <c r="H22" i="5"/>
  <c r="L22" i="5" s="1"/>
  <c r="M173" i="5"/>
  <c r="Z173" i="5" s="1"/>
  <c r="H293" i="5"/>
  <c r="H283" i="5"/>
  <c r="L283" i="5" s="1"/>
  <c r="G260" i="5"/>
  <c r="G246" i="5"/>
  <c r="I223" i="5"/>
  <c r="I191" i="5"/>
  <c r="G188" i="5"/>
  <c r="H149" i="5"/>
  <c r="L149" i="5" s="1"/>
  <c r="H126" i="5"/>
  <c r="L126" i="5" s="1"/>
  <c r="G108" i="5"/>
  <c r="L108" i="5" s="1"/>
  <c r="H103" i="5"/>
  <c r="L103" i="5" s="1"/>
  <c r="Q103" i="5" s="1"/>
  <c r="G78" i="5"/>
  <c r="L78" i="5" s="1"/>
  <c r="G15" i="5"/>
  <c r="M145" i="5"/>
  <c r="R145" i="5" s="1"/>
  <c r="K320" i="5"/>
  <c r="P320" i="5" s="1"/>
  <c r="G293" i="5"/>
  <c r="H250" i="5"/>
  <c r="G239" i="5"/>
  <c r="H236" i="5"/>
  <c r="I226" i="5"/>
  <c r="G223" i="5"/>
  <c r="L223" i="5" s="1"/>
  <c r="G191" i="5"/>
  <c r="L191" i="5" s="1"/>
  <c r="Y191" i="5" s="1"/>
  <c r="I172" i="5"/>
  <c r="M181" i="5"/>
  <c r="R181" i="5" s="1"/>
  <c r="L155" i="5"/>
  <c r="Y155" i="5" s="1"/>
  <c r="H317" i="5"/>
  <c r="G272" i="5"/>
  <c r="G250" i="5"/>
  <c r="I204" i="5"/>
  <c r="M204" i="5" s="1"/>
  <c r="R204" i="5" s="1"/>
  <c r="H202" i="5"/>
  <c r="H196" i="5"/>
  <c r="G154" i="5"/>
  <c r="I146" i="5"/>
  <c r="M146" i="5" s="1"/>
  <c r="Z146" i="5" s="1"/>
  <c r="L144" i="5"/>
  <c r="Y144" i="5" s="1"/>
  <c r="I49" i="5"/>
  <c r="M49" i="5" s="1"/>
  <c r="R49" i="5" s="1"/>
  <c r="G32" i="5"/>
  <c r="G211" i="1"/>
  <c r="G210" i="1"/>
  <c r="I210" i="1" s="1"/>
  <c r="G213" i="1"/>
  <c r="M27" i="5"/>
  <c r="L101" i="5"/>
  <c r="Y101" i="5" s="1"/>
  <c r="M277" i="5"/>
  <c r="R277" i="5" s="1"/>
  <c r="G317" i="5"/>
  <c r="H309" i="5"/>
  <c r="G292" i="5"/>
  <c r="L292" i="5" s="1"/>
  <c r="Q292" i="5" s="1"/>
  <c r="G243" i="5"/>
  <c r="H232" i="5"/>
  <c r="L232" i="5" s="1"/>
  <c r="Y232" i="5" s="1"/>
  <c r="I199" i="5"/>
  <c r="M199" i="5" s="1"/>
  <c r="G196" i="5"/>
  <c r="I187" i="5"/>
  <c r="H146" i="5"/>
  <c r="L146" i="5" s="1"/>
  <c r="I120" i="5"/>
  <c r="H107" i="5"/>
  <c r="I71" i="5"/>
  <c r="M71" i="5" s="1"/>
  <c r="R71" i="5" s="1"/>
  <c r="G68" i="5"/>
  <c r="H49" i="5"/>
  <c r="L49" i="5" s="1"/>
  <c r="I20" i="5"/>
  <c r="M20" i="5" s="1"/>
  <c r="R20" i="5" s="1"/>
  <c r="M39" i="5"/>
  <c r="Z39" i="5" s="1"/>
  <c r="L65" i="5"/>
  <c r="Y65" i="5" s="1"/>
  <c r="M161" i="5"/>
  <c r="R161" i="5" s="1"/>
  <c r="G199" i="5"/>
  <c r="G187" i="5"/>
  <c r="L187" i="5" s="1"/>
  <c r="Q187" i="5" s="1"/>
  <c r="K179" i="5"/>
  <c r="P179" i="5" s="1"/>
  <c r="H174" i="5"/>
  <c r="K20" i="5"/>
  <c r="X20" i="5" s="1"/>
  <c r="M153" i="5"/>
  <c r="R153" i="5" s="1"/>
  <c r="L316" i="5"/>
  <c r="Q316" i="5" s="1"/>
  <c r="I282" i="5"/>
  <c r="G279" i="5"/>
  <c r="I132" i="5"/>
  <c r="I131" i="5" s="1"/>
  <c r="I122" i="5"/>
  <c r="M122" i="5" s="1"/>
  <c r="K123" i="5"/>
  <c r="P123" i="5" s="1"/>
  <c r="M47" i="5"/>
  <c r="Z47" i="5" s="1"/>
  <c r="K216" i="5"/>
  <c r="P216" i="5" s="1"/>
  <c r="L181" i="5"/>
  <c r="Q181" i="5" s="1"/>
  <c r="K95" i="5"/>
  <c r="M163" i="5"/>
  <c r="R163" i="5" s="1"/>
  <c r="M165" i="5"/>
  <c r="Z165" i="5" s="1"/>
  <c r="L205" i="5"/>
  <c r="Y205" i="5" s="1"/>
  <c r="H308" i="5"/>
  <c r="G261" i="5"/>
  <c r="G247" i="5"/>
  <c r="H192" i="5"/>
  <c r="L192" i="5" s="1"/>
  <c r="Y192" i="5" s="1"/>
  <c r="I150" i="5"/>
  <c r="M150" i="5" s="1"/>
  <c r="Z150" i="5" s="1"/>
  <c r="I140" i="5"/>
  <c r="H122" i="5"/>
  <c r="H90" i="5"/>
  <c r="H79" i="5"/>
  <c r="L79" i="5" s="1"/>
  <c r="I60" i="5"/>
  <c r="M60" i="5" s="1"/>
  <c r="R60" i="5" s="1"/>
  <c r="H54" i="5"/>
  <c r="L54" i="5" s="1"/>
  <c r="H45" i="5"/>
  <c r="L45" i="5" s="1"/>
  <c r="I24" i="5"/>
  <c r="M24" i="5" s="1"/>
  <c r="Z24" i="5" s="1"/>
  <c r="G1167" i="1"/>
  <c r="I1167" i="1" s="1"/>
  <c r="G1174" i="1"/>
  <c r="I1174" i="1" s="1"/>
  <c r="G1170" i="1"/>
  <c r="I1170" i="1" s="1"/>
  <c r="G1140" i="1"/>
  <c r="I1140" i="1" s="1"/>
  <c r="G2129" i="1"/>
  <c r="I2129" i="1" s="1"/>
  <c r="G1877" i="1"/>
  <c r="I1877" i="1" s="1"/>
  <c r="G1868" i="1"/>
  <c r="I1868" i="1" s="1"/>
  <c r="G1882" i="1"/>
  <c r="I1882" i="1" s="1"/>
  <c r="G1865" i="1"/>
  <c r="I1865" i="1" s="1"/>
  <c r="G1883" i="1"/>
  <c r="I1883" i="1" s="1"/>
  <c r="G1849" i="1"/>
  <c r="I1849" i="1" s="1"/>
  <c r="G1763" i="1"/>
  <c r="I1763" i="1" s="1"/>
  <c r="G1872" i="1"/>
  <c r="I1872" i="1" s="1"/>
  <c r="G732" i="1"/>
  <c r="I732" i="1" s="1"/>
  <c r="G734" i="1"/>
  <c r="I734" i="1" s="1"/>
  <c r="G733" i="1"/>
  <c r="I733" i="1" s="1"/>
  <c r="G736" i="1"/>
  <c r="I736" i="1" s="1"/>
  <c r="G735" i="1"/>
  <c r="I735" i="1" s="1"/>
  <c r="G1742" i="1"/>
  <c r="I1742" i="1" s="1"/>
  <c r="G1736" i="1"/>
  <c r="I1736" i="1" s="1"/>
  <c r="G1856" i="1"/>
  <c r="I1856" i="1" s="1"/>
  <c r="G1762" i="1"/>
  <c r="I1762" i="1" s="1"/>
  <c r="G1873" i="1"/>
  <c r="I1873" i="1" s="1"/>
  <c r="G1766" i="1"/>
  <c r="I1766" i="1" s="1"/>
  <c r="G1867" i="1"/>
  <c r="I1867" i="1" s="1"/>
  <c r="G1878" i="1"/>
  <c r="I1878" i="1" s="1"/>
  <c r="G1862" i="1"/>
  <c r="I1862" i="1" s="1"/>
  <c r="G1871" i="1"/>
  <c r="I1871" i="1" s="1"/>
  <c r="G1876" i="1"/>
  <c r="I1876" i="1" s="1"/>
  <c r="G1863" i="1"/>
  <c r="I1863" i="1" s="1"/>
  <c r="G1879" i="1"/>
  <c r="I1879" i="1" s="1"/>
  <c r="G1767" i="1"/>
  <c r="I1767" i="1" s="1"/>
  <c r="G1771" i="1"/>
  <c r="I1771" i="1" s="1"/>
  <c r="G1870" i="1"/>
  <c r="I1870" i="1" s="1"/>
  <c r="G1770" i="1"/>
  <c r="I1770" i="1" s="1"/>
  <c r="G1859" i="1"/>
  <c r="I1859" i="1" s="1"/>
  <c r="G1622" i="1"/>
  <c r="I1622" i="1" s="1"/>
  <c r="G1679" i="1"/>
  <c r="I1679" i="1" s="1"/>
  <c r="G1686" i="1"/>
  <c r="I1686" i="1" s="1"/>
  <c r="G1682" i="1"/>
  <c r="I1682" i="1" s="1"/>
  <c r="G1676" i="1"/>
  <c r="I1676" i="1" s="1"/>
  <c r="G1655" i="1"/>
  <c r="I1655" i="1" s="1"/>
  <c r="G1659" i="1"/>
  <c r="I1659" i="1" s="1"/>
  <c r="G1651" i="1"/>
  <c r="I1651" i="1" s="1"/>
  <c r="G1641" i="1"/>
  <c r="I1641" i="1" s="1"/>
  <c r="G1646" i="1"/>
  <c r="I1646" i="1" s="1"/>
  <c r="G1725" i="1"/>
  <c r="I1725" i="1" s="1"/>
  <c r="G2099" i="1"/>
  <c r="I2099" i="1" s="1"/>
  <c r="G1689" i="1"/>
  <c r="I1689" i="1" s="1"/>
  <c r="G1654" i="1"/>
  <c r="I1654" i="1" s="1"/>
  <c r="G1755" i="1"/>
  <c r="I1755" i="1" s="1"/>
  <c r="G1751" i="1"/>
  <c r="I1751" i="1" s="1"/>
  <c r="G1721" i="1"/>
  <c r="I1721" i="1" s="1"/>
  <c r="G2101" i="1"/>
  <c r="I2101" i="1" s="1"/>
  <c r="G2090" i="1"/>
  <c r="I2090" i="1" s="1"/>
  <c r="G1690" i="1"/>
  <c r="I1690" i="1" s="1"/>
  <c r="G2107" i="1"/>
  <c r="I2107" i="1" s="1"/>
  <c r="G1698" i="1"/>
  <c r="I1698" i="1" s="1"/>
  <c r="G2088" i="1"/>
  <c r="I2088" i="1" s="1"/>
  <c r="G2096" i="1"/>
  <c r="I2096" i="1" s="1"/>
  <c r="G2111" i="1"/>
  <c r="I2111" i="1" s="1"/>
  <c r="G1669" i="1"/>
  <c r="I1669" i="1" s="1"/>
  <c r="G1699" i="1"/>
  <c r="I1699" i="1" s="1"/>
  <c r="G2066" i="1"/>
  <c r="I2066" i="1" s="1"/>
  <c r="G2063" i="1"/>
  <c r="I2063" i="1" s="1"/>
  <c r="G449" i="1"/>
  <c r="G450" i="1"/>
  <c r="G368" i="1"/>
  <c r="I368" i="1" s="1"/>
  <c r="G367" i="1"/>
  <c r="I367" i="1" s="1"/>
  <c r="G366" i="1"/>
  <c r="I366" i="1" s="1"/>
  <c r="G2051" i="1"/>
  <c r="I2051" i="1" s="1"/>
  <c r="G2048" i="1"/>
  <c r="I2048" i="1" s="1"/>
  <c r="G2069" i="1"/>
  <c r="I2069" i="1" s="1"/>
  <c r="G2068" i="1"/>
  <c r="I2068" i="1" s="1"/>
  <c r="G2128" i="1"/>
  <c r="I2128" i="1" s="1"/>
  <c r="G1678" i="1"/>
  <c r="I1678" i="1" s="1"/>
  <c r="G1722" i="1"/>
  <c r="I1722" i="1" s="1"/>
  <c r="G1732" i="1"/>
  <c r="I1732" i="1" s="1"/>
  <c r="Y183" i="5"/>
  <c r="I2606" i="1"/>
  <c r="G1138" i="1"/>
  <c r="I1138" i="1" s="1"/>
  <c r="I2675" i="1"/>
  <c r="G1109" i="1"/>
  <c r="I1109" i="1" s="1"/>
  <c r="G1088" i="1"/>
  <c r="I1088" i="1" s="1"/>
  <c r="G1832" i="1"/>
  <c r="I1832" i="1" s="1"/>
  <c r="G1829" i="1"/>
  <c r="I1829" i="1" s="1"/>
  <c r="Q127" i="5"/>
  <c r="Q143" i="5"/>
  <c r="Q43" i="5"/>
  <c r="Q270" i="5"/>
  <c r="G1206" i="1"/>
  <c r="I1206" i="1" s="1"/>
  <c r="G1093" i="1"/>
  <c r="I1093" i="1" s="1"/>
  <c r="G1192" i="1"/>
  <c r="I1192" i="1" s="1"/>
  <c r="G1197" i="1"/>
  <c r="I1197" i="1" s="1"/>
  <c r="G1211" i="1"/>
  <c r="I1211" i="1" s="1"/>
  <c r="G1734" i="1"/>
  <c r="I1734" i="1" s="1"/>
  <c r="G1845" i="1"/>
  <c r="I1845" i="1" s="1"/>
  <c r="G1738" i="1"/>
  <c r="I1738" i="1" s="1"/>
  <c r="I2517" i="1"/>
  <c r="I2447" i="1"/>
  <c r="G577" i="1"/>
  <c r="G575" i="1"/>
  <c r="I575" i="1" s="1"/>
  <c r="G573" i="1"/>
  <c r="I573" i="1" s="1"/>
  <c r="G576" i="1"/>
  <c r="I576" i="1" s="1"/>
  <c r="G574" i="1"/>
  <c r="G571" i="1"/>
  <c r="I571" i="1" s="1"/>
  <c r="G1062" i="1"/>
  <c r="I1062" i="1" s="1"/>
  <c r="G1135" i="1"/>
  <c r="I1135" i="1" s="1"/>
  <c r="G1175" i="1"/>
  <c r="I1175" i="1" s="1"/>
  <c r="I2603" i="1"/>
  <c r="G1851" i="1"/>
  <c r="I1851" i="1" s="1"/>
  <c r="G1861" i="1"/>
  <c r="I1861" i="1" s="1"/>
  <c r="G1855" i="1"/>
  <c r="I1855" i="1" s="1"/>
  <c r="G1854" i="1"/>
  <c r="I1854" i="1" s="1"/>
  <c r="G1857" i="1"/>
  <c r="I1857" i="1" s="1"/>
  <c r="G1853" i="1"/>
  <c r="I1853" i="1" s="1"/>
  <c r="G1613" i="1"/>
  <c r="I1613" i="1" s="1"/>
  <c r="G2104" i="1"/>
  <c r="I2104" i="1" s="1"/>
  <c r="G2065" i="1"/>
  <c r="I2065" i="1" s="1"/>
  <c r="G1843" i="1"/>
  <c r="I1843" i="1" s="1"/>
  <c r="G1612" i="1"/>
  <c r="I1612" i="1" s="1"/>
  <c r="G2087" i="1"/>
  <c r="I2087" i="1" s="1"/>
  <c r="G1626" i="1"/>
  <c r="I1626" i="1" s="1"/>
  <c r="G2098" i="1"/>
  <c r="I2098" i="1" s="1"/>
  <c r="G2060" i="1"/>
  <c r="I2060" i="1" s="1"/>
  <c r="G2071" i="1"/>
  <c r="I2071" i="1" s="1"/>
  <c r="G2105" i="1"/>
  <c r="I2105" i="1" s="1"/>
  <c r="G1620" i="1"/>
  <c r="I1620" i="1" s="1"/>
  <c r="G1629" i="1"/>
  <c r="I1629" i="1" s="1"/>
  <c r="G2114" i="1"/>
  <c r="I2114" i="1" s="1"/>
  <c r="G2077" i="1"/>
  <c r="I2077" i="1" s="1"/>
  <c r="G2106" i="1"/>
  <c r="I2106" i="1" s="1"/>
  <c r="G1609" i="1"/>
  <c r="I1609" i="1" s="1"/>
  <c r="G2089" i="1"/>
  <c r="I2089" i="1" s="1"/>
  <c r="G1623" i="1"/>
  <c r="I1623" i="1" s="1"/>
  <c r="G2093" i="1"/>
  <c r="I2093" i="1" s="1"/>
  <c r="G1687" i="1"/>
  <c r="I1687" i="1" s="1"/>
  <c r="G2062" i="1"/>
  <c r="I2062" i="1" s="1"/>
  <c r="G2073" i="1"/>
  <c r="I2073" i="1" s="1"/>
  <c r="G2078" i="1"/>
  <c r="I2078" i="1" s="1"/>
  <c r="G1152" i="1"/>
  <c r="I1152" i="1" s="1"/>
  <c r="G1123" i="1"/>
  <c r="I1123" i="1" s="1"/>
  <c r="G1157" i="1"/>
  <c r="I1157" i="1" s="1"/>
  <c r="G1745" i="1"/>
  <c r="I1745" i="1" s="1"/>
  <c r="G1752" i="1"/>
  <c r="I1752" i="1" s="1"/>
  <c r="G1756" i="1"/>
  <c r="I1756" i="1" s="1"/>
  <c r="G1750" i="1"/>
  <c r="I1750" i="1" s="1"/>
  <c r="G1746" i="1"/>
  <c r="I1746" i="1" s="1"/>
  <c r="G1754" i="1"/>
  <c r="I1754" i="1" s="1"/>
  <c r="G1747" i="1"/>
  <c r="I1747" i="1" s="1"/>
  <c r="G1637" i="1"/>
  <c r="I1637" i="1" s="1"/>
  <c r="G1648" i="1"/>
  <c r="I1648" i="1" s="1"/>
  <c r="G1805" i="1"/>
  <c r="I1805" i="1" s="1"/>
  <c r="G1636" i="1"/>
  <c r="I1636" i="1" s="1"/>
  <c r="G1804" i="1"/>
  <c r="I1804" i="1" s="1"/>
  <c r="G1644" i="1"/>
  <c r="I1644" i="1" s="1"/>
  <c r="I2611" i="1"/>
  <c r="G1195" i="1"/>
  <c r="I1195" i="1" s="1"/>
  <c r="G1190" i="1"/>
  <c r="I1190" i="1" s="1"/>
  <c r="G1213" i="1"/>
  <c r="I1213" i="1" s="1"/>
  <c r="G1208" i="1"/>
  <c r="I1208" i="1" s="1"/>
  <c r="G967" i="1"/>
  <c r="I967" i="1" s="1"/>
  <c r="G1631" i="1"/>
  <c r="I1631" i="1" s="1"/>
  <c r="G1630" i="1"/>
  <c r="I1630" i="1" s="1"/>
  <c r="G2115" i="1"/>
  <c r="I2115" i="1" s="1"/>
  <c r="G1642" i="1"/>
  <c r="I1642" i="1" s="1"/>
  <c r="G1639" i="1"/>
  <c r="I1639" i="1" s="1"/>
  <c r="G1807" i="1"/>
  <c r="I1807" i="1" s="1"/>
  <c r="G1633" i="1"/>
  <c r="I1633" i="1" s="1"/>
  <c r="G1634" i="1"/>
  <c r="I1634" i="1" s="1"/>
  <c r="G2121" i="1"/>
  <c r="I2121" i="1" s="1"/>
  <c r="G1640" i="1"/>
  <c r="I1640" i="1" s="1"/>
  <c r="G1645" i="1"/>
  <c r="I1645" i="1" s="1"/>
  <c r="G1635" i="1"/>
  <c r="I1635" i="1" s="1"/>
  <c r="G2117" i="1"/>
  <c r="I2117" i="1" s="1"/>
  <c r="G1647" i="1"/>
  <c r="I1647" i="1" s="1"/>
  <c r="G1661" i="1"/>
  <c r="I1661" i="1" s="1"/>
  <c r="G1685" i="1"/>
  <c r="I1685" i="1" s="1"/>
  <c r="G1692" i="1"/>
  <c r="I1692" i="1" s="1"/>
  <c r="G1675" i="1"/>
  <c r="I1675" i="1" s="1"/>
  <c r="G1696" i="1"/>
  <c r="I1696" i="1" s="1"/>
  <c r="G1684" i="1"/>
  <c r="I1684" i="1" s="1"/>
  <c r="G2047" i="1"/>
  <c r="I2047" i="1" s="1"/>
  <c r="G2049" i="1"/>
  <c r="I2049" i="1" s="1"/>
  <c r="G2059" i="1"/>
  <c r="I2059" i="1" s="1"/>
  <c r="G1827" i="1"/>
  <c r="I1827" i="1" s="1"/>
  <c r="G1663" i="1"/>
  <c r="I1663" i="1" s="1"/>
  <c r="G1835" i="1"/>
  <c r="I1835" i="1" s="1"/>
  <c r="G1657" i="1"/>
  <c r="I1657" i="1" s="1"/>
  <c r="G1672" i="1"/>
  <c r="I1672" i="1" s="1"/>
  <c r="G1680" i="1"/>
  <c r="I1680" i="1" s="1"/>
  <c r="G1688" i="1"/>
  <c r="I1688" i="1" s="1"/>
  <c r="G1673" i="1"/>
  <c r="I1673" i="1" s="1"/>
  <c r="G1693" i="1"/>
  <c r="I1693" i="1" s="1"/>
  <c r="G1681" i="1"/>
  <c r="I1681" i="1" s="1"/>
  <c r="G2045" i="1"/>
  <c r="I2045" i="1" s="1"/>
  <c r="G2052" i="1"/>
  <c r="I2052" i="1" s="1"/>
  <c r="G2053" i="1"/>
  <c r="I2053" i="1" s="1"/>
  <c r="G1828" i="1"/>
  <c r="I1828" i="1" s="1"/>
  <c r="G1700" i="1"/>
  <c r="I1700" i="1" s="1"/>
  <c r="G1674" i="1"/>
  <c r="I1674" i="1" s="1"/>
  <c r="G1683" i="1"/>
  <c r="I1683" i="1" s="1"/>
  <c r="G1671" i="1"/>
  <c r="I1671" i="1" s="1"/>
  <c r="G1691" i="1"/>
  <c r="I1691" i="1" s="1"/>
  <c r="G2058" i="1"/>
  <c r="I2058" i="1" s="1"/>
  <c r="G1826" i="1"/>
  <c r="I1826" i="1" s="1"/>
  <c r="G1664" i="1"/>
  <c r="I1664" i="1" s="1"/>
  <c r="I2773" i="1"/>
  <c r="Z270" i="5"/>
  <c r="G538" i="1"/>
  <c r="I538" i="1" s="1"/>
  <c r="G1104" i="1"/>
  <c r="I1104" i="1" s="1"/>
  <c r="G1077" i="1"/>
  <c r="I1077" i="1" s="1"/>
  <c r="G1726" i="1"/>
  <c r="I1726" i="1" s="1"/>
  <c r="G1731" i="1"/>
  <c r="I1731" i="1" s="1"/>
  <c r="G1730" i="1"/>
  <c r="I1730" i="1" s="1"/>
  <c r="G2103" i="1"/>
  <c r="I2103" i="1" s="1"/>
  <c r="G1621" i="1"/>
  <c r="I1621" i="1" s="1"/>
  <c r="G1627" i="1"/>
  <c r="I1627" i="1" s="1"/>
  <c r="G1624" i="1"/>
  <c r="I1624" i="1" s="1"/>
  <c r="G2112" i="1"/>
  <c r="I2112" i="1" s="1"/>
  <c r="G1677" i="1"/>
  <c r="I1677" i="1" s="1"/>
  <c r="G2074" i="1"/>
  <c r="I2074" i="1" s="1"/>
  <c r="G2109" i="1"/>
  <c r="I2109" i="1" s="1"/>
  <c r="G1619" i="1"/>
  <c r="I1619" i="1" s="1"/>
  <c r="G2113" i="1"/>
  <c r="I2113" i="1" s="1"/>
  <c r="G1695" i="1"/>
  <c r="I1695" i="1" s="1"/>
  <c r="G1653" i="1"/>
  <c r="I1653" i="1" s="1"/>
  <c r="G1662" i="1"/>
  <c r="I1662" i="1" s="1"/>
  <c r="I3001" i="1"/>
  <c r="I3010" i="1"/>
  <c r="G1716" i="1"/>
  <c r="I1716" i="1" s="1"/>
  <c r="G1718" i="1"/>
  <c r="I1718" i="1" s="1"/>
  <c r="G1743" i="1"/>
  <c r="I1743" i="1" s="1"/>
  <c r="G1719" i="1"/>
  <c r="I1719" i="1" s="1"/>
  <c r="G1740" i="1"/>
  <c r="I1740" i="1" s="1"/>
  <c r="G1606" i="1"/>
  <c r="I1606" i="1" s="1"/>
  <c r="G1658" i="1"/>
  <c r="I1658" i="1" s="1"/>
  <c r="G1652" i="1"/>
  <c r="I1652" i="1" s="1"/>
  <c r="G1650" i="1"/>
  <c r="I1650" i="1" s="1"/>
  <c r="G2116" i="1"/>
  <c r="I2116" i="1" s="1"/>
  <c r="G2120" i="1"/>
  <c r="I2120" i="1" s="1"/>
  <c r="G2055" i="1"/>
  <c r="I2055" i="1" s="1"/>
  <c r="G2054" i="1"/>
  <c r="I2054" i="1" s="1"/>
  <c r="G1823" i="1"/>
  <c r="I1823" i="1" s="1"/>
  <c r="G1611" i="1"/>
  <c r="I1611" i="1" s="1"/>
  <c r="G1608" i="1"/>
  <c r="I1608" i="1" s="1"/>
  <c r="G1615" i="1"/>
  <c r="I1615" i="1" s="1"/>
  <c r="G2091" i="1"/>
  <c r="I2091" i="1" s="1"/>
  <c r="G2092" i="1"/>
  <c r="I2092" i="1" s="1"/>
  <c r="G2095" i="1"/>
  <c r="I2095" i="1" s="1"/>
  <c r="G2100" i="1"/>
  <c r="I2100" i="1" s="1"/>
  <c r="G1668" i="1"/>
  <c r="I1668" i="1" s="1"/>
  <c r="G1665" i="1"/>
  <c r="I1665" i="1" s="1"/>
  <c r="G2064" i="1"/>
  <c r="I2064" i="1" s="1"/>
  <c r="G1834" i="1"/>
  <c r="I1834" i="1" s="1"/>
  <c r="G1831" i="1"/>
  <c r="I1831" i="1" s="1"/>
  <c r="G1643" i="1"/>
  <c r="I1643" i="1" s="1"/>
  <c r="G1656" i="1"/>
  <c r="I1656" i="1" s="1"/>
  <c r="G2057" i="1"/>
  <c r="I2057" i="1" s="1"/>
  <c r="G1825" i="1"/>
  <c r="I1825" i="1" s="1"/>
  <c r="G1617" i="1"/>
  <c r="I1617" i="1" s="1"/>
  <c r="G2085" i="1"/>
  <c r="I2085" i="1" s="1"/>
  <c r="G2097" i="1"/>
  <c r="I2097" i="1" s="1"/>
  <c r="G2102" i="1"/>
  <c r="I2102" i="1" s="1"/>
  <c r="G1666" i="1"/>
  <c r="I1666" i="1" s="1"/>
  <c r="G1836" i="1"/>
  <c r="I1836" i="1" s="1"/>
  <c r="I2814" i="1"/>
  <c r="G548" i="1"/>
  <c r="I548" i="1" s="1"/>
  <c r="G514" i="1"/>
  <c r="I514" i="1" s="1"/>
  <c r="G565" i="1"/>
  <c r="I565" i="1" s="1"/>
  <c r="G551" i="1"/>
  <c r="G545" i="1"/>
  <c r="I545" i="1" s="1"/>
  <c r="G517" i="1"/>
  <c r="G1205" i="1"/>
  <c r="I1205" i="1" s="1"/>
  <c r="G1189" i="1"/>
  <c r="I1189" i="1" s="1"/>
  <c r="G1200" i="1"/>
  <c r="I1200" i="1" s="1"/>
  <c r="G1203" i="1"/>
  <c r="I1203" i="1" s="1"/>
  <c r="G1214" i="1"/>
  <c r="I1214" i="1" s="1"/>
  <c r="G1198" i="1"/>
  <c r="I1198" i="1" s="1"/>
  <c r="I2563" i="1"/>
  <c r="I2621" i="1"/>
  <c r="I2564" i="1"/>
  <c r="I2757" i="1"/>
  <c r="G1209" i="1"/>
  <c r="I1209" i="1" s="1"/>
  <c r="G1201" i="1"/>
  <c r="I1201" i="1" s="1"/>
  <c r="G1193" i="1"/>
  <c r="I1193" i="1" s="1"/>
  <c r="G1212" i="1"/>
  <c r="I1212" i="1" s="1"/>
  <c r="G1204" i="1"/>
  <c r="I1204" i="1" s="1"/>
  <c r="G1196" i="1"/>
  <c r="I1196" i="1" s="1"/>
  <c r="G1188" i="1"/>
  <c r="I1188" i="1" s="1"/>
  <c r="G1184" i="1"/>
  <c r="I1184" i="1" s="1"/>
  <c r="G1215" i="1"/>
  <c r="I1215" i="1" s="1"/>
  <c r="G1207" i="1"/>
  <c r="I1207" i="1" s="1"/>
  <c r="G1199" i="1"/>
  <c r="I1199" i="1" s="1"/>
  <c r="G1191" i="1"/>
  <c r="I1191" i="1" s="1"/>
  <c r="G1210" i="1"/>
  <c r="I1210" i="1" s="1"/>
  <c r="G1202" i="1"/>
  <c r="I1202" i="1" s="1"/>
  <c r="I2582" i="1"/>
  <c r="I2567" i="1"/>
  <c r="G981" i="1"/>
  <c r="I981" i="1" s="1"/>
  <c r="I3357" i="1"/>
  <c r="I3401" i="1"/>
  <c r="I2459" i="1"/>
  <c r="I3071" i="1"/>
  <c r="I3276" i="1"/>
  <c r="I2439" i="1"/>
  <c r="I2927" i="1"/>
  <c r="I2755" i="1"/>
  <c r="I2776" i="1"/>
  <c r="I3389" i="1"/>
  <c r="X93" i="5"/>
  <c r="R257" i="5"/>
  <c r="P20" i="5"/>
  <c r="X49" i="5"/>
  <c r="Y57" i="5"/>
  <c r="Q157" i="5"/>
  <c r="R103" i="5"/>
  <c r="Y161" i="5"/>
  <c r="Q232" i="5"/>
  <c r="Y267" i="5"/>
  <c r="Y139" i="5"/>
  <c r="Q135" i="5"/>
  <c r="Q99" i="5"/>
  <c r="Q97" i="5"/>
  <c r="P166" i="5"/>
  <c r="R53" i="5"/>
  <c r="Q111" i="5"/>
  <c r="P221" i="5"/>
  <c r="Q155" i="5"/>
  <c r="Q53" i="5"/>
  <c r="Y187" i="5"/>
  <c r="Y189" i="5"/>
  <c r="Y177" i="5"/>
  <c r="Q39" i="5"/>
  <c r="Y109" i="5"/>
  <c r="Q89" i="5"/>
  <c r="Y73" i="5"/>
  <c r="I2452" i="1"/>
  <c r="I2487" i="1"/>
  <c r="I2992" i="1"/>
  <c r="I2945" i="1"/>
  <c r="I3204" i="1"/>
  <c r="R61" i="5"/>
  <c r="P67" i="5"/>
  <c r="X118" i="5"/>
  <c r="P83" i="5"/>
  <c r="P284" i="5"/>
  <c r="X183" i="5"/>
  <c r="G819" i="1"/>
  <c r="I819" i="1" s="1"/>
  <c r="G823" i="1"/>
  <c r="I823" i="1" s="1"/>
  <c r="G825" i="1"/>
  <c r="I825" i="1" s="1"/>
  <c r="G821" i="1"/>
  <c r="I821" i="1" s="1"/>
  <c r="G827" i="1"/>
  <c r="I827" i="1" s="1"/>
  <c r="G829" i="1"/>
  <c r="I829" i="1" s="1"/>
  <c r="G1186" i="1"/>
  <c r="I1186" i="1" s="1"/>
  <c r="G1187" i="1"/>
  <c r="I1187" i="1" s="1"/>
  <c r="G950" i="1"/>
  <c r="I950" i="1" s="1"/>
  <c r="G1110" i="1"/>
  <c r="I1110" i="1" s="1"/>
  <c r="G1094" i="1"/>
  <c r="I1094" i="1" s="1"/>
  <c r="G1078" i="1"/>
  <c r="I1078" i="1" s="1"/>
  <c r="G1099" i="1"/>
  <c r="I1099" i="1" s="1"/>
  <c r="G1083" i="1"/>
  <c r="I1083" i="1" s="1"/>
  <c r="G1102" i="1"/>
  <c r="I1102" i="1" s="1"/>
  <c r="G1086" i="1"/>
  <c r="I1086" i="1" s="1"/>
  <c r="G1107" i="1"/>
  <c r="I1107" i="1" s="1"/>
  <c r="G1091" i="1"/>
  <c r="I1091" i="1" s="1"/>
  <c r="G958" i="1"/>
  <c r="I958" i="1" s="1"/>
  <c r="G1096" i="1"/>
  <c r="I1096" i="1" s="1"/>
  <c r="G1080" i="1"/>
  <c r="I1080" i="1" s="1"/>
  <c r="G1101" i="1"/>
  <c r="I1101" i="1" s="1"/>
  <c r="G1085" i="1"/>
  <c r="I1085" i="1" s="1"/>
  <c r="G305" i="1"/>
  <c r="I305" i="1" s="1"/>
  <c r="G307" i="1"/>
  <c r="I307" i="1" s="1"/>
  <c r="G324" i="1"/>
  <c r="I324" i="1" s="1"/>
  <c r="G340" i="1"/>
  <c r="I340" i="1" s="1"/>
  <c r="G357" i="1"/>
  <c r="I357" i="1" s="1"/>
  <c r="G311" i="1"/>
  <c r="I311" i="1" s="1"/>
  <c r="G328" i="1"/>
  <c r="I328" i="1" s="1"/>
  <c r="G344" i="1"/>
  <c r="I344" i="1" s="1"/>
  <c r="G361" i="1"/>
  <c r="I361" i="1" s="1"/>
  <c r="G316" i="1"/>
  <c r="I316" i="1" s="1"/>
  <c r="G332" i="1"/>
  <c r="I332" i="1" s="1"/>
  <c r="G349" i="1"/>
  <c r="I349" i="1" s="1"/>
  <c r="G365" i="1"/>
  <c r="I365" i="1" s="1"/>
  <c r="G320" i="1"/>
  <c r="I320" i="1" s="1"/>
  <c r="G336" i="1"/>
  <c r="I336" i="1" s="1"/>
  <c r="G353" i="1"/>
  <c r="I353" i="1" s="1"/>
  <c r="G568" i="1"/>
  <c r="G564" i="1"/>
  <c r="I564" i="1" s="1"/>
  <c r="G557" i="1"/>
  <c r="G555" i="1"/>
  <c r="G553" i="1"/>
  <c r="G550" i="1"/>
  <c r="I550" i="1" s="1"/>
  <c r="G547" i="1"/>
  <c r="I547" i="1" s="1"/>
  <c r="G535" i="1"/>
  <c r="I535" i="1" s="1"/>
  <c r="G516" i="1"/>
  <c r="I516" i="1" s="1"/>
  <c r="G513" i="1"/>
  <c r="I513" i="1" s="1"/>
  <c r="G567" i="1"/>
  <c r="I567" i="1" s="1"/>
  <c r="G563" i="1"/>
  <c r="I563" i="1" s="1"/>
  <c r="G537" i="1"/>
  <c r="G534" i="1"/>
  <c r="I534" i="1" s="1"/>
  <c r="G512" i="1"/>
  <c r="I512" i="1" s="1"/>
  <c r="G566" i="1"/>
  <c r="I566" i="1" s="1"/>
  <c r="G556" i="1"/>
  <c r="G549" i="1"/>
  <c r="I549" i="1" s="1"/>
  <c r="G539" i="1"/>
  <c r="G536" i="1"/>
  <c r="I536" i="1" s="1"/>
  <c r="G515" i="1"/>
  <c r="I515" i="1" s="1"/>
  <c r="G966" i="1"/>
  <c r="I966" i="1" s="1"/>
  <c r="G965" i="1"/>
  <c r="I965" i="1" s="1"/>
  <c r="G968" i="1"/>
  <c r="I968" i="1" s="1"/>
  <c r="G1171" i="1"/>
  <c r="I1171" i="1" s="1"/>
  <c r="I2938" i="1"/>
  <c r="I3253" i="1"/>
  <c r="I3285" i="1"/>
  <c r="R95" i="5"/>
  <c r="Z249" i="5"/>
  <c r="Z228" i="5"/>
  <c r="R75" i="5"/>
  <c r="X165" i="5"/>
  <c r="X161" i="5"/>
  <c r="X47" i="5"/>
  <c r="P217" i="5"/>
  <c r="X234" i="5"/>
  <c r="I2559" i="1"/>
  <c r="I2455" i="1"/>
  <c r="I3057" i="1"/>
  <c r="I2812" i="1"/>
  <c r="I2572" i="1"/>
  <c r="I2571" i="1"/>
  <c r="I2809" i="1"/>
  <c r="I2751" i="1"/>
  <c r="I2565" i="1"/>
  <c r="I2627" i="1"/>
  <c r="I2551" i="1"/>
  <c r="I2483" i="1"/>
  <c r="I2645" i="1"/>
  <c r="I2581" i="1"/>
  <c r="I2623" i="1"/>
  <c r="I3080" i="1"/>
  <c r="I2822" i="1"/>
  <c r="P177" i="5"/>
  <c r="P155" i="5"/>
  <c r="P225" i="5"/>
  <c r="X94" i="5"/>
  <c r="P151" i="5"/>
  <c r="X119" i="5"/>
  <c r="X169" i="5"/>
  <c r="P90" i="5"/>
  <c r="Q115" i="5"/>
  <c r="Q112" i="5"/>
  <c r="X21" i="5"/>
  <c r="P249" i="5"/>
  <c r="P35" i="5"/>
  <c r="X254" i="5"/>
  <c r="P141" i="5"/>
  <c r="X98" i="5"/>
  <c r="Q69" i="5"/>
  <c r="X135" i="5"/>
  <c r="X143" i="5"/>
  <c r="Q71" i="5"/>
  <c r="Y81" i="5"/>
  <c r="Z277" i="5"/>
  <c r="P270" i="5"/>
  <c r="Z213" i="5"/>
  <c r="Z113" i="5"/>
  <c r="P201" i="5"/>
  <c r="X113" i="5"/>
  <c r="P122" i="5"/>
  <c r="P156" i="5"/>
  <c r="P208" i="5"/>
  <c r="P228" i="5"/>
  <c r="P233" i="5"/>
  <c r="P150" i="5"/>
  <c r="P163" i="5"/>
  <c r="X112" i="5"/>
  <c r="P58" i="5"/>
  <c r="P50" i="5"/>
  <c r="X283" i="5"/>
  <c r="P276" i="5"/>
  <c r="Y91" i="5"/>
  <c r="Z59" i="5"/>
  <c r="P91" i="5"/>
  <c r="P99" i="5"/>
  <c r="Q193" i="5"/>
  <c r="Z157" i="5"/>
  <c r="Z159" i="5"/>
  <c r="R112" i="5"/>
  <c r="P232" i="5"/>
  <c r="R225" i="5"/>
  <c r="X121" i="5"/>
  <c r="R274" i="5"/>
  <c r="Q61" i="5"/>
  <c r="P114" i="5"/>
  <c r="Q65" i="5"/>
  <c r="Q169" i="5"/>
  <c r="Y56" i="5"/>
  <c r="Z105" i="5"/>
  <c r="P116" i="5"/>
  <c r="Z153" i="5"/>
  <c r="Z186" i="5"/>
  <c r="Q25" i="5"/>
  <c r="P77" i="5"/>
  <c r="I2620" i="1"/>
  <c r="I2486" i="1"/>
  <c r="I2594" i="1"/>
  <c r="I2461" i="1"/>
  <c r="I2463" i="1"/>
  <c r="I2469" i="1"/>
  <c r="I2557" i="1"/>
  <c r="I2549" i="1"/>
  <c r="I2445" i="1"/>
  <c r="I2592" i="1"/>
  <c r="I2634" i="1"/>
  <c r="I2883" i="1"/>
  <c r="I3287" i="1"/>
  <c r="I2966" i="1"/>
  <c r="I3050" i="1"/>
  <c r="I2876" i="1"/>
  <c r="I2944" i="1"/>
  <c r="I3058" i="1"/>
  <c r="I3272" i="1"/>
  <c r="I2823" i="1"/>
  <c r="I2849" i="1"/>
  <c r="I3252" i="1"/>
  <c r="G370" i="1"/>
  <c r="G372" i="1"/>
  <c r="G374" i="1"/>
  <c r="G369" i="1"/>
  <c r="G375" i="1"/>
  <c r="G373" i="1"/>
  <c r="G371" i="1"/>
  <c r="I3386" i="1"/>
  <c r="I3180" i="1"/>
  <c r="G830" i="1"/>
  <c r="I830" i="1" s="1"/>
  <c r="G826" i="1"/>
  <c r="I826" i="1" s="1"/>
  <c r="G822" i="1"/>
  <c r="I822" i="1" s="1"/>
  <c r="G828" i="1"/>
  <c r="I828" i="1" s="1"/>
  <c r="G824" i="1"/>
  <c r="I824" i="1" s="1"/>
  <c r="G755" i="1"/>
  <c r="I755" i="1" s="1"/>
  <c r="G759" i="1"/>
  <c r="I759" i="1" s="1"/>
  <c r="G763" i="1"/>
  <c r="I763" i="1" s="1"/>
  <c r="G767" i="1"/>
  <c r="I767" i="1" s="1"/>
  <c r="G757" i="1"/>
  <c r="I757" i="1" s="1"/>
  <c r="G761" i="1"/>
  <c r="I761" i="1" s="1"/>
  <c r="G765" i="1"/>
  <c r="I765" i="1" s="1"/>
  <c r="G769" i="1"/>
  <c r="I769" i="1" s="1"/>
  <c r="G756" i="1"/>
  <c r="I756" i="1" s="1"/>
  <c r="G760" i="1"/>
  <c r="I760" i="1" s="1"/>
  <c r="G764" i="1"/>
  <c r="I764" i="1" s="1"/>
  <c r="G768" i="1"/>
  <c r="I768" i="1" s="1"/>
  <c r="G758" i="1"/>
  <c r="I758" i="1" s="1"/>
  <c r="G762" i="1"/>
  <c r="I762" i="1" s="1"/>
  <c r="G766" i="1"/>
  <c r="I766" i="1" s="1"/>
  <c r="G670" i="1"/>
  <c r="I670" i="1" s="1"/>
  <c r="G674" i="1"/>
  <c r="I674" i="1" s="1"/>
  <c r="G678" i="1"/>
  <c r="I678" i="1" s="1"/>
  <c r="G682" i="1"/>
  <c r="I682" i="1" s="1"/>
  <c r="G672" i="1"/>
  <c r="I672" i="1" s="1"/>
  <c r="G676" i="1"/>
  <c r="I676" i="1" s="1"/>
  <c r="G680" i="1"/>
  <c r="I680" i="1" s="1"/>
  <c r="G684" i="1"/>
  <c r="I684" i="1" s="1"/>
  <c r="G671" i="1"/>
  <c r="I671" i="1" s="1"/>
  <c r="G675" i="1"/>
  <c r="I675" i="1" s="1"/>
  <c r="G679" i="1"/>
  <c r="I679" i="1" s="1"/>
  <c r="G683" i="1"/>
  <c r="I683" i="1" s="1"/>
  <c r="G669" i="1"/>
  <c r="I669" i="1" s="1"/>
  <c r="G673" i="1"/>
  <c r="I673" i="1" s="1"/>
  <c r="G677" i="1"/>
  <c r="I677" i="1" s="1"/>
  <c r="G681" i="1"/>
  <c r="I681" i="1" s="1"/>
  <c r="G951" i="1"/>
  <c r="I951" i="1" s="1"/>
  <c r="G1106" i="1"/>
  <c r="I1106" i="1" s="1"/>
  <c r="G1098" i="1"/>
  <c r="I1098" i="1" s="1"/>
  <c r="G1090" i="1"/>
  <c r="I1090" i="1" s="1"/>
  <c r="G1082" i="1"/>
  <c r="I1082" i="1" s="1"/>
  <c r="G1111" i="1"/>
  <c r="I1111" i="1" s="1"/>
  <c r="G1103" i="1"/>
  <c r="I1103" i="1" s="1"/>
  <c r="G1095" i="1"/>
  <c r="I1095" i="1" s="1"/>
  <c r="G1087" i="1"/>
  <c r="I1087" i="1" s="1"/>
  <c r="G1079" i="1"/>
  <c r="I1079" i="1" s="1"/>
  <c r="G1108" i="1"/>
  <c r="I1108" i="1" s="1"/>
  <c r="G1100" i="1"/>
  <c r="I1100" i="1" s="1"/>
  <c r="G1092" i="1"/>
  <c r="I1092" i="1" s="1"/>
  <c r="G1084" i="1"/>
  <c r="I1084" i="1" s="1"/>
  <c r="G1076" i="1"/>
  <c r="I1076" i="1" s="1"/>
  <c r="G1105" i="1"/>
  <c r="I1105" i="1" s="1"/>
  <c r="G1097" i="1"/>
  <c r="I1097" i="1" s="1"/>
  <c r="G1089" i="1"/>
  <c r="I1089" i="1" s="1"/>
  <c r="G1145" i="1"/>
  <c r="I1145" i="1" s="1"/>
  <c r="G1163" i="1"/>
  <c r="I1163" i="1" s="1"/>
  <c r="G1129" i="1"/>
  <c r="I1129" i="1" s="1"/>
  <c r="G1061" i="1"/>
  <c r="I1061" i="1" s="1"/>
  <c r="G1160" i="1"/>
  <c r="I1160" i="1" s="1"/>
  <c r="G1126" i="1"/>
  <c r="I1126" i="1" s="1"/>
  <c r="G1144" i="1"/>
  <c r="I1144" i="1" s="1"/>
  <c r="I3425" i="1"/>
  <c r="I3402" i="1"/>
  <c r="I2477" i="1"/>
  <c r="I2434" i="1"/>
  <c r="I2574" i="1"/>
  <c r="I2587" i="1"/>
  <c r="I2585" i="1"/>
  <c r="I2596" i="1"/>
  <c r="I2635" i="1"/>
  <c r="I2552" i="1"/>
  <c r="I2441" i="1"/>
  <c r="I2651" i="1"/>
  <c r="I2584" i="1"/>
  <c r="I2555" i="1"/>
  <c r="I2575" i="1"/>
  <c r="I2465" i="1"/>
  <c r="I2625" i="1"/>
  <c r="I2605" i="1"/>
  <c r="I2652" i="1"/>
  <c r="I3019" i="1"/>
  <c r="I3270" i="1"/>
  <c r="I3099" i="1"/>
  <c r="I2901" i="1"/>
  <c r="I2988" i="1"/>
  <c r="R123" i="5"/>
  <c r="R285" i="5"/>
  <c r="R245" i="5"/>
  <c r="R39" i="5"/>
  <c r="Z177" i="5"/>
  <c r="G362" i="1"/>
  <c r="I362" i="1" s="1"/>
  <c r="G358" i="1"/>
  <c r="I358" i="1" s="1"/>
  <c r="G354" i="1"/>
  <c r="I354" i="1" s="1"/>
  <c r="G350" i="1"/>
  <c r="I350" i="1" s="1"/>
  <c r="G345" i="1"/>
  <c r="I345" i="1" s="1"/>
  <c r="G341" i="1"/>
  <c r="I341" i="1" s="1"/>
  <c r="G337" i="1"/>
  <c r="I337" i="1" s="1"/>
  <c r="G333" i="1"/>
  <c r="I333" i="1" s="1"/>
  <c r="G329" i="1"/>
  <c r="I329" i="1" s="1"/>
  <c r="G325" i="1"/>
  <c r="I325" i="1" s="1"/>
  <c r="G321" i="1"/>
  <c r="I321" i="1" s="1"/>
  <c r="G317" i="1"/>
  <c r="I317" i="1" s="1"/>
  <c r="G312" i="1"/>
  <c r="I312" i="1" s="1"/>
  <c r="G308" i="1"/>
  <c r="I308" i="1" s="1"/>
  <c r="G304" i="1"/>
  <c r="I304" i="1" s="1"/>
  <c r="G364" i="1"/>
  <c r="I364" i="1" s="1"/>
  <c r="G360" i="1"/>
  <c r="I360" i="1" s="1"/>
  <c r="G356" i="1"/>
  <c r="I356" i="1" s="1"/>
  <c r="G352" i="1"/>
  <c r="I352" i="1" s="1"/>
  <c r="G348" i="1"/>
  <c r="I348" i="1" s="1"/>
  <c r="G343" i="1"/>
  <c r="I343" i="1" s="1"/>
  <c r="G339" i="1"/>
  <c r="I339" i="1" s="1"/>
  <c r="G335" i="1"/>
  <c r="I335" i="1" s="1"/>
  <c r="G331" i="1"/>
  <c r="I331" i="1" s="1"/>
  <c r="G327" i="1"/>
  <c r="I327" i="1" s="1"/>
  <c r="G323" i="1"/>
  <c r="I323" i="1" s="1"/>
  <c r="G319" i="1"/>
  <c r="I319" i="1" s="1"/>
  <c r="G314" i="1"/>
  <c r="I314" i="1" s="1"/>
  <c r="G310" i="1"/>
  <c r="I310" i="1" s="1"/>
  <c r="G306" i="1"/>
  <c r="I306" i="1" s="1"/>
  <c r="G363" i="1"/>
  <c r="I363" i="1" s="1"/>
  <c r="G359" i="1"/>
  <c r="I359" i="1" s="1"/>
  <c r="G355" i="1"/>
  <c r="I355" i="1" s="1"/>
  <c r="G351" i="1"/>
  <c r="I351" i="1" s="1"/>
  <c r="G347" i="1"/>
  <c r="I347" i="1" s="1"/>
  <c r="G342" i="1"/>
  <c r="I342" i="1" s="1"/>
  <c r="G338" i="1"/>
  <c r="I338" i="1" s="1"/>
  <c r="G334" i="1"/>
  <c r="I334" i="1" s="1"/>
  <c r="G330" i="1"/>
  <c r="I330" i="1" s="1"/>
  <c r="G326" i="1"/>
  <c r="I326" i="1" s="1"/>
  <c r="G322" i="1"/>
  <c r="I322" i="1" s="1"/>
  <c r="G318" i="1"/>
  <c r="I318" i="1" s="1"/>
  <c r="G313" i="1"/>
  <c r="I313" i="1" s="1"/>
  <c r="G309" i="1"/>
  <c r="I309" i="1" s="1"/>
  <c r="G287" i="1"/>
  <c r="I287" i="1" s="1"/>
  <c r="G291" i="1"/>
  <c r="I291" i="1" s="1"/>
  <c r="G295" i="1"/>
  <c r="I295" i="1" s="1"/>
  <c r="G299" i="1"/>
  <c r="I299" i="1" s="1"/>
  <c r="G303" i="1"/>
  <c r="I303" i="1" s="1"/>
  <c r="G293" i="1"/>
  <c r="I293" i="1" s="1"/>
  <c r="G301" i="1"/>
  <c r="I301" i="1" s="1"/>
  <c r="G288" i="1"/>
  <c r="I288" i="1" s="1"/>
  <c r="G292" i="1"/>
  <c r="I292" i="1" s="1"/>
  <c r="G296" i="1"/>
  <c r="I296" i="1" s="1"/>
  <c r="G300" i="1"/>
  <c r="I300" i="1" s="1"/>
  <c r="G289" i="1"/>
  <c r="I289" i="1" s="1"/>
  <c r="G290" i="1"/>
  <c r="I290" i="1" s="1"/>
  <c r="G294" i="1"/>
  <c r="I294" i="1" s="1"/>
  <c r="G298" i="1"/>
  <c r="I298" i="1" s="1"/>
  <c r="G302" i="1"/>
  <c r="I302" i="1" s="1"/>
  <c r="G297" i="1"/>
  <c r="I297" i="1" s="1"/>
  <c r="G451" i="1"/>
  <c r="G452" i="1"/>
  <c r="G416" i="1"/>
  <c r="G448" i="1"/>
  <c r="G418" i="1"/>
  <c r="I418" i="1" s="1"/>
  <c r="G523" i="1"/>
  <c r="I523" i="1" s="1"/>
  <c r="G820" i="1"/>
  <c r="I820" i="1" s="1"/>
  <c r="G845" i="1"/>
  <c r="G847" i="1"/>
  <c r="G849" i="1"/>
  <c r="G851" i="1"/>
  <c r="G853" i="1"/>
  <c r="G855" i="1"/>
  <c r="G857" i="1"/>
  <c r="G859" i="1"/>
  <c r="G861" i="1"/>
  <c r="G846" i="1"/>
  <c r="G848" i="1"/>
  <c r="G850" i="1"/>
  <c r="G852" i="1"/>
  <c r="G854" i="1"/>
  <c r="G856" i="1"/>
  <c r="G858" i="1"/>
  <c r="G860" i="1"/>
  <c r="G862" i="1"/>
  <c r="G832" i="1"/>
  <c r="I832" i="1" s="1"/>
  <c r="G835" i="1"/>
  <c r="I835" i="1" s="1"/>
  <c r="G843" i="1"/>
  <c r="I843" i="1" s="1"/>
  <c r="G741" i="1"/>
  <c r="I741" i="1" s="1"/>
  <c r="G752" i="1"/>
  <c r="I752" i="1" s="1"/>
  <c r="G744" i="1"/>
  <c r="I744" i="1" s="1"/>
  <c r="G771" i="1"/>
  <c r="I771" i="1" s="1"/>
  <c r="G796" i="1"/>
  <c r="G772" i="1"/>
  <c r="I772" i="1" s="1"/>
  <c r="G780" i="1"/>
  <c r="G788" i="1"/>
  <c r="G964" i="1"/>
  <c r="I964" i="1" s="1"/>
  <c r="G963" i="1"/>
  <c r="I963" i="1" s="1"/>
  <c r="G962" i="1"/>
  <c r="I962" i="1" s="1"/>
  <c r="G976" i="1"/>
  <c r="G973" i="1"/>
  <c r="I973" i="1" s="1"/>
  <c r="G980" i="1"/>
  <c r="I980" i="1" s="1"/>
  <c r="G978" i="1"/>
  <c r="I978" i="1" s="1"/>
  <c r="G975" i="1"/>
  <c r="I975" i="1" s="1"/>
  <c r="G972" i="1"/>
  <c r="I972" i="1" s="1"/>
  <c r="G974" i="1"/>
  <c r="G971" i="1"/>
  <c r="I971" i="1" s="1"/>
  <c r="G979" i="1"/>
  <c r="I979" i="1" s="1"/>
  <c r="G977" i="1"/>
  <c r="I977" i="1" s="1"/>
  <c r="G1119" i="1"/>
  <c r="I1119" i="1" s="1"/>
  <c r="G1117" i="1"/>
  <c r="I1117" i="1" s="1"/>
  <c r="G1120" i="1"/>
  <c r="I1120" i="1" s="1"/>
  <c r="G1127" i="1"/>
  <c r="I1127" i="1" s="1"/>
  <c r="G1148" i="1"/>
  <c r="I1148" i="1" s="1"/>
  <c r="R135" i="5"/>
  <c r="Z73" i="5"/>
  <c r="Z64" i="5"/>
  <c r="Z181" i="5"/>
  <c r="R266" i="5"/>
  <c r="Z193" i="5"/>
  <c r="R190" i="5"/>
  <c r="Z65" i="5"/>
  <c r="R170" i="5"/>
  <c r="P193" i="5"/>
  <c r="X229" i="5"/>
  <c r="X145" i="5"/>
  <c r="P89" i="5"/>
  <c r="X59" i="5"/>
  <c r="P220" i="5"/>
  <c r="X263" i="5"/>
  <c r="X63" i="5"/>
  <c r="P139" i="5"/>
  <c r="P27" i="5"/>
  <c r="X81" i="5"/>
  <c r="X144" i="5"/>
  <c r="X265" i="5"/>
  <c r="P241" i="5"/>
  <c r="P60" i="5"/>
  <c r="X56" i="5"/>
  <c r="P26" i="5"/>
  <c r="P22" i="5"/>
  <c r="I3396" i="1"/>
  <c r="I2511" i="1"/>
  <c r="I3549" i="1"/>
  <c r="I2608" i="1"/>
  <c r="I2597" i="1"/>
  <c r="I2450" i="1"/>
  <c r="I2591" i="1"/>
  <c r="I2560" i="1"/>
  <c r="I2448" i="1"/>
  <c r="I3091" i="1"/>
  <c r="I3029" i="1"/>
  <c r="I3288" i="1"/>
  <c r="I3274" i="1"/>
  <c r="I3264" i="1"/>
  <c r="I2783" i="1"/>
  <c r="I3068" i="1"/>
  <c r="I2872" i="1"/>
  <c r="I2937" i="1"/>
  <c r="I2922" i="1"/>
  <c r="I3206" i="1"/>
  <c r="I3070" i="1"/>
  <c r="I2960" i="1"/>
  <c r="I2999" i="1"/>
  <c r="I2946" i="1"/>
  <c r="I3275" i="1"/>
  <c r="Q163" i="5"/>
  <c r="Q201" i="5"/>
  <c r="X39" i="5"/>
  <c r="Q123" i="5"/>
  <c r="P54" i="5"/>
  <c r="Y20" i="5"/>
  <c r="Z267" i="5"/>
  <c r="Y93" i="5"/>
  <c r="P40" i="5"/>
  <c r="Q156" i="5"/>
  <c r="Y95" i="5"/>
  <c r="Y119" i="5"/>
  <c r="P245" i="5"/>
  <c r="Z237" i="5"/>
  <c r="P157" i="5"/>
  <c r="Z31" i="5"/>
  <c r="R155" i="5"/>
  <c r="Z109" i="5"/>
  <c r="X105" i="5"/>
  <c r="X70" i="5"/>
  <c r="X53" i="5"/>
  <c r="R141" i="5"/>
  <c r="X24" i="5"/>
  <c r="Y106" i="5"/>
  <c r="Z60" i="5"/>
  <c r="Y24" i="5"/>
  <c r="Z101" i="5"/>
  <c r="I3429" i="1"/>
  <c r="I3347" i="1"/>
  <c r="I3387" i="1"/>
  <c r="G454" i="1"/>
  <c r="G446" i="1"/>
  <c r="G442" i="1"/>
  <c r="I442" i="1" s="1"/>
  <c r="G434" i="1"/>
  <c r="I434" i="1" s="1"/>
  <c r="G426" i="1"/>
  <c r="G444" i="1"/>
  <c r="G529" i="1"/>
  <c r="I529" i="1" s="1"/>
  <c r="G525" i="1"/>
  <c r="I525" i="1" s="1"/>
  <c r="G527" i="1"/>
  <c r="I527" i="1" s="1"/>
  <c r="G724" i="1"/>
  <c r="I724" i="1" s="1"/>
  <c r="G722" i="1"/>
  <c r="I722" i="1" s="1"/>
  <c r="G720" i="1"/>
  <c r="I720" i="1" s="1"/>
  <c r="G718" i="1"/>
  <c r="I718" i="1" s="1"/>
  <c r="G716" i="1"/>
  <c r="I716" i="1" s="1"/>
  <c r="G714" i="1"/>
  <c r="I714" i="1" s="1"/>
  <c r="G712" i="1"/>
  <c r="I712" i="1" s="1"/>
  <c r="G725" i="1"/>
  <c r="I725" i="1" s="1"/>
  <c r="G723" i="1"/>
  <c r="I723" i="1" s="1"/>
  <c r="G721" i="1"/>
  <c r="I721" i="1" s="1"/>
  <c r="G719" i="1"/>
  <c r="I719" i="1" s="1"/>
  <c r="G717" i="1"/>
  <c r="I717" i="1" s="1"/>
  <c r="G715" i="1"/>
  <c r="I715" i="1" s="1"/>
  <c r="G837" i="1"/>
  <c r="I837" i="1" s="1"/>
  <c r="G841" i="1"/>
  <c r="I841" i="1" s="1"/>
  <c r="G833" i="1"/>
  <c r="I833" i="1" s="1"/>
  <c r="G839" i="1"/>
  <c r="I839" i="1" s="1"/>
  <c r="G831" i="1"/>
  <c r="I831" i="1" s="1"/>
  <c r="G794" i="1"/>
  <c r="G786" i="1"/>
  <c r="G778" i="1"/>
  <c r="G770" i="1"/>
  <c r="G754" i="1"/>
  <c r="I754" i="1" s="1"/>
  <c r="G746" i="1"/>
  <c r="I746" i="1" s="1"/>
  <c r="G790" i="1"/>
  <c r="G782" i="1"/>
  <c r="G774" i="1"/>
  <c r="G750" i="1"/>
  <c r="I750" i="1" s="1"/>
  <c r="G742" i="1"/>
  <c r="I742" i="1" s="1"/>
  <c r="G792" i="1"/>
  <c r="G784" i="1"/>
  <c r="G776" i="1"/>
  <c r="G748" i="1"/>
  <c r="I748" i="1" s="1"/>
  <c r="G740" i="1"/>
  <c r="I740" i="1" s="1"/>
  <c r="G1058" i="1"/>
  <c r="I1058" i="1" s="1"/>
  <c r="G1057" i="1"/>
  <c r="I1057" i="1" s="1"/>
  <c r="G1116" i="1"/>
  <c r="I1116" i="1" s="1"/>
  <c r="G1166" i="1"/>
  <c r="I1166" i="1" s="1"/>
  <c r="G1154" i="1"/>
  <c r="I1154" i="1" s="1"/>
  <c r="G1147" i="1"/>
  <c r="I1147" i="1" s="1"/>
  <c r="G1141" i="1"/>
  <c r="I1141" i="1" s="1"/>
  <c r="G1132" i="1"/>
  <c r="I1132" i="1" s="1"/>
  <c r="G1173" i="1"/>
  <c r="I1173" i="1" s="1"/>
  <c r="G1165" i="1"/>
  <c r="I1165" i="1" s="1"/>
  <c r="G1159" i="1"/>
  <c r="I1159" i="1" s="1"/>
  <c r="G1151" i="1"/>
  <c r="I1151" i="1" s="1"/>
  <c r="G1137" i="1"/>
  <c r="I1137" i="1" s="1"/>
  <c r="G1131" i="1"/>
  <c r="I1131" i="1" s="1"/>
  <c r="G1125" i="1"/>
  <c r="I1125" i="1" s="1"/>
  <c r="G985" i="1"/>
  <c r="G984" i="1"/>
  <c r="I984" i="1" s="1"/>
  <c r="G1056" i="1"/>
  <c r="I1056" i="1" s="1"/>
  <c r="G1059" i="1"/>
  <c r="I1059" i="1" s="1"/>
  <c r="G1121" i="1"/>
  <c r="I1121" i="1" s="1"/>
  <c r="G1172" i="1"/>
  <c r="I1172" i="1" s="1"/>
  <c r="G1164" i="1"/>
  <c r="I1164" i="1" s="1"/>
  <c r="G1158" i="1"/>
  <c r="I1158" i="1" s="1"/>
  <c r="G1150" i="1"/>
  <c r="I1150" i="1" s="1"/>
  <c r="G1136" i="1"/>
  <c r="I1136" i="1" s="1"/>
  <c r="G1130" i="1"/>
  <c r="I1130" i="1" s="1"/>
  <c r="G1124" i="1"/>
  <c r="I1124" i="1" s="1"/>
  <c r="G1168" i="1"/>
  <c r="I1168" i="1" s="1"/>
  <c r="G1155" i="1"/>
  <c r="I1155" i="1" s="1"/>
  <c r="G1149" i="1"/>
  <c r="I1149" i="1" s="1"/>
  <c r="G1142" i="1"/>
  <c r="I1142" i="1" s="1"/>
  <c r="G1133" i="1"/>
  <c r="I1133" i="1" s="1"/>
  <c r="G990" i="1"/>
  <c r="G1060" i="1"/>
  <c r="I1060" i="1" s="1"/>
  <c r="G1118" i="1"/>
  <c r="I1118" i="1" s="1"/>
  <c r="G1169" i="1"/>
  <c r="I1169" i="1" s="1"/>
  <c r="G1162" i="1"/>
  <c r="I1162" i="1" s="1"/>
  <c r="G1156" i="1"/>
  <c r="I1156" i="1" s="1"/>
  <c r="G1143" i="1"/>
  <c r="I1143" i="1" s="1"/>
  <c r="G1134" i="1"/>
  <c r="I1134" i="1" s="1"/>
  <c r="G1128" i="1"/>
  <c r="I1128" i="1" s="1"/>
  <c r="G1122" i="1"/>
  <c r="I1122" i="1" s="1"/>
  <c r="G1161" i="1"/>
  <c r="I1161" i="1" s="1"/>
  <c r="G1153" i="1"/>
  <c r="I1153" i="1" s="1"/>
  <c r="G1146" i="1"/>
  <c r="I1146" i="1" s="1"/>
  <c r="G1139" i="1"/>
  <c r="I1139" i="1" s="1"/>
  <c r="G989" i="1"/>
  <c r="G988" i="1"/>
  <c r="I3373" i="1"/>
  <c r="I3409" i="1"/>
  <c r="Z205" i="5"/>
  <c r="R139" i="5"/>
  <c r="Z161" i="5"/>
  <c r="Z91" i="5"/>
  <c r="Z163" i="5"/>
  <c r="R169" i="5"/>
  <c r="Z210" i="5"/>
  <c r="Z77" i="5"/>
  <c r="Z93" i="5"/>
  <c r="P200" i="5"/>
  <c r="P87" i="5"/>
  <c r="P209" i="5"/>
  <c r="P212" i="5"/>
  <c r="P106" i="5"/>
  <c r="P57" i="5"/>
  <c r="X126" i="5"/>
  <c r="P61" i="5"/>
  <c r="P222" i="5"/>
  <c r="P257" i="5"/>
  <c r="X256" i="5"/>
  <c r="X248" i="5"/>
  <c r="X205" i="5"/>
  <c r="X224" i="5"/>
  <c r="X238" i="5"/>
  <c r="P82" i="5"/>
  <c r="X142" i="5"/>
  <c r="P110" i="5"/>
  <c r="I2882" i="1"/>
  <c r="R236" i="5"/>
  <c r="Z236" i="5"/>
  <c r="X115" i="5"/>
  <c r="P115" i="5"/>
  <c r="I2554" i="1"/>
  <c r="M252" i="5"/>
  <c r="K252" i="5"/>
  <c r="I3119" i="1"/>
  <c r="I2579" i="1"/>
  <c r="I2968" i="1"/>
  <c r="R229" i="5"/>
  <c r="Z229" i="5"/>
  <c r="Q225" i="5"/>
  <c r="Y225" i="5"/>
  <c r="I2478" i="1"/>
  <c r="I2456" i="1"/>
  <c r="X244" i="5"/>
  <c r="P244" i="5"/>
  <c r="Y77" i="5"/>
  <c r="Q77" i="5"/>
  <c r="Z80" i="5"/>
  <c r="R80" i="5"/>
  <c r="R174" i="5"/>
  <c r="Z174" i="5"/>
  <c r="G184" i="5"/>
  <c r="M185" i="5"/>
  <c r="K185" i="5"/>
  <c r="K197" i="5"/>
  <c r="L197" i="5"/>
  <c r="R69" i="5"/>
  <c r="Z69" i="5"/>
  <c r="X95" i="5"/>
  <c r="P95" i="5"/>
  <c r="I2650" i="1"/>
  <c r="L236" i="5"/>
  <c r="K236" i="5"/>
  <c r="I3225" i="1"/>
  <c r="I2892" i="1"/>
  <c r="I2900" i="1"/>
  <c r="I2460" i="1"/>
  <c r="X111" i="5"/>
  <c r="I3431" i="1"/>
  <c r="R262" i="5"/>
  <c r="M263" i="5"/>
  <c r="I2491" i="1"/>
  <c r="I3215" i="1"/>
  <c r="Q237" i="5"/>
  <c r="Y237" i="5"/>
  <c r="Y35" i="5"/>
  <c r="Q35" i="5"/>
  <c r="Z119" i="5"/>
  <c r="R119" i="5"/>
  <c r="I2921" i="1"/>
  <c r="I2546" i="1"/>
  <c r="I2561" i="1"/>
  <c r="L16" i="5"/>
  <c r="M16" i="5"/>
  <c r="K16" i="5"/>
  <c r="Z27" i="5"/>
  <c r="R27" i="5"/>
  <c r="R47" i="5"/>
  <c r="P103" i="5"/>
  <c r="X103" i="5"/>
  <c r="P79" i="5"/>
  <c r="I2953" i="1"/>
  <c r="I2948" i="1"/>
  <c r="I2867" i="1"/>
  <c r="I2878" i="1"/>
  <c r="R197" i="5"/>
  <c r="Z197" i="5"/>
  <c r="I2492" i="1"/>
  <c r="I2859" i="1"/>
  <c r="I3007" i="1"/>
  <c r="I2449" i="1"/>
  <c r="L31" i="5"/>
  <c r="K31" i="5"/>
  <c r="K159" i="5"/>
  <c r="L159" i="5"/>
  <c r="I2837" i="1"/>
  <c r="Q50" i="5"/>
  <c r="Y50" i="5"/>
  <c r="L221" i="5"/>
  <c r="I2975" i="1"/>
  <c r="K107" i="5"/>
  <c r="L107" i="5"/>
  <c r="L284" i="5"/>
  <c r="I2956" i="1"/>
  <c r="I2443" i="1"/>
  <c r="L245" i="5"/>
  <c r="M43" i="5"/>
  <c r="G955" i="1"/>
  <c r="I955" i="1" s="1"/>
  <c r="G959" i="1"/>
  <c r="I959" i="1" s="1"/>
  <c r="G956" i="1"/>
  <c r="I956" i="1" s="1"/>
  <c r="G960" i="1"/>
  <c r="I960" i="1" s="1"/>
  <c r="G1054" i="1"/>
  <c r="I1054" i="1" s="1"/>
  <c r="G1055" i="1"/>
  <c r="I1055" i="1" s="1"/>
  <c r="G1073" i="1"/>
  <c r="I1073" i="1" s="1"/>
  <c r="G1074" i="1"/>
  <c r="I1074" i="1" s="1"/>
  <c r="G1072" i="1"/>
  <c r="I1072" i="1" s="1"/>
  <c r="G991" i="1"/>
  <c r="G982" i="1"/>
  <c r="I982" i="1" s="1"/>
  <c r="G986" i="1"/>
  <c r="G987" i="1"/>
  <c r="I3090" i="1"/>
  <c r="I3428" i="1"/>
  <c r="I3391" i="1"/>
  <c r="I3116" i="1"/>
  <c r="I3132" i="1"/>
  <c r="I3226" i="1"/>
  <c r="I3181" i="1"/>
  <c r="I2917" i="1"/>
  <c r="I2910" i="1"/>
  <c r="I2833" i="1"/>
  <c r="I2801" i="1"/>
  <c r="I2980" i="1"/>
  <c r="I2886" i="1"/>
  <c r="I2874" i="1"/>
  <c r="I2897" i="1"/>
  <c r="I2936" i="1"/>
  <c r="I2926" i="1"/>
  <c r="L308" i="5"/>
  <c r="Q308" i="5" s="1"/>
  <c r="K308" i="5"/>
  <c r="P308" i="5" s="1"/>
  <c r="K300" i="5"/>
  <c r="P300" i="5" s="1"/>
  <c r="I2742" i="1"/>
  <c r="H335" i="5"/>
  <c r="L335" i="5" s="1"/>
  <c r="I329" i="5"/>
  <c r="H329" i="5"/>
  <c r="K316" i="5"/>
  <c r="I307" i="5"/>
  <c r="H307" i="5"/>
  <c r="H300" i="5"/>
  <c r="L300" i="5" s="1"/>
  <c r="Q300" i="5" s="1"/>
  <c r="K298" i="5"/>
  <c r="P298" i="5" s="1"/>
  <c r="H297" i="5"/>
  <c r="G297" i="5"/>
  <c r="L282" i="5"/>
  <c r="G281" i="5"/>
  <c r="H281" i="5"/>
  <c r="H280" i="5" s="1"/>
  <c r="H278" i="5"/>
  <c r="G278" i="5"/>
  <c r="I278" i="5"/>
  <c r="H259" i="5"/>
  <c r="G259" i="5"/>
  <c r="I259" i="5"/>
  <c r="H235" i="5"/>
  <c r="G235" i="5"/>
  <c r="I235" i="5"/>
  <c r="H231" i="5"/>
  <c r="G231" i="5"/>
  <c r="I231" i="5"/>
  <c r="L210" i="5"/>
  <c r="H207" i="5"/>
  <c r="G207" i="5"/>
  <c r="I207" i="5"/>
  <c r="L206" i="5"/>
  <c r="K206" i="5"/>
  <c r="L199" i="5"/>
  <c r="K199" i="5"/>
  <c r="L122" i="5"/>
  <c r="I315" i="5"/>
  <c r="M315" i="5" s="1"/>
  <c r="R315" i="5" s="1"/>
  <c r="H315" i="5"/>
  <c r="L315" i="5" s="1"/>
  <c r="Q315" i="5" s="1"/>
  <c r="H305" i="5"/>
  <c r="G305" i="5"/>
  <c r="H255" i="5"/>
  <c r="G255" i="5"/>
  <c r="I255" i="5"/>
  <c r="H251" i="5"/>
  <c r="G251" i="5"/>
  <c r="I251" i="5"/>
  <c r="H227" i="5"/>
  <c r="G227" i="5"/>
  <c r="I227" i="5"/>
  <c r="G198" i="5"/>
  <c r="H198" i="5"/>
  <c r="L195" i="5"/>
  <c r="L331" i="5"/>
  <c r="L324" i="5"/>
  <c r="Q324" i="5" s="1"/>
  <c r="I323" i="5"/>
  <c r="M323" i="5" s="1"/>
  <c r="R323" i="5" s="1"/>
  <c r="H323" i="5"/>
  <c r="L323" i="5" s="1"/>
  <c r="Q323" i="5" s="1"/>
  <c r="K314" i="5"/>
  <c r="P314" i="5" s="1"/>
  <c r="H313" i="5"/>
  <c r="G313" i="5"/>
  <c r="I291" i="5"/>
  <c r="H291" i="5"/>
  <c r="L291" i="5" s="1"/>
  <c r="Q291" i="5" s="1"/>
  <c r="G268" i="5"/>
  <c r="I268" i="5"/>
  <c r="I220" i="5"/>
  <c r="M220" i="5" s="1"/>
  <c r="H220" i="5"/>
  <c r="L220" i="5" s="1"/>
  <c r="H219" i="5"/>
  <c r="H218" i="5" s="1"/>
  <c r="G219" i="5"/>
  <c r="I219" i="5"/>
  <c r="I218" i="5" s="1"/>
  <c r="G194" i="5"/>
  <c r="H194" i="5"/>
  <c r="K190" i="5"/>
  <c r="K186" i="5"/>
  <c r="K182" i="5"/>
  <c r="L182" i="5"/>
  <c r="K178" i="5"/>
  <c r="L178" i="5"/>
  <c r="K174" i="5"/>
  <c r="L174" i="5"/>
  <c r="K335" i="5"/>
  <c r="I3155" i="1" s="1"/>
  <c r="L332" i="5"/>
  <c r="G329" i="5"/>
  <c r="G328" i="5"/>
  <c r="I328" i="5"/>
  <c r="G322" i="5"/>
  <c r="H321" i="5"/>
  <c r="G321" i="5"/>
  <c r="G307" i="5"/>
  <c r="I299" i="5"/>
  <c r="M299" i="5" s="1"/>
  <c r="R299" i="5" s="1"/>
  <c r="H299" i="5"/>
  <c r="L299" i="5" s="1"/>
  <c r="Q299" i="5" s="1"/>
  <c r="I297" i="5"/>
  <c r="G290" i="5"/>
  <c r="H289" i="5"/>
  <c r="G289" i="5"/>
  <c r="K285" i="5"/>
  <c r="L285" i="5"/>
  <c r="L277" i="5"/>
  <c r="K277" i="5"/>
  <c r="G271" i="5"/>
  <c r="H271" i="5"/>
  <c r="L247" i="5"/>
  <c r="K215" i="5"/>
  <c r="I212" i="5"/>
  <c r="M212" i="5" s="1"/>
  <c r="H212" i="5"/>
  <c r="L212" i="5" s="1"/>
  <c r="L211" i="5"/>
  <c r="K202" i="5"/>
  <c r="L202" i="5"/>
  <c r="M142" i="5"/>
  <c r="L102" i="5"/>
  <c r="H279" i="5"/>
  <c r="L279" i="5" s="1"/>
  <c r="H275" i="5"/>
  <c r="L275" i="5" s="1"/>
  <c r="G258" i="5"/>
  <c r="G230" i="5"/>
  <c r="G226" i="5"/>
  <c r="H190" i="5"/>
  <c r="L190" i="5" s="1"/>
  <c r="M187" i="5"/>
  <c r="K187" i="5"/>
  <c r="H186" i="5"/>
  <c r="L186" i="5" s="1"/>
  <c r="G180" i="5"/>
  <c r="G176" i="5"/>
  <c r="G172" i="5"/>
  <c r="H170" i="5"/>
  <c r="L170" i="5" s="1"/>
  <c r="G168" i="5"/>
  <c r="G164" i="5"/>
  <c r="G160" i="5"/>
  <c r="G152" i="5"/>
  <c r="G140" i="5"/>
  <c r="I138" i="5"/>
  <c r="M138" i="5" s="1"/>
  <c r="H138" i="5"/>
  <c r="L138" i="5" s="1"/>
  <c r="G133" i="5"/>
  <c r="M130" i="5"/>
  <c r="G129" i="5"/>
  <c r="G120" i="5"/>
  <c r="I118" i="5"/>
  <c r="M118" i="5" s="1"/>
  <c r="H118" i="5"/>
  <c r="L118" i="5" s="1"/>
  <c r="I115" i="5"/>
  <c r="M115" i="5" s="1"/>
  <c r="I114" i="5"/>
  <c r="M114" i="5" s="1"/>
  <c r="H114" i="5"/>
  <c r="L114" i="5" s="1"/>
  <c r="I111" i="5"/>
  <c r="M111" i="5" s="1"/>
  <c r="I110" i="5"/>
  <c r="M110" i="5" s="1"/>
  <c r="H110" i="5"/>
  <c r="L110" i="5" s="1"/>
  <c r="M106" i="5"/>
  <c r="G100" i="5"/>
  <c r="K96" i="5"/>
  <c r="H94" i="5"/>
  <c r="L94" i="5" s="1"/>
  <c r="I94" i="5"/>
  <c r="M94" i="5" s="1"/>
  <c r="H92" i="5"/>
  <c r="I92" i="5"/>
  <c r="M92" i="5" s="1"/>
  <c r="K88" i="5"/>
  <c r="H87" i="5"/>
  <c r="L87" i="5" s="1"/>
  <c r="I87" i="5"/>
  <c r="M87" i="5" s="1"/>
  <c r="H74" i="5"/>
  <c r="G74" i="5"/>
  <c r="Z49" i="5"/>
  <c r="I34" i="5"/>
  <c r="G34" i="5"/>
  <c r="G23" i="5"/>
  <c r="I23" i="5"/>
  <c r="H23" i="5"/>
  <c r="G85" i="5"/>
  <c r="L86" i="5"/>
  <c r="L70" i="5"/>
  <c r="M70" i="5"/>
  <c r="G18" i="5"/>
  <c r="I18" i="5"/>
  <c r="H18" i="5"/>
  <c r="G13" i="8"/>
  <c r="G1660" i="1"/>
  <c r="I1660" i="1" s="1"/>
  <c r="I180" i="5"/>
  <c r="I176" i="5"/>
  <c r="I164" i="5"/>
  <c r="I160" i="5"/>
  <c r="I152" i="5"/>
  <c r="L148" i="5"/>
  <c r="L90" i="5"/>
  <c r="M90" i="5"/>
  <c r="Y58" i="5"/>
  <c r="I52" i="5"/>
  <c r="G52" i="5"/>
  <c r="H46" i="5"/>
  <c r="G46" i="5"/>
  <c r="I46" i="5"/>
  <c r="L30" i="5"/>
  <c r="M30" i="5"/>
  <c r="G17" i="5"/>
  <c r="I17" i="5"/>
  <c r="G10" i="8"/>
  <c r="G1628" i="1"/>
  <c r="I1628" i="1" s="1"/>
  <c r="H96" i="5"/>
  <c r="L96" i="5" s="1"/>
  <c r="I96" i="5"/>
  <c r="M96" i="5" s="1"/>
  <c r="L92" i="5"/>
  <c r="L84" i="5"/>
  <c r="K84" i="5"/>
  <c r="H83" i="5"/>
  <c r="L83" i="5" s="1"/>
  <c r="I83" i="5"/>
  <c r="M83" i="5" s="1"/>
  <c r="K76" i="5"/>
  <c r="L76" i="5"/>
  <c r="G72" i="5"/>
  <c r="H72" i="5"/>
  <c r="I72" i="5"/>
  <c r="L68" i="5"/>
  <c r="K68" i="5"/>
  <c r="H67" i="5"/>
  <c r="L67" i="5" s="1"/>
  <c r="I67" i="5"/>
  <c r="M67" i="5" s="1"/>
  <c r="K45" i="5"/>
  <c r="H42" i="5"/>
  <c r="G42" i="5"/>
  <c r="I42" i="5"/>
  <c r="H38" i="5"/>
  <c r="G38" i="5"/>
  <c r="I38" i="5"/>
  <c r="H29" i="5"/>
  <c r="G29" i="5"/>
  <c r="G28" i="5"/>
  <c r="H28" i="5"/>
  <c r="I28" i="5"/>
  <c r="G8" i="8"/>
  <c r="G738" i="1"/>
  <c r="G731" i="1"/>
  <c r="G729" i="1"/>
  <c r="G727" i="1"/>
  <c r="G711" i="1"/>
  <c r="I711" i="1" s="1"/>
  <c r="G709" i="1"/>
  <c r="I709" i="1" s="1"/>
  <c r="G440" i="1"/>
  <c r="G432" i="1"/>
  <c r="G424" i="1"/>
  <c r="I424" i="1" s="1"/>
  <c r="G397" i="1"/>
  <c r="I397" i="1" s="1"/>
  <c r="G399" i="1"/>
  <c r="I399" i="1" s="1"/>
  <c r="G401" i="1"/>
  <c r="G404" i="1"/>
  <c r="I404" i="1" s="1"/>
  <c r="G406" i="1"/>
  <c r="I406" i="1" s="1"/>
  <c r="G408" i="1"/>
  <c r="I408" i="1" s="1"/>
  <c r="G410" i="1"/>
  <c r="G413" i="1"/>
  <c r="I413" i="1" s="1"/>
  <c r="G415" i="1"/>
  <c r="G417" i="1"/>
  <c r="G419" i="1"/>
  <c r="I419" i="1" s="1"/>
  <c r="G421" i="1"/>
  <c r="I421" i="1" s="1"/>
  <c r="G423" i="1"/>
  <c r="I423" i="1" s="1"/>
  <c r="G425" i="1"/>
  <c r="I425" i="1" s="1"/>
  <c r="G427" i="1"/>
  <c r="G429" i="1"/>
  <c r="G431" i="1"/>
  <c r="G433" i="1"/>
  <c r="G435" i="1"/>
  <c r="I435" i="1" s="1"/>
  <c r="G437" i="1"/>
  <c r="G439" i="1"/>
  <c r="G441" i="1"/>
  <c r="G398" i="1"/>
  <c r="I398" i="1" s="1"/>
  <c r="G400" i="1"/>
  <c r="I400" i="1" s="1"/>
  <c r="G403" i="1"/>
  <c r="I403" i="1" s="1"/>
  <c r="G405" i="1"/>
  <c r="I405" i="1" s="1"/>
  <c r="G407" i="1"/>
  <c r="I407" i="1" s="1"/>
  <c r="G409" i="1"/>
  <c r="G411" i="1"/>
  <c r="G381" i="1"/>
  <c r="G383" i="1"/>
  <c r="I383" i="1" s="1"/>
  <c r="G385" i="1"/>
  <c r="G387" i="1"/>
  <c r="G389" i="1"/>
  <c r="G391" i="1"/>
  <c r="I391" i="1" s="1"/>
  <c r="G393" i="1"/>
  <c r="G395" i="1"/>
  <c r="I395" i="1" s="1"/>
  <c r="G380" i="1"/>
  <c r="I380" i="1" s="1"/>
  <c r="G382" i="1"/>
  <c r="G384" i="1"/>
  <c r="G386" i="1"/>
  <c r="I386" i="1" s="1"/>
  <c r="G388" i="1"/>
  <c r="G390" i="1"/>
  <c r="G392" i="1"/>
  <c r="G394" i="1"/>
  <c r="G396" i="1"/>
  <c r="I396" i="1" s="1"/>
  <c r="H63" i="5"/>
  <c r="L63" i="5" s="1"/>
  <c r="H59" i="5"/>
  <c r="L59" i="5" s="1"/>
  <c r="I56" i="5"/>
  <c r="M56" i="5" s="1"/>
  <c r="I50" i="5"/>
  <c r="M50" i="5" s="1"/>
  <c r="G44" i="5"/>
  <c r="M22" i="5"/>
  <c r="G737" i="1"/>
  <c r="G730" i="1"/>
  <c r="G728" i="1"/>
  <c r="G710" i="1"/>
  <c r="I710" i="1" s="1"/>
  <c r="G436" i="1"/>
  <c r="G428" i="1"/>
  <c r="I428" i="1" s="1"/>
  <c r="G420" i="1"/>
  <c r="G414" i="1"/>
  <c r="I414" i="1" s="1"/>
  <c r="I88" i="5"/>
  <c r="I84" i="5"/>
  <c r="M84" i="5" s="1"/>
  <c r="I68" i="5"/>
  <c r="M68" i="5" s="1"/>
  <c r="I58" i="5"/>
  <c r="G844" i="1"/>
  <c r="G842" i="1"/>
  <c r="I842" i="1" s="1"/>
  <c r="G840" i="1"/>
  <c r="I840" i="1" s="1"/>
  <c r="G838" i="1"/>
  <c r="I838" i="1" s="1"/>
  <c r="G836" i="1"/>
  <c r="I836" i="1" s="1"/>
  <c r="G834" i="1"/>
  <c r="I834" i="1" s="1"/>
  <c r="G795" i="1"/>
  <c r="G793" i="1"/>
  <c r="G791" i="1"/>
  <c r="G789" i="1"/>
  <c r="G787" i="1"/>
  <c r="G785" i="1"/>
  <c r="G783" i="1"/>
  <c r="G781" i="1"/>
  <c r="G779" i="1"/>
  <c r="G777" i="1"/>
  <c r="I777" i="1" s="1"/>
  <c r="G775" i="1"/>
  <c r="I775" i="1" s="1"/>
  <c r="G773" i="1"/>
  <c r="G753" i="1"/>
  <c r="I753" i="1" s="1"/>
  <c r="G751" i="1"/>
  <c r="I751" i="1" s="1"/>
  <c r="G749" i="1"/>
  <c r="I749" i="1" s="1"/>
  <c r="G747" i="1"/>
  <c r="I747" i="1" s="1"/>
  <c r="G745" i="1"/>
  <c r="I745" i="1" s="1"/>
  <c r="G743" i="1"/>
  <c r="I743" i="1" s="1"/>
  <c r="G528" i="1"/>
  <c r="G526" i="1"/>
  <c r="I526" i="1" s="1"/>
  <c r="G524" i="1"/>
  <c r="I524" i="1" s="1"/>
  <c r="G453" i="1"/>
  <c r="G447" i="1"/>
  <c r="G445" i="1"/>
  <c r="G443" i="1"/>
  <c r="G438" i="1"/>
  <c r="G430" i="1"/>
  <c r="G422" i="1"/>
  <c r="I2510" i="1"/>
  <c r="I2520" i="1"/>
  <c r="I2432" i="1"/>
  <c r="I2998" i="1"/>
  <c r="I2863" i="1"/>
  <c r="I2904" i="1"/>
  <c r="I3084" i="1"/>
  <c r="I2891" i="1"/>
  <c r="I2893" i="1"/>
  <c r="I2967" i="1"/>
  <c r="I2869" i="1"/>
  <c r="I2895" i="1"/>
  <c r="I2907" i="1"/>
  <c r="I3006" i="1"/>
  <c r="I2959" i="1"/>
  <c r="I3037" i="1"/>
  <c r="I2825" i="1"/>
  <c r="I3059" i="1"/>
  <c r="I3017" i="1"/>
  <c r="I2817" i="1"/>
  <c r="I3214" i="1"/>
  <c r="I3269" i="1"/>
  <c r="I2804" i="1"/>
  <c r="I2950" i="1"/>
  <c r="I3083" i="1"/>
  <c r="I2880" i="1"/>
  <c r="I3126" i="1"/>
  <c r="I2969" i="1"/>
  <c r="I2987" i="1"/>
  <c r="I3043" i="1"/>
  <c r="I2989" i="1"/>
  <c r="I2828" i="1"/>
  <c r="I2963" i="1"/>
  <c r="I2884" i="1"/>
  <c r="I2754" i="1"/>
  <c r="I2781" i="1"/>
  <c r="I3032" i="1"/>
  <c r="I3224" i="1"/>
  <c r="I3072" i="1"/>
  <c r="I3243" i="1"/>
  <c r="I3038" i="1"/>
  <c r="I3086" i="1"/>
  <c r="I2858" i="1"/>
  <c r="I3034" i="1"/>
  <c r="I3016" i="1"/>
  <c r="I3079" i="1"/>
  <c r="I3073" i="1"/>
  <c r="I2818" i="1"/>
  <c r="I2793" i="1"/>
  <c r="I2764" i="1"/>
  <c r="I3042" i="1"/>
  <c r="Q125" i="5" l="1"/>
  <c r="Y125" i="5"/>
  <c r="Q217" i="5"/>
  <c r="Y217" i="5"/>
  <c r="Y116" i="5"/>
  <c r="Q116" i="5"/>
  <c r="Y222" i="5"/>
  <c r="Q222" i="5"/>
  <c r="Q64" i="5"/>
  <c r="Y64" i="5"/>
  <c r="R137" i="5"/>
  <c r="Z137" i="5"/>
  <c r="Y26" i="5"/>
  <c r="Q26" i="5"/>
  <c r="L214" i="5"/>
  <c r="Y214" i="5" s="1"/>
  <c r="Y240" i="5"/>
  <c r="X267" i="5"/>
  <c r="R24" i="5"/>
  <c r="L336" i="5"/>
  <c r="Z63" i="5"/>
  <c r="Y204" i="5"/>
  <c r="Y162" i="5"/>
  <c r="Y244" i="5"/>
  <c r="R150" i="5"/>
  <c r="Y60" i="5"/>
  <c r="P189" i="5"/>
  <c r="Z71" i="5"/>
  <c r="X175" i="5"/>
  <c r="R221" i="5"/>
  <c r="X216" i="5"/>
  <c r="M195" i="5"/>
  <c r="R195" i="5" s="1"/>
  <c r="Z149" i="5"/>
  <c r="X43" i="5"/>
  <c r="Y276" i="5"/>
  <c r="Q257" i="5"/>
  <c r="L242" i="5"/>
  <c r="Y105" i="5"/>
  <c r="Z204" i="5"/>
  <c r="Z178" i="5"/>
  <c r="Q113" i="5"/>
  <c r="Y145" i="5"/>
  <c r="K80" i="5"/>
  <c r="L334" i="5"/>
  <c r="X123" i="5"/>
  <c r="M179" i="5"/>
  <c r="Z145" i="5"/>
  <c r="Z79" i="5"/>
  <c r="M215" i="5"/>
  <c r="R215" i="5" s="1"/>
  <c r="L298" i="5"/>
  <c r="Q298" i="5" s="1"/>
  <c r="Z238" i="5"/>
  <c r="Y185" i="5"/>
  <c r="X75" i="5"/>
  <c r="P101" i="5"/>
  <c r="P30" i="5"/>
  <c r="X153" i="5"/>
  <c r="Z156" i="5"/>
  <c r="X109" i="5"/>
  <c r="Q263" i="5"/>
  <c r="P237" i="5"/>
  <c r="M35" i="5"/>
  <c r="R241" i="5"/>
  <c r="Y181" i="5"/>
  <c r="P73" i="5"/>
  <c r="X71" i="5"/>
  <c r="R173" i="5"/>
  <c r="Z209" i="5"/>
  <c r="X149" i="5"/>
  <c r="Q229" i="5"/>
  <c r="L179" i="5"/>
  <c r="Q262" i="5"/>
  <c r="Y262" i="5"/>
  <c r="R200" i="5"/>
  <c r="Z200" i="5"/>
  <c r="R40" i="5"/>
  <c r="Z40" i="5"/>
  <c r="R182" i="5"/>
  <c r="Z182" i="5"/>
  <c r="Y128" i="5"/>
  <c r="Q128" i="5"/>
  <c r="R240" i="5"/>
  <c r="Z240" i="5"/>
  <c r="R208" i="5"/>
  <c r="Z208" i="5"/>
  <c r="K306" i="5"/>
  <c r="P306" i="5" s="1"/>
  <c r="Z217" i="5"/>
  <c r="X213" i="5"/>
  <c r="Q205" i="5"/>
  <c r="P274" i="5"/>
  <c r="M286" i="5"/>
  <c r="Q136" i="5"/>
  <c r="Z76" i="5"/>
  <c r="R300" i="5"/>
  <c r="X86" i="5"/>
  <c r="X262" i="5"/>
  <c r="X146" i="5"/>
  <c r="Y241" i="5"/>
  <c r="K286" i="5"/>
  <c r="M51" i="5"/>
  <c r="K191" i="5"/>
  <c r="P191" i="5" s="1"/>
  <c r="L306" i="5"/>
  <c r="Q306" i="5" s="1"/>
  <c r="P92" i="5"/>
  <c r="X65" i="5"/>
  <c r="X62" i="5"/>
  <c r="Q173" i="5"/>
  <c r="L309" i="5"/>
  <c r="Q309" i="5" s="1"/>
  <c r="K51" i="5"/>
  <c r="M191" i="5"/>
  <c r="M223" i="5"/>
  <c r="M224" i="5" s="1"/>
  <c r="R202" i="5"/>
  <c r="P240" i="5"/>
  <c r="P181" i="5"/>
  <c r="Q191" i="5"/>
  <c r="Q274" i="5"/>
  <c r="Y203" i="5"/>
  <c r="K25" i="5"/>
  <c r="M25" i="5"/>
  <c r="K223" i="5"/>
  <c r="P223" i="5" s="1"/>
  <c r="Z20" i="5"/>
  <c r="Z276" i="5"/>
  <c r="X127" i="5"/>
  <c r="Q144" i="5"/>
  <c r="X173" i="5"/>
  <c r="X204" i="5"/>
  <c r="Z97" i="5"/>
  <c r="R144" i="5"/>
  <c r="Z89" i="5"/>
  <c r="Q165" i="5"/>
  <c r="X136" i="5"/>
  <c r="K203" i="5"/>
  <c r="P102" i="5"/>
  <c r="L62" i="5"/>
  <c r="Y62" i="5" s="1"/>
  <c r="X138" i="5"/>
  <c r="P64" i="5"/>
  <c r="R189" i="5"/>
  <c r="Y141" i="5"/>
  <c r="P69" i="5"/>
  <c r="X253" i="5"/>
  <c r="Y103" i="5"/>
  <c r="M203" i="5"/>
  <c r="R203" i="5" s="1"/>
  <c r="M41" i="5"/>
  <c r="M88" i="5"/>
  <c r="L41" i="5"/>
  <c r="Q21" i="5"/>
  <c r="R256" i="5"/>
  <c r="Q209" i="5"/>
  <c r="X170" i="5"/>
  <c r="M294" i="5"/>
  <c r="R294" i="5" s="1"/>
  <c r="M304" i="5"/>
  <c r="R304" i="5" s="1"/>
  <c r="K162" i="5"/>
  <c r="M162" i="5"/>
  <c r="R117" i="5"/>
  <c r="Z206" i="5"/>
  <c r="R216" i="5"/>
  <c r="Z127" i="5"/>
  <c r="K301" i="5"/>
  <c r="P301" i="5" s="1"/>
  <c r="L301" i="5"/>
  <c r="Q301" i="5" s="1"/>
  <c r="Z99" i="5"/>
  <c r="R99" i="5"/>
  <c r="Z82" i="5"/>
  <c r="R82" i="5"/>
  <c r="R66" i="5"/>
  <c r="Z66" i="5"/>
  <c r="Q256" i="5"/>
  <c r="Y256" i="5"/>
  <c r="Q224" i="5"/>
  <c r="Y224" i="5"/>
  <c r="Z171" i="5"/>
  <c r="R171" i="5"/>
  <c r="Y51" i="5"/>
  <c r="Q51" i="5"/>
  <c r="Q104" i="5"/>
  <c r="Y104" i="5"/>
  <c r="Y238" i="5"/>
  <c r="Q238" i="5"/>
  <c r="Y75" i="5"/>
  <c r="Q75" i="5"/>
  <c r="Q82" i="5"/>
  <c r="Y82" i="5"/>
  <c r="R284" i="5"/>
  <c r="Q248" i="5"/>
  <c r="R201" i="5"/>
  <c r="R146" i="5"/>
  <c r="K171" i="5"/>
  <c r="L166" i="5"/>
  <c r="R121" i="5"/>
  <c r="Q208" i="5"/>
  <c r="R81" i="5"/>
  <c r="R26" i="5"/>
  <c r="R116" i="5"/>
  <c r="P266" i="5"/>
  <c r="Q200" i="5"/>
  <c r="L117" i="5"/>
  <c r="K117" i="5"/>
  <c r="P66" i="5"/>
  <c r="Q266" i="5"/>
  <c r="M302" i="5"/>
  <c r="R302" i="5" s="1"/>
  <c r="M128" i="5"/>
  <c r="K128" i="5"/>
  <c r="Y151" i="5"/>
  <c r="Y40" i="5"/>
  <c r="Q101" i="5"/>
  <c r="Y233" i="5"/>
  <c r="R165" i="5"/>
  <c r="Z143" i="5"/>
  <c r="M332" i="5"/>
  <c r="L80" i="5"/>
  <c r="X179" i="5"/>
  <c r="Q192" i="5"/>
  <c r="Z107" i="5"/>
  <c r="M166" i="5"/>
  <c r="Q213" i="5"/>
  <c r="R244" i="5"/>
  <c r="Q249" i="5"/>
  <c r="Y66" i="5"/>
  <c r="R21" i="5"/>
  <c r="X41" i="5"/>
  <c r="X97" i="5"/>
  <c r="Q216" i="5"/>
  <c r="P210" i="5"/>
  <c r="R151" i="5"/>
  <c r="Q47" i="5"/>
  <c r="L234" i="5"/>
  <c r="M62" i="5"/>
  <c r="R62" i="5" s="1"/>
  <c r="Q228" i="5"/>
  <c r="Y228" i="5"/>
  <c r="Y108" i="5"/>
  <c r="Q108" i="5"/>
  <c r="L130" i="5"/>
  <c r="K130" i="5"/>
  <c r="K324" i="5"/>
  <c r="M324" i="5"/>
  <c r="R324" i="5" s="1"/>
  <c r="L254" i="5"/>
  <c r="K125" i="5"/>
  <c r="M125" i="5"/>
  <c r="L19" i="5"/>
  <c r="Q19" i="5" s="1"/>
  <c r="M19" i="5"/>
  <c r="R19" i="5" s="1"/>
  <c r="K19" i="5"/>
  <c r="P19" i="5" s="1"/>
  <c r="M309" i="5"/>
  <c r="R309" i="5" s="1"/>
  <c r="K309" i="5"/>
  <c r="P309" i="5" s="1"/>
  <c r="K37" i="5"/>
  <c r="L37" i="5"/>
  <c r="K214" i="5"/>
  <c r="M214" i="5"/>
  <c r="K55" i="5"/>
  <c r="L55" i="5"/>
  <c r="M55" i="5"/>
  <c r="I253" i="5"/>
  <c r="M253" i="5" s="1"/>
  <c r="M254" i="5"/>
  <c r="M192" i="5"/>
  <c r="K192" i="5"/>
  <c r="L320" i="5"/>
  <c r="Q320" i="5" s="1"/>
  <c r="M320" i="5"/>
  <c r="R320" i="5" s="1"/>
  <c r="K325" i="5"/>
  <c r="L325" i="5"/>
  <c r="M325" i="5"/>
  <c r="L171" i="5"/>
  <c r="M37" i="5"/>
  <c r="Q253" i="5"/>
  <c r="L137" i="5"/>
  <c r="K137" i="5"/>
  <c r="M336" i="5"/>
  <c r="K269" i="5"/>
  <c r="M269" i="5"/>
  <c r="L269" i="5"/>
  <c r="Q121" i="5"/>
  <c r="Y121" i="5"/>
  <c r="R175" i="5"/>
  <c r="Z175" i="5"/>
  <c r="Q27" i="5"/>
  <c r="Y27" i="5"/>
  <c r="R136" i="5"/>
  <c r="Z136" i="5"/>
  <c r="Y79" i="5"/>
  <c r="Q79" i="5"/>
  <c r="Y49" i="5"/>
  <c r="Q49" i="5"/>
  <c r="Y175" i="5"/>
  <c r="Q175" i="5"/>
  <c r="Q283" i="5"/>
  <c r="Y283" i="5"/>
  <c r="Q150" i="5"/>
  <c r="Y150" i="5"/>
  <c r="Q153" i="5"/>
  <c r="Y153" i="5"/>
  <c r="R183" i="5"/>
  <c r="Z183" i="5"/>
  <c r="Y146" i="5"/>
  <c r="Q146" i="5"/>
  <c r="Z283" i="5"/>
  <c r="R283" i="5"/>
  <c r="Z222" i="5"/>
  <c r="R222" i="5"/>
  <c r="Q149" i="5"/>
  <c r="Y149" i="5"/>
  <c r="G147" i="5"/>
  <c r="M148" i="5"/>
  <c r="K148" i="5"/>
  <c r="K282" i="5"/>
  <c r="M282" i="5"/>
  <c r="K250" i="5"/>
  <c r="L250" i="5"/>
  <c r="M250" i="5"/>
  <c r="M108" i="5"/>
  <c r="K108" i="5"/>
  <c r="M273" i="5"/>
  <c r="K273" i="5"/>
  <c r="I85" i="5"/>
  <c r="M85" i="5" s="1"/>
  <c r="M86" i="5"/>
  <c r="M211" i="5"/>
  <c r="K211" i="5"/>
  <c r="K247" i="5"/>
  <c r="M247" i="5"/>
  <c r="K272" i="5"/>
  <c r="L272" i="5"/>
  <c r="M275" i="5"/>
  <c r="K275" i="5"/>
  <c r="I233" i="5"/>
  <c r="M233" i="5" s="1"/>
  <c r="M234" i="5"/>
  <c r="L261" i="5"/>
  <c r="K261" i="5"/>
  <c r="M261" i="5"/>
  <c r="L239" i="5"/>
  <c r="K239" i="5"/>
  <c r="M239" i="5"/>
  <c r="K124" i="5"/>
  <c r="M124" i="5"/>
  <c r="K242" i="5"/>
  <c r="M242" i="5"/>
  <c r="M303" i="5"/>
  <c r="R303" i="5" s="1"/>
  <c r="K303" i="5"/>
  <c r="P303" i="5" s="1"/>
  <c r="L303" i="5"/>
  <c r="Q303" i="5" s="1"/>
  <c r="M196" i="5"/>
  <c r="K196" i="5"/>
  <c r="L196" i="5"/>
  <c r="M188" i="5"/>
  <c r="K188" i="5"/>
  <c r="L188" i="5"/>
  <c r="L318" i="5"/>
  <c r="Q318" i="5" s="1"/>
  <c r="M318" i="5"/>
  <c r="R318" i="5" s="1"/>
  <c r="K318" i="5"/>
  <c r="P318" i="5" s="1"/>
  <c r="M319" i="5"/>
  <c r="R319" i="5" s="1"/>
  <c r="K319" i="5"/>
  <c r="P319" i="5" s="1"/>
  <c r="L319" i="5"/>
  <c r="Q319" i="5" s="1"/>
  <c r="M279" i="5"/>
  <c r="K279" i="5"/>
  <c r="K32" i="5"/>
  <c r="M32" i="5"/>
  <c r="K293" i="5"/>
  <c r="P293" i="5" s="1"/>
  <c r="L293" i="5"/>
  <c r="Q293" i="5" s="1"/>
  <c r="M293" i="5"/>
  <c r="R293" i="5" s="1"/>
  <c r="M132" i="5"/>
  <c r="G131" i="5"/>
  <c r="K132" i="5"/>
  <c r="M337" i="5"/>
  <c r="K337" i="5"/>
  <c r="L337" i="5"/>
  <c r="L124" i="5"/>
  <c r="L134" i="5"/>
  <c r="K134" i="5"/>
  <c r="L32" i="5"/>
  <c r="L243" i="5"/>
  <c r="K243" i="5"/>
  <c r="M243" i="5"/>
  <c r="L246" i="5"/>
  <c r="K246" i="5"/>
  <c r="M246" i="5"/>
  <c r="M265" i="5"/>
  <c r="K292" i="5"/>
  <c r="P292" i="5" s="1"/>
  <c r="M292" i="5"/>
  <c r="R292" i="5" s="1"/>
  <c r="M158" i="5"/>
  <c r="K158" i="5"/>
  <c r="L158" i="5"/>
  <c r="L33" i="5"/>
  <c r="M33" i="5"/>
  <c r="K33" i="5"/>
  <c r="L265" i="5"/>
  <c r="L154" i="5"/>
  <c r="M154" i="5"/>
  <c r="K154" i="5"/>
  <c r="K260" i="5"/>
  <c r="M260" i="5"/>
  <c r="M36" i="5"/>
  <c r="L36" i="5"/>
  <c r="K36" i="5"/>
  <c r="K48" i="5"/>
  <c r="M48" i="5"/>
  <c r="L48" i="5"/>
  <c r="K104" i="5"/>
  <c r="M104" i="5"/>
  <c r="M317" i="5"/>
  <c r="R317" i="5" s="1"/>
  <c r="K317" i="5"/>
  <c r="P317" i="5" s="1"/>
  <c r="L317" i="5"/>
  <c r="Q317" i="5" s="1"/>
  <c r="K15" i="5"/>
  <c r="L15" i="5"/>
  <c r="M15" i="5"/>
  <c r="K264" i="5"/>
  <c r="M264" i="5"/>
  <c r="L264" i="5"/>
  <c r="M78" i="5"/>
  <c r="K78" i="5"/>
  <c r="L273" i="5"/>
  <c r="L294" i="5"/>
  <c r="Q294" i="5" s="1"/>
  <c r="I2524" i="1"/>
  <c r="I2505" i="1"/>
  <c r="I2811" i="1"/>
  <c r="I3121" i="1"/>
  <c r="P316" i="5"/>
  <c r="I3128" i="1"/>
  <c r="I2889" i="1"/>
  <c r="I2947" i="1"/>
  <c r="I2829" i="1"/>
  <c r="I2865" i="1"/>
  <c r="I2795" i="1"/>
  <c r="I2615" i="1"/>
  <c r="R118" i="5"/>
  <c r="Z118" i="5"/>
  <c r="I3024" i="1"/>
  <c r="I2853" i="1"/>
  <c r="I2881" i="1"/>
  <c r="Y118" i="5"/>
  <c r="Q118" i="5"/>
  <c r="R138" i="5"/>
  <c r="Z138" i="5"/>
  <c r="I3234" i="1"/>
  <c r="I3020" i="1"/>
  <c r="R110" i="5"/>
  <c r="Z110" i="5"/>
  <c r="I2923" i="1"/>
  <c r="I3262" i="1"/>
  <c r="I2958" i="1"/>
  <c r="Q114" i="5"/>
  <c r="Y114" i="5"/>
  <c r="I2847" i="1"/>
  <c r="I2803" i="1"/>
  <c r="I2653" i="1"/>
  <c r="I2437" i="1"/>
  <c r="X68" i="5"/>
  <c r="P68" i="5"/>
  <c r="Y92" i="5"/>
  <c r="Q92" i="5"/>
  <c r="K85" i="5"/>
  <c r="L85" i="5"/>
  <c r="L34" i="5"/>
  <c r="K34" i="5"/>
  <c r="M34" i="5"/>
  <c r="R111" i="5"/>
  <c r="Z111" i="5"/>
  <c r="P187" i="5"/>
  <c r="X187" i="5"/>
  <c r="Q202" i="5"/>
  <c r="Y202" i="5"/>
  <c r="Y138" i="5"/>
  <c r="Q138" i="5"/>
  <c r="Y190" i="5"/>
  <c r="Q190" i="5"/>
  <c r="K219" i="5"/>
  <c r="M219" i="5"/>
  <c r="G218" i="5"/>
  <c r="L219" i="5"/>
  <c r="Q260" i="5"/>
  <c r="Y260" i="5"/>
  <c r="R122" i="5"/>
  <c r="Z122" i="5"/>
  <c r="Q210" i="5"/>
  <c r="Y210" i="5"/>
  <c r="I2942" i="1"/>
  <c r="I3202" i="1"/>
  <c r="I3015" i="1"/>
  <c r="Y107" i="5"/>
  <c r="Q107" i="5"/>
  <c r="I2438" i="1"/>
  <c r="P185" i="5"/>
  <c r="X185" i="5"/>
  <c r="I2589" i="1"/>
  <c r="I2514" i="1"/>
  <c r="K44" i="5"/>
  <c r="M44" i="5"/>
  <c r="L44" i="5"/>
  <c r="Y22" i="5"/>
  <c r="Q22" i="5"/>
  <c r="K42" i="5"/>
  <c r="M42" i="5"/>
  <c r="L42" i="5"/>
  <c r="Q76" i="5"/>
  <c r="Y76" i="5"/>
  <c r="Q83" i="5"/>
  <c r="Y83" i="5"/>
  <c r="Q94" i="5"/>
  <c r="Y94" i="5"/>
  <c r="G1814" i="1"/>
  <c r="I1814" i="1" s="1"/>
  <c r="G1818" i="1"/>
  <c r="I1818" i="1" s="1"/>
  <c r="G1822" i="1"/>
  <c r="I1822" i="1" s="1"/>
  <c r="G1817" i="1"/>
  <c r="I1817" i="1" s="1"/>
  <c r="G1821" i="1"/>
  <c r="I1821" i="1" s="1"/>
  <c r="G1816" i="1"/>
  <c r="I1816" i="1" s="1"/>
  <c r="G1819" i="1"/>
  <c r="I1819" i="1" s="1"/>
  <c r="G1820" i="1"/>
  <c r="I1820" i="1" s="1"/>
  <c r="G1815" i="1"/>
  <c r="I1815" i="1" s="1"/>
  <c r="Y30" i="5"/>
  <c r="Q30" i="5"/>
  <c r="P51" i="5"/>
  <c r="X51" i="5"/>
  <c r="Y132" i="5"/>
  <c r="Q132" i="5"/>
  <c r="G1837" i="1"/>
  <c r="I1837" i="1" s="1"/>
  <c r="G1838" i="1"/>
  <c r="I1838" i="1" s="1"/>
  <c r="G1839" i="1"/>
  <c r="I1839" i="1" s="1"/>
  <c r="G1840" i="1"/>
  <c r="I1840" i="1" s="1"/>
  <c r="Z70" i="5"/>
  <c r="R70" i="5"/>
  <c r="M74" i="5"/>
  <c r="L74" i="5"/>
  <c r="K74" i="5"/>
  <c r="P88" i="5"/>
  <c r="X88" i="5"/>
  <c r="R94" i="5"/>
  <c r="Z94" i="5"/>
  <c r="R106" i="5"/>
  <c r="Z106" i="5"/>
  <c r="K133" i="5"/>
  <c r="L133" i="5"/>
  <c r="M133" i="5"/>
  <c r="K140" i="5"/>
  <c r="L140" i="5"/>
  <c r="M140" i="5"/>
  <c r="L168" i="5"/>
  <c r="G167" i="5"/>
  <c r="M168" i="5"/>
  <c r="K168" i="5"/>
  <c r="K176" i="5"/>
  <c r="L176" i="5"/>
  <c r="M176" i="5"/>
  <c r="R187" i="5"/>
  <c r="Z187" i="5"/>
  <c r="L226" i="5"/>
  <c r="K226" i="5"/>
  <c r="M226" i="5"/>
  <c r="Y279" i="5"/>
  <c r="Q279" i="5"/>
  <c r="X202" i="5"/>
  <c r="P202" i="5"/>
  <c r="Y247" i="5"/>
  <c r="Q247" i="5"/>
  <c r="P277" i="5"/>
  <c r="X277" i="5"/>
  <c r="L289" i="5"/>
  <c r="Q289" i="5" s="1"/>
  <c r="M289" i="5"/>
  <c r="R289" i="5" s="1"/>
  <c r="K289" i="5"/>
  <c r="P289" i="5" s="1"/>
  <c r="K329" i="5"/>
  <c r="L329" i="5"/>
  <c r="M329" i="5"/>
  <c r="I2868" i="1"/>
  <c r="Q178" i="5"/>
  <c r="Y178" i="5"/>
  <c r="P186" i="5"/>
  <c r="X186" i="5"/>
  <c r="L198" i="5"/>
  <c r="K198" i="5"/>
  <c r="M198" i="5"/>
  <c r="K255" i="5"/>
  <c r="M255" i="5"/>
  <c r="L255" i="5"/>
  <c r="Y98" i="5"/>
  <c r="Q98" i="5"/>
  <c r="Z114" i="5"/>
  <c r="R114" i="5"/>
  <c r="Y199" i="5"/>
  <c r="Q199" i="5"/>
  <c r="K235" i="5"/>
  <c r="M235" i="5"/>
  <c r="L235" i="5"/>
  <c r="K278" i="5"/>
  <c r="M278" i="5"/>
  <c r="L278" i="5"/>
  <c r="Q282" i="5"/>
  <c r="Y282" i="5"/>
  <c r="I2902" i="1"/>
  <c r="I2871" i="1"/>
  <c r="I2760" i="1"/>
  <c r="I3013" i="1"/>
  <c r="I3280" i="1"/>
  <c r="I2873" i="1"/>
  <c r="I2768" i="1"/>
  <c r="I3213" i="1"/>
  <c r="I2929" i="1"/>
  <c r="I2890" i="1"/>
  <c r="I3345" i="1"/>
  <c r="I2577" i="1"/>
  <c r="P107" i="5"/>
  <c r="X107" i="5"/>
  <c r="X159" i="5"/>
  <c r="P159" i="5"/>
  <c r="Q31" i="5"/>
  <c r="Y31" i="5"/>
  <c r="I2548" i="1"/>
  <c r="I2916" i="1"/>
  <c r="Y252" i="5"/>
  <c r="Q252" i="5"/>
  <c r="Z185" i="5"/>
  <c r="R185" i="5"/>
  <c r="X252" i="5"/>
  <c r="P252" i="5"/>
  <c r="I2468" i="1"/>
  <c r="I3553" i="1"/>
  <c r="Y59" i="5"/>
  <c r="Q59" i="5"/>
  <c r="Z83" i="5"/>
  <c r="R83" i="5"/>
  <c r="R30" i="5"/>
  <c r="Z30" i="5"/>
  <c r="Y54" i="5"/>
  <c r="Q54" i="5"/>
  <c r="R130" i="5"/>
  <c r="Z130" i="5"/>
  <c r="K172" i="5"/>
  <c r="L172" i="5"/>
  <c r="M172" i="5"/>
  <c r="Y275" i="5"/>
  <c r="Q275" i="5"/>
  <c r="X285" i="5"/>
  <c r="P285" i="5"/>
  <c r="K321" i="5"/>
  <c r="P321" i="5" s="1"/>
  <c r="M321" i="5"/>
  <c r="R321" i="5" s="1"/>
  <c r="L321" i="5"/>
  <c r="Q321" i="5" s="1"/>
  <c r="I2908" i="1"/>
  <c r="P174" i="5"/>
  <c r="X174" i="5"/>
  <c r="R126" i="5"/>
  <c r="Z126" i="5"/>
  <c r="I2815" i="1"/>
  <c r="X199" i="5"/>
  <c r="P199" i="5"/>
  <c r="I3069" i="1"/>
  <c r="I2962" i="1"/>
  <c r="I3040" i="1"/>
  <c r="I2472" i="1"/>
  <c r="Q159" i="5"/>
  <c r="Y159" i="5"/>
  <c r="P31" i="5"/>
  <c r="X31" i="5"/>
  <c r="I2832" i="1"/>
  <c r="R84" i="5"/>
  <c r="Z84" i="5"/>
  <c r="P45" i="5"/>
  <c r="X45" i="5"/>
  <c r="I2599" i="1"/>
  <c r="R88" i="5"/>
  <c r="Z88" i="5"/>
  <c r="Z67" i="5"/>
  <c r="R67" i="5"/>
  <c r="X84" i="5"/>
  <c r="P84" i="5"/>
  <c r="Z51" i="5"/>
  <c r="R51" i="5"/>
  <c r="Q148" i="5"/>
  <c r="Y148" i="5"/>
  <c r="Y88" i="5"/>
  <c r="Q88" i="5"/>
  <c r="R134" i="5"/>
  <c r="Z134" i="5"/>
  <c r="L152" i="5"/>
  <c r="M152" i="5"/>
  <c r="K152" i="5"/>
  <c r="Y102" i="5"/>
  <c r="Q102" i="5"/>
  <c r="Y211" i="5"/>
  <c r="Q211" i="5"/>
  <c r="L322" i="5"/>
  <c r="Q322" i="5" s="1"/>
  <c r="K322" i="5"/>
  <c r="P322" i="5" s="1"/>
  <c r="M322" i="5"/>
  <c r="R322" i="5" s="1"/>
  <c r="P178" i="5"/>
  <c r="X178" i="5"/>
  <c r="Q220" i="5"/>
  <c r="Y220" i="5"/>
  <c r="X195" i="5"/>
  <c r="P195" i="5"/>
  <c r="K251" i="5"/>
  <c r="M251" i="5"/>
  <c r="L251" i="5"/>
  <c r="R98" i="5"/>
  <c r="Z98" i="5"/>
  <c r="K207" i="5"/>
  <c r="M207" i="5"/>
  <c r="L207" i="5"/>
  <c r="I2820" i="1"/>
  <c r="I2903" i="1"/>
  <c r="I2939" i="1"/>
  <c r="I2846" i="1"/>
  <c r="I2857" i="1"/>
  <c r="I3417" i="1"/>
  <c r="I3103" i="1"/>
  <c r="I2920" i="1"/>
  <c r="R43" i="5"/>
  <c r="Z43" i="5"/>
  <c r="Y245" i="5"/>
  <c r="Q245" i="5"/>
  <c r="I2996" i="1"/>
  <c r="I2628" i="1"/>
  <c r="I2479" i="1"/>
  <c r="P236" i="5"/>
  <c r="X236" i="5"/>
  <c r="Q197" i="5"/>
  <c r="Y197" i="5"/>
  <c r="M184" i="5"/>
  <c r="L184" i="5"/>
  <c r="K184" i="5"/>
  <c r="Z252" i="5"/>
  <c r="R252" i="5"/>
  <c r="I2613" i="1"/>
  <c r="R68" i="5"/>
  <c r="Z68" i="5"/>
  <c r="Z22" i="5"/>
  <c r="R22" i="5"/>
  <c r="G1808" i="1"/>
  <c r="I1808" i="1" s="1"/>
  <c r="G1812" i="1"/>
  <c r="I1812" i="1" s="1"/>
  <c r="G1811" i="1"/>
  <c r="I1811" i="1" s="1"/>
  <c r="G1813" i="1"/>
  <c r="I1813" i="1" s="1"/>
  <c r="G1810" i="1"/>
  <c r="I1810" i="1" s="1"/>
  <c r="G1809" i="1"/>
  <c r="I1809" i="1" s="1"/>
  <c r="Z45" i="5"/>
  <c r="R45" i="5"/>
  <c r="L72" i="5"/>
  <c r="K72" i="5"/>
  <c r="M72" i="5"/>
  <c r="Y90" i="5"/>
  <c r="Q90" i="5"/>
  <c r="M18" i="5"/>
  <c r="L18" i="5"/>
  <c r="K18" i="5"/>
  <c r="Q87" i="5"/>
  <c r="Y87" i="5"/>
  <c r="K100" i="5"/>
  <c r="L100" i="5"/>
  <c r="M100" i="5"/>
  <c r="L164" i="5"/>
  <c r="M164" i="5"/>
  <c r="K164" i="5"/>
  <c r="R191" i="5"/>
  <c r="Z191" i="5"/>
  <c r="R212" i="5"/>
  <c r="Z212" i="5"/>
  <c r="K271" i="5"/>
  <c r="L271" i="5"/>
  <c r="M271" i="5"/>
  <c r="K328" i="5"/>
  <c r="M328" i="5"/>
  <c r="L328" i="5"/>
  <c r="Q96" i="5"/>
  <c r="Y96" i="5"/>
  <c r="P182" i="5"/>
  <c r="X182" i="5"/>
  <c r="Y110" i="5"/>
  <c r="Q110" i="5"/>
  <c r="Y206" i="5"/>
  <c r="Q206" i="5"/>
  <c r="K281" i="5"/>
  <c r="L281" i="5"/>
  <c r="G280" i="5"/>
  <c r="M281" i="5"/>
  <c r="I2848" i="1"/>
  <c r="I2763" i="1"/>
  <c r="I2864" i="1"/>
  <c r="I3293" i="1"/>
  <c r="I3130" i="1"/>
  <c r="I2593" i="1"/>
  <c r="I2586" i="1"/>
  <c r="I3114" i="1"/>
  <c r="I2474" i="1"/>
  <c r="Y63" i="5"/>
  <c r="Q63" i="5"/>
  <c r="Q68" i="5"/>
  <c r="Y68" i="5"/>
  <c r="I2444" i="1"/>
  <c r="Z50" i="5"/>
  <c r="R50" i="5"/>
  <c r="Z41" i="5"/>
  <c r="R41" i="5"/>
  <c r="L28" i="5"/>
  <c r="K28" i="5"/>
  <c r="M28" i="5"/>
  <c r="K38" i="5"/>
  <c r="M38" i="5"/>
  <c r="L38" i="5"/>
  <c r="P76" i="5"/>
  <c r="X76" i="5"/>
  <c r="R96" i="5"/>
  <c r="Z96" i="5"/>
  <c r="Y70" i="5"/>
  <c r="Q70" i="5"/>
  <c r="K120" i="5"/>
  <c r="L120" i="5"/>
  <c r="M120" i="5"/>
  <c r="Y170" i="5"/>
  <c r="Q170" i="5"/>
  <c r="M180" i="5"/>
  <c r="K180" i="5"/>
  <c r="L180" i="5"/>
  <c r="L230" i="5"/>
  <c r="K230" i="5"/>
  <c r="M230" i="5"/>
  <c r="Q142" i="5"/>
  <c r="Y142" i="5"/>
  <c r="P215" i="5"/>
  <c r="X215" i="5"/>
  <c r="Y277" i="5"/>
  <c r="Q277" i="5"/>
  <c r="Y186" i="5"/>
  <c r="Q186" i="5"/>
  <c r="L194" i="5"/>
  <c r="K194" i="5"/>
  <c r="M194" i="5"/>
  <c r="Y223" i="5"/>
  <c r="Q223" i="5"/>
  <c r="K268" i="5"/>
  <c r="M268" i="5"/>
  <c r="L268" i="5"/>
  <c r="I2748" i="1"/>
  <c r="K231" i="5"/>
  <c r="M231" i="5"/>
  <c r="L231" i="5"/>
  <c r="K259" i="5"/>
  <c r="M259" i="5"/>
  <c r="L259" i="5"/>
  <c r="L297" i="5"/>
  <c r="Q297" i="5" s="1"/>
  <c r="M297" i="5"/>
  <c r="R297" i="5" s="1"/>
  <c r="K297" i="5"/>
  <c r="P297" i="5" s="1"/>
  <c r="I2861" i="1"/>
  <c r="I2952" i="1"/>
  <c r="I3227" i="1"/>
  <c r="I2909" i="1"/>
  <c r="I2841" i="1"/>
  <c r="I2576" i="1"/>
  <c r="I2518" i="1"/>
  <c r="I2527" i="1"/>
  <c r="I2619" i="1"/>
  <c r="I57" i="5"/>
  <c r="M57" i="5" s="1"/>
  <c r="M58" i="5"/>
  <c r="Z56" i="5"/>
  <c r="R56" i="5"/>
  <c r="Y41" i="5"/>
  <c r="Q41" i="5"/>
  <c r="L29" i="5"/>
  <c r="M29" i="5"/>
  <c r="K29" i="5"/>
  <c r="Y45" i="5"/>
  <c r="Q45" i="5"/>
  <c r="Y67" i="5"/>
  <c r="Q67" i="5"/>
  <c r="Q78" i="5"/>
  <c r="Y78" i="5"/>
  <c r="Y84" i="5"/>
  <c r="Q84" i="5"/>
  <c r="K17" i="5"/>
  <c r="M17" i="5"/>
  <c r="L17" i="5"/>
  <c r="K46" i="5"/>
  <c r="M46" i="5"/>
  <c r="L46" i="5"/>
  <c r="L52" i="5"/>
  <c r="K52" i="5"/>
  <c r="M52" i="5"/>
  <c r="Z90" i="5"/>
  <c r="R90" i="5"/>
  <c r="Y86" i="5"/>
  <c r="Q86" i="5"/>
  <c r="M23" i="5"/>
  <c r="L23" i="5"/>
  <c r="K23" i="5"/>
  <c r="Z54" i="5"/>
  <c r="R54" i="5"/>
  <c r="R87" i="5"/>
  <c r="Z87" i="5"/>
  <c r="R92" i="5"/>
  <c r="Z92" i="5"/>
  <c r="P96" i="5"/>
  <c r="X96" i="5"/>
  <c r="Z115" i="5"/>
  <c r="R115" i="5"/>
  <c r="L129" i="5"/>
  <c r="M129" i="5"/>
  <c r="K129" i="5"/>
  <c r="L160" i="5"/>
  <c r="K160" i="5"/>
  <c r="M160" i="5"/>
  <c r="P171" i="5"/>
  <c r="X171" i="5"/>
  <c r="L258" i="5"/>
  <c r="K258" i="5"/>
  <c r="M258" i="5"/>
  <c r="R102" i="5"/>
  <c r="Z102" i="5"/>
  <c r="R142" i="5"/>
  <c r="Z142" i="5"/>
  <c r="Q212" i="5"/>
  <c r="Y212" i="5"/>
  <c r="Q215" i="5"/>
  <c r="Y215" i="5"/>
  <c r="Y285" i="5"/>
  <c r="Q285" i="5"/>
  <c r="L290" i="5"/>
  <c r="Q290" i="5" s="1"/>
  <c r="K290" i="5"/>
  <c r="P290" i="5" s="1"/>
  <c r="M290" i="5"/>
  <c r="M307" i="5"/>
  <c r="R307" i="5" s="1"/>
  <c r="L307" i="5"/>
  <c r="Q307" i="5" s="1"/>
  <c r="K307" i="5"/>
  <c r="P307" i="5" s="1"/>
  <c r="Y174" i="5"/>
  <c r="Q174" i="5"/>
  <c r="Y182" i="5"/>
  <c r="Q182" i="5"/>
  <c r="X190" i="5"/>
  <c r="P190" i="5"/>
  <c r="Z220" i="5"/>
  <c r="R220" i="5"/>
  <c r="Q242" i="5"/>
  <c r="Y242" i="5"/>
  <c r="M313" i="5"/>
  <c r="K313" i="5"/>
  <c r="P313" i="5" s="1"/>
  <c r="L313" i="5"/>
  <c r="Q313" i="5" s="1"/>
  <c r="Y126" i="5"/>
  <c r="Q126" i="5"/>
  <c r="Q195" i="5"/>
  <c r="Y195" i="5"/>
  <c r="K227" i="5"/>
  <c r="M227" i="5"/>
  <c r="L227" i="5"/>
  <c r="M305" i="5"/>
  <c r="R305" i="5" s="1"/>
  <c r="L305" i="5"/>
  <c r="Q305" i="5" s="1"/>
  <c r="K305" i="5"/>
  <c r="P305" i="5" s="1"/>
  <c r="Y122" i="5"/>
  <c r="Q122" i="5"/>
  <c r="R199" i="5"/>
  <c r="Z199" i="5"/>
  <c r="X206" i="5"/>
  <c r="P206" i="5"/>
  <c r="I3255" i="1"/>
  <c r="I3004" i="1"/>
  <c r="I2925" i="1"/>
  <c r="I3237" i="1"/>
  <c r="I3242" i="1"/>
  <c r="I2993" i="1"/>
  <c r="I3349" i="1"/>
  <c r="I3420" i="1"/>
  <c r="I2556" i="1"/>
  <c r="Q284" i="5"/>
  <c r="Y284" i="5"/>
  <c r="I2771" i="1"/>
  <c r="Y221" i="5"/>
  <c r="Q221" i="5"/>
  <c r="I3109" i="1"/>
  <c r="I2885" i="1"/>
  <c r="R263" i="5"/>
  <c r="Z263" i="5"/>
  <c r="I2905" i="1"/>
  <c r="Y236" i="5"/>
  <c r="Q236" i="5"/>
  <c r="P197" i="5"/>
  <c r="X197" i="5"/>
  <c r="Q62" i="5" l="1"/>
  <c r="Z35" i="5"/>
  <c r="R35" i="5"/>
  <c r="R223" i="5"/>
  <c r="Z223" i="5"/>
  <c r="Y179" i="5"/>
  <c r="Q179" i="5"/>
  <c r="Z215" i="5"/>
  <c r="Z195" i="5"/>
  <c r="R179" i="5"/>
  <c r="Z179" i="5"/>
  <c r="Q214" i="5"/>
  <c r="X223" i="5"/>
  <c r="Z203" i="5"/>
  <c r="X80" i="5"/>
  <c r="P80" i="5"/>
  <c r="X191" i="5"/>
  <c r="X203" i="5"/>
  <c r="P203" i="5"/>
  <c r="Z25" i="5"/>
  <c r="R25" i="5"/>
  <c r="P162" i="5"/>
  <c r="X162" i="5"/>
  <c r="R162" i="5"/>
  <c r="Z162" i="5"/>
  <c r="P25" i="5"/>
  <c r="X25" i="5"/>
  <c r="Y234" i="5"/>
  <c r="Q234" i="5"/>
  <c r="Z166" i="5"/>
  <c r="R166" i="5"/>
  <c r="X128" i="5"/>
  <c r="P128" i="5"/>
  <c r="R128" i="5"/>
  <c r="Z128" i="5"/>
  <c r="Q166" i="5"/>
  <c r="Y166" i="5"/>
  <c r="Q80" i="5"/>
  <c r="Y80" i="5"/>
  <c r="Z62" i="5"/>
  <c r="P117" i="5"/>
  <c r="X117" i="5"/>
  <c r="Y117" i="5"/>
  <c r="Q117" i="5"/>
  <c r="R37" i="5"/>
  <c r="Z37" i="5"/>
  <c r="Q55" i="5"/>
  <c r="Y55" i="5"/>
  <c r="X125" i="5"/>
  <c r="P125" i="5"/>
  <c r="Y171" i="5"/>
  <c r="Q171" i="5"/>
  <c r="P55" i="5"/>
  <c r="X55" i="5"/>
  <c r="Q254" i="5"/>
  <c r="Y254" i="5"/>
  <c r="Z214" i="5"/>
  <c r="R214" i="5"/>
  <c r="X214" i="5"/>
  <c r="P214" i="5"/>
  <c r="P324" i="5"/>
  <c r="I3139" i="1"/>
  <c r="Y37" i="5"/>
  <c r="Q37" i="5"/>
  <c r="X130" i="5"/>
  <c r="P130" i="5"/>
  <c r="Q269" i="5"/>
  <c r="Y269" i="5"/>
  <c r="X37" i="5"/>
  <c r="P37" i="5"/>
  <c r="Y130" i="5"/>
  <c r="Q130" i="5"/>
  <c r="R269" i="5"/>
  <c r="Z269" i="5"/>
  <c r="P269" i="5"/>
  <c r="X269" i="5"/>
  <c r="P192" i="5"/>
  <c r="X192" i="5"/>
  <c r="R192" i="5"/>
  <c r="Z192" i="5"/>
  <c r="X137" i="5"/>
  <c r="P137" i="5"/>
  <c r="Z254" i="5"/>
  <c r="R254" i="5"/>
  <c r="Y137" i="5"/>
  <c r="Q137" i="5"/>
  <c r="Z253" i="5"/>
  <c r="R253" i="5"/>
  <c r="R55" i="5"/>
  <c r="Z55" i="5"/>
  <c r="Z125" i="5"/>
  <c r="R125" i="5"/>
  <c r="R36" i="5"/>
  <c r="Z36" i="5"/>
  <c r="Z158" i="5"/>
  <c r="R158" i="5"/>
  <c r="Q134" i="5"/>
  <c r="Y134" i="5"/>
  <c r="P32" i="5"/>
  <c r="X32" i="5"/>
  <c r="Y196" i="5"/>
  <c r="Q196" i="5"/>
  <c r="Q239" i="5"/>
  <c r="Y239" i="5"/>
  <c r="X211" i="5"/>
  <c r="P211" i="5"/>
  <c r="X282" i="5"/>
  <c r="P282" i="5"/>
  <c r="Z260" i="5"/>
  <c r="R260" i="5"/>
  <c r="Y124" i="5"/>
  <c r="Q124" i="5"/>
  <c r="X279" i="5"/>
  <c r="P279" i="5"/>
  <c r="X196" i="5"/>
  <c r="P196" i="5"/>
  <c r="R261" i="5"/>
  <c r="Z261" i="5"/>
  <c r="R211" i="5"/>
  <c r="Z211" i="5"/>
  <c r="X148" i="5"/>
  <c r="P148" i="5"/>
  <c r="P260" i="5"/>
  <c r="X260" i="5"/>
  <c r="R279" i="5"/>
  <c r="Z279" i="5"/>
  <c r="R196" i="5"/>
  <c r="Z196" i="5"/>
  <c r="P261" i="5"/>
  <c r="X261" i="5"/>
  <c r="Z86" i="5"/>
  <c r="R86" i="5"/>
  <c r="Z148" i="5"/>
  <c r="R148" i="5"/>
  <c r="P154" i="5"/>
  <c r="X154" i="5"/>
  <c r="R265" i="5"/>
  <c r="Z265" i="5"/>
  <c r="Q261" i="5"/>
  <c r="Y261" i="5"/>
  <c r="K147" i="5"/>
  <c r="L147" i="5"/>
  <c r="M147" i="5"/>
  <c r="Z154" i="5"/>
  <c r="R154" i="5"/>
  <c r="R246" i="5"/>
  <c r="Z246" i="5"/>
  <c r="R234" i="5"/>
  <c r="Z234" i="5"/>
  <c r="X273" i="5"/>
  <c r="P273" i="5"/>
  <c r="Q273" i="5"/>
  <c r="Y273" i="5"/>
  <c r="R104" i="5"/>
  <c r="Z104" i="5"/>
  <c r="Q154" i="5"/>
  <c r="Y154" i="5"/>
  <c r="X246" i="5"/>
  <c r="P246" i="5"/>
  <c r="X132" i="5"/>
  <c r="P132" i="5"/>
  <c r="R233" i="5"/>
  <c r="Z233" i="5"/>
  <c r="Z273" i="5"/>
  <c r="R273" i="5"/>
  <c r="X78" i="5"/>
  <c r="P78" i="5"/>
  <c r="P104" i="5"/>
  <c r="X104" i="5"/>
  <c r="Y265" i="5"/>
  <c r="Q265" i="5"/>
  <c r="Q246" i="5"/>
  <c r="Y246" i="5"/>
  <c r="K131" i="5"/>
  <c r="L131" i="5"/>
  <c r="M131" i="5"/>
  <c r="R242" i="5"/>
  <c r="Z242" i="5"/>
  <c r="P275" i="5"/>
  <c r="X275" i="5"/>
  <c r="P108" i="5"/>
  <c r="X108" i="5"/>
  <c r="R78" i="5"/>
  <c r="Z78" i="5"/>
  <c r="Q48" i="5"/>
  <c r="Y48" i="5"/>
  <c r="P33" i="5"/>
  <c r="X33" i="5"/>
  <c r="R243" i="5"/>
  <c r="Z243" i="5"/>
  <c r="R132" i="5"/>
  <c r="Z132" i="5"/>
  <c r="X242" i="5"/>
  <c r="P242" i="5"/>
  <c r="R275" i="5"/>
  <c r="Z275" i="5"/>
  <c r="R108" i="5"/>
  <c r="Z108" i="5"/>
  <c r="Y264" i="5"/>
  <c r="Q264" i="5"/>
  <c r="Z48" i="5"/>
  <c r="R48" i="5"/>
  <c r="Z33" i="5"/>
  <c r="R33" i="5"/>
  <c r="X243" i="5"/>
  <c r="P243" i="5"/>
  <c r="R124" i="5"/>
  <c r="Z124" i="5"/>
  <c r="Y272" i="5"/>
  <c r="Q272" i="5"/>
  <c r="R250" i="5"/>
  <c r="Z250" i="5"/>
  <c r="Z264" i="5"/>
  <c r="R264" i="5"/>
  <c r="X48" i="5"/>
  <c r="P48" i="5"/>
  <c r="Y33" i="5"/>
  <c r="Q33" i="5"/>
  <c r="Y243" i="5"/>
  <c r="Q243" i="5"/>
  <c r="Q188" i="5"/>
  <c r="Y188" i="5"/>
  <c r="X124" i="5"/>
  <c r="P124" i="5"/>
  <c r="P272" i="5"/>
  <c r="X272" i="5"/>
  <c r="Y250" i="5"/>
  <c r="Q250" i="5"/>
  <c r="X264" i="5"/>
  <c r="P264" i="5"/>
  <c r="P36" i="5"/>
  <c r="X36" i="5"/>
  <c r="Y158" i="5"/>
  <c r="Q158" i="5"/>
  <c r="Y32" i="5"/>
  <c r="Q32" i="5"/>
  <c r="X188" i="5"/>
  <c r="P188" i="5"/>
  <c r="R239" i="5"/>
  <c r="Z239" i="5"/>
  <c r="M248" i="5"/>
  <c r="R247" i="5"/>
  <c r="Z247" i="5"/>
  <c r="P250" i="5"/>
  <c r="X250" i="5"/>
  <c r="Q36" i="5"/>
  <c r="Y36" i="5"/>
  <c r="X158" i="5"/>
  <c r="P158" i="5"/>
  <c r="P134" i="5"/>
  <c r="X134" i="5"/>
  <c r="R32" i="5"/>
  <c r="Z32" i="5"/>
  <c r="R188" i="5"/>
  <c r="Z188" i="5"/>
  <c r="X239" i="5"/>
  <c r="P239" i="5"/>
  <c r="P247" i="5"/>
  <c r="X247" i="5"/>
  <c r="R282" i="5"/>
  <c r="Z282" i="5"/>
  <c r="I3422" i="1"/>
  <c r="P129" i="5"/>
  <c r="X129" i="5"/>
  <c r="R46" i="5"/>
  <c r="Z46" i="5"/>
  <c r="Z58" i="5"/>
  <c r="R58" i="5"/>
  <c r="R268" i="5"/>
  <c r="Z268" i="5"/>
  <c r="P28" i="5"/>
  <c r="X28" i="5"/>
  <c r="I3011" i="1"/>
  <c r="Q164" i="5"/>
  <c r="Y164" i="5"/>
  <c r="X72" i="5"/>
  <c r="P72" i="5"/>
  <c r="I2840" i="1"/>
  <c r="Q255" i="5"/>
  <c r="Y255" i="5"/>
  <c r="Z133" i="5"/>
  <c r="R133" i="5"/>
  <c r="Z42" i="5"/>
  <c r="R42" i="5"/>
  <c r="I2985" i="1"/>
  <c r="I2913" i="1"/>
  <c r="K218" i="5"/>
  <c r="L218" i="5"/>
  <c r="M218" i="5"/>
  <c r="Z34" i="5"/>
  <c r="R34" i="5"/>
  <c r="X85" i="5"/>
  <c r="P85" i="5"/>
  <c r="I3292" i="1"/>
  <c r="P227" i="5"/>
  <c r="X227" i="5"/>
  <c r="I3291" i="1"/>
  <c r="R313" i="5"/>
  <c r="M314" i="5"/>
  <c r="R314" i="5" s="1"/>
  <c r="I2979" i="1"/>
  <c r="I3217" i="1"/>
  <c r="R290" i="5"/>
  <c r="M291" i="5"/>
  <c r="R291" i="5" s="1"/>
  <c r="R160" i="5"/>
  <c r="Z160" i="5"/>
  <c r="R129" i="5"/>
  <c r="Z129" i="5"/>
  <c r="X23" i="5"/>
  <c r="P23" i="5"/>
  <c r="P52" i="5"/>
  <c r="X52" i="5"/>
  <c r="P46" i="5"/>
  <c r="X46" i="5"/>
  <c r="P29" i="5"/>
  <c r="X29" i="5"/>
  <c r="R57" i="5"/>
  <c r="Z57" i="5"/>
  <c r="I2636" i="1"/>
  <c r="I2622" i="1"/>
  <c r="I2485" i="1"/>
  <c r="I2977" i="1"/>
  <c r="P268" i="5"/>
  <c r="X268" i="5"/>
  <c r="P194" i="5"/>
  <c r="X194" i="5"/>
  <c r="I2995" i="1"/>
  <c r="Z230" i="5"/>
  <c r="R230" i="5"/>
  <c r="P180" i="5"/>
  <c r="X180" i="5"/>
  <c r="R120" i="5"/>
  <c r="Z120" i="5"/>
  <c r="Z38" i="5"/>
  <c r="R38" i="5"/>
  <c r="Q28" i="5"/>
  <c r="Y28" i="5"/>
  <c r="I2545" i="1"/>
  <c r="I2566" i="1"/>
  <c r="P281" i="5"/>
  <c r="X281" i="5"/>
  <c r="P271" i="5"/>
  <c r="X271" i="5"/>
  <c r="Z100" i="5"/>
  <c r="R100" i="5"/>
  <c r="Y72" i="5"/>
  <c r="Q72" i="5"/>
  <c r="P184" i="5"/>
  <c r="X184" i="5"/>
  <c r="I3048" i="1"/>
  <c r="Y207" i="5"/>
  <c r="Q207" i="5"/>
  <c r="Q152" i="5"/>
  <c r="Y152" i="5"/>
  <c r="I2442" i="1"/>
  <c r="I2475" i="1"/>
  <c r="R172" i="5"/>
  <c r="Z172" i="5"/>
  <c r="I2638" i="1"/>
  <c r="Z278" i="5"/>
  <c r="R278" i="5"/>
  <c r="P235" i="5"/>
  <c r="X235" i="5"/>
  <c r="Z255" i="5"/>
  <c r="R255" i="5"/>
  <c r="Y198" i="5"/>
  <c r="Q198" i="5"/>
  <c r="R226" i="5"/>
  <c r="Z226" i="5"/>
  <c r="P168" i="5"/>
  <c r="X168" i="5"/>
  <c r="R140" i="5"/>
  <c r="Z140" i="5"/>
  <c r="Q133" i="5"/>
  <c r="Y133" i="5"/>
  <c r="X74" i="5"/>
  <c r="P74" i="5"/>
  <c r="P42" i="5"/>
  <c r="X42" i="5"/>
  <c r="Z219" i="5"/>
  <c r="R219" i="5"/>
  <c r="I2860" i="1"/>
  <c r="P34" i="5"/>
  <c r="X34" i="5"/>
  <c r="R85" i="5"/>
  <c r="Z85" i="5"/>
  <c r="I2614" i="1"/>
  <c r="Z227" i="5"/>
  <c r="R227" i="5"/>
  <c r="Y258" i="5"/>
  <c r="Q258" i="5"/>
  <c r="R52" i="5"/>
  <c r="Z52" i="5"/>
  <c r="I2580" i="1"/>
  <c r="I2609" i="1"/>
  <c r="X231" i="5"/>
  <c r="P231" i="5"/>
  <c r="Q38" i="5"/>
  <c r="Y38" i="5"/>
  <c r="X251" i="5"/>
  <c r="P251" i="5"/>
  <c r="I2637" i="1"/>
  <c r="Y278" i="5"/>
  <c r="Q278" i="5"/>
  <c r="X198" i="5"/>
  <c r="P198" i="5"/>
  <c r="Q168" i="5"/>
  <c r="Y168" i="5"/>
  <c r="X44" i="5"/>
  <c r="P44" i="5"/>
  <c r="I3074" i="1"/>
  <c r="I3268" i="1"/>
  <c r="I3209" i="1"/>
  <c r="Z258" i="5"/>
  <c r="R258" i="5"/>
  <c r="P160" i="5"/>
  <c r="X160" i="5"/>
  <c r="Y129" i="5"/>
  <c r="Q129" i="5"/>
  <c r="Q23" i="5"/>
  <c r="Y23" i="5"/>
  <c r="Q52" i="5"/>
  <c r="Y52" i="5"/>
  <c r="Z29" i="5"/>
  <c r="R29" i="5"/>
  <c r="I2471" i="1"/>
  <c r="I3248" i="1"/>
  <c r="Y231" i="5"/>
  <c r="Q231" i="5"/>
  <c r="Q194" i="5"/>
  <c r="Y194" i="5"/>
  <c r="P230" i="5"/>
  <c r="X230" i="5"/>
  <c r="Z180" i="5"/>
  <c r="R180" i="5"/>
  <c r="Q120" i="5"/>
  <c r="Y120" i="5"/>
  <c r="X38" i="5"/>
  <c r="P38" i="5"/>
  <c r="I2484" i="1"/>
  <c r="I2454" i="1"/>
  <c r="R281" i="5"/>
  <c r="Z281" i="5"/>
  <c r="I2800" i="1"/>
  <c r="X164" i="5"/>
  <c r="P164" i="5"/>
  <c r="Q100" i="5"/>
  <c r="Y100" i="5"/>
  <c r="Q184" i="5"/>
  <c r="Y184" i="5"/>
  <c r="Z207" i="5"/>
  <c r="R207" i="5"/>
  <c r="Q251" i="5"/>
  <c r="Y251" i="5"/>
  <c r="I2473" i="1"/>
  <c r="Z224" i="5"/>
  <c r="R224" i="5"/>
  <c r="Q172" i="5"/>
  <c r="Y172" i="5"/>
  <c r="I3133" i="1"/>
  <c r="X278" i="5"/>
  <c r="P278" i="5"/>
  <c r="X255" i="5"/>
  <c r="P255" i="5"/>
  <c r="I3239" i="1"/>
  <c r="P226" i="5"/>
  <c r="X226" i="5"/>
  <c r="Z176" i="5"/>
  <c r="R176" i="5"/>
  <c r="Z168" i="5"/>
  <c r="R168" i="5"/>
  <c r="Q140" i="5"/>
  <c r="Y140" i="5"/>
  <c r="X133" i="5"/>
  <c r="P133" i="5"/>
  <c r="Q74" i="5"/>
  <c r="Y74" i="5"/>
  <c r="Y44" i="5"/>
  <c r="Q44" i="5"/>
  <c r="I2462" i="1"/>
  <c r="P219" i="5"/>
  <c r="X219" i="5"/>
  <c r="Q34" i="5"/>
  <c r="Y34" i="5"/>
  <c r="I2624" i="1"/>
  <c r="I2839" i="1"/>
  <c r="R194" i="5"/>
  <c r="Z194" i="5"/>
  <c r="Q180" i="5"/>
  <c r="Y180" i="5"/>
  <c r="I2631" i="1"/>
  <c r="Y281" i="5"/>
  <c r="Q281" i="5"/>
  <c r="Y271" i="5"/>
  <c r="Q271" i="5"/>
  <c r="I2640" i="1"/>
  <c r="I2970" i="1"/>
  <c r="R152" i="5"/>
  <c r="Z152" i="5"/>
  <c r="I2578" i="1"/>
  <c r="Z235" i="5"/>
  <c r="R235" i="5"/>
  <c r="X176" i="5"/>
  <c r="P176" i="5"/>
  <c r="I2983" i="1"/>
  <c r="I2427" i="1"/>
  <c r="I2830" i="1"/>
  <c r="Y227" i="5"/>
  <c r="Q227" i="5"/>
  <c r="I2851" i="1"/>
  <c r="X258" i="5"/>
  <c r="P258" i="5"/>
  <c r="Y160" i="5"/>
  <c r="Q160" i="5"/>
  <c r="Z23" i="5"/>
  <c r="R23" i="5"/>
  <c r="Y46" i="5"/>
  <c r="Q46" i="5"/>
  <c r="Y29" i="5"/>
  <c r="Q29" i="5"/>
  <c r="I2641" i="1"/>
  <c r="I2639" i="1"/>
  <c r="I2610" i="1"/>
  <c r="I2553" i="1"/>
  <c r="Z231" i="5"/>
  <c r="M232" i="5"/>
  <c r="R231" i="5"/>
  <c r="Q268" i="5"/>
  <c r="Y268" i="5"/>
  <c r="I3026" i="1"/>
  <c r="Y230" i="5"/>
  <c r="Q230" i="5"/>
  <c r="X120" i="5"/>
  <c r="P120" i="5"/>
  <c r="R28" i="5"/>
  <c r="Z28" i="5"/>
  <c r="I2588" i="1"/>
  <c r="K280" i="5"/>
  <c r="M280" i="5"/>
  <c r="L280" i="5"/>
  <c r="M272" i="5"/>
  <c r="Z271" i="5"/>
  <c r="R271" i="5"/>
  <c r="Z164" i="5"/>
  <c r="R164" i="5"/>
  <c r="P100" i="5"/>
  <c r="X100" i="5"/>
  <c r="Z72" i="5"/>
  <c r="R72" i="5"/>
  <c r="I2629" i="1"/>
  <c r="R184" i="5"/>
  <c r="Z184" i="5"/>
  <c r="I3354" i="1"/>
  <c r="P207" i="5"/>
  <c r="X207" i="5"/>
  <c r="Z251" i="5"/>
  <c r="R251" i="5"/>
  <c r="X152" i="5"/>
  <c r="P152" i="5"/>
  <c r="I2856" i="1"/>
  <c r="P172" i="5"/>
  <c r="X172" i="5"/>
  <c r="Y235" i="5"/>
  <c r="Q235" i="5"/>
  <c r="R198" i="5"/>
  <c r="Z198" i="5"/>
  <c r="I2930" i="1"/>
  <c r="Y226" i="5"/>
  <c r="Q226" i="5"/>
  <c r="Y176" i="5"/>
  <c r="Q176" i="5"/>
  <c r="L167" i="5"/>
  <c r="K167" i="5"/>
  <c r="M167" i="5"/>
  <c r="P140" i="5"/>
  <c r="X140" i="5"/>
  <c r="Z74" i="5"/>
  <c r="R74" i="5"/>
  <c r="Q42" i="5"/>
  <c r="Y42" i="5"/>
  <c r="Z44" i="5"/>
  <c r="R44" i="5"/>
  <c r="Y219" i="5"/>
  <c r="Q219" i="5"/>
  <c r="Q85" i="5"/>
  <c r="Y85" i="5"/>
  <c r="I2643" i="1"/>
  <c r="Z131" i="5" l="1"/>
  <c r="R131" i="5"/>
  <c r="Y131" i="5"/>
  <c r="Q131" i="5"/>
  <c r="P131" i="5"/>
  <c r="X131" i="5"/>
  <c r="R248" i="5"/>
  <c r="Z248" i="5"/>
  <c r="R147" i="5"/>
  <c r="Z147" i="5"/>
  <c r="Y147" i="5"/>
  <c r="Q147" i="5"/>
  <c r="X147" i="5"/>
  <c r="P147" i="5"/>
  <c r="P167" i="5"/>
  <c r="X167" i="5"/>
  <c r="X280" i="5"/>
  <c r="P280" i="5"/>
  <c r="P218" i="5"/>
  <c r="X218" i="5"/>
  <c r="Y280" i="5"/>
  <c r="Q280" i="5"/>
  <c r="Z232" i="5"/>
  <c r="R232" i="5"/>
  <c r="R218" i="5"/>
  <c r="Z218" i="5"/>
  <c r="Q167" i="5"/>
  <c r="Y167" i="5"/>
  <c r="R167" i="5"/>
  <c r="Z167" i="5"/>
  <c r="R272" i="5"/>
  <c r="Z272" i="5"/>
  <c r="R280" i="5"/>
  <c r="Z280" i="5"/>
  <c r="Q218" i="5"/>
  <c r="Y218" i="5"/>
  <c r="I3263" i="1"/>
</calcChain>
</file>

<file path=xl/sharedStrings.xml><?xml version="1.0" encoding="utf-8"?>
<sst xmlns="http://schemas.openxmlformats.org/spreadsheetml/2006/main" count="19499" uniqueCount="15259">
  <si>
    <t>BCE316-100X04</t>
  </si>
  <si>
    <t>BARRA ACC. AISI 316 CES.</t>
  </si>
  <si>
    <t>100 X 4</t>
  </si>
  <si>
    <t>KG</t>
  </si>
  <si>
    <t>BCE316-100X05</t>
  </si>
  <si>
    <t>BARRA ACC. AISI 316 CES.</t>
  </si>
  <si>
    <t>100 X 5</t>
  </si>
  <si>
    <t>KG</t>
  </si>
  <si>
    <t>BCE316-100X06</t>
  </si>
  <si>
    <t>BARRA ACC. AISI 316 CES.</t>
  </si>
  <si>
    <t>100 X 6</t>
  </si>
  <si>
    <t>KG</t>
  </si>
  <si>
    <t>BCE316-100X08</t>
  </si>
  <si>
    <t>BARRA ACC. AISI 316 CES.</t>
  </si>
  <si>
    <t>100 X 8</t>
  </si>
  <si>
    <t>KG</t>
  </si>
  <si>
    <t>BCE316-100X10</t>
  </si>
  <si>
    <t>BARRA ACC. AISI 316 CES.</t>
  </si>
  <si>
    <t>100 X 10</t>
  </si>
  <si>
    <t>KG</t>
  </si>
  <si>
    <t>BCE316-100X12</t>
  </si>
  <si>
    <t>BARRA ACC. AISI 316 CES.</t>
  </si>
  <si>
    <t>100 X 12</t>
  </si>
  <si>
    <t>KG</t>
  </si>
  <si>
    <t>BCE316-120X05</t>
  </si>
  <si>
    <t>BARRA ACC. AISI 316 CES.</t>
  </si>
  <si>
    <t>120 X 5</t>
  </si>
  <si>
    <t>KG</t>
  </si>
  <si>
    <t>BCE316-120X06</t>
  </si>
  <si>
    <t>BARRA ACC. AISI 316 CES.</t>
  </si>
  <si>
    <t>120 X 6</t>
  </si>
  <si>
    <t>KG</t>
  </si>
  <si>
    <t>BCE316-120X08</t>
  </si>
  <si>
    <t>BARRA ACC. AISI 316 CES.</t>
  </si>
  <si>
    <t>120 X 8</t>
  </si>
  <si>
    <t>KG</t>
  </si>
  <si>
    <t>BCE316-120X10</t>
  </si>
  <si>
    <t>BARRA ACC. AISI 316 CES.</t>
  </si>
  <si>
    <t>120 X 10</t>
  </si>
  <si>
    <t>KG</t>
  </si>
  <si>
    <t>BCE316-120X12</t>
  </si>
  <si>
    <t>BARRA ACC. AISI 316 CES.</t>
  </si>
  <si>
    <t>120 X 12</t>
  </si>
  <si>
    <t>KG</t>
  </si>
  <si>
    <t>BCE316-150X05</t>
  </si>
  <si>
    <t>BARRA ACC. AISI 316 CES.</t>
  </si>
  <si>
    <t>150 X 5</t>
  </si>
  <si>
    <t>KG</t>
  </si>
  <si>
    <t>BCE316-150X10</t>
  </si>
  <si>
    <t>BARRA ACC. AISI 316 CES.</t>
  </si>
  <si>
    <t>150 X 10</t>
  </si>
  <si>
    <t>KG</t>
  </si>
  <si>
    <t>BCE316-150X12</t>
  </si>
  <si>
    <t>BARRA ACC. AISI 316 CES.</t>
  </si>
  <si>
    <t>150 X 12</t>
  </si>
  <si>
    <t>KG</t>
  </si>
  <si>
    <t>BCE316-200X06</t>
  </si>
  <si>
    <t>BARRA ACC. AISI 316 CES.</t>
  </si>
  <si>
    <t>200 X 6</t>
  </si>
  <si>
    <t>KG</t>
  </si>
  <si>
    <t>BCE316-200X10</t>
  </si>
  <si>
    <t>BARRA ACC. AISI 316 CES.</t>
  </si>
  <si>
    <t>200 X 10</t>
  </si>
  <si>
    <t>KG</t>
  </si>
  <si>
    <t>BFO304</t>
  </si>
  <si>
    <t xml:space="preserve">BARRA FORATA ACC.  AISI 304 </t>
  </si>
  <si>
    <t>KG</t>
  </si>
  <si>
    <t>BFO304-032X016</t>
  </si>
  <si>
    <t>BARRA FORATA ACC. AISI 304</t>
  </si>
  <si>
    <t>32  X 16</t>
  </si>
  <si>
    <t>KG</t>
  </si>
  <si>
    <t>BFO304-032X020</t>
  </si>
  <si>
    <t>BARRA FORATA ACC. AISI 304</t>
  </si>
  <si>
    <t>32 X  20</t>
  </si>
  <si>
    <t>KG</t>
  </si>
  <si>
    <t>BFO304-036X016</t>
  </si>
  <si>
    <t>BARRA FORATA ACC. AISI 304</t>
  </si>
  <si>
    <t>36 X  16</t>
  </si>
  <si>
    <t>KG</t>
  </si>
  <si>
    <t>BFO304-036X020</t>
  </si>
  <si>
    <t>BARRA FORATA ACC. AISI 304</t>
  </si>
  <si>
    <t>36 X  20</t>
  </si>
  <si>
    <t>KG</t>
  </si>
  <si>
    <t>BFO304-036X025</t>
  </si>
  <si>
    <t>BARRA FORATA ACC. AISI 304</t>
  </si>
  <si>
    <t>36 X  25</t>
  </si>
  <si>
    <t>KG</t>
  </si>
  <si>
    <t>BFO304-040X020</t>
  </si>
  <si>
    <t>BARRA FORATA ACC. AISI 304</t>
  </si>
  <si>
    <t>40 X  20</t>
  </si>
  <si>
    <t>KG</t>
  </si>
  <si>
    <t>BFO304-040X025</t>
  </si>
  <si>
    <t>BARRA FORATA ACC. AISI 304</t>
  </si>
  <si>
    <t>40 X  25</t>
  </si>
  <si>
    <t>KG</t>
  </si>
  <si>
    <t>BFO304-040X028</t>
  </si>
  <si>
    <t>BARRA FORATA ACC. AISI 304</t>
  </si>
  <si>
    <t>40 X  28</t>
  </si>
  <si>
    <t>KG</t>
  </si>
  <si>
    <t>BFO304-045X020</t>
  </si>
  <si>
    <t>BARRA FORATA ACC. AISI 304</t>
  </si>
  <si>
    <t>45 X  20</t>
  </si>
  <si>
    <t>KG</t>
  </si>
  <si>
    <t>BFO304-045X028</t>
  </si>
  <si>
    <t>BARRA FORATA ACC. AISI 304</t>
  </si>
  <si>
    <t>45 X  28</t>
  </si>
  <si>
    <t>KG</t>
  </si>
  <si>
    <t>BFO304-045X032</t>
  </si>
  <si>
    <t>BARRA FORATA ACC. AISI 304</t>
  </si>
  <si>
    <t>45 X  32</t>
  </si>
  <si>
    <t>KG</t>
  </si>
  <si>
    <t>BFO304-050X025</t>
  </si>
  <si>
    <t>BARRA FORATA ACC. AISI 304</t>
  </si>
  <si>
    <t>50 X  25</t>
  </si>
  <si>
    <t>KG</t>
  </si>
  <si>
    <t>BFO304-050X032</t>
  </si>
  <si>
    <t>BARRA FORATA ACC. AISI 304</t>
  </si>
  <si>
    <t>50 X  32</t>
  </si>
  <si>
    <t>KG</t>
  </si>
  <si>
    <t>BFO304-050X036</t>
  </si>
  <si>
    <t>BARRA FORATA ACC. AISI 304</t>
  </si>
  <si>
    <t>50 X  36</t>
  </si>
  <si>
    <t>KG</t>
  </si>
  <si>
    <t>BFO304-056X028</t>
  </si>
  <si>
    <t>BARRA FORATA ACC. AISI 304</t>
  </si>
  <si>
    <t>56 X  28</t>
  </si>
  <si>
    <t>KG</t>
  </si>
  <si>
    <t>BFO304-056X036</t>
  </si>
  <si>
    <t>BARRA FORATA ACC. AISI 304</t>
  </si>
  <si>
    <t>56 X  36</t>
  </si>
  <si>
    <t>KG</t>
  </si>
  <si>
    <t>BARRA ACC. AISI 304 TRAF.</t>
  </si>
  <si>
    <t>20 X 20</t>
  </si>
  <si>
    <t>KG</t>
  </si>
  <si>
    <t>BTQ304-044,45</t>
  </si>
  <si>
    <t>BARRA ACC. AISI 304 TRAF.</t>
  </si>
  <si>
    <t>44,45 X 44,45</t>
  </si>
  <si>
    <t>KG</t>
  </si>
  <si>
    <t>BTQ316</t>
  </si>
  <si>
    <t>BARRA ACC. AISI 316 TRAF.</t>
  </si>
  <si>
    <t>KG</t>
  </si>
  <si>
    <t>BTQ316-005</t>
  </si>
  <si>
    <t>BARRA ACC. AISI 316 TRAF.</t>
  </si>
  <si>
    <t>5 X 5</t>
  </si>
  <si>
    <t>KG</t>
  </si>
  <si>
    <t>BTQ316-006</t>
  </si>
  <si>
    <t>BARRA ACC. AISI 316 TRAF.</t>
  </si>
  <si>
    <t>6 X 6</t>
  </si>
  <si>
    <t>KG</t>
  </si>
  <si>
    <t>BTQ316-008</t>
  </si>
  <si>
    <t>BARRA ACC. AISI 316 TRAF.</t>
  </si>
  <si>
    <t>8 X 8</t>
  </si>
  <si>
    <t>KG</t>
  </si>
  <si>
    <t>BTQ316-010</t>
  </si>
  <si>
    <t>BARRA ACC. AISI 316 TRAF.</t>
  </si>
  <si>
    <t>10 X 10</t>
  </si>
  <si>
    <t>KG</t>
  </si>
  <si>
    <t>BTQ316-014</t>
  </si>
  <si>
    <t>BARRA ACC. AISI 316 TRAF.</t>
  </si>
  <si>
    <t>14 X 14</t>
  </si>
  <si>
    <t>KG</t>
  </si>
  <si>
    <t>BTT303-</t>
  </si>
  <si>
    <t>BARRA ACC. AISI 303 TRAF.</t>
  </si>
  <si>
    <t>KG</t>
  </si>
  <si>
    <t>BTT303-003</t>
  </si>
  <si>
    <t>BARRA ACC. AISI 303 TRAF.</t>
  </si>
  <si>
    <t>3</t>
  </si>
  <si>
    <t>KG</t>
  </si>
  <si>
    <t>BTT303-004</t>
  </si>
  <si>
    <t>BARRA ACC. AISI 303 TRAF.</t>
  </si>
  <si>
    <t>4</t>
  </si>
  <si>
    <t>KG</t>
  </si>
  <si>
    <t>BTT303-005</t>
  </si>
  <si>
    <t>BARRA ACC. AISI 303 TRAF.</t>
  </si>
  <si>
    <t>5</t>
  </si>
  <si>
    <t>KG</t>
  </si>
  <si>
    <t>BTT303-006</t>
  </si>
  <si>
    <t>BARRA ACC. AISI 303 TRAF.</t>
  </si>
  <si>
    <t>6</t>
  </si>
  <si>
    <t>KG</t>
  </si>
  <si>
    <t>BTT303-007</t>
  </si>
  <si>
    <t>BARRA ACC. AISI 303 TRAF.</t>
  </si>
  <si>
    <t>7</t>
  </si>
  <si>
    <t>KG</t>
  </si>
  <si>
    <t>BTT303-008</t>
  </si>
  <si>
    <t>BARRA ACC. AISI 303 TRAF.</t>
  </si>
  <si>
    <t>8</t>
  </si>
  <si>
    <t>KG</t>
  </si>
  <si>
    <t>BTT303-009</t>
  </si>
  <si>
    <t>BARRA ACC. AISI 303 TRAF.</t>
  </si>
  <si>
    <t>9</t>
  </si>
  <si>
    <t>KG</t>
  </si>
  <si>
    <t>BTT303-010</t>
  </si>
  <si>
    <t>BARRA ACC. AISI 303 TRAF.</t>
  </si>
  <si>
    <t>10</t>
  </si>
  <si>
    <t>KG</t>
  </si>
  <si>
    <t>BTT303-011</t>
  </si>
  <si>
    <t>BARRA ACC. AISI 303 TRAF.</t>
  </si>
  <si>
    <t>11</t>
  </si>
  <si>
    <t>KG</t>
  </si>
  <si>
    <t>BTT303-012</t>
  </si>
  <si>
    <t>BARRA ACC. AISI 303 TRAF.</t>
  </si>
  <si>
    <t>12</t>
  </si>
  <si>
    <t>KG</t>
  </si>
  <si>
    <t>BTT303-013</t>
  </si>
  <si>
    <t>BARRA ACC. AISI 303 TRAF.</t>
  </si>
  <si>
    <t>13</t>
  </si>
  <si>
    <t>KG</t>
  </si>
  <si>
    <t>BTT303-014</t>
  </si>
  <si>
    <t>BARRA ACC. AISI 303 TRAF.</t>
  </si>
  <si>
    <t>14</t>
  </si>
  <si>
    <t>KG</t>
  </si>
  <si>
    <t>BTT303-015</t>
  </si>
  <si>
    <t>BARRA ACC. AISI 303 TRAF.</t>
  </si>
  <si>
    <t>15</t>
  </si>
  <si>
    <t>KG</t>
  </si>
  <si>
    <t>BTT303-016</t>
  </si>
  <si>
    <t>BARRA ACC. AISI 303 TRAF.</t>
  </si>
  <si>
    <t>16</t>
  </si>
  <si>
    <t>KG</t>
  </si>
  <si>
    <t>BTT303-017</t>
  </si>
  <si>
    <t>BARRA ACC. AISI 303 TRAF.</t>
  </si>
  <si>
    <t>17</t>
  </si>
  <si>
    <t>KG</t>
  </si>
  <si>
    <t>BTT303-018</t>
  </si>
  <si>
    <t>BARRA ACC. AISI 303 TRAF.</t>
  </si>
  <si>
    <t>18</t>
  </si>
  <si>
    <t>KG</t>
  </si>
  <si>
    <t>BTT303-019</t>
  </si>
  <si>
    <t>BARRA ACC. AISI 303 TRAF.</t>
  </si>
  <si>
    <t>19</t>
  </si>
  <si>
    <t>KG</t>
  </si>
  <si>
    <t>BTT303-020</t>
  </si>
  <si>
    <t>BARRA ACC. AISI 303 TRAF.</t>
  </si>
  <si>
    <t>20</t>
  </si>
  <si>
    <t>KG</t>
  </si>
  <si>
    <t>BTT303-021</t>
  </si>
  <si>
    <t>BARRA ACC. AISI 303 TRAF.</t>
  </si>
  <si>
    <t>21</t>
  </si>
  <si>
    <t>KG</t>
  </si>
  <si>
    <t>BTT303-022</t>
  </si>
  <si>
    <t>BARRA ACC. AISI 303 TRAF.</t>
  </si>
  <si>
    <t>22</t>
  </si>
  <si>
    <t>KG</t>
  </si>
  <si>
    <t>BTT303-024</t>
  </si>
  <si>
    <t>BARRA ACC. AISI 303 TRAF.</t>
  </si>
  <si>
    <t>24</t>
  </si>
  <si>
    <t>KG</t>
  </si>
  <si>
    <t>BTT303-025</t>
  </si>
  <si>
    <t>BARRA ACC. AISI 303 TRAF.</t>
  </si>
  <si>
    <t>25</t>
  </si>
  <si>
    <t>KG</t>
  </si>
  <si>
    <t>BTT303-025M</t>
  </si>
  <si>
    <t>BARRA ACC. AISI 303 TRAF.</t>
  </si>
  <si>
    <t>25</t>
  </si>
  <si>
    <t>KG</t>
  </si>
  <si>
    <t>BTT303-026</t>
  </si>
  <si>
    <t>BARRA ACC. AISI 303 TRAF.</t>
  </si>
  <si>
    <t>26</t>
  </si>
  <si>
    <t>KG</t>
  </si>
  <si>
    <t>BTT303-027</t>
  </si>
  <si>
    <t>BARRA ACC. AISI 303 TRAF.</t>
  </si>
  <si>
    <t>27</t>
  </si>
  <si>
    <t>KG</t>
  </si>
  <si>
    <t>BTT303-028</t>
  </si>
  <si>
    <t>BARRA ACC. AISI 303 TRAF.</t>
  </si>
  <si>
    <t>28</t>
  </si>
  <si>
    <t>KG</t>
  </si>
  <si>
    <t>BTT303-030</t>
  </si>
  <si>
    <t>BARRA ACC. AISI 303 TRAF.</t>
  </si>
  <si>
    <t>30</t>
  </si>
  <si>
    <t>KG</t>
  </si>
  <si>
    <t>BTT303-032</t>
  </si>
  <si>
    <t>BARRA ACC. AISI 303 TRAF.</t>
  </si>
  <si>
    <t>32</t>
  </si>
  <si>
    <t>KG</t>
  </si>
  <si>
    <t>BTT303-035</t>
  </si>
  <si>
    <t>BARRA ACC. AISI 303 TRAF.</t>
  </si>
  <si>
    <t>35</t>
  </si>
  <si>
    <t>KG</t>
  </si>
  <si>
    <t>BTT303-036</t>
  </si>
  <si>
    <t>BARRA ACC. AISI 303 TRAF.</t>
  </si>
  <si>
    <t>36</t>
  </si>
  <si>
    <t>KG</t>
  </si>
  <si>
    <t>BTT303-038</t>
  </si>
  <si>
    <t>BARRA ACC. AISI 303 TRAF.</t>
  </si>
  <si>
    <t>38</t>
  </si>
  <si>
    <t>KG</t>
  </si>
  <si>
    <t>BTT303-040</t>
  </si>
  <si>
    <t>BARRA ACC. AISI 303 TRAF.</t>
  </si>
  <si>
    <t>40</t>
  </si>
  <si>
    <t>KG</t>
  </si>
  <si>
    <t>BTT303-042</t>
  </si>
  <si>
    <t>BARRA ACC. AISI 303 TRAF.</t>
  </si>
  <si>
    <t>42</t>
  </si>
  <si>
    <t>KG</t>
  </si>
  <si>
    <t>BTT303-045</t>
  </si>
  <si>
    <t>BARRA ACC. AISI 303 TRAF.</t>
  </si>
  <si>
    <t>45</t>
  </si>
  <si>
    <t>KG</t>
  </si>
  <si>
    <t>BTT303-050</t>
  </si>
  <si>
    <t>BARRA ACC. AISI 303 TRAF.</t>
  </si>
  <si>
    <t>50</t>
  </si>
  <si>
    <t>KG</t>
  </si>
  <si>
    <t>BTT303-055</t>
  </si>
  <si>
    <t>BARRA ACC. AISI 303 TRAF.</t>
  </si>
  <si>
    <t>55</t>
  </si>
  <si>
    <t>KG</t>
  </si>
  <si>
    <t>BTT303-060</t>
  </si>
  <si>
    <t>BARRA ACC. AISI 303 TRAF.</t>
  </si>
  <si>
    <t>60</t>
  </si>
  <si>
    <t>KG</t>
  </si>
  <si>
    <t>BTT303-065</t>
  </si>
  <si>
    <t>BARRA ACC. AISI 303 TRAF.</t>
  </si>
  <si>
    <t>65</t>
  </si>
  <si>
    <t>KG</t>
  </si>
  <si>
    <t>BTT303-070</t>
  </si>
  <si>
    <t>BARRA ACC. AISI 303 TRAF.</t>
  </si>
  <si>
    <t>70</t>
  </si>
  <si>
    <t>KG</t>
  </si>
  <si>
    <t>BTT303-085</t>
  </si>
  <si>
    <t>BARRA ACC. AISI 303 TRAF.</t>
  </si>
  <si>
    <t>85</t>
  </si>
  <si>
    <t>KG</t>
  </si>
  <si>
    <t>BTT304-</t>
  </si>
  <si>
    <t>BARRA ACC. AISI 304 TRAF.</t>
  </si>
  <si>
    <t>KG</t>
  </si>
  <si>
    <t>BTT304-001,5</t>
  </si>
  <si>
    <t>BARRA ACC. AISI 304 TRAF.</t>
  </si>
  <si>
    <t>1,5</t>
  </si>
  <si>
    <t>KG</t>
  </si>
  <si>
    <t>BTT304-002</t>
  </si>
  <si>
    <t>BARRA ACC. AISI 304 TRAF.</t>
  </si>
  <si>
    <t>2</t>
  </si>
  <si>
    <t>KG</t>
  </si>
  <si>
    <t>BTT304-002,5</t>
  </si>
  <si>
    <t>BARRA ACC. AISI 304 TRAF.</t>
  </si>
  <si>
    <t>2,5</t>
  </si>
  <si>
    <t>KG</t>
  </si>
  <si>
    <t>BTT304-003</t>
  </si>
  <si>
    <t>BARRA ACC. AISI 304 TRAF.</t>
  </si>
  <si>
    <t>3</t>
  </si>
  <si>
    <t>KG</t>
  </si>
  <si>
    <t>BTT304-004</t>
  </si>
  <si>
    <t>BARRA ACC. AISI 304 TRAF.</t>
  </si>
  <si>
    <t>4</t>
  </si>
  <si>
    <t>KG</t>
  </si>
  <si>
    <t>BTT304-005</t>
  </si>
  <si>
    <t>BARRA ACC. AISI 304 TRAF.</t>
  </si>
  <si>
    <t>5</t>
  </si>
  <si>
    <t>KG</t>
  </si>
  <si>
    <t>BTT304-005L=6</t>
  </si>
  <si>
    <t>BARRA ACC. AISI 304 TRAF.      L=6000</t>
  </si>
  <si>
    <t>5</t>
  </si>
  <si>
    <t>KG</t>
  </si>
  <si>
    <t>BTT304-006</t>
  </si>
  <si>
    <t>BARRA ACC. AISI 304 TRAF.</t>
  </si>
  <si>
    <t>6</t>
  </si>
  <si>
    <t>KG</t>
  </si>
  <si>
    <t>BTT304-006L=6</t>
  </si>
  <si>
    <t>BARRA ACC. AISI 304 TRAF.     L=6000</t>
  </si>
  <si>
    <t>6</t>
  </si>
  <si>
    <t>KG</t>
  </si>
  <si>
    <t>BTT304-007</t>
  </si>
  <si>
    <t>BARRA ACC. AISI 304 TRAF.</t>
  </si>
  <si>
    <t>7</t>
  </si>
  <si>
    <t>KG</t>
  </si>
  <si>
    <t>BTT304-007L=6</t>
  </si>
  <si>
    <t>BARRA ACC. AISI 304 TRAF.   L=6000</t>
  </si>
  <si>
    <t>7</t>
  </si>
  <si>
    <t>KG</t>
  </si>
  <si>
    <t>BTT304-008</t>
  </si>
  <si>
    <t>BARRA ACC. AISI 304 TRAF.</t>
  </si>
  <si>
    <t>8</t>
  </si>
  <si>
    <t>KG</t>
  </si>
  <si>
    <t>BTT304-008L=6</t>
  </si>
  <si>
    <t>BARRA ACC. AISI 304 TRAF.     L=6000</t>
  </si>
  <si>
    <t>8</t>
  </si>
  <si>
    <t>KG</t>
  </si>
  <si>
    <t>BTT304-009</t>
  </si>
  <si>
    <t>BARRA ACC. AISI 304 TRAF.</t>
  </si>
  <si>
    <t>9</t>
  </si>
  <si>
    <t>KG</t>
  </si>
  <si>
    <t>BTT304-010</t>
  </si>
  <si>
    <t>BARRA ACC. AISI 304 TRAF.</t>
  </si>
  <si>
    <t>10</t>
  </si>
  <si>
    <t>KG</t>
  </si>
  <si>
    <t>BTT304-010L=6</t>
  </si>
  <si>
    <t>BARRA ACC. AISI 304 TRAF.     L=6000</t>
  </si>
  <si>
    <t>10</t>
  </si>
  <si>
    <t>KG</t>
  </si>
  <si>
    <t>BTT304-011</t>
  </si>
  <si>
    <t>BARRA ACC. AISI 304 TRAF.</t>
  </si>
  <si>
    <t>11</t>
  </si>
  <si>
    <t>KG</t>
  </si>
  <si>
    <t>BTT304-012</t>
  </si>
  <si>
    <t>BARRA ACC. AISI 304 TRAF.</t>
  </si>
  <si>
    <t>12</t>
  </si>
  <si>
    <t>KG</t>
  </si>
  <si>
    <t>BTT304-012L=6MT</t>
  </si>
  <si>
    <t>KG</t>
  </si>
  <si>
    <t>BCE304-060X05</t>
  </si>
  <si>
    <t>BARRA ACC. AISI 304 CES.</t>
  </si>
  <si>
    <t>60 X 5</t>
  </si>
  <si>
    <t>KG</t>
  </si>
  <si>
    <t>BCE304-060X05L=6</t>
  </si>
  <si>
    <t>BARRA ACC. AISI 304 CES. L=6000</t>
  </si>
  <si>
    <t>60 X 5</t>
  </si>
  <si>
    <t>KG</t>
  </si>
  <si>
    <t>BCE304-060X06</t>
  </si>
  <si>
    <t>SID</t>
  </si>
  <si>
    <t>RIF</t>
  </si>
  <si>
    <t>MRC</t>
  </si>
  <si>
    <t>BCE304-030X04</t>
  </si>
  <si>
    <t>BARRA ACC. AISI 304 CES.</t>
  </si>
  <si>
    <t>30 X 4</t>
  </si>
  <si>
    <t>KG</t>
  </si>
  <si>
    <t>BCE304-030X05</t>
  </si>
  <si>
    <t>BARRA ACC. AISI 304 CES.</t>
  </si>
  <si>
    <t>30 X 5</t>
  </si>
  <si>
    <t>KG</t>
  </si>
  <si>
    <t>BCE304-030X05X6000</t>
  </si>
  <si>
    <t>BARRA ACC. AISI 304 CES. L=6000</t>
  </si>
  <si>
    <t>30 X 5</t>
  </si>
  <si>
    <t>KG</t>
  </si>
  <si>
    <t>BCE304-030X06</t>
  </si>
  <si>
    <t>BARRA ACC. AISI 304 CES.</t>
  </si>
  <si>
    <t>30 X 6</t>
  </si>
  <si>
    <t>KG</t>
  </si>
  <si>
    <t>BCE304-030X06 SATI</t>
  </si>
  <si>
    <t>BARRA ACC. AISI 304 CES. SATINATA</t>
  </si>
  <si>
    <t>30 X 6</t>
  </si>
  <si>
    <t>KG</t>
  </si>
  <si>
    <t>BCE304-030X08</t>
  </si>
  <si>
    <t>BARRA ACC. AISI 304 CES.</t>
  </si>
  <si>
    <t>30 X 8</t>
  </si>
  <si>
    <t>KG</t>
  </si>
  <si>
    <t>BCE304-030X08X6000</t>
  </si>
  <si>
    <t>BARRA ACC. AISI 304 CES. L=6000</t>
  </si>
  <si>
    <t>30 X 8</t>
  </si>
  <si>
    <t>KG</t>
  </si>
  <si>
    <t>BCE304-030X10</t>
  </si>
  <si>
    <t>BARRA ACC. AISI 304 CES.</t>
  </si>
  <si>
    <t>30 X 10</t>
  </si>
  <si>
    <t>KG</t>
  </si>
  <si>
    <t>BCE304-030X10L6000</t>
  </si>
  <si>
    <t>BARRA ACC. AISI 304 CES. L=6000</t>
  </si>
  <si>
    <t xml:space="preserve">30 X 10     </t>
  </si>
  <si>
    <t>KG</t>
  </si>
  <si>
    <t>BCE304-030X12</t>
  </si>
  <si>
    <t>BARRA ACC. AISI 304 CES.</t>
  </si>
  <si>
    <t>30 X 12</t>
  </si>
  <si>
    <t>KG</t>
  </si>
  <si>
    <t>BCE304-035X03</t>
  </si>
  <si>
    <t>BARRA ACC. AISI 304 CES.</t>
  </si>
  <si>
    <t>35 X 3</t>
  </si>
  <si>
    <t>KG</t>
  </si>
  <si>
    <t>BCE304-035X04</t>
  </si>
  <si>
    <t>BARRA ACC. AISI 304 CES.</t>
  </si>
  <si>
    <t>35 X 4</t>
  </si>
  <si>
    <t>KG</t>
  </si>
  <si>
    <t>BCE304-035X05</t>
  </si>
  <si>
    <t>BARRA ACC. AISI 304 CES.</t>
  </si>
  <si>
    <t>35 X 5</t>
  </si>
  <si>
    <t>KG</t>
  </si>
  <si>
    <t>BCE304-035X06</t>
  </si>
  <si>
    <t>BARRA ACC. AISI 304 CES.</t>
  </si>
  <si>
    <t>35 X 6</t>
  </si>
  <si>
    <t>KG</t>
  </si>
  <si>
    <t>BCE304-035X08</t>
  </si>
  <si>
    <t>BARRA ACC. AISI 304 CES.</t>
  </si>
  <si>
    <t>35 X 8</t>
  </si>
  <si>
    <t>KG</t>
  </si>
  <si>
    <t>BCE304-035X10</t>
  </si>
  <si>
    <t>BARRA ACC. AISI 304 CES.</t>
  </si>
  <si>
    <t>35 X 10</t>
  </si>
  <si>
    <t>KG</t>
  </si>
  <si>
    <t>BCE304-035X12</t>
  </si>
  <si>
    <t>BARRA ACC. AISI 304 CES.</t>
  </si>
  <si>
    <t>35 X 12</t>
  </si>
  <si>
    <t>KG</t>
  </si>
  <si>
    <t>BCE304-040X03</t>
  </si>
  <si>
    <t>BARRA ACC. AISI 304 CES.</t>
  </si>
  <si>
    <t>40 X 3</t>
  </si>
  <si>
    <t>KG</t>
  </si>
  <si>
    <t>BCE304-040X04</t>
  </si>
  <si>
    <t>BARRA ACC. AISI 304 CES.</t>
  </si>
  <si>
    <t>40 X 4</t>
  </si>
  <si>
    <t>KG</t>
  </si>
  <si>
    <t>BCE304-040X04-6000</t>
  </si>
  <si>
    <t>BARRA ACC. AISI 304 CES. L=6000</t>
  </si>
  <si>
    <t>40 X 4</t>
  </si>
  <si>
    <t>KG</t>
  </si>
  <si>
    <t>BCE304-040X05</t>
  </si>
  <si>
    <t>BARRA ACC. AISI 304 CES.</t>
  </si>
  <si>
    <t>40 X 5</t>
  </si>
  <si>
    <t>KG</t>
  </si>
  <si>
    <t>BCE304-040X06</t>
  </si>
  <si>
    <t>BARRA ACC. AISI 304 CES.</t>
  </si>
  <si>
    <t>40 X 6</t>
  </si>
  <si>
    <t>KG</t>
  </si>
  <si>
    <t>BCE304-040X06SAT</t>
  </si>
  <si>
    <t>BARRA ACC. AISI 304 CES. SATINATO</t>
  </si>
  <si>
    <t>40 X 6</t>
  </si>
  <si>
    <t>KG</t>
  </si>
  <si>
    <t>BCE304-040X06X6000</t>
  </si>
  <si>
    <t>BARRA ACC. AISI 304 CES.  L=6000</t>
  </si>
  <si>
    <t>40 X 6</t>
  </si>
  <si>
    <t>KG</t>
  </si>
  <si>
    <t>BCE304-040X08</t>
  </si>
  <si>
    <t>BARRA ACC. AISI 304 CES.</t>
  </si>
  <si>
    <t>40 X 8</t>
  </si>
  <si>
    <t>KG</t>
  </si>
  <si>
    <t>BCE304-040X08L</t>
  </si>
  <si>
    <t>BARRA ACC. AISI 304 CES. L=6000</t>
  </si>
  <si>
    <t>40 X 8</t>
  </si>
  <si>
    <t>KG</t>
  </si>
  <si>
    <t>BCE304-040X10</t>
  </si>
  <si>
    <t>BARRA ACC. AISI 304 CES.</t>
  </si>
  <si>
    <t>40 X 10</t>
  </si>
  <si>
    <t>KG</t>
  </si>
  <si>
    <t>BCE304-040X10L</t>
  </si>
  <si>
    <t>BARRA ACC. AISI 304 CES. L=6000</t>
  </si>
  <si>
    <t>40 X 10</t>
  </si>
  <si>
    <t>KG</t>
  </si>
  <si>
    <t>BCE304-040X12</t>
  </si>
  <si>
    <t>BARRA ACC. AISI 304 CES.</t>
  </si>
  <si>
    <t>40 X 12</t>
  </si>
  <si>
    <t>KG</t>
  </si>
  <si>
    <t>BCE304-040X15</t>
  </si>
  <si>
    <t>BARRA ACC. AISI 304 CES.</t>
  </si>
  <si>
    <t>40 X 15</t>
  </si>
  <si>
    <t>KG</t>
  </si>
  <si>
    <t>BCE304-040X20</t>
  </si>
  <si>
    <t>BARRA ACC. AISI 304 CES.</t>
  </si>
  <si>
    <t>40 X 20</t>
  </si>
  <si>
    <t>KG</t>
  </si>
  <si>
    <t>BCE304-045X03</t>
  </si>
  <si>
    <t>BARRA ACC. AISI 304 CES.</t>
  </si>
  <si>
    <t>45 X 3</t>
  </si>
  <si>
    <t>KG</t>
  </si>
  <si>
    <t>BCE304-045X04</t>
  </si>
  <si>
    <t>BARRA ACC. AISI 304 CES.</t>
  </si>
  <si>
    <t>45 X 4</t>
  </si>
  <si>
    <t>KG</t>
  </si>
  <si>
    <t>BCE304-045X05</t>
  </si>
  <si>
    <t>BARRA ACC. AISI 304 CES.</t>
  </si>
  <si>
    <t>45 X 5</t>
  </si>
  <si>
    <t>KG</t>
  </si>
  <si>
    <t>BCE304-045X06</t>
  </si>
  <si>
    <t>BARRA ACC. AISI 304 CES.</t>
  </si>
  <si>
    <t>45 X 6</t>
  </si>
  <si>
    <t>KG</t>
  </si>
  <si>
    <t>BCE304-045X08</t>
  </si>
  <si>
    <t>BARRA ACC. AISI 304 CES.</t>
  </si>
  <si>
    <t>45 X 8</t>
  </si>
  <si>
    <t>KG</t>
  </si>
  <si>
    <t>BCE304-045X10</t>
  </si>
  <si>
    <t>BARRA ACC. AISI 304 CES.</t>
  </si>
  <si>
    <t>45 X 10</t>
  </si>
  <si>
    <t>KG</t>
  </si>
  <si>
    <t>BCE304-045X12</t>
  </si>
  <si>
    <t>BARRA ACC. AISI 304 CES.</t>
  </si>
  <si>
    <t>45 X 12</t>
  </si>
  <si>
    <t>KG</t>
  </si>
  <si>
    <t>BCE304-050X03</t>
  </si>
  <si>
    <t>BARRA ACC. AISI 304 CES.</t>
  </si>
  <si>
    <t>50 X 3</t>
  </si>
  <si>
    <t>KG</t>
  </si>
  <si>
    <t>BCE304-050X04</t>
  </si>
  <si>
    <t>BARRA ACC. AISI 304 CES.</t>
  </si>
  <si>
    <t>50 X 4</t>
  </si>
  <si>
    <t>KG</t>
  </si>
  <si>
    <t>BCE304-050X05</t>
  </si>
  <si>
    <t>BARRA ACC. AISI 304 CES.</t>
  </si>
  <si>
    <t>50 X 5</t>
  </si>
  <si>
    <t>KG</t>
  </si>
  <si>
    <t>BCE304-050X05X6000</t>
  </si>
  <si>
    <t>BARRA ACC. AISI 304 CES. L=6000</t>
  </si>
  <si>
    <t>50 X 5</t>
  </si>
  <si>
    <t>KG</t>
  </si>
  <si>
    <t>BCE304-050X06</t>
  </si>
  <si>
    <t>BARRA ACC. AISI 304 CES.</t>
  </si>
  <si>
    <t>50 X 6</t>
  </si>
  <si>
    <t>KG</t>
  </si>
  <si>
    <t>BCE304-050X08</t>
  </si>
  <si>
    <t>BARRA ACC. AISI 304 CES.</t>
  </si>
  <si>
    <t>50 X 8</t>
  </si>
  <si>
    <t>KG</t>
  </si>
  <si>
    <t>BCE304-050X10</t>
  </si>
  <si>
    <t>BARRA ACC. AISI 304 CES.</t>
  </si>
  <si>
    <t>50 X 10</t>
  </si>
  <si>
    <t>BCE316-080X05</t>
  </si>
  <si>
    <t>GOM/F316-021,30</t>
  </si>
  <si>
    <t>GOF/F316-021,30</t>
  </si>
  <si>
    <t>GOMITO F/F ACC. AISI 316</t>
  </si>
  <si>
    <t>LE14304,0X1250X250</t>
  </si>
  <si>
    <t>LSB3161,5X1250X250</t>
  </si>
  <si>
    <t>LSB3161,0X1500X300</t>
  </si>
  <si>
    <t>RF316-026,9X21,3</t>
  </si>
  <si>
    <t>26,9X21,3</t>
  </si>
  <si>
    <t>RF316-060,3X33,7</t>
  </si>
  <si>
    <t>60,3X2,77</t>
  </si>
  <si>
    <t>RF316-033,70-21,30</t>
  </si>
  <si>
    <t>33,7X21,3</t>
  </si>
  <si>
    <t>TRI316-006X1,0</t>
  </si>
  <si>
    <t>6 X 1</t>
  </si>
  <si>
    <t>TEF316-021,30</t>
  </si>
  <si>
    <t>TEQ316-100X100X5</t>
  </si>
  <si>
    <t>CUR330445-042,4</t>
  </si>
  <si>
    <t>CUR330445-048,3</t>
  </si>
  <si>
    <t>FB304-060,3X3,0</t>
  </si>
  <si>
    <t>MAN316-076,10</t>
  </si>
  <si>
    <t>BCE304-150X08X6000</t>
  </si>
  <si>
    <t>TEQ304-0,60X60X3,0</t>
  </si>
  <si>
    <t>LBA4301,0X1500X30L</t>
  </si>
  <si>
    <t>LAM. ACC. AISI 430 BA + PVC LASER  FIBRA</t>
  </si>
  <si>
    <t>LBA4302,0X1500X30P</t>
  </si>
  <si>
    <t>LSB3041,0X1500X30L</t>
  </si>
  <si>
    <t>LAM. ACC. AISI 304 SB + PVC LASER FIBRA</t>
  </si>
  <si>
    <t>LSB3041,2X1500X30L</t>
  </si>
  <si>
    <t>TET304-159X4,0G</t>
  </si>
  <si>
    <t>159 X 4</t>
  </si>
  <si>
    <t>LBA3041,2X1500X30L</t>
  </si>
  <si>
    <t>LAM. ACC. AISI 304 BA + PVC LASERFIBRA</t>
  </si>
  <si>
    <t>LBA3041,0X1500X30L</t>
  </si>
  <si>
    <t>LSB3040,8X1500X30L</t>
  </si>
  <si>
    <t>LAM. ACC. AISI 304 SB + PVC LASERFIBRA</t>
  </si>
  <si>
    <t>LBA4301,5X1500X30L</t>
  </si>
  <si>
    <t>LAM. ACC. AISI 430 BA + PVC LASERFIBRA</t>
  </si>
  <si>
    <t>316Ti</t>
  </si>
  <si>
    <t>316L</t>
  </si>
  <si>
    <t>316 Ti</t>
  </si>
  <si>
    <t>3/8"</t>
  </si>
  <si>
    <t>1/2"</t>
  </si>
  <si>
    <t>3/4"</t>
  </si>
  <si>
    <t>1"</t>
  </si>
  <si>
    <t>1 1/4"</t>
  </si>
  <si>
    <t>1 1/2"</t>
  </si>
  <si>
    <t>2"</t>
  </si>
  <si>
    <t>2 1/2"</t>
  </si>
  <si>
    <t>3"</t>
  </si>
  <si>
    <t>3 1/2"</t>
  </si>
  <si>
    <t>4"</t>
  </si>
  <si>
    <t>4 1/2"</t>
  </si>
  <si>
    <t>5"</t>
  </si>
  <si>
    <t>6"</t>
  </si>
  <si>
    <t>8"</t>
  </si>
  <si>
    <t>10"</t>
  </si>
  <si>
    <t>12"</t>
  </si>
  <si>
    <t>Tipo Listino</t>
  </si>
  <si>
    <t>1.4404</t>
  </si>
  <si>
    <t>1.4571</t>
  </si>
  <si>
    <t>extra 316 Ti</t>
  </si>
  <si>
    <t>extra 316Ti</t>
  </si>
  <si>
    <t>Conc.</t>
  </si>
  <si>
    <t>Conc.Luc.</t>
  </si>
  <si>
    <t>Lam</t>
  </si>
  <si>
    <t>BFO316-071X040</t>
  </si>
  <si>
    <t>TER304-070X20X2,0</t>
  </si>
  <si>
    <t>70 X 20 X 2,0</t>
  </si>
  <si>
    <t>10</t>
  </si>
  <si>
    <t>KG</t>
  </si>
  <si>
    <t>BRT303-012</t>
  </si>
  <si>
    <t>BARRA ACC. AISI 303 RETTIFICATA</t>
  </si>
  <si>
    <t>12</t>
  </si>
  <si>
    <t>KG</t>
  </si>
  <si>
    <t>BRT303-014</t>
  </si>
  <si>
    <t>BARRA ACC. AISI 303 RETTIFICATA</t>
  </si>
  <si>
    <t>14</t>
  </si>
  <si>
    <t>KG</t>
  </si>
  <si>
    <t>BRT303-015</t>
  </si>
  <si>
    <t>BARRA ACC. AISI 303 RETTIFICATA</t>
  </si>
  <si>
    <t>15</t>
  </si>
  <si>
    <t>KG</t>
  </si>
  <si>
    <t>BRT303-016</t>
  </si>
  <si>
    <t>BARRA ACC. AISI 303 RETTIFICATA</t>
  </si>
  <si>
    <t>16</t>
  </si>
  <si>
    <t>KG</t>
  </si>
  <si>
    <t>BRT303-018</t>
  </si>
  <si>
    <t>BARRA ACC. AISI 303 RETTIFICATA</t>
  </si>
  <si>
    <t>18</t>
  </si>
  <si>
    <t>KG</t>
  </si>
  <si>
    <t>BRT303-018M</t>
  </si>
  <si>
    <t>BARRA ACC. AISI 303 RETTIFICATA</t>
  </si>
  <si>
    <t>18</t>
  </si>
  <si>
    <t>KG</t>
  </si>
  <si>
    <t>BRT303-020</t>
  </si>
  <si>
    <t>BARRA ACC. AISI 303 RETTIFICATA</t>
  </si>
  <si>
    <t>20</t>
  </si>
  <si>
    <t>KG</t>
  </si>
  <si>
    <t>BRT303-025</t>
  </si>
  <si>
    <t>BARRA ACC. AISI 303 RETTIFICATA</t>
  </si>
  <si>
    <t>25</t>
  </si>
  <si>
    <t>KG</t>
  </si>
  <si>
    <t>BRT303-026</t>
  </si>
  <si>
    <t>BARRA ACC. AISI 303 RETTIFICATA</t>
  </si>
  <si>
    <t>26</t>
  </si>
  <si>
    <t>KG</t>
  </si>
  <si>
    <t>BRT303-030</t>
  </si>
  <si>
    <t>BARRA ACC. AISI 303 RETTIFICATA</t>
  </si>
  <si>
    <t>30</t>
  </si>
  <si>
    <t>KG</t>
  </si>
  <si>
    <t>BRT303-035</t>
  </si>
  <si>
    <t>BARRA ACC. AISI 303 RETTIFICATA</t>
  </si>
  <si>
    <t>35</t>
  </si>
  <si>
    <t>KG</t>
  </si>
  <si>
    <t>BRT303-040</t>
  </si>
  <si>
    <t>BARRA ACC. AISI 303 RETTIFICATA</t>
  </si>
  <si>
    <t>40</t>
  </si>
  <si>
    <t>KG</t>
  </si>
  <si>
    <t>BRT303-050</t>
  </si>
  <si>
    <t>BARRA ACC. AISI 303 RETTIFICATA</t>
  </si>
  <si>
    <t>50</t>
  </si>
  <si>
    <t>KG</t>
  </si>
  <si>
    <t>BRT303-060</t>
  </si>
  <si>
    <t>BARRA ACC. AISI 303 RETTIFICATA</t>
  </si>
  <si>
    <t>60</t>
  </si>
  <si>
    <t>KG</t>
  </si>
  <si>
    <t>BRT304</t>
  </si>
  <si>
    <t>BARRA ACC. AISI 304  RETTIFICATA</t>
  </si>
  <si>
    <t xml:space="preserve"> </t>
  </si>
  <si>
    <t>KG</t>
  </si>
  <si>
    <t>BRT304-006</t>
  </si>
  <si>
    <t>BARRA ACC. AISI 304  RETTIFICATA</t>
  </si>
  <si>
    <t>6</t>
  </si>
  <si>
    <t>KG</t>
  </si>
  <si>
    <t>BRT304-007</t>
  </si>
  <si>
    <t>BARRA ACC. AISI 304  RETTIFICATA</t>
  </si>
  <si>
    <t>7</t>
  </si>
  <si>
    <t>KG</t>
  </si>
  <si>
    <t>BRT304-008</t>
  </si>
  <si>
    <t>BARRA ACC. AISI 304  RETTIFICATA</t>
  </si>
  <si>
    <t>8</t>
  </si>
  <si>
    <t>LBA4301,0X1000X200</t>
  </si>
  <si>
    <t>LAM. ACC. AISI 430 BA</t>
  </si>
  <si>
    <t>1,0 X 1000 X 2000</t>
  </si>
  <si>
    <t>KG</t>
  </si>
  <si>
    <t>LBA4301,0X1000X20P</t>
  </si>
  <si>
    <t>LAM. ACC. AISI 430 BA + PVC</t>
  </si>
  <si>
    <t>1,0 X 1000 X 2000</t>
  </si>
  <si>
    <t>KG</t>
  </si>
  <si>
    <t>LBA4301,0X1250X250</t>
  </si>
  <si>
    <t>LAM. ACC. AISI 430 BA</t>
  </si>
  <si>
    <t>1,0 X 1250 X 2500</t>
  </si>
  <si>
    <t>KG</t>
  </si>
  <si>
    <t>LBA4301,0X1250X25P</t>
  </si>
  <si>
    <t>LAM. ACC. AISI 430 BA + PVC</t>
  </si>
  <si>
    <t>1,0 X 1250 X 2500</t>
  </si>
  <si>
    <t>KG</t>
  </si>
  <si>
    <t>LBA4301,0X1500X300</t>
  </si>
  <si>
    <t>LAM. ACC. AISI 430 BA</t>
  </si>
  <si>
    <t>1,0 X 1500 X 3000</t>
  </si>
  <si>
    <t>KG</t>
  </si>
  <si>
    <t>LBA4301,0X1500X30P</t>
  </si>
  <si>
    <t>LAM. ACC. AISI 430 BA + PVC</t>
  </si>
  <si>
    <t>1,0 X 1500 X 3000</t>
  </si>
  <si>
    <t>KG</t>
  </si>
  <si>
    <t>LBA4301,2X1000X20P</t>
  </si>
  <si>
    <t>LAM. ACC. AISI 430 BA + PVC</t>
  </si>
  <si>
    <t>1,2 X 1000 X 2000</t>
  </si>
  <si>
    <t>KG</t>
  </si>
  <si>
    <t>LBA4301,2X1250X250</t>
  </si>
  <si>
    <t>LAM. ACC. AISI 430 BA</t>
  </si>
  <si>
    <t>1,2 X 1250 X 2500</t>
  </si>
  <si>
    <t>KG</t>
  </si>
  <si>
    <t>LBA4301,2X1500X300</t>
  </si>
  <si>
    <t>LAM. ACC. AISI 430 BA</t>
  </si>
  <si>
    <t>1,2 X 1500 X 3000</t>
  </si>
  <si>
    <t>KG</t>
  </si>
  <si>
    <t>LBA4301,2X1500X30P</t>
  </si>
  <si>
    <t>LAM. ACC. AISI 430 BA + PVC</t>
  </si>
  <si>
    <t>1,2 X 1500 X 3000</t>
  </si>
  <si>
    <t>KG</t>
  </si>
  <si>
    <t>LBA4301,5X1000X200</t>
  </si>
  <si>
    <t>LAM. ACC. AISI 430 BA</t>
  </si>
  <si>
    <t>1,5 X 1000 X 2000</t>
  </si>
  <si>
    <t>KG</t>
  </si>
  <si>
    <t>LBA4301,5X1000X20P</t>
  </si>
  <si>
    <t>LAM. ACC. AISI 430 BA + PVC</t>
  </si>
  <si>
    <t>1,5 X 1000 X 2000</t>
  </si>
  <si>
    <t>KG</t>
  </si>
  <si>
    <t>LBA4301,5X1250X250</t>
  </si>
  <si>
    <t>LAM. ACC. AISI 430 BA</t>
  </si>
  <si>
    <t>1,5 X 1250 X 2500</t>
  </si>
  <si>
    <t>KG</t>
  </si>
  <si>
    <t>LBA4301,5X1250X25P</t>
  </si>
  <si>
    <t>LAM. ACC. AISI 430 BA + PVC</t>
  </si>
  <si>
    <t>1,5 X 1250 X 2500</t>
  </si>
  <si>
    <t>KG</t>
  </si>
  <si>
    <t>LBA4301,5X1500X300</t>
  </si>
  <si>
    <t>LAM. ACC. AISI 430 BA</t>
  </si>
  <si>
    <t>1,5 X 1500 X 3000</t>
  </si>
  <si>
    <t>KG</t>
  </si>
  <si>
    <t>LBA4301,5X1500X30P</t>
  </si>
  <si>
    <t>LAM. ACC. AISI 430 BA + PVC</t>
  </si>
  <si>
    <t>1,5 X 1500 X 3000</t>
  </si>
  <si>
    <t>KG</t>
  </si>
  <si>
    <t>LBA4302,0X1000X200</t>
  </si>
  <si>
    <t>LAM. ACC. AISI 430 BA</t>
  </si>
  <si>
    <t>2,0 X 1000 X 2000</t>
  </si>
  <si>
    <t>KG</t>
  </si>
  <si>
    <t>LBA4302,0X1000X20P</t>
  </si>
  <si>
    <t>LAM. ACC. AISI 430 BA + PVC</t>
  </si>
  <si>
    <t>2,0 X 1000 X 2000</t>
  </si>
  <si>
    <t>KG</t>
  </si>
  <si>
    <t>LBA4302,0X1250X250</t>
  </si>
  <si>
    <t>LAM. ACC. AISI 430 BA</t>
  </si>
  <si>
    <t>2,0 X 1250 X 2500</t>
  </si>
  <si>
    <t>KG</t>
  </si>
  <si>
    <t>LBA4302,0X1250X25P</t>
  </si>
  <si>
    <t>LAM. ACC. AISI 430 BA + PVC</t>
  </si>
  <si>
    <t>2,0 X 1250 X 2500</t>
  </si>
  <si>
    <t>KG</t>
  </si>
  <si>
    <t>LBA4302,0X1500X300</t>
  </si>
  <si>
    <t xml:space="preserve">LAM. ACC. AISI 430 BA </t>
  </si>
  <si>
    <t>2,0 X 1500 X 3000</t>
  </si>
  <si>
    <t>KG</t>
  </si>
  <si>
    <t>LBA4302,5X1250X250</t>
  </si>
  <si>
    <t>LAM. ACC. AISI 430 BA</t>
  </si>
  <si>
    <t>2,5 X 1250 X 2500</t>
  </si>
  <si>
    <t>KG</t>
  </si>
  <si>
    <t>LBA4302,5X1500X300</t>
  </si>
  <si>
    <t>LAM. ACC. AISI 430 BA</t>
  </si>
  <si>
    <t>2,5 X 1500 X 3000</t>
  </si>
  <si>
    <t>KG</t>
  </si>
  <si>
    <t>LBA4303,0X1250X250</t>
  </si>
  <si>
    <t>LAM. ACC. AISI 430 BA</t>
  </si>
  <si>
    <t>3,0 X 1250 X 2500</t>
  </si>
  <si>
    <t>KG</t>
  </si>
  <si>
    <t>LBA4303,0X1250X25P</t>
  </si>
  <si>
    <t>LAM. ACC. AISI 430 BA + PVC</t>
  </si>
  <si>
    <t>3,0 X 1250 X 2500</t>
  </si>
  <si>
    <t>KG</t>
  </si>
  <si>
    <t>LBA4303,0X1500X300</t>
  </si>
  <si>
    <t>LAM. ACC. AISI 430 BA</t>
  </si>
  <si>
    <t>3,0 X 1500 X 3000</t>
  </si>
  <si>
    <t>KG</t>
  </si>
  <si>
    <t>LBAR3040,6X1250X25</t>
  </si>
  <si>
    <t>LAM. ACC. AISI 304 BA RILUCIDATA + PVC</t>
  </si>
  <si>
    <t>0,6 X 1250 X 2500</t>
  </si>
  <si>
    <t>KG</t>
  </si>
  <si>
    <t>LBAR3041,0X1000X20</t>
  </si>
  <si>
    <t>LAM. ACC. AISI 304 BA RILUCIDATA + PVC</t>
  </si>
  <si>
    <t>100 X 8</t>
  </si>
  <si>
    <t>KG</t>
  </si>
  <si>
    <t>BLP304-100X10</t>
  </si>
  <si>
    <t>BARRA ACC. AISI 304 LAM.</t>
  </si>
  <si>
    <t>100 X 10</t>
  </si>
  <si>
    <t>KG</t>
  </si>
  <si>
    <t>BLP304-100X12</t>
  </si>
  <si>
    <t>BARRA ACC. AISI 304 LAM.</t>
  </si>
  <si>
    <t>100 X 12</t>
  </si>
  <si>
    <t>KG</t>
  </si>
  <si>
    <t>BLP304-100X15</t>
  </si>
  <si>
    <t>BARRA ACC. AISI 304 LAM.</t>
  </si>
  <si>
    <t>100 X 15</t>
  </si>
  <si>
    <t>KG</t>
  </si>
  <si>
    <t>BLP304-100X20</t>
  </si>
  <si>
    <t>BARRA ACC. AISI 304 LAM.</t>
  </si>
  <si>
    <t>100 X 20</t>
  </si>
  <si>
    <t>KG</t>
  </si>
  <si>
    <t>BLP304-100X25</t>
  </si>
  <si>
    <t>BARRA ACC. AISI 304 LAM.</t>
  </si>
  <si>
    <t>100 X 25</t>
  </si>
  <si>
    <t>KG</t>
  </si>
  <si>
    <t>BLP304-100X30</t>
  </si>
  <si>
    <t>BARRA ACC. AISI 304 LAM.</t>
  </si>
  <si>
    <t>100 X 30</t>
  </si>
  <si>
    <t>KG</t>
  </si>
  <si>
    <t>BLP304-100X40</t>
  </si>
  <si>
    <t>BARRA ACC. AISI 304 LAM.</t>
  </si>
  <si>
    <t>100 X 40</t>
  </si>
  <si>
    <t>KG</t>
  </si>
  <si>
    <t>BLP304-100X60</t>
  </si>
  <si>
    <t>BARRA ACC. AISI 304 LAM.</t>
  </si>
  <si>
    <t>100 X 60</t>
  </si>
  <si>
    <t>KG</t>
  </si>
  <si>
    <t>BLP304-120X08</t>
  </si>
  <si>
    <t>BARRA ACC. AISI 304 LAM.</t>
  </si>
  <si>
    <t>120 X 8</t>
  </si>
  <si>
    <t>KG</t>
  </si>
  <si>
    <t>BLP304-120X10</t>
  </si>
  <si>
    <t>BARRA ACC. AISI 304 LAM.</t>
  </si>
  <si>
    <t>120 X 10</t>
  </si>
  <si>
    <t>KG</t>
  </si>
  <si>
    <t>BLP304-120X12</t>
  </si>
  <si>
    <t>BARRA ACC. AISI 304 LAM.</t>
  </si>
  <si>
    <t>120 X 12</t>
  </si>
  <si>
    <t>KG</t>
  </si>
  <si>
    <t>BLP304-120X15</t>
  </si>
  <si>
    <t>BARRA ACC. AISI 304 LAM.</t>
  </si>
  <si>
    <t>120 X 15</t>
  </si>
  <si>
    <t>KG</t>
  </si>
  <si>
    <t>BLP304-120X20</t>
  </si>
  <si>
    <t>BARRA ACC. AISI 304 LAM.</t>
  </si>
  <si>
    <t>120 X 20</t>
  </si>
  <si>
    <t>kg</t>
  </si>
  <si>
    <t>BLP304-120X25</t>
  </si>
  <si>
    <t>BARRA ACC. AISI 304 LAM.</t>
  </si>
  <si>
    <t>120 X 25</t>
  </si>
  <si>
    <t>KG</t>
  </si>
  <si>
    <t>BLP304-120X30</t>
  </si>
  <si>
    <t>BARRA ACC. AISI 304 LAM.</t>
  </si>
  <si>
    <t>120 X 30</t>
  </si>
  <si>
    <t>KG</t>
  </si>
  <si>
    <t>BLP304-120X40</t>
  </si>
  <si>
    <t>BARRA ACC. AISI 304 LAM.</t>
  </si>
  <si>
    <t>120 X 40</t>
  </si>
  <si>
    <t>KG</t>
  </si>
  <si>
    <t>BLP304-130X15</t>
  </si>
  <si>
    <t>BARRA ACC. AISI 304 LAM.</t>
  </si>
  <si>
    <t>130 X 15</t>
  </si>
  <si>
    <t>KG</t>
  </si>
  <si>
    <t>BLP304-150X08</t>
  </si>
  <si>
    <t>BARRA ACC. AISI 304 LAM.</t>
  </si>
  <si>
    <t>150 X 8</t>
  </si>
  <si>
    <t>KG</t>
  </si>
  <si>
    <t>BLP304-150X10</t>
  </si>
  <si>
    <t>BARRA ACC. AISI 304 LAM.</t>
  </si>
  <si>
    <t>150 X 10</t>
  </si>
  <si>
    <t>KG</t>
  </si>
  <si>
    <t>BLP304-150X12</t>
  </si>
  <si>
    <t>BARRA ACC. AISI 304 LAM.</t>
  </si>
  <si>
    <t>150 X 12</t>
  </si>
  <si>
    <t>KG</t>
  </si>
  <si>
    <t>BLP304-150X15</t>
  </si>
  <si>
    <t>BARRA ACC. AISI 304 LAM.</t>
  </si>
  <si>
    <t>150 X 15</t>
  </si>
  <si>
    <t>KG</t>
  </si>
  <si>
    <t>BLP304-150X20</t>
  </si>
  <si>
    <t>BARRA ACC. AISI 304 LAM.</t>
  </si>
  <si>
    <t>150 X 20</t>
  </si>
  <si>
    <t>kg</t>
  </si>
  <si>
    <t>BLP304-150X30</t>
  </si>
  <si>
    <t>BARRA ACC. AISI 304 LAM.</t>
  </si>
  <si>
    <t>150 X 30</t>
  </si>
  <si>
    <t>kg</t>
  </si>
  <si>
    <t>BLP304-160X15</t>
  </si>
  <si>
    <t>BARRA ACC. AISI 304 LAM.</t>
  </si>
  <si>
    <t>160 X 15</t>
  </si>
  <si>
    <t>kg</t>
  </si>
  <si>
    <t>BLP304-200X15</t>
  </si>
  <si>
    <t>BARRA ACC. AISI 304 LAM.</t>
  </si>
  <si>
    <t>200 X 15</t>
  </si>
  <si>
    <t>KG</t>
  </si>
  <si>
    <t>BLP304-200X20</t>
  </si>
  <si>
    <t>BARRA ACC. AISI 304 LAM.</t>
  </si>
  <si>
    <t>200 X 20</t>
  </si>
  <si>
    <t>KG</t>
  </si>
  <si>
    <t>BLP304-220X15</t>
  </si>
  <si>
    <t>BARRA ACC. AISI 304 LAM.</t>
  </si>
  <si>
    <t>220 X 15</t>
  </si>
  <si>
    <t>KG</t>
  </si>
  <si>
    <t>BLP310</t>
  </si>
  <si>
    <t xml:space="preserve">BARRA ACC. AISI 310    </t>
  </si>
  <si>
    <t>KG</t>
  </si>
  <si>
    <t>BLP310S-030X08</t>
  </si>
  <si>
    <t xml:space="preserve">BARRA ACC. AISI 310    </t>
  </si>
  <si>
    <t>30 X 8</t>
  </si>
  <si>
    <t>KG</t>
  </si>
  <si>
    <t>BLP310S-040X15</t>
  </si>
  <si>
    <t xml:space="preserve">BARRA ACC. AISI 310S </t>
  </si>
  <si>
    <t>40 X 15</t>
  </si>
  <si>
    <t>KG</t>
  </si>
  <si>
    <t>BLP310S-060X10</t>
  </si>
  <si>
    <t xml:space="preserve">BARRA ACC. AISI 310    </t>
  </si>
  <si>
    <t>60 X 10</t>
  </si>
  <si>
    <t>KG</t>
  </si>
  <si>
    <t>BLP310S-060X15</t>
  </si>
  <si>
    <t xml:space="preserve">BARRA ACC. AISI 310    </t>
  </si>
  <si>
    <t>60 X 15</t>
  </si>
  <si>
    <t>KG</t>
  </si>
  <si>
    <t>BLP310S-060X20</t>
  </si>
  <si>
    <t xml:space="preserve">BARRA ACC. AISI 310    </t>
  </si>
  <si>
    <t>60 X 20</t>
  </si>
  <si>
    <t>KG</t>
  </si>
  <si>
    <t>BLP310S-150X15</t>
  </si>
  <si>
    <t xml:space="preserve">BARRA ACC. AISI 310    </t>
  </si>
  <si>
    <t>150 X 15</t>
  </si>
  <si>
    <t>KG</t>
  </si>
  <si>
    <t>BLP316-</t>
  </si>
  <si>
    <t>BARRA ACC. AISI 316 LAM.</t>
  </si>
  <si>
    <t>KG</t>
  </si>
  <si>
    <t>BLP316-015X05</t>
  </si>
  <si>
    <t>BARRA ACC. AISI 316 LAM.</t>
  </si>
  <si>
    <t>15 X 5</t>
  </si>
  <si>
    <t>kg</t>
  </si>
  <si>
    <t>BLP316-015X08</t>
  </si>
  <si>
    <t>BARRA ACC. AISI 316 LAM.</t>
  </si>
  <si>
    <t>15 X 8</t>
  </si>
  <si>
    <t>KG</t>
  </si>
  <si>
    <t>BLP316-015X10</t>
  </si>
  <si>
    <t>BARRA ACC. AISI 316 LAM.</t>
  </si>
  <si>
    <t>15 X 10</t>
  </si>
  <si>
    <t>KG</t>
  </si>
  <si>
    <t>BLP316-020X10</t>
  </si>
  <si>
    <t>BARRA ACC. AISI 316 LAM.</t>
  </si>
  <si>
    <t xml:space="preserve">20 X 10  </t>
  </si>
  <si>
    <t>KG</t>
  </si>
  <si>
    <t>BLP316-020X12</t>
  </si>
  <si>
    <t>BARRA ACC. AISI 316 LAM.</t>
  </si>
  <si>
    <t xml:space="preserve">20 X 12  </t>
  </si>
  <si>
    <t>KG</t>
  </si>
  <si>
    <t>BLP316-025X06</t>
  </si>
  <si>
    <t>BARRA ACC. AISI 316 LAM.</t>
  </si>
  <si>
    <t>25 X 6</t>
  </si>
  <si>
    <t>KG</t>
  </si>
  <si>
    <t>BLP316-025X08</t>
  </si>
  <si>
    <t>BARRA ACC. AISI 316 LAM.</t>
  </si>
  <si>
    <t>25 X 8</t>
  </si>
  <si>
    <t>kg</t>
  </si>
  <si>
    <t>BLP316-025X10</t>
  </si>
  <si>
    <t>BARRA ACC. AISI 316 LAM.</t>
  </si>
  <si>
    <t>25 X 10</t>
  </si>
  <si>
    <t>KG</t>
  </si>
  <si>
    <t>BLP316-025X15</t>
  </si>
  <si>
    <t>BARRA ACC. AISI 316 LAM.</t>
  </si>
  <si>
    <t>25 X 15</t>
  </si>
  <si>
    <t>KG</t>
  </si>
  <si>
    <t>BLP316-030X06</t>
  </si>
  <si>
    <t>BARRA ACC. AISI 316 LAM.</t>
  </si>
  <si>
    <t>30 X 6</t>
  </si>
  <si>
    <t>KG</t>
  </si>
  <si>
    <t>BLP316-030X08</t>
  </si>
  <si>
    <t>BARRA ACC. AISI 316 LAM.</t>
  </si>
  <si>
    <t>30 X 8</t>
  </si>
  <si>
    <t>KG</t>
  </si>
  <si>
    <t>BARRA ACC. AISI 304 TRAF. ESAGON.</t>
  </si>
  <si>
    <t>ES.  36</t>
  </si>
  <si>
    <t>KG</t>
  </si>
  <si>
    <t>BTES304-041</t>
  </si>
  <si>
    <t>BARRA ACC. AISI 304 TRAF. ESAGON.</t>
  </si>
  <si>
    <t>ES.  41</t>
  </si>
  <si>
    <t>KG</t>
  </si>
  <si>
    <t>BTES304-046</t>
  </si>
  <si>
    <t>BARRA ACC. AISI 304 TRAF. ESAGON.</t>
  </si>
  <si>
    <t>ES.  46</t>
  </si>
  <si>
    <t>KG</t>
  </si>
  <si>
    <t>BTES304-050</t>
  </si>
  <si>
    <t>BARRA ACC. AISI 304 TRAF. ESAGON.</t>
  </si>
  <si>
    <t>ES.  50</t>
  </si>
  <si>
    <t>KG</t>
  </si>
  <si>
    <t>BTES304-055</t>
  </si>
  <si>
    <t>BARRA ACC. AISI 304 TRAF. ESAGON.</t>
  </si>
  <si>
    <t>ES.  55</t>
  </si>
  <si>
    <t>KG</t>
  </si>
  <si>
    <t>BTES304-060</t>
  </si>
  <si>
    <t>BARRA ACC. AISI 304 TRAF. ESAGON.</t>
  </si>
  <si>
    <t>ES.  60</t>
  </si>
  <si>
    <t>KG</t>
  </si>
  <si>
    <t>BTES304-065</t>
  </si>
  <si>
    <t>BARRA ACC. AISI 304 TRAF. ESAGON.</t>
  </si>
  <si>
    <t>ES.  65</t>
  </si>
  <si>
    <t>KG</t>
  </si>
  <si>
    <t>BTES304-070</t>
  </si>
  <si>
    <t>BARRA ACC. AISI 304 TRAF. ESAGON.</t>
  </si>
  <si>
    <t>ES.  70</t>
  </si>
  <si>
    <t>KG</t>
  </si>
  <si>
    <t>BTES316</t>
  </si>
  <si>
    <t>BARRA ACC. AISI 316 TRAF. ESAGON.</t>
  </si>
  <si>
    <t>KG</t>
  </si>
  <si>
    <t>BTES316-010</t>
  </si>
  <si>
    <t>BARRA ACC. AISI 316 TRAF. ESAGON.</t>
  </si>
  <si>
    <t>ES.  10</t>
  </si>
  <si>
    <t>KG</t>
  </si>
  <si>
    <t>BTES316-012</t>
  </si>
  <si>
    <t>BARRA ACC. AISI 316 TRAF. ESAGON.</t>
  </si>
  <si>
    <t>ES.  12</t>
  </si>
  <si>
    <t>KG</t>
  </si>
  <si>
    <t>BTES316-014</t>
  </si>
  <si>
    <t>BARRA ACC. AISI 316 TRAF. ESAGON.</t>
  </si>
  <si>
    <t>ES.  14</t>
  </si>
  <si>
    <t>KG</t>
  </si>
  <si>
    <t>BTES316-015</t>
  </si>
  <si>
    <t>BARRA ACC. AISI 316 TRAF. ESAGON.</t>
  </si>
  <si>
    <t>ES.  15</t>
  </si>
  <si>
    <t>KG</t>
  </si>
  <si>
    <t>BTES316-017</t>
  </si>
  <si>
    <t>BARRA ACC. AISI 316 TRAF. ESAGON.</t>
  </si>
  <si>
    <t>ES.  17</t>
  </si>
  <si>
    <t>KG</t>
  </si>
  <si>
    <t>BTES316-019</t>
  </si>
  <si>
    <t>BARRA ACC. AISI 316 TRAF. ESAGON.</t>
  </si>
  <si>
    <t>ES.  19</t>
  </si>
  <si>
    <t>KG</t>
  </si>
  <si>
    <t>BTES316-022</t>
  </si>
  <si>
    <t>BARRA ACC. AISI 316 TRAF. ESAGON.</t>
  </si>
  <si>
    <t>ES.  22</t>
  </si>
  <si>
    <t>KG</t>
  </si>
  <si>
    <t>Descrizione</t>
  </si>
  <si>
    <t>Cod.Altern.</t>
  </si>
  <si>
    <t>U.M.</t>
  </si>
  <si>
    <t>ANELLO304-KG</t>
  </si>
  <si>
    <t xml:space="preserve">ANELLO TAGL. DA LAM. ACC. AISI 304 </t>
  </si>
  <si>
    <t>KG</t>
  </si>
  <si>
    <t>ANELLO304-PZ</t>
  </si>
  <si>
    <t xml:space="preserve">ANELLO TAGL. DA LAM. ACC. AISI 304 </t>
  </si>
  <si>
    <t>PZ</t>
  </si>
  <si>
    <t>ANELLO316-KG</t>
  </si>
  <si>
    <t>ANELLO TAGL. DA LAM. ACC. AISI 316</t>
  </si>
  <si>
    <t>KG</t>
  </si>
  <si>
    <t>ANELLO316-PZ</t>
  </si>
  <si>
    <t>ANELLO TAGL. DA LAM. ACC. AISI 316</t>
  </si>
  <si>
    <t>PZ</t>
  </si>
  <si>
    <t>ANELLO316-PZ-SP.08</t>
  </si>
  <si>
    <t xml:space="preserve">ANELLO TAGL.DA LAM.ACC. AISI 316L SP.8 </t>
  </si>
  <si>
    <t>PZ</t>
  </si>
  <si>
    <t>ANELLO316-PZ-SP.30</t>
  </si>
  <si>
    <t xml:space="preserve">ANELLO TAGL.DA LAM.ACC. AISI 316L SP.30 </t>
  </si>
  <si>
    <t>PZ</t>
  </si>
  <si>
    <t>ANG INOX DA LAM.</t>
  </si>
  <si>
    <t>ANG. ACC. AISI 304 DA LAMIERA</t>
  </si>
  <si>
    <t>KG</t>
  </si>
  <si>
    <t>ANG304</t>
  </si>
  <si>
    <t>ANG. ACC. AISI 304 LAM.</t>
  </si>
  <si>
    <t>KG</t>
  </si>
  <si>
    <t>ANG304-100X100X10</t>
  </si>
  <si>
    <t>ANG. ACC. AISI 304 LAM.</t>
  </si>
  <si>
    <t>100 X 100 X 10</t>
  </si>
  <si>
    <t>KG</t>
  </si>
  <si>
    <t>ANG304-20X20X3</t>
  </si>
  <si>
    <t>ANG. ACC. AISI 304 LAM.</t>
  </si>
  <si>
    <t>20 X 20 X 3</t>
  </si>
  <si>
    <t>KG</t>
  </si>
  <si>
    <t>ANG304-25X25X3</t>
  </si>
  <si>
    <t>ANG. ACC. AISI 304 LAM.</t>
  </si>
  <si>
    <t>25 X 25 X 3</t>
  </si>
  <si>
    <t>KG</t>
  </si>
  <si>
    <t>ANG304-25X25X4</t>
  </si>
  <si>
    <t>ANG. ACC. AISI 304 LAM.</t>
  </si>
  <si>
    <t>25 X 25 X 4</t>
  </si>
  <si>
    <t>KG</t>
  </si>
  <si>
    <t>ANG304-25X25X5</t>
  </si>
  <si>
    <t>ANG. ACC. AISI 304 LAM</t>
  </si>
  <si>
    <t>25 X 25 X 5</t>
  </si>
  <si>
    <t>KG</t>
  </si>
  <si>
    <t>ANG304-30X30X3</t>
  </si>
  <si>
    <t>ANG. ACC. AISI 304 LAM.</t>
  </si>
  <si>
    <t>30 X 30 X 3</t>
  </si>
  <si>
    <t>KG</t>
  </si>
  <si>
    <t>ANG304-30X30X4</t>
  </si>
  <si>
    <t>ANG. ACC. AISI 304 LAM.</t>
  </si>
  <si>
    <t>30 X 30 X 4</t>
  </si>
  <si>
    <t>KG</t>
  </si>
  <si>
    <t>ANG304-30X30X5</t>
  </si>
  <si>
    <t>ANG. ACC. AISI 304 LAM.</t>
  </si>
  <si>
    <t>30 X 30 X 5</t>
  </si>
  <si>
    <t>KG</t>
  </si>
  <si>
    <t>ANG304-35X35X3</t>
  </si>
  <si>
    <t>ANG. ACC. AISI 304 LAM</t>
  </si>
  <si>
    <t>35 X 35 X 3</t>
  </si>
  <si>
    <t>KG</t>
  </si>
  <si>
    <t>ANG304-35X35X4</t>
  </si>
  <si>
    <t>ANG. ACC. AISI 304 LAM.</t>
  </si>
  <si>
    <t>35 X 35 X 4</t>
  </si>
  <si>
    <t>KG</t>
  </si>
  <si>
    <t>ANG304-40X40X3</t>
  </si>
  <si>
    <t>ANG. ACC. AISI 304 LAM.</t>
  </si>
  <si>
    <t>40 X 40 X 3</t>
  </si>
  <si>
    <t>KG</t>
  </si>
  <si>
    <t>ANG. ACC. AISI 304 LAM.</t>
  </si>
  <si>
    <t>40 X 40 X 4</t>
  </si>
  <si>
    <t>KG</t>
  </si>
  <si>
    <t>ANG304-40X40X5</t>
  </si>
  <si>
    <t>ANG. ACC. AISI 304 LAM.</t>
  </si>
  <si>
    <t>40 X 40 X 5</t>
  </si>
  <si>
    <t>KG</t>
  </si>
  <si>
    <t>ANG304-40X40X6</t>
  </si>
  <si>
    <t>ANG. ACC. AISI 304 LAM.</t>
  </si>
  <si>
    <t>40 X 40 X 6</t>
  </si>
  <si>
    <t>KG</t>
  </si>
  <si>
    <t>ANG304-50X50X5</t>
  </si>
  <si>
    <t>ANG. ACC. AISI 304 LAM.</t>
  </si>
  <si>
    <t>50 X 50 X 5</t>
  </si>
  <si>
    <t>KG</t>
  </si>
  <si>
    <t>ANG304-60X60X6</t>
  </si>
  <si>
    <t>ANG. ACC. AISI 304 LAM.</t>
  </si>
  <si>
    <t>60 X 60 X 6</t>
  </si>
  <si>
    <t>KG</t>
  </si>
  <si>
    <t>ANG304-70X70X7</t>
  </si>
  <si>
    <t>ANG. ACC. AISI 304 LAM.</t>
  </si>
  <si>
    <t>70 X 70 X 7</t>
  </si>
  <si>
    <t>KG</t>
  </si>
  <si>
    <t>ANG304-80X80X8</t>
  </si>
  <si>
    <t>ANG. ACC. AISI 304 LAM.</t>
  </si>
  <si>
    <t>80 X 80 X 8</t>
  </si>
  <si>
    <t>KG</t>
  </si>
  <si>
    <t>ANG310</t>
  </si>
  <si>
    <t>ANG. ACC. AISI 310 LAM.</t>
  </si>
  <si>
    <t>KG</t>
  </si>
  <si>
    <t>ANG316</t>
  </si>
  <si>
    <t>ANG. ACC. AISI 316 LAM.</t>
  </si>
  <si>
    <t>KG</t>
  </si>
  <si>
    <t>ANG316-020X20X3</t>
  </si>
  <si>
    <t>ANG. ACC. AISI 316 LAM.</t>
  </si>
  <si>
    <t xml:space="preserve">   212-224</t>
  </si>
  <si>
    <t>LAMINATI TONDI E QUADRI</t>
  </si>
  <si>
    <t>Tondi</t>
  </si>
  <si>
    <t>da 12 a 80</t>
  </si>
  <si>
    <t>LAMINATI PIATTI</t>
  </si>
  <si>
    <t>BASE ACQ.</t>
  </si>
  <si>
    <t>DIM.</t>
  </si>
  <si>
    <t>4 EXTRA</t>
  </si>
  <si>
    <t>5 EXTRA</t>
  </si>
  <si>
    <t>6 EXTRA</t>
  </si>
  <si>
    <t>8 EXTRA</t>
  </si>
  <si>
    <t>10 EXTRA</t>
  </si>
  <si>
    <t>12 EXTRA</t>
  </si>
  <si>
    <t>15 EXTRA</t>
  </si>
  <si>
    <t>20 EXTRA</t>
  </si>
  <si>
    <t>25 EXTRA</t>
  </si>
  <si>
    <t>30 EXTRA</t>
  </si>
  <si>
    <t>35 EXTRA</t>
  </si>
  <si>
    <t>40 EXTRA</t>
  </si>
  <si>
    <t>ANGOLARI</t>
  </si>
  <si>
    <t>20x20x</t>
  </si>
  <si>
    <t>25x25x</t>
  </si>
  <si>
    <t>30x30x</t>
  </si>
  <si>
    <t>35x35x</t>
  </si>
  <si>
    <t>40x40x</t>
  </si>
  <si>
    <t>50x50x</t>
  </si>
  <si>
    <t>60x60x</t>
  </si>
  <si>
    <t>80x80x</t>
  </si>
  <si>
    <t>da 12 a 40</t>
  </si>
  <si>
    <t>fino a 6</t>
  </si>
  <si>
    <t>da 7 a oltre</t>
  </si>
  <si>
    <t>da 41 a 100</t>
  </si>
  <si>
    <t>da 101 a oltre</t>
  </si>
  <si>
    <t>10/15 X</t>
  </si>
  <si>
    <t>BFO304-132X90</t>
  </si>
  <si>
    <t>BARRA FORATA ACC. AISI 304</t>
  </si>
  <si>
    <t>132 X  90</t>
  </si>
  <si>
    <t>KG</t>
  </si>
  <si>
    <t>BFO304-140X080</t>
  </si>
  <si>
    <t>BARRA FORATA ACC. AISI 304</t>
  </si>
  <si>
    <t>140 X   80</t>
  </si>
  <si>
    <t>KG</t>
  </si>
  <si>
    <t>BFO304-140X090</t>
  </si>
  <si>
    <t>BARRA FORATA ACC. AISI 304</t>
  </si>
  <si>
    <t>140 X  90</t>
  </si>
  <si>
    <t>KG</t>
  </si>
  <si>
    <t>BFO304-140X100</t>
  </si>
  <si>
    <t>BARRA FORATA ACC. AISI 304</t>
  </si>
  <si>
    <t>140 X  100</t>
  </si>
  <si>
    <t>KG</t>
  </si>
  <si>
    <t>BFO304-140X112</t>
  </si>
  <si>
    <t>BARRA FORATA ACC. AISI 304</t>
  </si>
  <si>
    <t>140 X  112</t>
  </si>
  <si>
    <t>KG</t>
  </si>
  <si>
    <t>BFO304-150X080</t>
  </si>
  <si>
    <t>BARRA FORATA ACC. AISI 304</t>
  </si>
  <si>
    <t>150 X   80</t>
  </si>
  <si>
    <t>KG</t>
  </si>
  <si>
    <t>BFO304-150X095</t>
  </si>
  <si>
    <t>BARRA FORATA ACC. AISI 304</t>
  </si>
  <si>
    <t>150 X   95</t>
  </si>
  <si>
    <t>KG</t>
  </si>
  <si>
    <t>BFO304-150X106</t>
  </si>
  <si>
    <t>BARRA FORATA ACC. AISI 304</t>
  </si>
  <si>
    <t>150 X  106</t>
  </si>
  <si>
    <t>KG</t>
  </si>
  <si>
    <t>BFO304-150X125</t>
  </si>
  <si>
    <t>BARRA FORATA ACC. AISI 304</t>
  </si>
  <si>
    <t>150 X  125</t>
  </si>
  <si>
    <t>KG</t>
  </si>
  <si>
    <t>BFO304-160X112</t>
  </si>
  <si>
    <t>BARRA FORATA ACC. AISI 304</t>
  </si>
  <si>
    <t>160 X 112</t>
  </si>
  <si>
    <t>KG</t>
  </si>
  <si>
    <t>BFO304-160X122</t>
  </si>
  <si>
    <t>BARRA FORATA ACC. AISI 304</t>
  </si>
  <si>
    <t>160 X 122</t>
  </si>
  <si>
    <t>KG</t>
  </si>
  <si>
    <t>BFO304-160X132</t>
  </si>
  <si>
    <t>BARRA FORATA ACC. AISI 304</t>
  </si>
  <si>
    <t>160 X 132</t>
  </si>
  <si>
    <t>KG</t>
  </si>
  <si>
    <t>BFO304-170X118</t>
  </si>
  <si>
    <t>BARRA FORATA ACC. AISI 304</t>
  </si>
  <si>
    <t>170 X 118</t>
  </si>
  <si>
    <t>KG</t>
  </si>
  <si>
    <t>BFO304-170X130</t>
  </si>
  <si>
    <t>BARRA FORATA ACC. AISI 304</t>
  </si>
  <si>
    <t>170 X 130</t>
  </si>
  <si>
    <t>KG</t>
  </si>
  <si>
    <t>BFO304-170X140</t>
  </si>
  <si>
    <t>BARRA FORATA ACC. AISI 304</t>
  </si>
  <si>
    <t>170 X 140</t>
  </si>
  <si>
    <t>KG</t>
  </si>
  <si>
    <t>BFO304-180X125</t>
  </si>
  <si>
    <t>BARRA FORATA ACC. AISI 304</t>
  </si>
  <si>
    <t>180 X 125</t>
  </si>
  <si>
    <t>KG</t>
  </si>
  <si>
    <t>BFO304-180X140</t>
  </si>
  <si>
    <t>BARRA FORATA ACC. AISI 304</t>
  </si>
  <si>
    <t>180 X 140</t>
  </si>
  <si>
    <t>KG</t>
  </si>
  <si>
    <t>BFO304-180X150</t>
  </si>
  <si>
    <t>BARRA FORATA ACC. AISI 304</t>
  </si>
  <si>
    <t>180 X 150</t>
  </si>
  <si>
    <t>KG</t>
  </si>
  <si>
    <t>BFO304-190X132</t>
  </si>
  <si>
    <t>BARRA FORATA ACC. AISI 304</t>
  </si>
  <si>
    <t>190 X 132</t>
  </si>
  <si>
    <t>KG</t>
  </si>
  <si>
    <t>BFO304-190X150</t>
  </si>
  <si>
    <t>BARRA FORATA ACC. AISI 304</t>
  </si>
  <si>
    <t>190 X 150</t>
  </si>
  <si>
    <t>KG</t>
  </si>
  <si>
    <t>BFO304-190X160</t>
  </si>
  <si>
    <t>BARRA FORATA ACC. AISI 304</t>
  </si>
  <si>
    <t>190 X 160</t>
  </si>
  <si>
    <t>KG</t>
  </si>
  <si>
    <t>BFO304-200X140</t>
  </si>
  <si>
    <t>BARRA FORATA ACC. AISI 304</t>
  </si>
  <si>
    <t>200 X 140</t>
  </si>
  <si>
    <t>KG</t>
  </si>
  <si>
    <t>BFO304-200X150</t>
  </si>
  <si>
    <t>BARRA FORATA ACC. AISI 304</t>
  </si>
  <si>
    <t>200 X 150</t>
  </si>
  <si>
    <t>KG</t>
  </si>
  <si>
    <t>BFO304-200X160</t>
  </si>
  <si>
    <t>BARRA FORATA ACC. AISI 304</t>
  </si>
  <si>
    <t>200 X 160</t>
  </si>
  <si>
    <t>KG</t>
  </si>
  <si>
    <t>BFO304-212X130</t>
  </si>
  <si>
    <t>BARRA FORATA ACC. AISI 304</t>
  </si>
  <si>
    <t>212 X 130</t>
  </si>
  <si>
    <t>KG</t>
  </si>
  <si>
    <t>BFO304-212X170</t>
  </si>
  <si>
    <t>BARRA FORATA ACC. AISI 304</t>
  </si>
  <si>
    <t>212 X 170</t>
  </si>
  <si>
    <t>KG</t>
  </si>
  <si>
    <t>BFO304-224X140</t>
  </si>
  <si>
    <t>BARRA FORATA ACC. AISI 304</t>
  </si>
  <si>
    <t>224 X 140</t>
  </si>
  <si>
    <t>KG</t>
  </si>
  <si>
    <t>BFO304-224X180</t>
  </si>
  <si>
    <t>BARRA FORATA ACC. AISI 304</t>
  </si>
  <si>
    <t>224 X 180</t>
  </si>
  <si>
    <t>KG</t>
  </si>
  <si>
    <t>BFO304-236X150</t>
  </si>
  <si>
    <t>BARRA FORATA ACC. AISI 304</t>
  </si>
  <si>
    <t>236 X 150</t>
  </si>
  <si>
    <t>KG</t>
  </si>
  <si>
    <t>BFO304-236X190</t>
  </si>
  <si>
    <t>BARRA FORATA ACC. AISI 304</t>
  </si>
  <si>
    <t>236 X 190</t>
  </si>
  <si>
    <t>KG</t>
  </si>
  <si>
    <t>BFO304-250X200</t>
  </si>
  <si>
    <t>BARRA FORATA ACC. AISI 304</t>
  </si>
  <si>
    <t>250 X 200</t>
  </si>
  <si>
    <t>KG</t>
  </si>
  <si>
    <t>BFO316</t>
  </si>
  <si>
    <t>BARRA FORATA ACC.  AISI 316</t>
  </si>
  <si>
    <t>KG</t>
  </si>
  <si>
    <t>BFO316-032X16</t>
  </si>
  <si>
    <t>BARRA FORATA ACC. AISI 316</t>
  </si>
  <si>
    <t>32 X 16</t>
  </si>
  <si>
    <t>KG</t>
  </si>
  <si>
    <t>BFO316-032X20</t>
  </si>
  <si>
    <t>BARRA FORATA ACC. AISI 316</t>
  </si>
  <si>
    <t>32 X 20</t>
  </si>
  <si>
    <t>KG</t>
  </si>
  <si>
    <t>BFO316-036X016</t>
  </si>
  <si>
    <t>BARRA FORATA ACC. AISI 316</t>
  </si>
  <si>
    <t>36 X  16</t>
  </si>
  <si>
    <t>KG</t>
  </si>
  <si>
    <t>BFO316-036X020</t>
  </si>
  <si>
    <t>BARRA FORATA ACC. AISI 316</t>
  </si>
  <si>
    <t>36 X  20</t>
  </si>
  <si>
    <t>KG</t>
  </si>
  <si>
    <t>BFO316-036X25</t>
  </si>
  <si>
    <t>BARRA FORATA ACC. AISI 316</t>
  </si>
  <si>
    <t>36 X 25</t>
  </si>
  <si>
    <t>KG</t>
  </si>
  <si>
    <t>BFO316-040X020</t>
  </si>
  <si>
    <t>BARRA FORATA ACC. AISI 316</t>
  </si>
  <si>
    <t>40 X  20</t>
  </si>
  <si>
    <t>KG</t>
  </si>
  <si>
    <t>BFO316-040X028</t>
  </si>
  <si>
    <t>BARRA FORATA ACC. AISI 316</t>
  </si>
  <si>
    <t>40 X  28</t>
  </si>
  <si>
    <t>KG</t>
  </si>
  <si>
    <t>BFO316-040X25</t>
  </si>
  <si>
    <t>BARRA FORATA ACC. AISI 316</t>
  </si>
  <si>
    <t>40 X 25</t>
  </si>
  <si>
    <t>KG</t>
  </si>
  <si>
    <t>BFO316-045X20</t>
  </si>
  <si>
    <t>BARRA FORATA ACC. AISI 316</t>
  </si>
  <si>
    <t>45 X 20</t>
  </si>
  <si>
    <t>KG</t>
  </si>
  <si>
    <t>BFO316-045X28</t>
  </si>
  <si>
    <t>BARRA FORATA ACC. AISI 316</t>
  </si>
  <si>
    <t>45 X 28</t>
  </si>
  <si>
    <t>KG</t>
  </si>
  <si>
    <t>BFO316-045X32</t>
  </si>
  <si>
    <t>BARRA FORATA ACC. AISI 316</t>
  </si>
  <si>
    <t>45 X 32</t>
  </si>
  <si>
    <t>KG</t>
  </si>
  <si>
    <t>BFO316-050X25</t>
  </si>
  <si>
    <t>BARRA FORATA ACC. AISI 316</t>
  </si>
  <si>
    <t>50 X 25</t>
  </si>
  <si>
    <t>KG</t>
  </si>
  <si>
    <t>BFO316-050X32</t>
  </si>
  <si>
    <t>BARRA FORATA ACC. AISI 316</t>
  </si>
  <si>
    <t>50 X 32</t>
  </si>
  <si>
    <t>KG</t>
  </si>
  <si>
    <t>BFO316-050X36</t>
  </si>
  <si>
    <t>BARRA FORATA ACC. AISI 316</t>
  </si>
  <si>
    <t>50 X 36</t>
  </si>
  <si>
    <t>KG</t>
  </si>
  <si>
    <t>BFO316-056X028</t>
  </si>
  <si>
    <t>BARRA FORATA ACC. AISI 316</t>
  </si>
  <si>
    <t>56 X  28</t>
  </si>
  <si>
    <t>KG</t>
  </si>
  <si>
    <t>BFO316-056X036</t>
  </si>
  <si>
    <t>BARRA FORATA ACC. AISI 316</t>
  </si>
  <si>
    <t>56 X  36</t>
  </si>
  <si>
    <t>KG</t>
  </si>
  <si>
    <t>BFO316-056X040</t>
  </si>
  <si>
    <t>BARRA FORATA ACC. AISI 316</t>
  </si>
  <si>
    <t>56 X  40</t>
  </si>
  <si>
    <t>KG</t>
  </si>
  <si>
    <t>BFO316-063X32</t>
  </si>
  <si>
    <t>BARRA FORATA ACC. AISI 316</t>
  </si>
  <si>
    <t>63 X 32</t>
  </si>
  <si>
    <t>KG</t>
  </si>
  <si>
    <t>BFO316-063X36</t>
  </si>
  <si>
    <t>BARRA FORATA ACC. AISI 316</t>
  </si>
  <si>
    <t>63 X 36</t>
  </si>
  <si>
    <t>KG</t>
  </si>
  <si>
    <t>BFO316-063X40</t>
  </si>
  <si>
    <t>BARRA FORATA ACC. AISI 316</t>
  </si>
  <si>
    <t>63 X 40</t>
  </si>
  <si>
    <t>KG</t>
  </si>
  <si>
    <t>BFO316-063X50</t>
  </si>
  <si>
    <t>BARRA FORATA ACC. AISI 316</t>
  </si>
  <si>
    <t>63 X 50</t>
  </si>
  <si>
    <t>KG</t>
  </si>
  <si>
    <t>BFO316-071X036</t>
  </si>
  <si>
    <t>BARRA FORATA ACC. AISI 316</t>
  </si>
  <si>
    <t>71 X  36</t>
  </si>
  <si>
    <t>KG</t>
  </si>
  <si>
    <t>BFO316-071X045</t>
  </si>
  <si>
    <t>BARRA FORATA ACC. AISI 316</t>
  </si>
  <si>
    <t>71 X  45</t>
  </si>
  <si>
    <t>KG</t>
  </si>
  <si>
    <t>BFO316-071X056</t>
  </si>
  <si>
    <t>BARRA FORATA ACC. AISI 316</t>
  </si>
  <si>
    <t>71 X  56</t>
  </si>
  <si>
    <t>88,90 X 3</t>
  </si>
  <si>
    <t>PZ</t>
  </si>
  <si>
    <t>CUR3304-101,6X3,0</t>
  </si>
  <si>
    <t>CURVE EL. ACC. AISI 304 90°</t>
  </si>
  <si>
    <t>101,6 X 3</t>
  </si>
  <si>
    <t>PZ</t>
  </si>
  <si>
    <t>CUR3304-114,3X3,0</t>
  </si>
  <si>
    <t>CURVE EL. ACC. AISI 304 90°</t>
  </si>
  <si>
    <t>114,3 X 3</t>
  </si>
  <si>
    <t>PZ</t>
  </si>
  <si>
    <t>CUR3304-139,7X3,0</t>
  </si>
  <si>
    <t>CURVE EL. ACC. AISI 304 90°</t>
  </si>
  <si>
    <t>139,7 X 3</t>
  </si>
  <si>
    <t>PZ</t>
  </si>
  <si>
    <t>CUR3304-168,3X3,0</t>
  </si>
  <si>
    <t>CURVE EL. ACC. AISI 304 90°</t>
  </si>
  <si>
    <t>168,3 X 3</t>
  </si>
  <si>
    <t>PZ</t>
  </si>
  <si>
    <t>CUR3304-206,0X3,0</t>
  </si>
  <si>
    <t>CURVE EL. ACC. AISI 304 90°</t>
  </si>
  <si>
    <t>206 X 3</t>
  </si>
  <si>
    <t>PZ</t>
  </si>
  <si>
    <t>CUR3304-219,1X3,0</t>
  </si>
  <si>
    <t>CURVE EL. ACC. AISI 304 90°</t>
  </si>
  <si>
    <t>219,1 X 3</t>
  </si>
  <si>
    <t>PZ</t>
  </si>
  <si>
    <t>CUR3304-273,0X3,0</t>
  </si>
  <si>
    <t>CURVE EL. ACC. AISI 304 90°</t>
  </si>
  <si>
    <t>273 X 3</t>
  </si>
  <si>
    <t>PZ</t>
  </si>
  <si>
    <t>CUR3304-323,9X3,0</t>
  </si>
  <si>
    <t>CURVE EL. ACC. AISI 304 90°</t>
  </si>
  <si>
    <t>323,9 X 3</t>
  </si>
  <si>
    <t>PZ</t>
  </si>
  <si>
    <t>CUR3304-355,6X3,0</t>
  </si>
  <si>
    <t>CURVE EL. ACC. AISI 304 90°</t>
  </si>
  <si>
    <t>355,6 X 3</t>
  </si>
  <si>
    <t>PZ</t>
  </si>
  <si>
    <t>CUR3304-457,2X3,0</t>
  </si>
  <si>
    <t>CURVE EL. ACC. AISI 304 90°</t>
  </si>
  <si>
    <t>457,2 X 3</t>
  </si>
  <si>
    <t>PZ</t>
  </si>
  <si>
    <t>CUR3316-</t>
  </si>
  <si>
    <t>CURVE EL. ACC. AISI 316 90°</t>
  </si>
  <si>
    <t>PZ</t>
  </si>
  <si>
    <t>CUR3316-033,7X3,0</t>
  </si>
  <si>
    <t>CURVE EL. ACC. AISI 316 90°</t>
  </si>
  <si>
    <t>33,7 X 3</t>
  </si>
  <si>
    <t>PZ</t>
  </si>
  <si>
    <t>CUR3316-042,4X3,0</t>
  </si>
  <si>
    <t>CURVE EL. ACC. AISI 316 90°</t>
  </si>
  <si>
    <t>42,4 X 3</t>
  </si>
  <si>
    <t>PZ</t>
  </si>
  <si>
    <t>CUR3316-048,3X3</t>
  </si>
  <si>
    <t>CURVE EL. ACC. AISI 316 90°</t>
  </si>
  <si>
    <t>48,30 X 3</t>
  </si>
  <si>
    <t>PZ</t>
  </si>
  <si>
    <t>CUR3316-060,30X3,0</t>
  </si>
  <si>
    <t>CURVE EL. ACC. AISI 316 90°</t>
  </si>
  <si>
    <t>60,3 X 3</t>
  </si>
  <si>
    <t>PZ</t>
  </si>
  <si>
    <t>CUR3316-076,10X3,0</t>
  </si>
  <si>
    <t>CURVE EL. ACC. AISI 316 90°</t>
  </si>
  <si>
    <t>76,1 X 3</t>
  </si>
  <si>
    <t>PZ</t>
  </si>
  <si>
    <t>CUR3316-088,9X3,0</t>
  </si>
  <si>
    <t>CURVE EL. ACC. AISI 316 90°</t>
  </si>
  <si>
    <t>88,9 X 3</t>
  </si>
  <si>
    <t>PZ</t>
  </si>
  <si>
    <t>CUR3316-101,60X3,0</t>
  </si>
  <si>
    <t>CURVE EL. ACC. AISI 316 90°</t>
  </si>
  <si>
    <t>101,6 X 3</t>
  </si>
  <si>
    <t>PZ</t>
  </si>
  <si>
    <t>CUR3316-114,3X3</t>
  </si>
  <si>
    <t>CURVE EL. ACC. AISI 316 90°</t>
  </si>
  <si>
    <t>114,3 X 3</t>
  </si>
  <si>
    <t>PZ</t>
  </si>
  <si>
    <t>CUR3316-129X3,0</t>
  </si>
  <si>
    <t>CURVE EL. ACC. AISI 316 90°</t>
  </si>
  <si>
    <t>129,0 X 3</t>
  </si>
  <si>
    <t>PZ</t>
  </si>
  <si>
    <t>CUR3316-139,7X3,0</t>
  </si>
  <si>
    <t>CURVE EL. ACC. AISI 316 90°</t>
  </si>
  <si>
    <t>139,7 X 3</t>
  </si>
  <si>
    <t>PZ</t>
  </si>
  <si>
    <t>CUR3316-168,3X3,0</t>
  </si>
  <si>
    <t>CURVE EL. ACC. AISI 316 90°</t>
  </si>
  <si>
    <t>168,3 X 3</t>
  </si>
  <si>
    <t>PZ</t>
  </si>
  <si>
    <t>CUR3316-219,1X3,0</t>
  </si>
  <si>
    <t>CURVE EL. ACC. AISI 316 90°</t>
  </si>
  <si>
    <t>219,1 X 3</t>
  </si>
  <si>
    <t>PZ</t>
  </si>
  <si>
    <t>CUR3316-273,0X3,0</t>
  </si>
  <si>
    <t>CURVE EL. ACC. AISI 316 90°</t>
  </si>
  <si>
    <t>273 X 3</t>
  </si>
  <si>
    <t>PZ</t>
  </si>
  <si>
    <t>CUR3316-323,9X3,0</t>
  </si>
  <si>
    <t>CURVE EL. ACC. AISI 316 90°</t>
  </si>
  <si>
    <t>323,9 X 3</t>
  </si>
  <si>
    <t>PZ</t>
  </si>
  <si>
    <t>CUR3316-355,6X3,0</t>
  </si>
  <si>
    <t>CURVE EL. ACC. AISI 316 90°</t>
  </si>
  <si>
    <t>355,6 X 3</t>
  </si>
  <si>
    <t>PZ</t>
  </si>
  <si>
    <t>CUR3316-406,4X3,0</t>
  </si>
  <si>
    <t>CURVE EL. ACC. AISI 316 90°</t>
  </si>
  <si>
    <t>406,4 X 3</t>
  </si>
  <si>
    <t>PZ</t>
  </si>
  <si>
    <t>CUR3316-508,0X3,0</t>
  </si>
  <si>
    <t>CURVE EL. ACC. AISI 316 90°</t>
  </si>
  <si>
    <t>508 X 3</t>
  </si>
  <si>
    <t>PZ</t>
  </si>
  <si>
    <t>CUR3316-609,0X3,0</t>
  </si>
  <si>
    <t>CURVE EL. ACC. AISI 316 90°</t>
  </si>
  <si>
    <t>609 X 3</t>
  </si>
  <si>
    <t>PZ</t>
  </si>
  <si>
    <t>CUR4304-114,3X4,0</t>
  </si>
  <si>
    <t>CURVE EL. ACC. AISI 304 90°</t>
  </si>
  <si>
    <t>114,3 X 4</t>
  </si>
  <si>
    <t>PZ</t>
  </si>
  <si>
    <t>CURLUC304-</t>
  </si>
  <si>
    <t>CURVE EL. ACC. AISI 304 90° LUCIDE</t>
  </si>
  <si>
    <t>PZ</t>
  </si>
  <si>
    <t>CURLUC304-034X1,5</t>
  </si>
  <si>
    <t>CURVE EL. ACC. AISI 304 90° LUCIDE</t>
  </si>
  <si>
    <t>34  X  1,5</t>
  </si>
  <si>
    <t>PZ</t>
  </si>
  <si>
    <t>BARRA ACC. AISI 304 LAM.</t>
  </si>
  <si>
    <t>165</t>
  </si>
  <si>
    <t>KG</t>
  </si>
  <si>
    <t>BLT304-170</t>
  </si>
  <si>
    <t>BARRA ACC. AISI 304 LAM.</t>
  </si>
  <si>
    <t>170</t>
  </si>
  <si>
    <t>KG</t>
  </si>
  <si>
    <t>BLT304-180</t>
  </si>
  <si>
    <t>BARRA ACC. AISI 304 LAM.</t>
  </si>
  <si>
    <t>180</t>
  </si>
  <si>
    <t>KG</t>
  </si>
  <si>
    <t>BLT304-190</t>
  </si>
  <si>
    <t>BARRA ACC. AISI 304 LAM.</t>
  </si>
  <si>
    <t>190</t>
  </si>
  <si>
    <t>KG</t>
  </si>
  <si>
    <t>BLT304-200</t>
  </si>
  <si>
    <t>BARRA ACC. AISI 304 LAM.</t>
  </si>
  <si>
    <t>200</t>
  </si>
  <si>
    <t>KG</t>
  </si>
  <si>
    <t>BLT304-210</t>
  </si>
  <si>
    <t>BARRA ACC. AISI 304 LAM.</t>
  </si>
  <si>
    <t>210</t>
  </si>
  <si>
    <t>KG</t>
  </si>
  <si>
    <t>BLT304-220</t>
  </si>
  <si>
    <t>BARRA ACC. AISI 304 LAM.</t>
  </si>
  <si>
    <t>220</t>
  </si>
  <si>
    <t>KG</t>
  </si>
  <si>
    <t>BLT304-230</t>
  </si>
  <si>
    <t>BARRA ACC. AISI 304 LAM.</t>
  </si>
  <si>
    <t>230</t>
  </si>
  <si>
    <t>KG</t>
  </si>
  <si>
    <t>BLT304-240</t>
  </si>
  <si>
    <t>BARRA ACC. AISI 304 LAM.</t>
  </si>
  <si>
    <t>240</t>
  </si>
  <si>
    <t>KG</t>
  </si>
  <si>
    <t>BLT304-250</t>
  </si>
  <si>
    <t>BARRA ACC. AISI 304 LAM.</t>
  </si>
  <si>
    <t>250</t>
  </si>
  <si>
    <t>KG</t>
  </si>
  <si>
    <t>BLT304-255</t>
  </si>
  <si>
    <t>BARRA ACC. AISI 304 LAM.</t>
  </si>
  <si>
    <t>255</t>
  </si>
  <si>
    <t>KG</t>
  </si>
  <si>
    <t>BLT304-280</t>
  </si>
  <si>
    <t>BARRA ACC. AISI 304 LAM.</t>
  </si>
  <si>
    <t>280</t>
  </si>
  <si>
    <t>KG</t>
  </si>
  <si>
    <t>BLT304-300</t>
  </si>
  <si>
    <t>BARRA ACC. AISI 304 LAM.</t>
  </si>
  <si>
    <t>300</t>
  </si>
  <si>
    <t>KG</t>
  </si>
  <si>
    <t>BLT304-350</t>
  </si>
  <si>
    <t>BARRA ACC. AISI 304 LAM.</t>
  </si>
  <si>
    <t>350</t>
  </si>
  <si>
    <t>KG</t>
  </si>
  <si>
    <t>BLT304-400</t>
  </si>
  <si>
    <t>BARRA ACC. AISI 304 LAM.</t>
  </si>
  <si>
    <t>400</t>
  </si>
  <si>
    <t>KG</t>
  </si>
  <si>
    <t>BLT310</t>
  </si>
  <si>
    <t>BARRA ACC. AISI 310 LAM.</t>
  </si>
  <si>
    <t>KG</t>
  </si>
  <si>
    <t>BLT310-003</t>
  </si>
  <si>
    <t>BARRA ACC. AISI 310 LAM.</t>
  </si>
  <si>
    <t>3</t>
  </si>
  <si>
    <t>KG</t>
  </si>
  <si>
    <t>BLT310-006,5</t>
  </si>
  <si>
    <t>BARRA ACC. AISI 310 LAM.</t>
  </si>
  <si>
    <t>6,5</t>
  </si>
  <si>
    <t>KG</t>
  </si>
  <si>
    <t>BLT310-010</t>
  </si>
  <si>
    <t>BARRA ACC. AISI 310 LAM.</t>
  </si>
  <si>
    <t>10</t>
  </si>
  <si>
    <t>KG</t>
  </si>
  <si>
    <t>BLT310-015</t>
  </si>
  <si>
    <t>BARRA ACC. AISI 310 LAM.</t>
  </si>
  <si>
    <t>15</t>
  </si>
  <si>
    <t>KG</t>
  </si>
  <si>
    <t>BLT310-016</t>
  </si>
  <si>
    <t>BARRA ACC. AISI 310 LAM.</t>
  </si>
  <si>
    <t>16</t>
  </si>
  <si>
    <t>KG</t>
  </si>
  <si>
    <t>BLT310-018</t>
  </si>
  <si>
    <t>BARRA ACC. AISI 310 LAM.</t>
  </si>
  <si>
    <t>18</t>
  </si>
  <si>
    <t>KG</t>
  </si>
  <si>
    <t>BLT310-020</t>
  </si>
  <si>
    <t>BARRA ACC. AISI 310 LAM.</t>
  </si>
  <si>
    <t>20</t>
  </si>
  <si>
    <t>KG</t>
  </si>
  <si>
    <t>BLT310-030</t>
  </si>
  <si>
    <t>BARRA ACC. AISI 310 LAM.</t>
  </si>
  <si>
    <t>30</t>
  </si>
  <si>
    <t>KG</t>
  </si>
  <si>
    <t>BLT310-035</t>
  </si>
  <si>
    <t>BARRA ACC. AISI 310 LAM.</t>
  </si>
  <si>
    <t>35</t>
  </si>
  <si>
    <t>KG</t>
  </si>
  <si>
    <t>BLT310-040</t>
  </si>
  <si>
    <t>BARRA ACC. AISI 310 LAM.</t>
  </si>
  <si>
    <t>40</t>
  </si>
  <si>
    <t>KG</t>
  </si>
  <si>
    <t>BLT310-045</t>
  </si>
  <si>
    <t>BARRA ACC. AISI 310 LAM.</t>
  </si>
  <si>
    <t>45</t>
  </si>
  <si>
    <t>KG</t>
  </si>
  <si>
    <t>BLT310-050</t>
  </si>
  <si>
    <t>BARRA ACC. AISI 310 LAM.</t>
  </si>
  <si>
    <t>50</t>
  </si>
  <si>
    <t>KG</t>
  </si>
  <si>
    <t>BLT310-055</t>
  </si>
  <si>
    <t>BARRA ACC. AISI 310 LAM.</t>
  </si>
  <si>
    <t>55</t>
  </si>
  <si>
    <t>KG</t>
  </si>
  <si>
    <t>BLT310-060</t>
  </si>
  <si>
    <t>BARRA ACC. AISI 310S LAM.</t>
  </si>
  <si>
    <t>60</t>
  </si>
  <si>
    <t>KG</t>
  </si>
  <si>
    <t>KG</t>
  </si>
  <si>
    <t>BFO316-075X040</t>
  </si>
  <si>
    <t>BARRA FORATA ACC. AISI 316</t>
  </si>
  <si>
    <t>75 X  40</t>
  </si>
  <si>
    <t>KG</t>
  </si>
  <si>
    <t>BFO316-075X050</t>
  </si>
  <si>
    <t>BARRA FORATA ACC. AISI 316</t>
  </si>
  <si>
    <t>75 X  50</t>
  </si>
  <si>
    <t>KG</t>
  </si>
  <si>
    <t>BFO316-080X040</t>
  </si>
  <si>
    <t>BARRA FORATA ACC. AISI 316</t>
  </si>
  <si>
    <t>80 X 40</t>
  </si>
  <si>
    <t>KG</t>
  </si>
  <si>
    <t>BFO316-080X50</t>
  </si>
  <si>
    <t>BARRA FORATA ACC. AISI 316</t>
  </si>
  <si>
    <t>80 X 50</t>
  </si>
  <si>
    <t>KG</t>
  </si>
  <si>
    <t>BFO316-080X63</t>
  </si>
  <si>
    <t>BARRA FORATA ACC. AISI 316</t>
  </si>
  <si>
    <t>80 X 63</t>
  </si>
  <si>
    <t>KG</t>
  </si>
  <si>
    <t>BFO316-085X45</t>
  </si>
  <si>
    <t>BARRA FORATA ACC. AISI 316</t>
  </si>
  <si>
    <t>85 X 45</t>
  </si>
  <si>
    <t>KG</t>
  </si>
  <si>
    <t>BFO316-090X50</t>
  </si>
  <si>
    <t>BARRA FORATA ACC. AISI 316</t>
  </si>
  <si>
    <t>90 X 50</t>
  </si>
  <si>
    <t>KG</t>
  </si>
  <si>
    <t>BFO316-090X63</t>
  </si>
  <si>
    <t>BARRA FORATA ACC. AISI 316</t>
  </si>
  <si>
    <t>90 X 63</t>
  </si>
  <si>
    <t>KG</t>
  </si>
  <si>
    <t>BFO316-090X71</t>
  </si>
  <si>
    <t>BARRA FORATA ACC. AISI 316</t>
  </si>
  <si>
    <t>90 X 71</t>
  </si>
  <si>
    <t>KG</t>
  </si>
  <si>
    <t>BFO316-095X050</t>
  </si>
  <si>
    <t>BARRA FORATA ACC. AISI 316</t>
  </si>
  <si>
    <t>95 X  50</t>
  </si>
  <si>
    <t>KG</t>
  </si>
  <si>
    <t>BFO316-100X056</t>
  </si>
  <si>
    <t>BARRA FORATA ACC. AISI 316</t>
  </si>
  <si>
    <t>100 X 56</t>
  </si>
  <si>
    <t>KG</t>
  </si>
  <si>
    <t>BFO316-100X063</t>
  </si>
  <si>
    <t>BARRA FORATA ACC. AISI 316</t>
  </si>
  <si>
    <t>100 X 63</t>
  </si>
  <si>
    <t>KG</t>
  </si>
  <si>
    <t>BFO316-100X071</t>
  </si>
  <si>
    <t>BARRA FORATA ACC. AISI 316</t>
  </si>
  <si>
    <t>100 X 71</t>
  </si>
  <si>
    <t>KG</t>
  </si>
  <si>
    <t>BFO316-100X080</t>
  </si>
  <si>
    <t>BARRA FORATA ACC. AISI 316</t>
  </si>
  <si>
    <t>100 X 80</t>
  </si>
  <si>
    <t>KG</t>
  </si>
  <si>
    <t>BFO316-106X056</t>
  </si>
  <si>
    <t>BARRA FORATA ACC. AISI 316</t>
  </si>
  <si>
    <t>106 X  56</t>
  </si>
  <si>
    <t>KG</t>
  </si>
  <si>
    <t>BFO316-106X063</t>
  </si>
  <si>
    <t>BARRA FORATA ACC. AISI 316</t>
  </si>
  <si>
    <t>106 X  63</t>
  </si>
  <si>
    <t>KG</t>
  </si>
  <si>
    <t>BFO316-106X071</t>
  </si>
  <si>
    <t>BARRA FORATA ACC. AISI 316</t>
  </si>
  <si>
    <t>106 X  71</t>
  </si>
  <si>
    <t>KG</t>
  </si>
  <si>
    <t>BFO316-106X080</t>
  </si>
  <si>
    <t>BARRA FORATA ACC. AISI 316</t>
  </si>
  <si>
    <t>106 X  80</t>
  </si>
  <si>
    <t>KG</t>
  </si>
  <si>
    <t>BFO316-112X063</t>
  </si>
  <si>
    <t>BCE304-140X10</t>
  </si>
  <si>
    <t>BARRA ACC. AISI 304 CES.</t>
  </si>
  <si>
    <t>140 X 10</t>
  </si>
  <si>
    <t>KG</t>
  </si>
  <si>
    <t>BCE304-140X12</t>
  </si>
  <si>
    <t>BARRA ACC. AISI 304 CES.</t>
  </si>
  <si>
    <t>140 X 12</t>
  </si>
  <si>
    <t>KG</t>
  </si>
  <si>
    <t>BCE304-150X03</t>
  </si>
  <si>
    <t>BARRA ACC. AISI 304 CES.</t>
  </si>
  <si>
    <t>150 X 3</t>
  </si>
  <si>
    <t>KG</t>
  </si>
  <si>
    <t>BCE304-150X04</t>
  </si>
  <si>
    <t>BARRA ACC. AISI 304 CES.</t>
  </si>
  <si>
    <t>150 X 4</t>
  </si>
  <si>
    <t>KG</t>
  </si>
  <si>
    <t>BCE304-150X05</t>
  </si>
  <si>
    <t>BARRA ACC. AISI 304 CES.</t>
  </si>
  <si>
    <t>150 X 5</t>
  </si>
  <si>
    <t>KG</t>
  </si>
  <si>
    <t>BCE304-150X06</t>
  </si>
  <si>
    <t>BARRA ACC. AISI 304 CES.</t>
  </si>
  <si>
    <t>150 X 6</t>
  </si>
  <si>
    <t>KG</t>
  </si>
  <si>
    <t>BCE304-150X08</t>
  </si>
  <si>
    <t>BARRA ACC. AISI 304 CES.</t>
  </si>
  <si>
    <t>150 X 8</t>
  </si>
  <si>
    <t>KG</t>
  </si>
  <si>
    <t>BCE304-150X10</t>
  </si>
  <si>
    <t>BARRA ACC. AISI 304 CES.</t>
  </si>
  <si>
    <t>150 X 10</t>
  </si>
  <si>
    <t>KG</t>
  </si>
  <si>
    <t>BCE304-150X12</t>
  </si>
  <si>
    <t>BARRA ACC. AISI 304 CES.</t>
  </si>
  <si>
    <t xml:space="preserve">150 X 12 </t>
  </si>
  <si>
    <t>KG</t>
  </si>
  <si>
    <t>BCE304-150X15</t>
  </si>
  <si>
    <t>BARRA ACC. AISI 304 CES.</t>
  </si>
  <si>
    <t>150 X 15</t>
  </si>
  <si>
    <t>KG</t>
  </si>
  <si>
    <t>BCE304-160X08</t>
  </si>
  <si>
    <t>BARRA ACC. AISI 304 CES.</t>
  </si>
  <si>
    <t>160  X  8</t>
  </si>
  <si>
    <t>KG</t>
  </si>
  <si>
    <t>BCE304-180X10</t>
  </si>
  <si>
    <t>BARRA ACC. AISI 304 CES.</t>
  </si>
  <si>
    <t>180 X 10</t>
  </si>
  <si>
    <t>KG</t>
  </si>
  <si>
    <t>BCE304-200X05</t>
  </si>
  <si>
    <t>BARRA ACC. AISI 304 CES.</t>
  </si>
  <si>
    <t>200 X 5</t>
  </si>
  <si>
    <t>KG</t>
  </si>
  <si>
    <t>BCE304-200X08</t>
  </si>
  <si>
    <t>BARRA ACC. AISI 304 CES.</t>
  </si>
  <si>
    <t>200 X 8</t>
  </si>
  <si>
    <t>KG</t>
  </si>
  <si>
    <t>BCE304-200X10</t>
  </si>
  <si>
    <t>BARRA ACC. AISI 304 CES.</t>
  </si>
  <si>
    <t>200 X 10</t>
  </si>
  <si>
    <t>KG</t>
  </si>
  <si>
    <t>BCE304-200X12</t>
  </si>
  <si>
    <t>BARRA ACC. AISI 304 CES.</t>
  </si>
  <si>
    <t>200 X 12</t>
  </si>
  <si>
    <t>KG</t>
  </si>
  <si>
    <t>BCE304-250X10</t>
  </si>
  <si>
    <t>BARRA ACC. AISI 304 CES.</t>
  </si>
  <si>
    <t>250 X 10</t>
  </si>
  <si>
    <t>KG</t>
  </si>
  <si>
    <t>BCE310</t>
  </si>
  <si>
    <t>BARRA ACC. AISI 310S CES.</t>
  </si>
  <si>
    <t>KG</t>
  </si>
  <si>
    <t>BCE316-</t>
  </si>
  <si>
    <t>BARRA ACC. AISI 316 CES.</t>
  </si>
  <si>
    <t>KG</t>
  </si>
  <si>
    <t>BCE316-010X03</t>
  </si>
  <si>
    <t>BARRA ACC. AISI 316 CES.</t>
  </si>
  <si>
    <t>10 X 3</t>
  </si>
  <si>
    <t>KG</t>
  </si>
  <si>
    <t>BCE316-015X04</t>
  </si>
  <si>
    <t>BARRA ACC. AISI 316 CES.</t>
  </si>
  <si>
    <t>15 X 4</t>
  </si>
  <si>
    <t>KG</t>
  </si>
  <si>
    <t>BARRA FORATA ACC. AISI 316</t>
  </si>
  <si>
    <t>132 X  71</t>
  </si>
  <si>
    <t>KG</t>
  </si>
  <si>
    <t>BFO316-132X080</t>
  </si>
  <si>
    <t>BARRA FORATA ACC. AISI 316</t>
  </si>
  <si>
    <t>132 X  80</t>
  </si>
  <si>
    <t>KG</t>
  </si>
  <si>
    <t>BFO316-132X090</t>
  </si>
  <si>
    <t>BARRA FORATA ACC. AISI 316</t>
  </si>
  <si>
    <t>132 X  90</t>
  </si>
  <si>
    <t>KG</t>
  </si>
  <si>
    <t>BFO316-132X106</t>
  </si>
  <si>
    <t>BARRA FORATA ACC. AISI 316</t>
  </si>
  <si>
    <t>132 X  106</t>
  </si>
  <si>
    <t>KG</t>
  </si>
  <si>
    <t>BFO316-140X080</t>
  </si>
  <si>
    <t>BARRA FORATA ACC. AISI 316</t>
  </si>
  <si>
    <t>140 X  80</t>
  </si>
  <si>
    <t>KG</t>
  </si>
  <si>
    <t>BFO316-140X090</t>
  </si>
  <si>
    <t>BARRA FORATA ACC. AISI 316</t>
  </si>
  <si>
    <t>140 X  90</t>
  </si>
  <si>
    <t>KG</t>
  </si>
  <si>
    <t>BFO316-140X112</t>
  </si>
  <si>
    <t>BARRA FORATA ACC. AISI 316</t>
  </si>
  <si>
    <t>140 X  112</t>
  </si>
  <si>
    <t>KG</t>
  </si>
  <si>
    <t>BFO316-150X080</t>
  </si>
  <si>
    <t>BARRA FORATA ACC. AISI 316</t>
  </si>
  <si>
    <t>150 X  80</t>
  </si>
  <si>
    <t>KG</t>
  </si>
  <si>
    <t>BFO316-150X106</t>
  </si>
  <si>
    <t>BARRA FORATA ACC. AISI 316</t>
  </si>
  <si>
    <t>150 X  106</t>
  </si>
  <si>
    <t>KG</t>
  </si>
  <si>
    <t>BFO316-150X125</t>
  </si>
  <si>
    <t>BARRA FORATA ACC. AISI 316</t>
  </si>
  <si>
    <t>150 X  125</t>
  </si>
  <si>
    <t>KG</t>
  </si>
  <si>
    <t>BFO316-160X112</t>
  </si>
  <si>
    <t>BARRA FORATA ACC. AISI 316</t>
  </si>
  <si>
    <t>160 X 112</t>
  </si>
  <si>
    <t>KG</t>
  </si>
  <si>
    <t>BFO316-160X132</t>
  </si>
  <si>
    <t>BARRA FORATA ACC. AISI 316</t>
  </si>
  <si>
    <t>160 X 132</t>
  </si>
  <si>
    <t>KG</t>
  </si>
  <si>
    <t>BFO316-170X130</t>
  </si>
  <si>
    <t>BARRA FORATA ACC. AISI 316</t>
  </si>
  <si>
    <t>170 X 130</t>
  </si>
  <si>
    <t>KG</t>
  </si>
  <si>
    <t>BFO316-170X140</t>
  </si>
  <si>
    <t>BARRA FORATA ACC. AISI 316</t>
  </si>
  <si>
    <t>170 X 140</t>
  </si>
  <si>
    <t>KG</t>
  </si>
  <si>
    <t>BFO316-180X125</t>
  </si>
  <si>
    <t>BARRA FORATA ACC. AISI 316</t>
  </si>
  <si>
    <t>180 X 125</t>
  </si>
  <si>
    <t>KG</t>
  </si>
  <si>
    <t>BFO316-180X140</t>
  </si>
  <si>
    <t>BARRA FORATA ACC. AISI 316</t>
  </si>
  <si>
    <t>180 X 140</t>
  </si>
  <si>
    <t>KG</t>
  </si>
  <si>
    <t>BFO316-180X150</t>
  </si>
  <si>
    <t>BARRA FORATA ACC. AISI 316</t>
  </si>
  <si>
    <t>180 X 150</t>
  </si>
  <si>
    <t>KG</t>
  </si>
  <si>
    <t>BFO316-190X132</t>
  </si>
  <si>
    <t>BARRA FORATA ACC. AISI 316</t>
  </si>
  <si>
    <t>190 X 132</t>
  </si>
  <si>
    <t>KG</t>
  </si>
  <si>
    <t>BFO316-190X160</t>
  </si>
  <si>
    <t>BARRA FORATA ACC. AISI 316</t>
  </si>
  <si>
    <t>190 X 160</t>
  </si>
  <si>
    <t>KG</t>
  </si>
  <si>
    <t>BFO316-200X150</t>
  </si>
  <si>
    <t>BARRA FORATA ACC. AISI 316</t>
  </si>
  <si>
    <t>200 X 150</t>
  </si>
  <si>
    <t>KG</t>
  </si>
  <si>
    <t>BFO316-200X160</t>
  </si>
  <si>
    <t>BARRA FORATA ACC. AISI 316</t>
  </si>
  <si>
    <t>200 X 160</t>
  </si>
  <si>
    <t>KG</t>
  </si>
  <si>
    <t>BFO316-224X140</t>
  </si>
  <si>
    <t>BARRA FORATA ACC. AISI 316</t>
  </si>
  <si>
    <t>224 X 140</t>
  </si>
  <si>
    <t>KG</t>
  </si>
  <si>
    <t>BFO316-224X180</t>
  </si>
  <si>
    <t>BARRA FORATA ACC. AISI 316</t>
  </si>
  <si>
    <t>224 X 180</t>
  </si>
  <si>
    <t>KG</t>
  </si>
  <si>
    <t>BFO316-236X150</t>
  </si>
  <si>
    <t>BARRA FORATA ACC. AISI 316</t>
  </si>
  <si>
    <t>236 X 150</t>
  </si>
  <si>
    <t>KG</t>
  </si>
  <si>
    <t>BFO316-236X190</t>
  </si>
  <si>
    <t>BARRA FORATA ACC. AISI 316</t>
  </si>
  <si>
    <t>236 X 190</t>
  </si>
  <si>
    <t>KG</t>
  </si>
  <si>
    <t>BFO316-250X200</t>
  </si>
  <si>
    <t>BARRA FORATA ACC. AISI 316</t>
  </si>
  <si>
    <t>250 X 200</t>
  </si>
  <si>
    <t>KG</t>
  </si>
  <si>
    <t>BLP304-</t>
  </si>
  <si>
    <t>BARRA ACC. AISI 304 LAM.</t>
  </si>
  <si>
    <t xml:space="preserve"> </t>
  </si>
  <si>
    <t>kg</t>
  </si>
  <si>
    <t>BLP304-015X05</t>
  </si>
  <si>
    <t>BARRA ACC. AISI 304 LAM.</t>
  </si>
  <si>
    <t>15 X 5</t>
  </si>
  <si>
    <t>kg</t>
  </si>
  <si>
    <t>BLP304-015X06</t>
  </si>
  <si>
    <t>BARRA ACC. AISI 304 LAM.</t>
  </si>
  <si>
    <t>15 X 6</t>
  </si>
  <si>
    <t>KG</t>
  </si>
  <si>
    <t>BLP304-015X08</t>
  </si>
  <si>
    <t>BARRA ACC. AISI 304 LAM.</t>
  </si>
  <si>
    <t>15 X 8</t>
  </si>
  <si>
    <t>KG</t>
  </si>
  <si>
    <t>BLP304-015X10</t>
  </si>
  <si>
    <t>BARRA ACC. AISI 304 LAM.</t>
  </si>
  <si>
    <t>15 X 10</t>
  </si>
  <si>
    <t>KG</t>
  </si>
  <si>
    <t>BLP304-020X04</t>
  </si>
  <si>
    <t>BARRA ACC. AISI 304 LAM.</t>
  </si>
  <si>
    <t>20 X 4</t>
  </si>
  <si>
    <t>kg</t>
  </si>
  <si>
    <t>BLP304-020X05</t>
  </si>
  <si>
    <t>BARRA ACC. AISI 304 LAM.</t>
  </si>
  <si>
    <t>20 X 5</t>
  </si>
  <si>
    <t>kg</t>
  </si>
  <si>
    <t>BLP304-020X06</t>
  </si>
  <si>
    <t>BARRA ACC. AISI 304 LAM.</t>
  </si>
  <si>
    <t>20 X 6</t>
  </si>
  <si>
    <t>kg</t>
  </si>
  <si>
    <t>BLP304-020X08</t>
  </si>
  <si>
    <t>BARRA ACC. AISI 304 LAM.</t>
  </si>
  <si>
    <t>20 X 8</t>
  </si>
  <si>
    <t>kg</t>
  </si>
  <si>
    <t>BLP304-020X10</t>
  </si>
  <si>
    <t>BARRA ACC. AISI 304 LAM.</t>
  </si>
  <si>
    <t>20 X 10</t>
  </si>
  <si>
    <t>KG</t>
  </si>
  <si>
    <t>BLP304-020X12</t>
  </si>
  <si>
    <t>BARRA ACC. AISI 304 LAM.</t>
  </si>
  <si>
    <t>20 X 12</t>
  </si>
  <si>
    <t>KG</t>
  </si>
  <si>
    <t>BLP304-020X15</t>
  </si>
  <si>
    <t>BARRA ACC. AISI 304 LAM.</t>
  </si>
  <si>
    <t>20 X 15</t>
  </si>
  <si>
    <t>KG</t>
  </si>
  <si>
    <t>BLP304-025X03</t>
  </si>
  <si>
    <t>BARRA ACC. AISI 304 LAM.</t>
  </si>
  <si>
    <t>25 X 3</t>
  </si>
  <si>
    <t>KG</t>
  </si>
  <si>
    <t>BLP304-025X04</t>
  </si>
  <si>
    <t>BARRA ACC. AISI 304 LAM.</t>
  </si>
  <si>
    <t>25 X 4</t>
  </si>
  <si>
    <t>KG</t>
  </si>
  <si>
    <t>BLP304-025X05</t>
  </si>
  <si>
    <t>BARRA ACC. AISI 304 LAM.</t>
  </si>
  <si>
    <t>25 X 5</t>
  </si>
  <si>
    <t>kg</t>
  </si>
  <si>
    <t>BLP304-025X06</t>
  </si>
  <si>
    <t>BARRA ACC. AISI 304 LAM.</t>
  </si>
  <si>
    <t>25 X 6</t>
  </si>
  <si>
    <t>KG</t>
  </si>
  <si>
    <t>BLP304-025X08</t>
  </si>
  <si>
    <t>BARRA ACC. AISI 304 LAM.</t>
  </si>
  <si>
    <t>25 X 8</t>
  </si>
  <si>
    <t>kg</t>
  </si>
  <si>
    <t>BLP304-025X10</t>
  </si>
  <si>
    <t>BARRA ACC. AISI 304 LAM.</t>
  </si>
  <si>
    <t>25 X 10</t>
  </si>
  <si>
    <t>KG</t>
  </si>
  <si>
    <t>BLP304-025X12</t>
  </si>
  <si>
    <t>BARRA ACC. AISI 304 LAM.</t>
  </si>
  <si>
    <t>25 X 12</t>
  </si>
  <si>
    <t>KG</t>
  </si>
  <si>
    <t>BLP304-025X15</t>
  </si>
  <si>
    <t>BARRA ACC. AISI 304 LAM.</t>
  </si>
  <si>
    <t>25 X 15</t>
  </si>
  <si>
    <t>KG</t>
  </si>
  <si>
    <t>BLP304-030X03</t>
  </si>
  <si>
    <t>BARRA ACC. AISI 304 LAM.</t>
  </si>
  <si>
    <t>30 X 3</t>
  </si>
  <si>
    <t>KG</t>
  </si>
  <si>
    <t>BLP304-030X04</t>
  </si>
  <si>
    <t>BARRA ACC. AISI 304 LAM.</t>
  </si>
  <si>
    <t>30 X 4</t>
  </si>
  <si>
    <t>kg</t>
  </si>
  <si>
    <t>BLP304-030X05</t>
  </si>
  <si>
    <t>BARRA ACC. AISI 304 LAM.</t>
  </si>
  <si>
    <t>30 X 5</t>
  </si>
  <si>
    <t>kg</t>
  </si>
  <si>
    <t>BLP304-030X06</t>
  </si>
  <si>
    <t>BARRA ACC. AISI 304 LAM.</t>
  </si>
  <si>
    <t>30 X 6</t>
  </si>
  <si>
    <t>KG</t>
  </si>
  <si>
    <t>BLP304-030X08</t>
  </si>
  <si>
    <t>BARRA ACC. AISI 304 LAM.</t>
  </si>
  <si>
    <t>30 X 8</t>
  </si>
  <si>
    <t>KG</t>
  </si>
  <si>
    <t>BLP304-030X10</t>
  </si>
  <si>
    <t>BARRA ACC. AISI 304 LAM.</t>
  </si>
  <si>
    <t>30 X 10</t>
  </si>
  <si>
    <t>KG</t>
  </si>
  <si>
    <t>BLP304-030X12</t>
  </si>
  <si>
    <t>BARRA ACC. AISI 304 LAM.</t>
  </si>
  <si>
    <t>30 X 12</t>
  </si>
  <si>
    <t>KG</t>
  </si>
  <si>
    <t>BLP304-030X15</t>
  </si>
  <si>
    <t>BARRA ACC. AISI 304 LAM.</t>
  </si>
  <si>
    <t>30 X 15</t>
  </si>
  <si>
    <t>KG</t>
  </si>
  <si>
    <t>BLP304-030X20</t>
  </si>
  <si>
    <t>BARRA ACC. AISI 304 LAM.</t>
  </si>
  <si>
    <t>30 X 20</t>
  </si>
  <si>
    <t>KG</t>
  </si>
  <si>
    <t>BLP304-035X04</t>
  </si>
  <si>
    <t>BARRA ACC. AISI 304 LAM.</t>
  </si>
  <si>
    <t>35 X 4</t>
  </si>
  <si>
    <t>kg</t>
  </si>
  <si>
    <t>BLP304-035X05</t>
  </si>
  <si>
    <t>BARRA ACC. AISI 304 LAM.</t>
  </si>
  <si>
    <t>35 X 5</t>
  </si>
  <si>
    <t>kg</t>
  </si>
  <si>
    <t>BLP304-035X08</t>
  </si>
  <si>
    <t>BARRA ACC. AISI 304 LAM.</t>
  </si>
  <si>
    <t>35 X 8</t>
  </si>
  <si>
    <t>NON A LISTINO</t>
  </si>
  <si>
    <t>N</t>
  </si>
  <si>
    <t>KG</t>
  </si>
  <si>
    <t>BRT304-010</t>
  </si>
  <si>
    <t>BARRA ACC. AISI 304  RETTIFICATA</t>
  </si>
  <si>
    <t>10</t>
  </si>
  <si>
    <t>KG</t>
  </si>
  <si>
    <t>BRT304-012</t>
  </si>
  <si>
    <t>BARRA ACC. AISI 304  RETTIFICATA</t>
  </si>
  <si>
    <t>12</t>
  </si>
  <si>
    <t>KG</t>
  </si>
  <si>
    <t>BRT304-014</t>
  </si>
  <si>
    <t>BARRA ACC. AISI 304  RETTIFICATA</t>
  </si>
  <si>
    <t>14</t>
  </si>
  <si>
    <t>KG</t>
  </si>
  <si>
    <t>BRT304-015</t>
  </si>
  <si>
    <t>BARRA ACC. AISI 304  RETTIFICATA</t>
  </si>
  <si>
    <t>15</t>
  </si>
  <si>
    <t>KG</t>
  </si>
  <si>
    <t>BRT304-016</t>
  </si>
  <si>
    <t>BARRA ACC. AISI 304  RETTIFICATA</t>
  </si>
  <si>
    <t>16</t>
  </si>
  <si>
    <t>KG</t>
  </si>
  <si>
    <t>BRT304-017</t>
  </si>
  <si>
    <t>BARRA ACC. AISI 304  RETTIFICATA</t>
  </si>
  <si>
    <t>17</t>
  </si>
  <si>
    <t>KG</t>
  </si>
  <si>
    <t>BRT304-018</t>
  </si>
  <si>
    <t>BARRA ACC. AISI 304  RETTIFICATA</t>
  </si>
  <si>
    <t>18</t>
  </si>
  <si>
    <t>KG</t>
  </si>
  <si>
    <t>BRT304-020</t>
  </si>
  <si>
    <t>BARRA ACC. AISI 304  RETTIFICATA</t>
  </si>
  <si>
    <t>20</t>
  </si>
  <si>
    <t>KG</t>
  </si>
  <si>
    <t>BRT304-021</t>
  </si>
  <si>
    <t>BARRA ACC. AISI 304  RETTIFICATA</t>
  </si>
  <si>
    <t>21</t>
  </si>
  <si>
    <t>KG</t>
  </si>
  <si>
    <t>BRT304-025</t>
  </si>
  <si>
    <t>BARRA ACC. AISI 304  RETTIFICATA</t>
  </si>
  <si>
    <t>25</t>
  </si>
  <si>
    <t>KG</t>
  </si>
  <si>
    <t>BRT304-030</t>
  </si>
  <si>
    <t>BARRA ACC. AISI 304  RETTIFICATA</t>
  </si>
  <si>
    <t>30</t>
  </si>
  <si>
    <t>KG</t>
  </si>
  <si>
    <t>BRT304-030H7</t>
  </si>
  <si>
    <t>BARRA ACC. AISI 304  RETTIFICATA H7</t>
  </si>
  <si>
    <t>30</t>
  </si>
  <si>
    <t>KG</t>
  </si>
  <si>
    <t>BRT304-032</t>
  </si>
  <si>
    <t>BARRA ACC. AISI 304  RETTIFICATA</t>
  </si>
  <si>
    <t>32</t>
  </si>
  <si>
    <t>KG</t>
  </si>
  <si>
    <t>BRT304-035</t>
  </si>
  <si>
    <t>BARRA ACC. AISI 304  RETTIFICATA</t>
  </si>
  <si>
    <t>35</t>
  </si>
  <si>
    <t>KG</t>
  </si>
  <si>
    <t>BRT304-040</t>
  </si>
  <si>
    <t>BARRA ACC. AISI 304  RETTIFICATA</t>
  </si>
  <si>
    <t>40</t>
  </si>
  <si>
    <t>KG</t>
  </si>
  <si>
    <t>BRT304-045</t>
  </si>
  <si>
    <t>BARRA ACC. AISI 304  RETTIFICATA</t>
  </si>
  <si>
    <t>45</t>
  </si>
  <si>
    <t>KG</t>
  </si>
  <si>
    <t>BRT304-050</t>
  </si>
  <si>
    <t>BARRA ACC. AISI 304  RETTIFICATA</t>
  </si>
  <si>
    <t>50</t>
  </si>
  <si>
    <t>KG</t>
  </si>
  <si>
    <t>BRT304-055</t>
  </si>
  <si>
    <t>BARRA ACC. AISI 304  RETTIFICATA</t>
  </si>
  <si>
    <t>55</t>
  </si>
  <si>
    <t>KG</t>
  </si>
  <si>
    <t>BRT304-060</t>
  </si>
  <si>
    <t>BARRA ACC. AISI 304  RETTIFICATA</t>
  </si>
  <si>
    <t>60</t>
  </si>
  <si>
    <t>KG</t>
  </si>
  <si>
    <t>BRT304-075</t>
  </si>
  <si>
    <t>BARRA ACC. AISI 304  RETTIFICATA</t>
  </si>
  <si>
    <t>75</t>
  </si>
  <si>
    <t>KG</t>
  </si>
  <si>
    <t>BRT316</t>
  </si>
  <si>
    <t>BARRA ACC. AISI 316  RETTIFICATA</t>
  </si>
  <si>
    <t xml:space="preserve">  </t>
  </si>
  <si>
    <t>KG</t>
  </si>
  <si>
    <t>BRT316-008</t>
  </si>
  <si>
    <t>BARRA ACC. AISI 316  RETTIFICATA</t>
  </si>
  <si>
    <t>8</t>
  </si>
  <si>
    <t>KG</t>
  </si>
  <si>
    <t>BRT316-010</t>
  </si>
  <si>
    <t>CSS316033,40X1,65</t>
  </si>
  <si>
    <t>CURVE ACC. AISI 316 S/S</t>
  </si>
  <si>
    <t>33,40  X  1,65</t>
  </si>
  <si>
    <t>PZ</t>
  </si>
  <si>
    <t>CSS316033,40X3,38</t>
  </si>
  <si>
    <t>CURVE ACC. AISI 316 S/S</t>
  </si>
  <si>
    <t>33,40  X  3,38</t>
  </si>
  <si>
    <t>PZ</t>
  </si>
  <si>
    <t>CSS316042,16X2,77</t>
  </si>
  <si>
    <t>CURVE ACC. AISI 316 S/S</t>
  </si>
  <si>
    <t>42,16  X  2,77</t>
  </si>
  <si>
    <t>PZ</t>
  </si>
  <si>
    <t>CSS316048,26X2,77</t>
  </si>
  <si>
    <t>CURVE ACC. AISI 316 S/S</t>
  </si>
  <si>
    <t>48,30  X  2,77</t>
  </si>
  <si>
    <t>PZ</t>
  </si>
  <si>
    <t>CSS316048,26X3,68</t>
  </si>
  <si>
    <t>CURVE ACC. AISI 316 S/S</t>
  </si>
  <si>
    <t>48,26  X  3,68</t>
  </si>
  <si>
    <t>PZ</t>
  </si>
  <si>
    <t>CSS316060,33X2,77</t>
  </si>
  <si>
    <t>CURVE ACC. AISI 316 S/S</t>
  </si>
  <si>
    <t>60,33  X  2,77</t>
  </si>
  <si>
    <t>PZ</t>
  </si>
  <si>
    <t>CSS316060,3X2,0</t>
  </si>
  <si>
    <t>CURVE ACC. AISI 316 S/S</t>
  </si>
  <si>
    <t>60,30  X  2,00</t>
  </si>
  <si>
    <t>PZ</t>
  </si>
  <si>
    <t>CSS316060,3X3,91</t>
  </si>
  <si>
    <t>CURVE ACC. AISI 316 S/S</t>
  </si>
  <si>
    <t>60,30  X  3,91</t>
  </si>
  <si>
    <t>PZ</t>
  </si>
  <si>
    <t>CSS316060,3X5,54</t>
  </si>
  <si>
    <t>CURVE ACC. AISI 316 S/S</t>
  </si>
  <si>
    <t>60,30  X  5,54</t>
  </si>
  <si>
    <t>PZ</t>
  </si>
  <si>
    <t>CSS316073,03X3,05</t>
  </si>
  <si>
    <t>CURVE ACC. AISI 316 S/S</t>
  </si>
  <si>
    <t>73,03  X  3,05</t>
  </si>
  <si>
    <t>PZ</t>
  </si>
  <si>
    <t>CSS316088,9X3,05</t>
  </si>
  <si>
    <t>CURVE ACC. AISI 316 S/S</t>
  </si>
  <si>
    <t>88,90  X  3,05</t>
  </si>
  <si>
    <t>PZ</t>
  </si>
  <si>
    <t>CSS316114,3X03,05</t>
  </si>
  <si>
    <t>CURVE ACC. AISI 316 S/S</t>
  </si>
  <si>
    <t>114,3  X  3,05</t>
  </si>
  <si>
    <t>PZ</t>
  </si>
  <si>
    <t>CSS31633,4X02,77</t>
  </si>
  <si>
    <t>CURVE ACC. AISI 316 S/S</t>
  </si>
  <si>
    <t>33,40  X  2,77</t>
  </si>
  <si>
    <t>PZ</t>
  </si>
  <si>
    <t>CUR1,5-052,00</t>
  </si>
  <si>
    <t>CURVE EL. ACC. AISI 304 90°</t>
  </si>
  <si>
    <t>52 X 1,5</t>
  </si>
  <si>
    <t>PZ</t>
  </si>
  <si>
    <t>CUR1,5304-</t>
  </si>
  <si>
    <t>CURVE EL. ACC. AISI 304 90°</t>
  </si>
  <si>
    <t>PZ</t>
  </si>
  <si>
    <t>CUR1,5304-020,0</t>
  </si>
  <si>
    <t>CURVE EL. ACC. AISI 304 90°</t>
  </si>
  <si>
    <t>20,0 X 1,5</t>
  </si>
  <si>
    <t>PZ</t>
  </si>
  <si>
    <t>CUR1,5304-021,3</t>
  </si>
  <si>
    <t>CURVE EL. ACC. AISI 304 90°</t>
  </si>
  <si>
    <t>21,3 X 1,5</t>
  </si>
  <si>
    <t>PZ</t>
  </si>
  <si>
    <t>CUR1,5304-026,9</t>
  </si>
  <si>
    <t>CURVE EL. ACC. AISI 304 90°</t>
  </si>
  <si>
    <t>26,9 X 1,5</t>
  </si>
  <si>
    <t>PZ</t>
  </si>
  <si>
    <t>CUR1,5304-030,0</t>
  </si>
  <si>
    <t>CURVE EL. ACC. AISI 304 90°</t>
  </si>
  <si>
    <t>30 X 1,5</t>
  </si>
  <si>
    <t>PZ</t>
  </si>
  <si>
    <t>CUR1,5304-033,7</t>
  </si>
  <si>
    <t>CURVE EL. ACC. AISI 304 90°</t>
  </si>
  <si>
    <t>33,7 X 1,5</t>
  </si>
  <si>
    <t>PZ</t>
  </si>
  <si>
    <t>CUR1,5304-038,0</t>
  </si>
  <si>
    <t>CURVE EL. ACC. AISI 304 90°</t>
  </si>
  <si>
    <t>38 X 1,5</t>
  </si>
  <si>
    <t>PZ</t>
  </si>
  <si>
    <t>CUR1,5304-040,0</t>
  </si>
  <si>
    <t>CURVE EL. ACC. AISI 304 90°</t>
  </si>
  <si>
    <t>40 X 1,5</t>
  </si>
  <si>
    <t>PZ</t>
  </si>
  <si>
    <t>CUR1,5304-050R=75</t>
  </si>
  <si>
    <t>CURVE EL. ACC. AISI 304 90° R=75</t>
  </si>
  <si>
    <t>50 X 1,5</t>
  </si>
  <si>
    <t>PZ</t>
  </si>
  <si>
    <t>CUR1,5304-060,3</t>
  </si>
  <si>
    <t>CURVE EL. ACC. AISI 304 90°</t>
  </si>
  <si>
    <t>60,3 X 1,5</t>
  </si>
  <si>
    <t>PZ</t>
  </si>
  <si>
    <t>CUR1,5304-063,5</t>
  </si>
  <si>
    <t>CURVE EL. ACC. AISI 304 90°</t>
  </si>
  <si>
    <t>63,5 X 1,5</t>
  </si>
  <si>
    <t>PZ</t>
  </si>
  <si>
    <t>CUR1,5304-070,0</t>
  </si>
  <si>
    <t>CURVE EL. ACC. AISI 304 90°</t>
  </si>
  <si>
    <t>70,0 X 1,5</t>
  </si>
  <si>
    <t>PZ</t>
  </si>
  <si>
    <t>CUR1,5316-</t>
  </si>
  <si>
    <t>90 X  50</t>
  </si>
  <si>
    <t>KG</t>
  </si>
  <si>
    <t>BFO304-090X056</t>
  </si>
  <si>
    <t>BARRA FORATA ACC. AISI 304</t>
  </si>
  <si>
    <t>90 X  56</t>
  </si>
  <si>
    <t>KG</t>
  </si>
  <si>
    <t>BFO304-090X063</t>
  </si>
  <si>
    <t>BARRA FORATA ACC. AISI 304</t>
  </si>
  <si>
    <t>90 X  63</t>
  </si>
  <si>
    <t>KG</t>
  </si>
  <si>
    <t>BFO304-090X071</t>
  </si>
  <si>
    <t>BARRA FORATA ACC. AISI 304</t>
  </si>
  <si>
    <t>90 X  71</t>
  </si>
  <si>
    <t>KG</t>
  </si>
  <si>
    <t>BFO304-095X050</t>
  </si>
  <si>
    <t>BARRA FORATA ACC. AISI 304</t>
  </si>
  <si>
    <t>95 X  50</t>
  </si>
  <si>
    <t>KG</t>
  </si>
  <si>
    <t>BFO304-100X056</t>
  </si>
  <si>
    <t>BARRA FORATA ACC. AISI 304</t>
  </si>
  <si>
    <t>100 X 56</t>
  </si>
  <si>
    <t>KG</t>
  </si>
  <si>
    <t>BFO304-100X063</t>
  </si>
  <si>
    <t>BARRA FORATA ACC. AISI 304</t>
  </si>
  <si>
    <t>100 X 63</t>
  </si>
  <si>
    <t>KG</t>
  </si>
  <si>
    <t>BFO304-100X071</t>
  </si>
  <si>
    <t>BARRA FORATA ACC. AISI 304</t>
  </si>
  <si>
    <t>100 X 71</t>
  </si>
  <si>
    <t>KG</t>
  </si>
  <si>
    <t>BFO304-100X080</t>
  </si>
  <si>
    <t>BARRA FORATA ACC. AISI 304</t>
  </si>
  <si>
    <t>100 X 80</t>
  </si>
  <si>
    <t>KG</t>
  </si>
  <si>
    <t>BFO304-106X056</t>
  </si>
  <si>
    <t>BARRA FORATA ACC. AISI 304</t>
  </si>
  <si>
    <t>106 X  56</t>
  </si>
  <si>
    <t>KG</t>
  </si>
  <si>
    <t>BFO304-106X063</t>
  </si>
  <si>
    <t>BARRA FORATA ACC. AISI 304</t>
  </si>
  <si>
    <t>106 X  63</t>
  </si>
  <si>
    <t>KG</t>
  </si>
  <si>
    <t>BFO304-106X071</t>
  </si>
  <si>
    <t>BARRA FORATA ACC. AISI 304</t>
  </si>
  <si>
    <t>106 X  71</t>
  </si>
  <si>
    <t>KG</t>
  </si>
  <si>
    <t>BFO304-106X080</t>
  </si>
  <si>
    <t>BARRA FORATA ACC. AISI 304</t>
  </si>
  <si>
    <t>106 X  80</t>
  </si>
  <si>
    <t>KG</t>
  </si>
  <si>
    <t>BFO304-112X063</t>
  </si>
  <si>
    <t>BARRA FORATA ACC. AISI 304</t>
  </si>
  <si>
    <t>112 X  63</t>
  </si>
  <si>
    <t>KG</t>
  </si>
  <si>
    <t>BFO304-112X071</t>
  </si>
  <si>
    <t>BARRA FORATA ACC. AISI 304</t>
  </si>
  <si>
    <t>112 X  71</t>
  </si>
  <si>
    <t>KG</t>
  </si>
  <si>
    <t>BFO304-112X080</t>
  </si>
  <si>
    <t>BARRA FORATA ACC. AISI 304</t>
  </si>
  <si>
    <t>112 X  80</t>
  </si>
  <si>
    <t>KG</t>
  </si>
  <si>
    <t>BFO304-112X090</t>
  </si>
  <si>
    <t>BLP316-030X10</t>
  </si>
  <si>
    <t>BARRA ACC. AISI 316 LAM.</t>
  </si>
  <si>
    <t>30 X 10</t>
  </si>
  <si>
    <t>KG</t>
  </si>
  <si>
    <t>BLP316-030X12</t>
  </si>
  <si>
    <t>BARRA ACC. AISI 316 LAM.</t>
  </si>
  <si>
    <t>30 X 12</t>
  </si>
  <si>
    <t>KG</t>
  </si>
  <si>
    <t>BLP316-030X15</t>
  </si>
  <si>
    <t>BARRA ACC. AISI 316 LAM.</t>
  </si>
  <si>
    <t>30 X 15</t>
  </si>
  <si>
    <t>KG</t>
  </si>
  <si>
    <t>BLP316-030X20</t>
  </si>
  <si>
    <t>BARRA ACC. AISI 316 LAM.</t>
  </si>
  <si>
    <t>30 X 20</t>
  </si>
  <si>
    <t>KG</t>
  </si>
  <si>
    <t>BLP316-035X15</t>
  </si>
  <si>
    <t>BARRA ACC. AISI 316 LAM.</t>
  </si>
  <si>
    <t>35 X 15</t>
  </si>
  <si>
    <t>KG</t>
  </si>
  <si>
    <t>BLP316-040X05</t>
  </si>
  <si>
    <t>BARRA ACC. AISI 316 LAM.</t>
  </si>
  <si>
    <t>40 X 5</t>
  </si>
  <si>
    <t>KG</t>
  </si>
  <si>
    <t>BLP316-040X06</t>
  </si>
  <si>
    <t>BARRA ACC. AISI 316 LAM.</t>
  </si>
  <si>
    <t>40 X 6</t>
  </si>
  <si>
    <t>KG</t>
  </si>
  <si>
    <t>BLP316-040X08</t>
  </si>
  <si>
    <t>BARRA ACC. AISI 316 LAM.</t>
  </si>
  <si>
    <t>40 X 8</t>
  </si>
  <si>
    <t>kg</t>
  </si>
  <si>
    <t>BLP316-040X10</t>
  </si>
  <si>
    <t>BARRA ACC. AISI 316 LAM.</t>
  </si>
  <si>
    <t>40 X 10</t>
  </si>
  <si>
    <t>KG</t>
  </si>
  <si>
    <t>BLP316-040X15</t>
  </si>
  <si>
    <t>BARRA ACC. AISI 316 LAM.</t>
  </si>
  <si>
    <t>40 X 15</t>
  </si>
  <si>
    <t>KG</t>
  </si>
  <si>
    <t>BLP316-040X20</t>
  </si>
  <si>
    <t>BARRA ACC. AISI 316 LAM.</t>
  </si>
  <si>
    <t>40 X 20</t>
  </si>
  <si>
    <t>KG</t>
  </si>
  <si>
    <t>BLP316-040X25</t>
  </si>
  <si>
    <t>BARRA ACC. AISI 316 LAM.</t>
  </si>
  <si>
    <t>40 X 25</t>
  </si>
  <si>
    <t>KG</t>
  </si>
  <si>
    <t>BLP316-040X30</t>
  </si>
  <si>
    <t>BARRA ACC. AISI 316 LAM.</t>
  </si>
  <si>
    <t>40 X 30</t>
  </si>
  <si>
    <t>KG</t>
  </si>
  <si>
    <t>BLP316-050X015</t>
  </si>
  <si>
    <t>BARRA ACC. AISI 316 LAM.</t>
  </si>
  <si>
    <t>50 X 15</t>
  </si>
  <si>
    <t>KG</t>
  </si>
  <si>
    <t>BLP316-050X05</t>
  </si>
  <si>
    <t>BARRA ACC. AISI 316 LAM.</t>
  </si>
  <si>
    <t>50 X 5</t>
  </si>
  <si>
    <t>KG</t>
  </si>
  <si>
    <t>BLP316-050X06</t>
  </si>
  <si>
    <t>BARRA ACC. AISI 316 CES.</t>
  </si>
  <si>
    <t>30 X 10</t>
  </si>
  <si>
    <t>KG</t>
  </si>
  <si>
    <t>BCE316-030X12</t>
  </si>
  <si>
    <t>BARRA ACC. AISI 316 CES.</t>
  </si>
  <si>
    <t>30 X 12</t>
  </si>
  <si>
    <t>KG</t>
  </si>
  <si>
    <t>BCE316-035X08</t>
  </si>
  <si>
    <t>BARRA ACC. AISI 316 CES.</t>
  </si>
  <si>
    <t>35 X 8</t>
  </si>
  <si>
    <t>KG</t>
  </si>
  <si>
    <t>BCE316-035X12</t>
  </si>
  <si>
    <t>BARRA ACC. AISI 316 CES.</t>
  </si>
  <si>
    <t>35 X 12</t>
  </si>
  <si>
    <t>KG</t>
  </si>
  <si>
    <t>BCE316-040X03</t>
  </si>
  <si>
    <t>BARRA ACC. AISI 316 CES.</t>
  </si>
  <si>
    <t>40 X 3</t>
  </si>
  <si>
    <t>KG</t>
  </si>
  <si>
    <t>BCE316-040X04</t>
  </si>
  <si>
    <t>BARRA ACC. AISI 316 CES.</t>
  </si>
  <si>
    <t>40 X 4</t>
  </si>
  <si>
    <t>KG</t>
  </si>
  <si>
    <t>BCE316-040X05</t>
  </si>
  <si>
    <t>BARRA ACC. AISI 316 CES.</t>
  </si>
  <si>
    <t>40 X 5</t>
  </si>
  <si>
    <t>KG</t>
  </si>
  <si>
    <t>BCE316-040X06</t>
  </si>
  <si>
    <t>BARRA ACC. AISI 316 CES.</t>
  </si>
  <si>
    <t>40 X 6</t>
  </si>
  <si>
    <t>KG</t>
  </si>
  <si>
    <t>BCE316-040X08</t>
  </si>
  <si>
    <t>BARRA ACC. AISI 316 CES.</t>
  </si>
  <si>
    <t>40 X 8</t>
  </si>
  <si>
    <t>KG</t>
  </si>
  <si>
    <t>BCE316-040X10</t>
  </si>
  <si>
    <t>BARRA ACC. AISI 316 CES.</t>
  </si>
  <si>
    <t>40 X 10</t>
  </si>
  <si>
    <t>KG</t>
  </si>
  <si>
    <t>BCE316-050X03</t>
  </si>
  <si>
    <t>BARRA ACC. AISI 316 CES.</t>
  </si>
  <si>
    <t>50 X 3</t>
  </si>
  <si>
    <t>KG</t>
  </si>
  <si>
    <t>BCE316-050X04</t>
  </si>
  <si>
    <t>BARRA ACC. AISI 316 CES.</t>
  </si>
  <si>
    <t>50 X 4</t>
  </si>
  <si>
    <t>KG</t>
  </si>
  <si>
    <t>BCE316-050X05</t>
  </si>
  <si>
    <t>BARRA ACC. AISI 316 CES.</t>
  </si>
  <si>
    <t>50 X 5</t>
  </si>
  <si>
    <t>KG</t>
  </si>
  <si>
    <t>BCE316-050X06</t>
  </si>
  <si>
    <t>BARRA ACC. AISI 316 CES.</t>
  </si>
  <si>
    <t>50 X 6</t>
  </si>
  <si>
    <t>KG</t>
  </si>
  <si>
    <t>BCE316-050X08</t>
  </si>
  <si>
    <t>BARRA ACC. AISI 316 CES.</t>
  </si>
  <si>
    <t>50 X 8</t>
  </si>
  <si>
    <t>KG</t>
  </si>
  <si>
    <t>BCE316-050X10</t>
  </si>
  <si>
    <t>BARRA ACC. AISI 316 CES.</t>
  </si>
  <si>
    <t>50 X 10</t>
  </si>
  <si>
    <t>KG</t>
  </si>
  <si>
    <t>BCE316-050X12</t>
  </si>
  <si>
    <t>BARRA ACC. AISI 316 CES.</t>
  </si>
  <si>
    <t>50 X 12</t>
  </si>
  <si>
    <t>KG</t>
  </si>
  <si>
    <t>BCE316-060X03</t>
  </si>
  <si>
    <t>BARRA ACC. AISI 316 CES.</t>
  </si>
  <si>
    <t>60 X 3</t>
  </si>
  <si>
    <t>KG</t>
  </si>
  <si>
    <t>BCE316-060X04</t>
  </si>
  <si>
    <t>BARRA ACC. AISI 316 CES.</t>
  </si>
  <si>
    <t>60 X 4</t>
  </si>
  <si>
    <t>KG</t>
  </si>
  <si>
    <t>BCE316-060X05</t>
  </si>
  <si>
    <t>BARRA ACC. AISI 316 CES.</t>
  </si>
  <si>
    <t>60 X 5</t>
  </si>
  <si>
    <t>KG</t>
  </si>
  <si>
    <t>BCE316-060X06</t>
  </si>
  <si>
    <t>BARRA ACC. AISI 316 CES.</t>
  </si>
  <si>
    <t>60 X 6</t>
  </si>
  <si>
    <t>KG</t>
  </si>
  <si>
    <t>BCE316-060X08</t>
  </si>
  <si>
    <t>BARRA ACC. AISI 316 CES.</t>
  </si>
  <si>
    <t>60 X 8</t>
  </si>
  <si>
    <t>KG</t>
  </si>
  <si>
    <t>BCE316-060X10</t>
  </si>
  <si>
    <t>BARRA ACC. AISI 316 CES.</t>
  </si>
  <si>
    <t>60 X 10</t>
  </si>
  <si>
    <t>KG</t>
  </si>
  <si>
    <t>BCE316-065X06</t>
  </si>
  <si>
    <t>BARRA ACC. AISI 316 CES.</t>
  </si>
  <si>
    <t>65 X 6</t>
  </si>
  <si>
    <t>KG</t>
  </si>
  <si>
    <t>BCE316-070C04</t>
  </si>
  <si>
    <t>BARRA ACC. AISI 316 CES.</t>
  </si>
  <si>
    <t>70 X 4</t>
  </si>
  <si>
    <t>KG</t>
  </si>
  <si>
    <t>BCE316-070X05</t>
  </si>
  <si>
    <t>BARRA ACC. AISI 316 CES.</t>
  </si>
  <si>
    <t>70 X 5</t>
  </si>
  <si>
    <t>KG</t>
  </si>
  <si>
    <t>BCE316-070X06</t>
  </si>
  <si>
    <t>BARRA ACC. AISI 316 CES.</t>
  </si>
  <si>
    <t>70 X 6</t>
  </si>
  <si>
    <t>KG</t>
  </si>
  <si>
    <t>BCE316-070X08</t>
  </si>
  <si>
    <t>BARRA ACC. AISI 316 CES.</t>
  </si>
  <si>
    <t>70 X 8</t>
  </si>
  <si>
    <t>KG</t>
  </si>
  <si>
    <t>BCE316-070X10</t>
  </si>
  <si>
    <t>BARRA ACC. AISI 316 CES.</t>
  </si>
  <si>
    <t>70 X 10</t>
  </si>
  <si>
    <t>KG</t>
  </si>
  <si>
    <t>BCE316-070X12</t>
  </si>
  <si>
    <t>BARRA ACC. AISI 316 CES.</t>
  </si>
  <si>
    <t>70 X 12</t>
  </si>
  <si>
    <t>KG</t>
  </si>
  <si>
    <t>BCE316-080X06</t>
  </si>
  <si>
    <t>BARRA ACC. AISI 316 CES.</t>
  </si>
  <si>
    <t>80 X 6</t>
  </si>
  <si>
    <t>KG</t>
  </si>
  <si>
    <t>BCE316-080X08</t>
  </si>
  <si>
    <t>BARRA ACC. AISI 316 CES.</t>
  </si>
  <si>
    <t>80 X 8</t>
  </si>
  <si>
    <t>KG</t>
  </si>
  <si>
    <t>BCE316-080X10</t>
  </si>
  <si>
    <t>BARRA ACC. AISI 316 CES.</t>
  </si>
  <si>
    <t>80 X 10</t>
  </si>
  <si>
    <t>KG</t>
  </si>
  <si>
    <t>BCE316-080X12</t>
  </si>
  <si>
    <t>BARRA ACC. AISI 316 CES.</t>
  </si>
  <si>
    <t>80 X 12</t>
  </si>
  <si>
    <t>KG</t>
  </si>
  <si>
    <t>BCE316-090X06</t>
  </si>
  <si>
    <t>BARRA ACC. AISI 316 CES.</t>
  </si>
  <si>
    <t>90 X 6</t>
  </si>
  <si>
    <t>KG</t>
  </si>
  <si>
    <t>BCE316-090X10</t>
  </si>
  <si>
    <t>BARRA ACC. AISI 316 CES.</t>
  </si>
  <si>
    <t>90 X 10</t>
  </si>
  <si>
    <t>KG</t>
  </si>
  <si>
    <t>CURVE EL. ACC. AISI 316 90°</t>
  </si>
  <si>
    <t>60,30 X 2</t>
  </si>
  <si>
    <t>PZ</t>
  </si>
  <si>
    <t>CUR2316-070,00X2,0</t>
  </si>
  <si>
    <t>CURVE EL. ACC. AISI 316 90°</t>
  </si>
  <si>
    <t>70,00 X 2</t>
  </si>
  <si>
    <t>PZ</t>
  </si>
  <si>
    <t>CUR2316-076,1X2</t>
  </si>
  <si>
    <t>CURVE EL. ACC. AISI 316 90°</t>
  </si>
  <si>
    <t>76,10 X 2</t>
  </si>
  <si>
    <t>PZ</t>
  </si>
  <si>
    <t>CUR2316-080,00X2,0</t>
  </si>
  <si>
    <t>CURVE EL. ACC. AISI 316 90°</t>
  </si>
  <si>
    <t>80,00 X 2</t>
  </si>
  <si>
    <t>PZ</t>
  </si>
  <si>
    <t>CUR2316-088,90X2</t>
  </si>
  <si>
    <t>CURVE EL. ACC. AISI 316 90°</t>
  </si>
  <si>
    <t>88,90 X 2</t>
  </si>
  <si>
    <t>PZ</t>
  </si>
  <si>
    <t>CUR2316-101,6X2</t>
  </si>
  <si>
    <t>CURVE EL. ACC. AISI 316 90°</t>
  </si>
  <si>
    <t>101,60 X 2</t>
  </si>
  <si>
    <t>PZ</t>
  </si>
  <si>
    <t>CUR2316-114,3X2,0</t>
  </si>
  <si>
    <t>CURVE EL. ACC. AISI 316 90°</t>
  </si>
  <si>
    <t>114,30 X 2</t>
  </si>
  <si>
    <t>PZ</t>
  </si>
  <si>
    <t>CUR2316-129,0X2,0</t>
  </si>
  <si>
    <t>CURVE EL. ACC. AISI 316 90°</t>
  </si>
  <si>
    <t>129,00 X 2</t>
  </si>
  <si>
    <t>PZ</t>
  </si>
  <si>
    <t>CUR2316-139,7X2,0</t>
  </si>
  <si>
    <t>CURVE EL. ACC. AISI 316 90°</t>
  </si>
  <si>
    <t>139,70 X 2</t>
  </si>
  <si>
    <t>PZ</t>
  </si>
  <si>
    <t>CUR2316-168,3X2,0</t>
  </si>
  <si>
    <t>CURVE EL. ACC. AISI 316 90°</t>
  </si>
  <si>
    <t>168,30 X 2</t>
  </si>
  <si>
    <t>PZ</t>
  </si>
  <si>
    <t>CUR2316-219,1X2,0</t>
  </si>
  <si>
    <t>CURVE EL. ACC. AISI 316 90°</t>
  </si>
  <si>
    <t>219,1 X 2</t>
  </si>
  <si>
    <t>PZ</t>
  </si>
  <si>
    <t>CUR2316-273,00X2,0</t>
  </si>
  <si>
    <t>CURVE EL. ACC. AISI 316 90°</t>
  </si>
  <si>
    <t>273 X 2</t>
  </si>
  <si>
    <t>PZ</t>
  </si>
  <si>
    <t>CUR2316-45°</t>
  </si>
  <si>
    <t>CURVE EL. ACC. AISI 316 45°</t>
  </si>
  <si>
    <t>PZ</t>
  </si>
  <si>
    <t>CUR231645-168,3</t>
  </si>
  <si>
    <t>CURVE EL. ACC. AISI 316 45°</t>
  </si>
  <si>
    <t>168,3 X 2</t>
  </si>
  <si>
    <t>PZ</t>
  </si>
  <si>
    <t>CUR231645-219,1</t>
  </si>
  <si>
    <t>CURVE EL. ACC. AISI 316 45°</t>
  </si>
  <si>
    <t>219,1 X 2</t>
  </si>
  <si>
    <t>PZ</t>
  </si>
  <si>
    <t>CUR3304-</t>
  </si>
  <si>
    <t>CURVE EL. ACC. AISI 304 90°</t>
  </si>
  <si>
    <t>PZ</t>
  </si>
  <si>
    <t>CUR3304-021,30X3,0</t>
  </si>
  <si>
    <t>CURVE EL. ACC. AISI 304 90°</t>
  </si>
  <si>
    <t>21,30 X 3</t>
  </si>
  <si>
    <t>PZ</t>
  </si>
  <si>
    <t>CUR3304-026,90X3,0</t>
  </si>
  <si>
    <t>CURVE EL. ACC. AISI 304 90°</t>
  </si>
  <si>
    <t>26,90 X 3</t>
  </si>
  <si>
    <t>PZ</t>
  </si>
  <si>
    <t>CUR3304-033,7X3</t>
  </si>
  <si>
    <t>CURVE EL. ACC. AISI 304 90°</t>
  </si>
  <si>
    <t>33,70 X 3</t>
  </si>
  <si>
    <t>PZ</t>
  </si>
  <si>
    <t>CUR3304-042,4X3</t>
  </si>
  <si>
    <t>CURVE EL. ACC. AISI 304 90°</t>
  </si>
  <si>
    <t>42,40 X 3</t>
  </si>
  <si>
    <t>PZ</t>
  </si>
  <si>
    <t>CUR3304-048,30X3</t>
  </si>
  <si>
    <t>CURVE EL. ACC. AISI 304 90°</t>
  </si>
  <si>
    <t>48,30 X 3</t>
  </si>
  <si>
    <t>PZ</t>
  </si>
  <si>
    <t>CUR3304-060,30X3,0</t>
  </si>
  <si>
    <t>CURVE EL. ACC. AISI 304 90°</t>
  </si>
  <si>
    <t>60,30 X 3</t>
  </si>
  <si>
    <t>PZ</t>
  </si>
  <si>
    <t>CUR3304-076,10X3,0</t>
  </si>
  <si>
    <t>CURVE EL. ACC. AISI 304 90°</t>
  </si>
  <si>
    <t>76,10 X 3</t>
  </si>
  <si>
    <t>PZ</t>
  </si>
  <si>
    <t>CUR3304-088,90X3,0</t>
  </si>
  <si>
    <t>CURVE EL. ACC. AISI 304 90°</t>
  </si>
  <si>
    <t>PRO304-100X050X06</t>
  </si>
  <si>
    <t>PROFILO L  ACC. AISI 304</t>
  </si>
  <si>
    <t>100 X 50 X 6</t>
  </si>
  <si>
    <t>KG</t>
  </si>
  <si>
    <t>PRO304-150X060X06</t>
  </si>
  <si>
    <t>PROFILO U ACC. AISI 304</t>
  </si>
  <si>
    <t>60 X150 X 60 X 6</t>
  </si>
  <si>
    <t>KG</t>
  </si>
  <si>
    <t>PRO316</t>
  </si>
  <si>
    <t>PROFILO ACC. AISI 316</t>
  </si>
  <si>
    <t>KG</t>
  </si>
  <si>
    <t>PROVA</t>
  </si>
  <si>
    <t>PROVA U.M</t>
  </si>
  <si>
    <t>MT</t>
  </si>
  <si>
    <t>RACC304-</t>
  </si>
  <si>
    <t>*</t>
  </si>
  <si>
    <t>PZ</t>
  </si>
  <si>
    <t>RACC316-</t>
  </si>
  <si>
    <t xml:space="preserve"> </t>
  </si>
  <si>
    <t>PZ</t>
  </si>
  <si>
    <t>RACCLUC-304</t>
  </si>
  <si>
    <t>*</t>
  </si>
  <si>
    <t>PZ</t>
  </si>
  <si>
    <t>RACCLUC-316</t>
  </si>
  <si>
    <t xml:space="preserve"> </t>
  </si>
  <si>
    <t>PZ</t>
  </si>
  <si>
    <t>RACCSS-304</t>
  </si>
  <si>
    <t>*</t>
  </si>
  <si>
    <t>PZ</t>
  </si>
  <si>
    <t>RACCSS-316</t>
  </si>
  <si>
    <t>*</t>
  </si>
  <si>
    <t>PZ</t>
  </si>
  <si>
    <t>RC2304-</t>
  </si>
  <si>
    <t>RIDUZ. CONC. AISI 304 SP. 2</t>
  </si>
  <si>
    <t>PZ</t>
  </si>
  <si>
    <t>RC2304-026,9X021,3</t>
  </si>
  <si>
    <t>RIDUZ. CONC. AISI 304 SP. 2</t>
  </si>
  <si>
    <t>26,9 X 21,3</t>
  </si>
  <si>
    <t>PZ</t>
  </si>
  <si>
    <t>RC2304-033,7X021,3</t>
  </si>
  <si>
    <t>RIDUZ. CONC. AISI 304 SP. 2</t>
  </si>
  <si>
    <t>33,7 X 21,3</t>
  </si>
  <si>
    <t>PZ</t>
  </si>
  <si>
    <t>RC2304-033,7X026,9</t>
  </si>
  <si>
    <t>RIDUZ. CONC. AISI 304 SP. 2</t>
  </si>
  <si>
    <t>33,7 X 26,9</t>
  </si>
  <si>
    <t>PZ</t>
  </si>
  <si>
    <t>RC2304-042,4X026,9</t>
  </si>
  <si>
    <t>RIDUZ. CONC. AISI 304 SP. 2</t>
  </si>
  <si>
    <t>42,4 X 26,9</t>
  </si>
  <si>
    <t>PZ</t>
  </si>
  <si>
    <t>RC2304-042,4X033,7</t>
  </si>
  <si>
    <t>RIDUZ. CONC. AISI 304 SP. 2</t>
  </si>
  <si>
    <t>42,4 X 33,7</t>
  </si>
  <si>
    <t>PZ</t>
  </si>
  <si>
    <t>RC2304-048,3X026,9</t>
  </si>
  <si>
    <t>RIDUZ. CONC. AISI 304 SP. 2</t>
  </si>
  <si>
    <t>48,3 X 26,9</t>
  </si>
  <si>
    <t>PZ</t>
  </si>
  <si>
    <t>RC2304-048,3X033,7</t>
  </si>
  <si>
    <t>RIDUZ. CONC. AISI 304 SP. 2</t>
  </si>
  <si>
    <t>48,3 X 33,7</t>
  </si>
  <si>
    <t>PZ</t>
  </si>
  <si>
    <t>RC2304-048,3X042,4</t>
  </si>
  <si>
    <t>RIDUZ. CONC. AISI 304 SP. 2</t>
  </si>
  <si>
    <t>48,3 X 42,4</t>
  </si>
  <si>
    <t>PZ</t>
  </si>
  <si>
    <t>RC2304-060,3X026,9</t>
  </si>
  <si>
    <t>RIDUZ. CONC. AISI 304 SP. 2</t>
  </si>
  <si>
    <t>60,3 X 26,9</t>
  </si>
  <si>
    <t>PZ</t>
  </si>
  <si>
    <t>RC2304-060,3X033,7</t>
  </si>
  <si>
    <t>RIDUZ. CONC. AISI 304 SP. 2</t>
  </si>
  <si>
    <t>60,3 X 33,7</t>
  </si>
  <si>
    <t>PZ</t>
  </si>
  <si>
    <t>RC2304-060,3X042,4</t>
  </si>
  <si>
    <t>RIDUZ. CONC. AISI 304 SP. 2</t>
  </si>
  <si>
    <t>60,3 X 42,4</t>
  </si>
  <si>
    <t>PZ</t>
  </si>
  <si>
    <t>RC2304-060,3X048,3</t>
  </si>
  <si>
    <t>RIDUZ. CONC. AISI 304 SP. 2</t>
  </si>
  <si>
    <t>60,3 X 48,3</t>
  </si>
  <si>
    <t>PZ</t>
  </si>
  <si>
    <t>RC2304-076,1X026,9</t>
  </si>
  <si>
    <t>RIDUZ. CONC. AISI 304 SP. 2</t>
  </si>
  <si>
    <t>76,1 X 26,9</t>
  </si>
  <si>
    <t>PZ</t>
  </si>
  <si>
    <t>RC2304-076,1X033,7</t>
  </si>
  <si>
    <t>RIDUZ. CONC. AISI 304 SP. 2</t>
  </si>
  <si>
    <t>76,1 X 33,7</t>
  </si>
  <si>
    <t>PZ</t>
  </si>
  <si>
    <t>RC2304-076,1X060,3</t>
  </si>
  <si>
    <t>RIDUZ. CONC. AISI 304 SP. 2</t>
  </si>
  <si>
    <t>76,1 X 60,3</t>
  </si>
  <si>
    <t>PZ</t>
  </si>
  <si>
    <t>RC2304-076,1X48,3</t>
  </si>
  <si>
    <t>RIDUZ. CONC. AISI 304 SP. 2</t>
  </si>
  <si>
    <t>76,1 X 48,3</t>
  </si>
  <si>
    <t>PZ</t>
  </si>
  <si>
    <t>RC2304-088,9X048,3</t>
  </si>
  <si>
    <t>RIDUZ. CONC. AISI 304 SP. 2</t>
  </si>
  <si>
    <t>88,9 X 48,3</t>
  </si>
  <si>
    <t>PZ</t>
  </si>
  <si>
    <t>RC2304-088,9X060,3</t>
  </si>
  <si>
    <t>RIDUZ. CONC. AISI 304 SP. 2</t>
  </si>
  <si>
    <t>88,9 X 60,3</t>
  </si>
  <si>
    <t>PZ</t>
  </si>
  <si>
    <t>RC2304-088,9X076,1</t>
  </si>
  <si>
    <t>RIDUZ. CONC. AISI 304 SP. 2</t>
  </si>
  <si>
    <t>88,9 X 76,1</t>
  </si>
  <si>
    <t>PZ</t>
  </si>
  <si>
    <t>CURLUC304-040X1,5</t>
  </si>
  <si>
    <t>KG</t>
  </si>
  <si>
    <t>ANG316-60X60X6</t>
  </si>
  <si>
    <t>ANG. ACC. AISI 316 LAM.</t>
  </si>
  <si>
    <t>60 X 60 X 6</t>
  </si>
  <si>
    <t>KG</t>
  </si>
  <si>
    <t>ANG316-75X75X10</t>
  </si>
  <si>
    <t>ANG. ACC. AISI 316 LAM.</t>
  </si>
  <si>
    <t>75 X 75 X 10</t>
  </si>
  <si>
    <t>KG</t>
  </si>
  <si>
    <t>ANG316-80X80X8</t>
  </si>
  <si>
    <t>ANG. ACC. AISI 316 LAM.</t>
  </si>
  <si>
    <t>80 X 80 X 8</t>
  </si>
  <si>
    <t>KG</t>
  </si>
  <si>
    <t>AVP*</t>
  </si>
  <si>
    <t>BARRA ACCIAIO AVP</t>
  </si>
  <si>
    <t xml:space="preserve"> </t>
  </si>
  <si>
    <t>KG</t>
  </si>
  <si>
    <t>BANC</t>
  </si>
  <si>
    <t>BANCALE IN LEGNO IN ADD.TO</t>
  </si>
  <si>
    <t>PZ</t>
  </si>
  <si>
    <t>BANC1000</t>
  </si>
  <si>
    <t>BANCALE IN LEGNO H. 1000</t>
  </si>
  <si>
    <t>PZ</t>
  </si>
  <si>
    <t>BANC1250</t>
  </si>
  <si>
    <t>BANCALE IN LEGNO H. 1250</t>
  </si>
  <si>
    <t>PZ</t>
  </si>
  <si>
    <t>BANC1500</t>
  </si>
  <si>
    <t>BANCALE IN LEGNO H. 1500</t>
  </si>
  <si>
    <t>PZ</t>
  </si>
  <si>
    <t>BANC2000</t>
  </si>
  <si>
    <t>BANCALE IN LEGNO H. 2000</t>
  </si>
  <si>
    <t>PZ</t>
  </si>
  <si>
    <t>BCA304-050X10L=6</t>
  </si>
  <si>
    <t>BARRA ACC. AISI 304 L=6000</t>
  </si>
  <si>
    <t>50 X 10</t>
  </si>
  <si>
    <t>KG</t>
  </si>
  <si>
    <t>BCE304</t>
  </si>
  <si>
    <t>BARRA ACC. AISI 304 CES.</t>
  </si>
  <si>
    <t>KG</t>
  </si>
  <si>
    <t>BCE304-010X03</t>
  </si>
  <si>
    <t>BARRA ACC. AISI 304 CES.</t>
  </si>
  <si>
    <t>10 X 3</t>
  </si>
  <si>
    <t>KG</t>
  </si>
  <si>
    <t>BCE304-010X04</t>
  </si>
  <si>
    <t>BARRA ACC. AISI 304 CES.</t>
  </si>
  <si>
    <t>10 X 4</t>
  </si>
  <si>
    <t>KG</t>
  </si>
  <si>
    <t>BCE304-010X05</t>
  </si>
  <si>
    <t>BARRA ACC. AISI 304 CES.</t>
  </si>
  <si>
    <t>10 X 5</t>
  </si>
  <si>
    <t>KG</t>
  </si>
  <si>
    <t>BCE304-012X03</t>
  </si>
  <si>
    <t>BARRA ACC. AISI 304 CES.</t>
  </si>
  <si>
    <t>12 X 3</t>
  </si>
  <si>
    <t>KG</t>
  </si>
  <si>
    <t>BCE304-012X04</t>
  </si>
  <si>
    <t>BARRA ACC. AISI 304 CES.</t>
  </si>
  <si>
    <t>12 X 4</t>
  </si>
  <si>
    <t>KG</t>
  </si>
  <si>
    <t>BCE304-012X05</t>
  </si>
  <si>
    <t>BARRA ACC. AISI 304 CES.</t>
  </si>
  <si>
    <t>12 X 5</t>
  </si>
  <si>
    <t>KG</t>
  </si>
  <si>
    <t>BCE304-012X06</t>
  </si>
  <si>
    <t>BARRA ACC. AISI 304 CES.</t>
  </si>
  <si>
    <t>12 X 6</t>
  </si>
  <si>
    <t>KG</t>
  </si>
  <si>
    <t>BCE304-015X02</t>
  </si>
  <si>
    <t>BARRA ACC. AISI 304 CES.</t>
  </si>
  <si>
    <t>15 X 2</t>
  </si>
  <si>
    <t>KG</t>
  </si>
  <si>
    <t>BCE304-015X03</t>
  </si>
  <si>
    <t>BARRA ACC. AISI 304 CES.</t>
  </si>
  <si>
    <t>15 X 3</t>
  </si>
  <si>
    <t>KG</t>
  </si>
  <si>
    <t>BCE304-015X04</t>
  </si>
  <si>
    <t>BARRA ACC. AISI 304 CES.</t>
  </si>
  <si>
    <t>15 X 4</t>
  </si>
  <si>
    <t>KG</t>
  </si>
  <si>
    <t>BCE304-015X05</t>
  </si>
  <si>
    <t>BARRA ACC. AISI 304 CES.</t>
  </si>
  <si>
    <t>15 X 5</t>
  </si>
  <si>
    <t>KG</t>
  </si>
  <si>
    <t>BCE304-015X06</t>
  </si>
  <si>
    <t>BARRA ACC. AISI 304 CES.</t>
  </si>
  <si>
    <t>15 X 6</t>
  </si>
  <si>
    <t>KG</t>
  </si>
  <si>
    <t>BCE304-020X02</t>
  </si>
  <si>
    <t>BARRA ACC. AISI 304 CES.</t>
  </si>
  <si>
    <t>20 X 2</t>
  </si>
  <si>
    <t>KG</t>
  </si>
  <si>
    <t>BCE304-020X03</t>
  </si>
  <si>
    <t>BARRA ACC. AISI 304 CES.</t>
  </si>
  <si>
    <t>20 X 3</t>
  </si>
  <si>
    <t>KG</t>
  </si>
  <si>
    <t>BCE304-020X04</t>
  </si>
  <si>
    <t>BARRA ACC. AISI 304 CES.</t>
  </si>
  <si>
    <t>20 X 4</t>
  </si>
  <si>
    <t>KG</t>
  </si>
  <si>
    <t>BCE304-020X04X5200</t>
  </si>
  <si>
    <t>BARRA ACC. AISI 304 CES. L=5200</t>
  </si>
  <si>
    <t>20 X 4</t>
  </si>
  <si>
    <t>KG</t>
  </si>
  <si>
    <t>BCE304-020X04X6000</t>
  </si>
  <si>
    <t>BARRA ACC. AISI 304 CES. L=6000</t>
  </si>
  <si>
    <t>20 X 4</t>
  </si>
  <si>
    <t>KG</t>
  </si>
  <si>
    <t>BCE304-020X05</t>
  </si>
  <si>
    <t>BARRA ACC. AISI 304 CES.</t>
  </si>
  <si>
    <t>20 X 5</t>
  </si>
  <si>
    <t>KG</t>
  </si>
  <si>
    <t>BCE304-020X05X5200</t>
  </si>
  <si>
    <t>BARRA ACC. AISI 304 CES.  L=5200</t>
  </si>
  <si>
    <t>20 X 5</t>
  </si>
  <si>
    <t>KG</t>
  </si>
  <si>
    <t>BCE304-020X05X6000</t>
  </si>
  <si>
    <t>BARRA ACC. AISI 304 CES. L=6000</t>
  </si>
  <si>
    <t>20 X 5</t>
  </si>
  <si>
    <t>KG</t>
  </si>
  <si>
    <t>BCE304-020X06</t>
  </si>
  <si>
    <t>BARRA ACC. AISI 304 CES.</t>
  </si>
  <si>
    <t>20 X 6</t>
  </si>
  <si>
    <t>KG</t>
  </si>
  <si>
    <t>BCE304-020X08</t>
  </si>
  <si>
    <t>BARRA ACC. AISI 304 CES.</t>
  </si>
  <si>
    <t>20 X 8</t>
  </si>
  <si>
    <t>KG</t>
  </si>
  <si>
    <t>BCE304-020X10</t>
  </si>
  <si>
    <t>BARRA ACC. AISI 304 CES.</t>
  </si>
  <si>
    <t>20 X 10</t>
  </si>
  <si>
    <t>KG</t>
  </si>
  <si>
    <t>BCE304-020X10X6000</t>
  </si>
  <si>
    <t>BARRA ACC. AISI 304 CES.  L=6000</t>
  </si>
  <si>
    <t>20 X 10</t>
  </si>
  <si>
    <t>KG</t>
  </si>
  <si>
    <t>BCE304-020X12</t>
  </si>
  <si>
    <t>BARRA ACC. AISI 304 CES.</t>
  </si>
  <si>
    <t>20 X 12</t>
  </si>
  <si>
    <t>KG</t>
  </si>
  <si>
    <t>BCE304-025X03</t>
  </si>
  <si>
    <t>BARRA ACC. AISI 304 CES.</t>
  </si>
  <si>
    <t>25 X 3</t>
  </si>
  <si>
    <t>KG</t>
  </si>
  <si>
    <t>BCE304-025X04</t>
  </si>
  <si>
    <t>BARRA ACC. AISI 304 CES.</t>
  </si>
  <si>
    <t>25 X 4</t>
  </si>
  <si>
    <t>KG</t>
  </si>
  <si>
    <t>BCE304-025X05</t>
  </si>
  <si>
    <t>BARRA ACC. AISI 304 CES.</t>
  </si>
  <si>
    <t>25 X 5</t>
  </si>
  <si>
    <t>KG</t>
  </si>
  <si>
    <t>BCE304-025X05X6000</t>
  </si>
  <si>
    <t>BARRA ACC. AISI 304 CES. L=6000</t>
  </si>
  <si>
    <t>25 X 5</t>
  </si>
  <si>
    <t>KG</t>
  </si>
  <si>
    <t>BCE304-025X06</t>
  </si>
  <si>
    <t>BARRA ACC. AISI 304 CES.</t>
  </si>
  <si>
    <t>25 X 6</t>
  </si>
  <si>
    <t>KG</t>
  </si>
  <si>
    <t>BCE304-025X08</t>
  </si>
  <si>
    <t>BARRA ACC. AISI 304 CES.</t>
  </si>
  <si>
    <t>25 X 8</t>
  </si>
  <si>
    <t>KG</t>
  </si>
  <si>
    <t>BCE304-025X08SAT</t>
  </si>
  <si>
    <t>BARRA ACC. AISI 304 CES. SATINATO</t>
  </si>
  <si>
    <t>25 X 8</t>
  </si>
  <si>
    <t>KG</t>
  </si>
  <si>
    <t>BCE304-025X10</t>
  </si>
  <si>
    <t>BARRA ACC. AISI 304 CES.</t>
  </si>
  <si>
    <t>25 X 10</t>
  </si>
  <si>
    <t>KG</t>
  </si>
  <si>
    <t>BCE304-030X03</t>
  </si>
  <si>
    <t>BARRA ACC. AISI 304 CES.</t>
  </si>
  <si>
    <t>30 X 3</t>
  </si>
  <si>
    <t>KG</t>
  </si>
  <si>
    <t>FONDO BOMBATO  ACC. AISI 304</t>
  </si>
  <si>
    <t>219,1 X  3,0</t>
  </si>
  <si>
    <t>PZ</t>
  </si>
  <si>
    <t>FB304-273,0X3,0</t>
  </si>
  <si>
    <t>FONDO BOMBATO  ACC. AISI 304</t>
  </si>
  <si>
    <t>273,0 X  3,0</t>
  </si>
  <si>
    <t>PZ</t>
  </si>
  <si>
    <t>FB304-323,8X2,0</t>
  </si>
  <si>
    <t>FONDO BOMBATO  ACC. AISI 304</t>
  </si>
  <si>
    <t>323,9 X  2,0</t>
  </si>
  <si>
    <t>PZ</t>
  </si>
  <si>
    <t>FB304-323,9X3,0</t>
  </si>
  <si>
    <t>FONDO BOMBATO  ACC. AISI 304</t>
  </si>
  <si>
    <t>323,9 X  3,0</t>
  </si>
  <si>
    <t>PZ</t>
  </si>
  <si>
    <t>FB316-</t>
  </si>
  <si>
    <t>FONDO BOMBATO  ACC. AISI 316</t>
  </si>
  <si>
    <t>PZ</t>
  </si>
  <si>
    <t>FBSS304-</t>
  </si>
  <si>
    <t>FONDO BOMBATO S/S ACC. AISI 304</t>
  </si>
  <si>
    <t>PZ</t>
  </si>
  <si>
    <t>FBSS304-048,30X3,6</t>
  </si>
  <si>
    <t>FONDO BOMBATO S/S ACC. AISI 304</t>
  </si>
  <si>
    <t>48,30  X  3,68</t>
  </si>
  <si>
    <t>PZ</t>
  </si>
  <si>
    <t>FBSS304-141,30X3,4</t>
  </si>
  <si>
    <t>FONDO BOMBATO S/S ACC. AISI 304</t>
  </si>
  <si>
    <t>141,30  X  3,40</t>
  </si>
  <si>
    <t>PZ</t>
  </si>
  <si>
    <t>FBSS316-</t>
  </si>
  <si>
    <t>FONDO BOMBATO S/S ACC. AISI 316</t>
  </si>
  <si>
    <t>PZ</t>
  </si>
  <si>
    <t>FEM304-</t>
  </si>
  <si>
    <t>FEMMINA MANDR. AISI 304</t>
  </si>
  <si>
    <t>PZ</t>
  </si>
  <si>
    <t>FIL304</t>
  </si>
  <si>
    <t>FILO ACC. AISI 304</t>
  </si>
  <si>
    <t>KG</t>
  </si>
  <si>
    <t>FLA304</t>
  </si>
  <si>
    <t>FLANGIA ACC. AISI 304</t>
  </si>
  <si>
    <t>PZ</t>
  </si>
  <si>
    <t>FLA304-ALL010</t>
  </si>
  <si>
    <t xml:space="preserve">FLANGIA ALLUMINIO </t>
  </si>
  <si>
    <t>DN 10</t>
  </si>
  <si>
    <t>PZ</t>
  </si>
  <si>
    <t>FLA304-ALL015</t>
  </si>
  <si>
    <t xml:space="preserve">FLANGIA ALLUMINIO </t>
  </si>
  <si>
    <t>DN 15</t>
  </si>
  <si>
    <t>PZ</t>
  </si>
  <si>
    <t>FLA304-ALL020</t>
  </si>
  <si>
    <t xml:space="preserve">FLANGIA ALLUMINIO </t>
  </si>
  <si>
    <t>DN 20</t>
  </si>
  <si>
    <t>PZ</t>
  </si>
  <si>
    <t>FLA304-ALL025</t>
  </si>
  <si>
    <t>FLANGIA ALLUMINIO</t>
  </si>
  <si>
    <t>DN 25</t>
  </si>
  <si>
    <t>PZ</t>
  </si>
  <si>
    <t>FLA304-ALL032</t>
  </si>
  <si>
    <t xml:space="preserve">FLANGIA ALLUMINIO </t>
  </si>
  <si>
    <t>DN 32</t>
  </si>
  <si>
    <t>PZ</t>
  </si>
  <si>
    <t>FLA304-ALL040</t>
  </si>
  <si>
    <t xml:space="preserve">FLANGIA ALLUMINIO </t>
  </si>
  <si>
    <t>DN 40</t>
  </si>
  <si>
    <t>PZ</t>
  </si>
  <si>
    <t>FLA304-ALL050</t>
  </si>
  <si>
    <t xml:space="preserve">FLANGIA ALLUMINIO </t>
  </si>
  <si>
    <t>DN 50</t>
  </si>
  <si>
    <t>PZ</t>
  </si>
  <si>
    <t>FLA304-ALL065</t>
  </si>
  <si>
    <t xml:space="preserve">FLANGIA ALLUMINIO </t>
  </si>
  <si>
    <t>DN 65</t>
  </si>
  <si>
    <t>PZ</t>
  </si>
  <si>
    <t>FLA304-ALL080</t>
  </si>
  <si>
    <t xml:space="preserve">FLANGIA ALLUMINIO </t>
  </si>
  <si>
    <t>DN 80</t>
  </si>
  <si>
    <t>PZ</t>
  </si>
  <si>
    <t>FLA304-ALL100</t>
  </si>
  <si>
    <t xml:space="preserve">FLANGIA ALLUMINIO </t>
  </si>
  <si>
    <t>DN 100</t>
  </si>
  <si>
    <t>PZ</t>
  </si>
  <si>
    <t>FLA304-ALL125</t>
  </si>
  <si>
    <t xml:space="preserve">FLANGIA ALLUMINIO </t>
  </si>
  <si>
    <t>DN 125</t>
  </si>
  <si>
    <t>kg</t>
  </si>
  <si>
    <t>BLP304-035X10</t>
  </si>
  <si>
    <t>BARRA ACC. AISI 304 LAM.</t>
  </si>
  <si>
    <t>35 X 10</t>
  </si>
  <si>
    <t>kg</t>
  </si>
  <si>
    <t>BLP304-035X12</t>
  </si>
  <si>
    <t>BARRA ACC. AISI 304 LAM.</t>
  </si>
  <si>
    <t>35 X 12</t>
  </si>
  <si>
    <t>kg</t>
  </si>
  <si>
    <t>BLP304-035X15</t>
  </si>
  <si>
    <t>BARRA ACC. AISI 304 LAM.</t>
  </si>
  <si>
    <t>35 X 15</t>
  </si>
  <si>
    <t>kg</t>
  </si>
  <si>
    <t>BLP304-035X20</t>
  </si>
  <si>
    <t>BARRA ACC. AISI 304 LAM.</t>
  </si>
  <si>
    <t>35 X 20</t>
  </si>
  <si>
    <t>kg</t>
  </si>
  <si>
    <t>BLP304-040X03</t>
  </si>
  <si>
    <t>BARRA ACC. AISI 304 LAM.</t>
  </si>
  <si>
    <t>40 X 3</t>
  </si>
  <si>
    <t>KG</t>
  </si>
  <si>
    <t>BLP304-040X04</t>
  </si>
  <si>
    <t>BARRA ACC. AISI 304 LAM.</t>
  </si>
  <si>
    <t>40 X 4</t>
  </si>
  <si>
    <t>KG</t>
  </si>
  <si>
    <t>BLP304-040X05</t>
  </si>
  <si>
    <t>BARRA ACC. AISI 304 LAM.</t>
  </si>
  <si>
    <t>40 X 5</t>
  </si>
  <si>
    <t>KG</t>
  </si>
  <si>
    <t>BLP304-040X06</t>
  </si>
  <si>
    <t>BARRA ACC. AISI 304 LAM.</t>
  </si>
  <si>
    <t>40 X 6</t>
  </si>
  <si>
    <t>KG</t>
  </si>
  <si>
    <t>BLP304-040X08</t>
  </si>
  <si>
    <t>BARRA ACC. AISI 304 LAM.</t>
  </si>
  <si>
    <t>40 X 8</t>
  </si>
  <si>
    <t>kg</t>
  </si>
  <si>
    <t>BLP304-040X10</t>
  </si>
  <si>
    <t>BARRA ACC. AISI 304 LAM.</t>
  </si>
  <si>
    <t>40 X 10</t>
  </si>
  <si>
    <t>KG</t>
  </si>
  <si>
    <t>BLP304-040X12</t>
  </si>
  <si>
    <t>BARRA ACC. AISI 304 LAM.</t>
  </si>
  <si>
    <t>40 X 12</t>
  </si>
  <si>
    <t>KG</t>
  </si>
  <si>
    <t>BLP304-040X15</t>
  </si>
  <si>
    <t>BARRA ACC. AISI 304 LAM.</t>
  </si>
  <si>
    <t>40 X 15</t>
  </si>
  <si>
    <t>KG</t>
  </si>
  <si>
    <t>BLP304-040X20</t>
  </si>
  <si>
    <t>BARRA ACC. AISI 304 LAM.</t>
  </si>
  <si>
    <t>40 X 20</t>
  </si>
  <si>
    <t>KG</t>
  </si>
  <si>
    <t>BLP304-040X25</t>
  </si>
  <si>
    <t>BARRA ACC. AISI 304 LAM.</t>
  </si>
  <si>
    <t>40 X 25</t>
  </si>
  <si>
    <t>KG</t>
  </si>
  <si>
    <t>BLP304-040X30</t>
  </si>
  <si>
    <t>BARRA ACC. AISI 304 LAM.</t>
  </si>
  <si>
    <t>40 X 30</t>
  </si>
  <si>
    <t>KG</t>
  </si>
  <si>
    <t>BLP304-045X10</t>
  </si>
  <si>
    <t>BARRA ACC. AISI 304 LAM.</t>
  </si>
  <si>
    <t>45 X 10</t>
  </si>
  <si>
    <t>KG</t>
  </si>
  <si>
    <t>BLP304-045X12</t>
  </si>
  <si>
    <t>BARRA ACC. AISI 304 LAM.</t>
  </si>
  <si>
    <t>45 X 12</t>
  </si>
  <si>
    <t>KG</t>
  </si>
  <si>
    <t>BLP304-045X20</t>
  </si>
  <si>
    <t>BARRA ACC. AISI 304 LAM.</t>
  </si>
  <si>
    <t>45 X 20</t>
  </si>
  <si>
    <t>KG</t>
  </si>
  <si>
    <t>BLP304-050X05</t>
  </si>
  <si>
    <t>BARRA ACC. AISI 304 LAM.</t>
  </si>
  <si>
    <t>50 X 5</t>
  </si>
  <si>
    <t>KG</t>
  </si>
  <si>
    <t>BLP304-050X06</t>
  </si>
  <si>
    <t>BARRA ACC. AISI 304 LAM.</t>
  </si>
  <si>
    <t>50 X 6</t>
  </si>
  <si>
    <t>KG</t>
  </si>
  <si>
    <t>BLP304-050X08</t>
  </si>
  <si>
    <t>BARRA ACC. AISI 304 LAM.</t>
  </si>
  <si>
    <t>50 X 8</t>
  </si>
  <si>
    <t>KG</t>
  </si>
  <si>
    <t>BLP304-050X10</t>
  </si>
  <si>
    <t>BARRA ACC. AISI 304 LAM.</t>
  </si>
  <si>
    <t>50 X 10</t>
  </si>
  <si>
    <t>KG</t>
  </si>
  <si>
    <t>BLP304-050X12</t>
  </si>
  <si>
    <t>BARRA ACC. AISI 304 LAM.</t>
  </si>
  <si>
    <t>50 X 12</t>
  </si>
  <si>
    <t>KG</t>
  </si>
  <si>
    <t>BLP304-050X15</t>
  </si>
  <si>
    <t>BARRA ACC. AISI 304 LAM.</t>
  </si>
  <si>
    <t>50 X 15</t>
  </si>
  <si>
    <t>KG</t>
  </si>
  <si>
    <t>BLP304-050X20</t>
  </si>
  <si>
    <t>BARRA ACC. AISI 304 LAM.</t>
  </si>
  <si>
    <t>KG</t>
  </si>
  <si>
    <t>BCE304-050X10L=6</t>
  </si>
  <si>
    <t>BARRA ACC. AISI 304 CES. L=6000</t>
  </si>
  <si>
    <t>50 X 10</t>
  </si>
  <si>
    <t>KG</t>
  </si>
  <si>
    <t>BCE304-050X12</t>
  </si>
  <si>
    <t>BARRA ACC. AISI 304 CES.</t>
  </si>
  <si>
    <t>50 X 12</t>
  </si>
  <si>
    <t>KG</t>
  </si>
  <si>
    <t>BCE304-050X20</t>
  </si>
  <si>
    <t>BARRA ACC. AISI 304 CES.</t>
  </si>
  <si>
    <t>50 X 20</t>
  </si>
  <si>
    <t>KG</t>
  </si>
  <si>
    <t>BCE304-060X03</t>
  </si>
  <si>
    <t>BARRA ACC. AISI 304 CES.</t>
  </si>
  <si>
    <t>60 X 3</t>
  </si>
  <si>
    <t>KG</t>
  </si>
  <si>
    <t>BCE304-060X04</t>
  </si>
  <si>
    <t>BARRA ACC. AISI 304 CES.</t>
  </si>
  <si>
    <t>60 X 4</t>
  </si>
  <si>
    <t>PREZZO MANUALE O EXTRA</t>
  </si>
  <si>
    <t>BLP304-060X25</t>
  </si>
  <si>
    <t>BARRA ACC. AISI 304 LAM.</t>
  </si>
  <si>
    <t>60 X 25</t>
  </si>
  <si>
    <t>KG</t>
  </si>
  <si>
    <t>BLP304-060X30</t>
  </si>
  <si>
    <t>BARRA ACC. AISI 304 LAM.</t>
  </si>
  <si>
    <t>60 X 30</t>
  </si>
  <si>
    <t>KG</t>
  </si>
  <si>
    <t>BLP304-060X35</t>
  </si>
  <si>
    <t>BARRA ACC. AISI 304 LAM.</t>
  </si>
  <si>
    <t>60 X 35</t>
  </si>
  <si>
    <t>KG</t>
  </si>
  <si>
    <t>BLP304-060X40</t>
  </si>
  <si>
    <t>BARRA ACC. AISI 304 LAM.</t>
  </si>
  <si>
    <t>60 X 40</t>
  </si>
  <si>
    <t>KG</t>
  </si>
  <si>
    <t>BLP304-070X05</t>
  </si>
  <si>
    <t>BARRA ACC. AISI 304 LAM.</t>
  </si>
  <si>
    <t>70 X 5</t>
  </si>
  <si>
    <t>KG</t>
  </si>
  <si>
    <t>BLP304-070X06</t>
  </si>
  <si>
    <t>BARRA ACC. AISI 304 LAM.</t>
  </si>
  <si>
    <t>70 X 6</t>
  </si>
  <si>
    <t>KG</t>
  </si>
  <si>
    <t>BLP304-070X08</t>
  </si>
  <si>
    <t>BARRA ACC. AISI 304 LAM.</t>
  </si>
  <si>
    <t>70 X 8</t>
  </si>
  <si>
    <t>KG</t>
  </si>
  <si>
    <t>BLP304-070X10</t>
  </si>
  <si>
    <t>BARRA ACC. AISI 304 LAM.</t>
  </si>
  <si>
    <t>70 X 10</t>
  </si>
  <si>
    <t>KG</t>
  </si>
  <si>
    <t>BLP304-070X12</t>
  </si>
  <si>
    <t>BARRA ACC. AISI 304 LAM.</t>
  </si>
  <si>
    <t>70 X 12</t>
  </si>
  <si>
    <t>KG</t>
  </si>
  <si>
    <t>BLP304-070X15</t>
  </si>
  <si>
    <t>BARRA ACC. AISI 304 LAM.</t>
  </si>
  <si>
    <t>70 X 15</t>
  </si>
  <si>
    <t>KG</t>
  </si>
  <si>
    <t>BLP304-070X20</t>
  </si>
  <si>
    <t>BARRA ACC. AISI 304 LAM.</t>
  </si>
  <si>
    <t>70 X 20</t>
  </si>
  <si>
    <t>KG</t>
  </si>
  <si>
    <t>BLP304-070X25</t>
  </si>
  <si>
    <t>BARRA ACC. AISI 304 LAM.</t>
  </si>
  <si>
    <t>70 X 25</t>
  </si>
  <si>
    <t>KG</t>
  </si>
  <si>
    <t>BLP304-070X30</t>
  </si>
  <si>
    <t>BARRA ACC. AISI 304 LAM.</t>
  </si>
  <si>
    <t>70 X 30</t>
  </si>
  <si>
    <t>KG</t>
  </si>
  <si>
    <t>BLP304-070X40</t>
  </si>
  <si>
    <t>BARRA ACC. AISI 304 LAM.</t>
  </si>
  <si>
    <t>70 X 40</t>
  </si>
  <si>
    <t>KG</t>
  </si>
  <si>
    <t>BLP304-070X50</t>
  </si>
  <si>
    <t>BARRA ACC. AISI 304 LAM.</t>
  </si>
  <si>
    <t>70 X 50</t>
  </si>
  <si>
    <t>KG</t>
  </si>
  <si>
    <t>BLP304-075X40</t>
  </si>
  <si>
    <t>BARRA ACC. AISI 304 LAM.</t>
  </si>
  <si>
    <t>75 X 40</t>
  </si>
  <si>
    <t>KG</t>
  </si>
  <si>
    <t>BLP304-080X05</t>
  </si>
  <si>
    <t>BARRA ACC. AISI 304 LAM.</t>
  </si>
  <si>
    <t>80 X 5</t>
  </si>
  <si>
    <t>KG</t>
  </si>
  <si>
    <t>BLP304-080X06</t>
  </si>
  <si>
    <t>BARRA ACC. AISI 304 LAM.</t>
  </si>
  <si>
    <t>80 X 6</t>
  </si>
  <si>
    <t>KG</t>
  </si>
  <si>
    <t>BLP304-080X08</t>
  </si>
  <si>
    <t>BARRA ACC. AISI 304 LAM.</t>
  </si>
  <si>
    <t>80 X 8</t>
  </si>
  <si>
    <t>kg</t>
  </si>
  <si>
    <t>BLP304-080X10</t>
  </si>
  <si>
    <t>BARRA ACC. AISI 304 LAM.</t>
  </si>
  <si>
    <t>80 X 10</t>
  </si>
  <si>
    <t>KG</t>
  </si>
  <si>
    <t>BLP304-080X12</t>
  </si>
  <si>
    <t>BARRA ACC. AISI 304 LAM.</t>
  </si>
  <si>
    <t>80 X 12</t>
  </si>
  <si>
    <t>KG</t>
  </si>
  <si>
    <t>BLP304-080X15</t>
  </si>
  <si>
    <t>BARRA ACC. AISI 304 LAM.</t>
  </si>
  <si>
    <t>80 X 15</t>
  </si>
  <si>
    <t>KG</t>
  </si>
  <si>
    <t>BLP304-080X20</t>
  </si>
  <si>
    <t>BARRA ACC. AISI 304 LAM.</t>
  </si>
  <si>
    <t>80 X 20</t>
  </si>
  <si>
    <t>KG</t>
  </si>
  <si>
    <t>BLP304-080X25</t>
  </si>
  <si>
    <t>BARRA ACC. AISI 304 LAM.</t>
  </si>
  <si>
    <t>80 X 25</t>
  </si>
  <si>
    <t>KG</t>
  </si>
  <si>
    <t>BLP304-080X30</t>
  </si>
  <si>
    <t>BARRA ACC. AISI 304 LAM.</t>
  </si>
  <si>
    <t>80 X 30</t>
  </si>
  <si>
    <t>KG</t>
  </si>
  <si>
    <t>BLP304-080X40</t>
  </si>
  <si>
    <t>BARRA ACC. AISI 304 LAM.</t>
  </si>
  <si>
    <t>80 X 40</t>
  </si>
  <si>
    <t>KG</t>
  </si>
  <si>
    <t>BLP304-080X50</t>
  </si>
  <si>
    <t>BARRA ACC. AISI 304 LAM.</t>
  </si>
  <si>
    <t>80 X 50</t>
  </si>
  <si>
    <t>KG</t>
  </si>
  <si>
    <t>BLP304-090X10</t>
  </si>
  <si>
    <t>BARRA ACC. AISI 304 LAM.</t>
  </si>
  <si>
    <t>90 X 10</t>
  </si>
  <si>
    <t>KG</t>
  </si>
  <si>
    <t>BLP304-090X15</t>
  </si>
  <si>
    <t>BARRA ACC. AISI 304 LAM.</t>
  </si>
  <si>
    <t>90 X 15</t>
  </si>
  <si>
    <t>KG</t>
  </si>
  <si>
    <t>BLP304-090X20</t>
  </si>
  <si>
    <t>BARRA ACC. AISI 304 LAM.</t>
  </si>
  <si>
    <t>90 X 20</t>
  </si>
  <si>
    <t>KG</t>
  </si>
  <si>
    <t>BLP304-090X25</t>
  </si>
  <si>
    <t>BARRA ACC. AISI 304 LAM.</t>
  </si>
  <si>
    <t>90 X 25</t>
  </si>
  <si>
    <t>KG</t>
  </si>
  <si>
    <t>BLP304-090X30</t>
  </si>
  <si>
    <t>BARRA ACC. AISI 304 LAM.</t>
  </si>
  <si>
    <t>90 X 30</t>
  </si>
  <si>
    <t>KG</t>
  </si>
  <si>
    <t>BLP304-100X05</t>
  </si>
  <si>
    <t>BARRA ACC. AISI 304 LAM.</t>
  </si>
  <si>
    <t>100 X 5</t>
  </si>
  <si>
    <t>KG</t>
  </si>
  <si>
    <t>BLP304-100X06</t>
  </si>
  <si>
    <t>BARRA ACC. AISI 304 LAM.</t>
  </si>
  <si>
    <t>100 X 6</t>
  </si>
  <si>
    <t>KG</t>
  </si>
  <si>
    <t>BLP304-100X08</t>
  </si>
  <si>
    <t>BARRA ACC. AISI 304 LAM.</t>
  </si>
  <si>
    <t>FLANGIA ACC. AISI 316</t>
  </si>
  <si>
    <t>DN 15 PN16</t>
  </si>
  <si>
    <t>PZ</t>
  </si>
  <si>
    <t>FLA316-DN020PN10</t>
  </si>
  <si>
    <t>FLANGIA ACC. AISI 316</t>
  </si>
  <si>
    <t>DN 20 PN10-16</t>
  </si>
  <si>
    <t>PZ</t>
  </si>
  <si>
    <t>FLA316-DN025PN16</t>
  </si>
  <si>
    <t>FLANGIA ACC. AISI 316</t>
  </si>
  <si>
    <t>DN 25 PN16</t>
  </si>
  <si>
    <t>PZ</t>
  </si>
  <si>
    <t>FLA316-DN032PN16</t>
  </si>
  <si>
    <t>FLANGIA ACC. AISI 316</t>
  </si>
  <si>
    <t>DN 32 PN16</t>
  </si>
  <si>
    <t>PZ</t>
  </si>
  <si>
    <t>FLA316-DN050PN16</t>
  </si>
  <si>
    <t>FLANGIA ACC. AISI 316</t>
  </si>
  <si>
    <t>DN 50 PN16</t>
  </si>
  <si>
    <t>PZ</t>
  </si>
  <si>
    <t>FLA316-DN100PN16</t>
  </si>
  <si>
    <t>FLANGIA ACC. AISI 316</t>
  </si>
  <si>
    <t>DN 100 PN16</t>
  </si>
  <si>
    <t>PZ</t>
  </si>
  <si>
    <t>FLA316-DN125PN16</t>
  </si>
  <si>
    <t>FLANGIA ACC. AISI 316</t>
  </si>
  <si>
    <t>DN 125 PN16</t>
  </si>
  <si>
    <t>PZ</t>
  </si>
  <si>
    <t>FLA316-DN150PN16</t>
  </si>
  <si>
    <t>FLANGIA ACC. AISI 316</t>
  </si>
  <si>
    <t>DN 150 PN16</t>
  </si>
  <si>
    <t>PZ</t>
  </si>
  <si>
    <t>FLA316-DN200PN16</t>
  </si>
  <si>
    <t>FLANGIA ACC. AISI 316</t>
  </si>
  <si>
    <t>DN 200 PN16</t>
  </si>
  <si>
    <t>PZ</t>
  </si>
  <si>
    <t>FLA316-DN250PN16</t>
  </si>
  <si>
    <t>FLANGIA ACC. AISI 316</t>
  </si>
  <si>
    <t>DN 250 PN 10-16</t>
  </si>
  <si>
    <t>PZ</t>
  </si>
  <si>
    <t>FLA316-DN25PN6</t>
  </si>
  <si>
    <t>FLANGIA ACC. AISI 316</t>
  </si>
  <si>
    <t>DN 25 PN6</t>
  </si>
  <si>
    <t>PZ</t>
  </si>
  <si>
    <t>FLA316-DN300PN16</t>
  </si>
  <si>
    <t>FLANGIA ACC. AISI 316</t>
  </si>
  <si>
    <t>DN 300 PN 10</t>
  </si>
  <si>
    <t>PZ</t>
  </si>
  <si>
    <t>FLA316-DN400PN6</t>
  </si>
  <si>
    <t>FLANGIA ACC. AISI 316</t>
  </si>
  <si>
    <t>DN 400 PN6</t>
  </si>
  <si>
    <t>PZ</t>
  </si>
  <si>
    <t>FLA316-DN65PN16</t>
  </si>
  <si>
    <t xml:space="preserve">FLANGIA ACC. AISI 316 </t>
  </si>
  <si>
    <t>DN 65 PN16</t>
  </si>
  <si>
    <t>PZ</t>
  </si>
  <si>
    <t>FLA316-DN80PN10</t>
  </si>
  <si>
    <t>FLANGIA ACC. AISI 316</t>
  </si>
  <si>
    <t>DN 80 PN10</t>
  </si>
  <si>
    <t>PZ</t>
  </si>
  <si>
    <t>FLA316-DN80PN16</t>
  </si>
  <si>
    <t>FLANGIA ACC. AISI 316</t>
  </si>
  <si>
    <t>DN 80 PN16</t>
  </si>
  <si>
    <t>PZ</t>
  </si>
  <si>
    <t>FLA-ALL</t>
  </si>
  <si>
    <t xml:space="preserve">FLANGIA ALLUMINIO </t>
  </si>
  <si>
    <t xml:space="preserve">  </t>
  </si>
  <si>
    <t>PZ</t>
  </si>
  <si>
    <t>G3P304-</t>
  </si>
  <si>
    <t>GIUNTO 3 PEZZI ACC. AISI 304</t>
  </si>
  <si>
    <t>PZ</t>
  </si>
  <si>
    <t>G3P304-013,72</t>
  </si>
  <si>
    <t>GIUNTO 3 PEZZI ACC. AISI 304</t>
  </si>
  <si>
    <t>13,72</t>
  </si>
  <si>
    <t>PZ</t>
  </si>
  <si>
    <t>G3P304-017,20</t>
  </si>
  <si>
    <t>GIUNTO 3 PEZZI ACC. AISI 304</t>
  </si>
  <si>
    <t>17,20</t>
  </si>
  <si>
    <t>PZ</t>
  </si>
  <si>
    <t>G3P304-021,30</t>
  </si>
  <si>
    <t>GIUNTO 3 PEZZI ACC. AISI 304</t>
  </si>
  <si>
    <t>21,30</t>
  </si>
  <si>
    <t>PZ</t>
  </si>
  <si>
    <t>G3P304-026,90</t>
  </si>
  <si>
    <t>GIUNTO 3 PEZZI ACC. AISI 304</t>
  </si>
  <si>
    <t>26,90</t>
  </si>
  <si>
    <t>PZ</t>
  </si>
  <si>
    <t>G3P304-033,70</t>
  </si>
  <si>
    <t>GIUNTO 3 PEZZI ACC. AISI 304</t>
  </si>
  <si>
    <t>33,70</t>
  </si>
  <si>
    <t>PZ</t>
  </si>
  <si>
    <t>G3P304-042,40</t>
  </si>
  <si>
    <t>GIUNTO 3 PEZZI ACC. AISI 304</t>
  </si>
  <si>
    <t>42,40</t>
  </si>
  <si>
    <t>PZ</t>
  </si>
  <si>
    <t>G3P304-048,30</t>
  </si>
  <si>
    <t>GIUNTO 3 PEZZI ACC. AISI 304</t>
  </si>
  <si>
    <t>48,30</t>
  </si>
  <si>
    <t>PZ</t>
  </si>
  <si>
    <t>G3P304-060,30</t>
  </si>
  <si>
    <t>GIUNTO 3 PEZZI ACC. AISI 304</t>
  </si>
  <si>
    <t>60,30</t>
  </si>
  <si>
    <t>PZ</t>
  </si>
  <si>
    <t>G3P316-</t>
  </si>
  <si>
    <t>GIUNTO 3 PEZZI ACC. AISI 316</t>
  </si>
  <si>
    <t>PZ</t>
  </si>
  <si>
    <t>G3P316-021,30</t>
  </si>
  <si>
    <t xml:space="preserve">GIUNTO 3 PEZZI ACC. AISI 316 </t>
  </si>
  <si>
    <t>21,30</t>
  </si>
  <si>
    <t>PZ</t>
  </si>
  <si>
    <t>G3P316-026,90</t>
  </si>
  <si>
    <t xml:space="preserve">GIUNTO 3 PEZZI ACC. AISI 316 </t>
  </si>
  <si>
    <t>26,90</t>
  </si>
  <si>
    <t>PZ</t>
  </si>
  <si>
    <t>G3P316-033,70</t>
  </si>
  <si>
    <t>GIUNTO 3 PEZZI ACC. AISI 316</t>
  </si>
  <si>
    <t>33,70</t>
  </si>
  <si>
    <t>PZ</t>
  </si>
  <si>
    <t>GIR304-</t>
  </si>
  <si>
    <t>GIRELLA MANDR. AISI 304</t>
  </si>
  <si>
    <t>PZ</t>
  </si>
  <si>
    <t>GOM/F304-</t>
  </si>
  <si>
    <t>GOMITO M/F ACC. AISI 304</t>
  </si>
  <si>
    <t>PZ</t>
  </si>
  <si>
    <t>GOM/F316-</t>
  </si>
  <si>
    <t>GOMITO M/F ACC. AISI 316</t>
  </si>
  <si>
    <t>PZ</t>
  </si>
  <si>
    <t>GOM/F316-048,30</t>
  </si>
  <si>
    <t>GOMITO M/F ACC. AISI 316</t>
  </si>
  <si>
    <t>48,30</t>
  </si>
  <si>
    <t>PZ</t>
  </si>
  <si>
    <t>GOM304-</t>
  </si>
  <si>
    <t>GOMITO ACC. AISI 304</t>
  </si>
  <si>
    <t>PZ</t>
  </si>
  <si>
    <t>GOM304-013,72</t>
  </si>
  <si>
    <t>GOMITO ACC. AISI 304</t>
  </si>
  <si>
    <t>13,72</t>
  </si>
  <si>
    <t>PZ</t>
  </si>
  <si>
    <t>GOM304-017,20</t>
  </si>
  <si>
    <t>GOMITO ACC. AISI 304</t>
  </si>
  <si>
    <t>17,20</t>
  </si>
  <si>
    <t>PZ</t>
  </si>
  <si>
    <t>GOM304-021,30</t>
  </si>
  <si>
    <t>GOMITO ACC. AISI 304</t>
  </si>
  <si>
    <t>21,30</t>
  </si>
  <si>
    <t>PZ</t>
  </si>
  <si>
    <t>GOM304-026,90</t>
  </si>
  <si>
    <t>GOMITO ACC. AISI 304</t>
  </si>
  <si>
    <t>26,90</t>
  </si>
  <si>
    <t>PZ</t>
  </si>
  <si>
    <t>GOM304-033,70</t>
  </si>
  <si>
    <t>GOMITO ACC. AISI 304</t>
  </si>
  <si>
    <t>33,70</t>
  </si>
  <si>
    <t>PZ</t>
  </si>
  <si>
    <t>GOM304-042,40</t>
  </si>
  <si>
    <t>GOMITO ACC. AISI 304</t>
  </si>
  <si>
    <t>42,40</t>
  </si>
  <si>
    <t>PZ</t>
  </si>
  <si>
    <t>GOM304-048,30</t>
  </si>
  <si>
    <t>GOMITO ACC. AISI 304</t>
  </si>
  <si>
    <t>48,30</t>
  </si>
  <si>
    <t>PZ</t>
  </si>
  <si>
    <t>GOM304-060,30</t>
  </si>
  <si>
    <t>GOMITO ACC. AISI 304</t>
  </si>
  <si>
    <t>60,30</t>
  </si>
  <si>
    <t>PZ</t>
  </si>
  <si>
    <t>GOM316-</t>
  </si>
  <si>
    <t>GOMITO ACC. AISI 316</t>
  </si>
  <si>
    <t>PZ</t>
  </si>
  <si>
    <t>GOM316-060,30</t>
  </si>
  <si>
    <t>GOMITO ACC. AISI 316</t>
  </si>
  <si>
    <t>60,30</t>
  </si>
  <si>
    <t>PZ</t>
  </si>
  <si>
    <t>GUAR-</t>
  </si>
  <si>
    <t>GUARNIZIONE NBR</t>
  </si>
  <si>
    <t>PZ</t>
  </si>
  <si>
    <t>INT</t>
  </si>
  <si>
    <t>INTERESSI E SPESE</t>
  </si>
  <si>
    <t>PZ</t>
  </si>
  <si>
    <t>K 100</t>
  </si>
  <si>
    <t>ACCIAIO K 100 RIC.</t>
  </si>
  <si>
    <t>KG</t>
  </si>
  <si>
    <t>K 405</t>
  </si>
  <si>
    <t>ACCIAIO K 405</t>
  </si>
  <si>
    <t>KG</t>
  </si>
  <si>
    <t>K 720</t>
  </si>
  <si>
    <t>ACCIAIO K 720 RIC.</t>
  </si>
  <si>
    <t>KG</t>
  </si>
  <si>
    <t>K100P</t>
  </si>
  <si>
    <t>ACCIAIO K 100 RIC.</t>
  </si>
  <si>
    <t>KG</t>
  </si>
  <si>
    <t>K100Q</t>
  </si>
  <si>
    <t>ACCIAIO K 100 RIC.</t>
  </si>
  <si>
    <t>KG</t>
  </si>
  <si>
    <t>K100T</t>
  </si>
  <si>
    <t>ACCIAIO K 100 RIC.</t>
  </si>
  <si>
    <t>KG</t>
  </si>
  <si>
    <t>K110P</t>
  </si>
  <si>
    <t>ACCIAIO K 110 RIC.</t>
  </si>
  <si>
    <t>KG</t>
  </si>
  <si>
    <t>K190-PM</t>
  </si>
  <si>
    <t>ACCIAIO K 190 PM RIC.</t>
  </si>
  <si>
    <t>KG</t>
  </si>
  <si>
    <t>K510-T</t>
  </si>
  <si>
    <t>ACCIAIO K 510 RETTIF.</t>
  </si>
  <si>
    <t>KG</t>
  </si>
  <si>
    <t>K720P</t>
  </si>
  <si>
    <t>ACCIAIO K 720 RIC.</t>
  </si>
  <si>
    <t>KG</t>
  </si>
  <si>
    <t>K720Q</t>
  </si>
  <si>
    <t>ACCIAIO K 720 RIC.</t>
  </si>
  <si>
    <t>KG</t>
  </si>
  <si>
    <t>K720T</t>
  </si>
  <si>
    <t>ACCIAIO K 720 RIC.</t>
  </si>
  <si>
    <t>KG</t>
  </si>
  <si>
    <t>L2304</t>
  </si>
  <si>
    <t>LAM. ACC. AISI 304 2B</t>
  </si>
  <si>
    <t>KG</t>
  </si>
  <si>
    <t>L23040,5X1000X2000</t>
  </si>
  <si>
    <t>LAM. ACC. AISI 304 2B</t>
  </si>
  <si>
    <t>0,5 X 1000 X 2000</t>
  </si>
  <si>
    <t>KG</t>
  </si>
  <si>
    <t>L23040,5X1250X2500</t>
  </si>
  <si>
    <t>LAM. ACC. AISI 304 2B</t>
  </si>
  <si>
    <t>0,5 X 1250 X 2500</t>
  </si>
  <si>
    <t>KG</t>
  </si>
  <si>
    <t>L23040,6X1000X2000</t>
  </si>
  <si>
    <t>LAM. ACC. AISI 304 2B</t>
  </si>
  <si>
    <t>0,6 X 1000 X 2000</t>
  </si>
  <si>
    <t>KG</t>
  </si>
  <si>
    <t>L23040,6X1000X2250</t>
  </si>
  <si>
    <t>LAM. ACC. AISI 304 2B</t>
  </si>
  <si>
    <t>0,6 X 1000 X 2250</t>
  </si>
  <si>
    <t>KG</t>
  </si>
  <si>
    <t>L23040,6X1250X2500</t>
  </si>
  <si>
    <t>LAM. ACC. AISI 304 2B</t>
  </si>
  <si>
    <t>0,6 X 1250 X 2500</t>
  </si>
  <si>
    <t>KG</t>
  </si>
  <si>
    <t>L23040,6X1250X3000</t>
  </si>
  <si>
    <t>LAM. ACC. AISI 304 2B</t>
  </si>
  <si>
    <t>0,6 X 1250 X 3000</t>
  </si>
  <si>
    <t>KG</t>
  </si>
  <si>
    <t>L23040,6X1500X3000</t>
  </si>
  <si>
    <t>LAM. ACC. AISI 304 2B</t>
  </si>
  <si>
    <t>0,6 X 1500 X 3000</t>
  </si>
  <si>
    <t>KG</t>
  </si>
  <si>
    <t>L23040,7X1000X2000</t>
  </si>
  <si>
    <t>LAM. ACC. AISI 304 2B</t>
  </si>
  <si>
    <t>0,7 X 1000 X 2000</t>
  </si>
  <si>
    <t>KG</t>
  </si>
  <si>
    <t>BARRA ACC. AISI 316  RETTIFICATA</t>
  </si>
  <si>
    <t>10</t>
  </si>
  <si>
    <t>KG</t>
  </si>
  <si>
    <t>BRT316-012</t>
  </si>
  <si>
    <t>BARRA ACC. AISI 316  RETTIFICATA</t>
  </si>
  <si>
    <t>12</t>
  </si>
  <si>
    <t>KG</t>
  </si>
  <si>
    <t>BRT316-018</t>
  </si>
  <si>
    <t>BARRA ACC. AISI 316  RETTIFICATA</t>
  </si>
  <si>
    <t>18</t>
  </si>
  <si>
    <t>KG</t>
  </si>
  <si>
    <t>BRT316-030</t>
  </si>
  <si>
    <t>BARRA ACC. AISI 316  RETTIFICATA</t>
  </si>
  <si>
    <t>30</t>
  </si>
  <si>
    <t>KG</t>
  </si>
  <si>
    <t>BRT316-055</t>
  </si>
  <si>
    <t>BARRA ACC. AISI 316  RETTIFICATA</t>
  </si>
  <si>
    <t>55</t>
  </si>
  <si>
    <t>KG</t>
  </si>
  <si>
    <t>BRT316-060</t>
  </si>
  <si>
    <t>BARRA ACC. AISI 316  RETTIFICATA</t>
  </si>
  <si>
    <t>60</t>
  </si>
  <si>
    <t>KG</t>
  </si>
  <si>
    <t>BRT316-070</t>
  </si>
  <si>
    <t>BARRA ACC. AISI 316  RETTIFICATA</t>
  </si>
  <si>
    <t>70</t>
  </si>
  <si>
    <t>KG</t>
  </si>
  <si>
    <t>BRT316H7-020</t>
  </si>
  <si>
    <t>BARRA ACC. AISI 316 RETTIF. - h7</t>
  </si>
  <si>
    <t>20</t>
  </si>
  <si>
    <t>KG</t>
  </si>
  <si>
    <t>BRT316H7-025</t>
  </si>
  <si>
    <t>BARRA ACC. AISI 316 RETTIF. - h7</t>
  </si>
  <si>
    <t>25</t>
  </si>
  <si>
    <t>KG</t>
  </si>
  <si>
    <t>BRT316H7-030</t>
  </si>
  <si>
    <t>BARRA ACC. AISI 316 RETTIF. - h7</t>
  </si>
  <si>
    <t>30</t>
  </si>
  <si>
    <t>KG</t>
  </si>
  <si>
    <t>BRT316H7-035</t>
  </si>
  <si>
    <t>BARRA ACC. AISI 316 RETTIF. - h7</t>
  </si>
  <si>
    <t>35</t>
  </si>
  <si>
    <t>KG</t>
  </si>
  <si>
    <t>BRT316H7-040</t>
  </si>
  <si>
    <t>BARRA ACC. AISI 316 RETTIF. - h7</t>
  </si>
  <si>
    <t>40</t>
  </si>
  <si>
    <t>KG</t>
  </si>
  <si>
    <t>BRT316H7-045</t>
  </si>
  <si>
    <t>BARRA ACC. AISI 316 RETTIF. - h7</t>
  </si>
  <si>
    <t>45</t>
  </si>
  <si>
    <t>KG</t>
  </si>
  <si>
    <t>BRT316H7-050</t>
  </si>
  <si>
    <t>BARRA ACC. AISI 316 RETTIF. - h7</t>
  </si>
  <si>
    <t>50</t>
  </si>
  <si>
    <t>KG</t>
  </si>
  <si>
    <t>BT304-015X05</t>
  </si>
  <si>
    <t>TUBI SENZA SALDATURA</t>
  </si>
  <si>
    <t>RICARICO + %</t>
  </si>
  <si>
    <t>0</t>
  </si>
  <si>
    <t>Valore extra lega freddo</t>
  </si>
  <si>
    <t>SCONTO - %</t>
  </si>
  <si>
    <t>Valore extra lega caldo</t>
  </si>
  <si>
    <t>F = freddo C = caldo</t>
  </si>
  <si>
    <t>304/L</t>
  </si>
  <si>
    <t>PREZZO</t>
  </si>
  <si>
    <t>316/L</t>
  </si>
  <si>
    <t>LEGA</t>
  </si>
  <si>
    <t>ACQUISTO</t>
  </si>
  <si>
    <t>Dimensioni</t>
  </si>
  <si>
    <t>EURO</t>
  </si>
  <si>
    <t>Diam.</t>
  </si>
  <si>
    <t>Spess.</t>
  </si>
  <si>
    <t>KG/MT</t>
  </si>
  <si>
    <t>Schedula</t>
  </si>
  <si>
    <t>F</t>
  </si>
  <si>
    <t>1/4 BWG 20</t>
  </si>
  <si>
    <t>1/4 SWG 20</t>
  </si>
  <si>
    <t>1/4 SWG 18</t>
  </si>
  <si>
    <t>1/4 BWG 18</t>
  </si>
  <si>
    <t>1/4 BWG 16</t>
  </si>
  <si>
    <t>3/8 BWG 20</t>
  </si>
  <si>
    <t>3/8 SWG 20</t>
  </si>
  <si>
    <t>3/8 SWG 18</t>
  </si>
  <si>
    <t>3/8 BWG 18</t>
  </si>
  <si>
    <t>3/8 BWG 16</t>
  </si>
  <si>
    <t>1/2 BWG 20</t>
  </si>
  <si>
    <t>1/2 SWG 20</t>
  </si>
  <si>
    <t>1/2 SWG 18</t>
  </si>
  <si>
    <t>1/2 BWG 18</t>
  </si>
  <si>
    <t>1/2 BWG 16</t>
  </si>
  <si>
    <t>1/2 BWG 14</t>
  </si>
  <si>
    <t>1/4 sch 5S</t>
  </si>
  <si>
    <t>1/4 sch 10S</t>
  </si>
  <si>
    <t>1/4 sch 40s</t>
  </si>
  <si>
    <t>1/4 sch 80s</t>
  </si>
  <si>
    <t>3/8 sch 10S</t>
  </si>
  <si>
    <t>3/8 sch 40S</t>
  </si>
  <si>
    <t>3/8 sch 80S</t>
  </si>
  <si>
    <t>3/4 SWG 18</t>
  </si>
  <si>
    <t>3/4 BWG 18</t>
  </si>
  <si>
    <t>3/4 BWG 16</t>
  </si>
  <si>
    <t>3/4 BWG 14</t>
  </si>
  <si>
    <t>3/4 BWG 12</t>
  </si>
  <si>
    <t>3/4 BWG 11</t>
  </si>
  <si>
    <t>3/4 BWG 10</t>
  </si>
  <si>
    <t>1/2 sch 5S</t>
  </si>
  <si>
    <t>1/2 sch 10S</t>
  </si>
  <si>
    <t>1/2 sch 40S</t>
  </si>
  <si>
    <t>1/2 sch 80S</t>
  </si>
  <si>
    <t>1/2 sch 160</t>
  </si>
  <si>
    <t>1/2 XXS</t>
  </si>
  <si>
    <t>1 BWG 18</t>
  </si>
  <si>
    <t>1 BWG 16</t>
  </si>
  <si>
    <t>1 BWG 14</t>
  </si>
  <si>
    <t>1 BWG 12</t>
  </si>
  <si>
    <t>3/4 sch 5S</t>
  </si>
  <si>
    <t>3/4 sch 10S</t>
  </si>
  <si>
    <t>3/4 sch 40S</t>
  </si>
  <si>
    <t>3/4 sch 80S</t>
  </si>
  <si>
    <t>3/4 sch 160</t>
  </si>
  <si>
    <t>3/4 XXS</t>
  </si>
  <si>
    <t>1 sch 5S</t>
  </si>
  <si>
    <t>1 sch 10S</t>
  </si>
  <si>
    <t>1 sch 40S</t>
  </si>
  <si>
    <t>1 sch 80S</t>
  </si>
  <si>
    <t>1 sch 160</t>
  </si>
  <si>
    <t>1 XXS</t>
  </si>
  <si>
    <t>11/4 sch 5S</t>
  </si>
  <si>
    <t>11/4 sch 10S</t>
  </si>
  <si>
    <t>11/4 sch 40S</t>
  </si>
  <si>
    <t>11/4 sch 80S</t>
  </si>
  <si>
    <t>11/4 sch 160</t>
  </si>
  <si>
    <t>11/4 XXS</t>
  </si>
  <si>
    <t>11/2 sch 5S</t>
  </si>
  <si>
    <t>11/2 sch 10S</t>
  </si>
  <si>
    <t>C</t>
  </si>
  <si>
    <t>11/2 sch 40S</t>
  </si>
  <si>
    <t>11/2 sch 80S</t>
  </si>
  <si>
    <t>11/2 sch 160</t>
  </si>
  <si>
    <t>11/2 XXS</t>
  </si>
  <si>
    <t>2 sch 10S</t>
  </si>
  <si>
    <t>2 sch 40S</t>
  </si>
  <si>
    <t>2 sch 80S</t>
  </si>
  <si>
    <t>2 sch 160</t>
  </si>
  <si>
    <t>2 XXS</t>
  </si>
  <si>
    <t>21/2 sch 5S</t>
  </si>
  <si>
    <t>21/2 sch 10S</t>
  </si>
  <si>
    <t>21/2 sch 40S</t>
  </si>
  <si>
    <t>21/2 sch 80S</t>
  </si>
  <si>
    <t>21/2 sch 160</t>
  </si>
  <si>
    <t>21/2 XXS</t>
  </si>
  <si>
    <t>3 sch 5S</t>
  </si>
  <si>
    <t>3 sch 10S</t>
  </si>
  <si>
    <t>3 sch 40S</t>
  </si>
  <si>
    <t>3 sch 80S</t>
  </si>
  <si>
    <t>3 sch 160</t>
  </si>
  <si>
    <t>3 XXS</t>
  </si>
  <si>
    <t>31/2 sch 10S</t>
  </si>
  <si>
    <t>31/2 sch 40S</t>
  </si>
  <si>
    <t>31/2 sch 80S</t>
  </si>
  <si>
    <t>4 sch 10S</t>
  </si>
  <si>
    <t>4 sch 40S</t>
  </si>
  <si>
    <t>4 sch 80S</t>
  </si>
  <si>
    <t>4 sch 160</t>
  </si>
  <si>
    <t>4 sch XXS</t>
  </si>
  <si>
    <t>5 sch 10S</t>
  </si>
  <si>
    <t>5 sch 40S</t>
  </si>
  <si>
    <t>5 sch 80S</t>
  </si>
  <si>
    <t>5 sch 160</t>
  </si>
  <si>
    <t>6 sch 10S</t>
  </si>
  <si>
    <t>6 sch 40S</t>
  </si>
  <si>
    <t>6 sch 80S</t>
  </si>
  <si>
    <t>6 sch 160</t>
  </si>
  <si>
    <t>8 sch 10S</t>
  </si>
  <si>
    <t>8 sch 40S</t>
  </si>
  <si>
    <t>8 sch 80S</t>
  </si>
  <si>
    <t>8 sch 160</t>
  </si>
  <si>
    <t>10 sch 40S</t>
  </si>
  <si>
    <t>10 sch 80S</t>
  </si>
  <si>
    <t>12 sch 40S</t>
  </si>
  <si>
    <t>12 sch 80S</t>
  </si>
  <si>
    <t>BARRA FORATA</t>
  </si>
  <si>
    <t>SC. FORN. -%</t>
  </si>
  <si>
    <t>Diametro est.</t>
  </si>
  <si>
    <t>BASE ACQ</t>
  </si>
  <si>
    <t>BASE FORN</t>
  </si>
  <si>
    <t>da 32 a 56</t>
  </si>
  <si>
    <t>da 236 a 250</t>
  </si>
  <si>
    <t>da 300 a 380</t>
  </si>
  <si>
    <t xml:space="preserve">SPESE TAGLIO </t>
  </si>
  <si>
    <t xml:space="preserve">    32-75</t>
  </si>
  <si>
    <t xml:space="preserve">    80-118</t>
  </si>
  <si>
    <t xml:space="preserve">   125-140</t>
  </si>
  <si>
    <t xml:space="preserve">   150-190</t>
  </si>
  <si>
    <t>BARRA ACC. AISI 316 LAM.</t>
  </si>
  <si>
    <t>150 X 20</t>
  </si>
  <si>
    <t>KG</t>
  </si>
  <si>
    <t>BLP316-200X06</t>
  </si>
  <si>
    <t>BARRA ACC. AISI 316 LAM.</t>
  </si>
  <si>
    <t>200 X 6</t>
  </si>
  <si>
    <t>KG</t>
  </si>
  <si>
    <t>BLQ304-</t>
  </si>
  <si>
    <t>BARRA ACC. AISI 304 LAM.</t>
  </si>
  <si>
    <t>KG</t>
  </si>
  <si>
    <t>BLQ304-008X008</t>
  </si>
  <si>
    <t>BARRA ACC. AISI 304 LAM.</t>
  </si>
  <si>
    <t>8 X 8</t>
  </si>
  <si>
    <t>KG</t>
  </si>
  <si>
    <t>BLQ304-010X010</t>
  </si>
  <si>
    <t>BARRA ACC. AISI 304 LAM.</t>
  </si>
  <si>
    <t>10 X 10</t>
  </si>
  <si>
    <t>KG</t>
  </si>
  <si>
    <t>BLQ304-012X012</t>
  </si>
  <si>
    <t>BARRA ACC. AISI 304 LAM.</t>
  </si>
  <si>
    <t>12 X 12</t>
  </si>
  <si>
    <t>KG</t>
  </si>
  <si>
    <t>BLQ304-014X014</t>
  </si>
  <si>
    <t>BARRA ACC. AISI 304 LAM.</t>
  </si>
  <si>
    <t>14 X 14</t>
  </si>
  <si>
    <t>KG</t>
  </si>
  <si>
    <t>BLQ304-015X015</t>
  </si>
  <si>
    <t>BARRA ACC. AISI 304 LAM.</t>
  </si>
  <si>
    <t>15 X 15</t>
  </si>
  <si>
    <t>KG</t>
  </si>
  <si>
    <t>BLQ304-018X018</t>
  </si>
  <si>
    <t>BARRA ACC. AISI 304 LAM.</t>
  </si>
  <si>
    <t>18 X 18</t>
  </si>
  <si>
    <t>KG</t>
  </si>
  <si>
    <t>BLQ304-020X020</t>
  </si>
  <si>
    <t>BARRA ACC. AISI 304 LAM.</t>
  </si>
  <si>
    <t>20 X 20</t>
  </si>
  <si>
    <t>KG</t>
  </si>
  <si>
    <t>BLQ304-025X025</t>
  </si>
  <si>
    <t>BARRA ACC. AISI 304 LAM.</t>
  </si>
  <si>
    <t>25 X 25</t>
  </si>
  <si>
    <t>KG</t>
  </si>
  <si>
    <t>BLQ304-030X030</t>
  </si>
  <si>
    <t>BARRA ACC. AISI 304 LAM.</t>
  </si>
  <si>
    <t>30 X 30</t>
  </si>
  <si>
    <t>KG</t>
  </si>
  <si>
    <t>BLQ304-035X035</t>
  </si>
  <si>
    <t>BARRA ACC. AISI 304 LAM.</t>
  </si>
  <si>
    <t>35 X 35</t>
  </si>
  <si>
    <t>KG</t>
  </si>
  <si>
    <t>BLQ304-040X040</t>
  </si>
  <si>
    <t>BARRA ACC. AISI 304 LAM.</t>
  </si>
  <si>
    <t>40 X 40</t>
  </si>
  <si>
    <t>KG</t>
  </si>
  <si>
    <t>BLQ304-045X045</t>
  </si>
  <si>
    <t>BARRA ACC. AISI 304 LAM.</t>
  </si>
  <si>
    <t>45 X 45</t>
  </si>
  <si>
    <t>KG</t>
  </si>
  <si>
    <t>BLQ304-050X050</t>
  </si>
  <si>
    <t>BARRA ACC. AISI 304 LAM.</t>
  </si>
  <si>
    <t>50 X 50</t>
  </si>
  <si>
    <t>KG</t>
  </si>
  <si>
    <t>BLQ304-055X055</t>
  </si>
  <si>
    <t>BARRA ACC. AISI 304 LAM.</t>
  </si>
  <si>
    <t>55 X 55</t>
  </si>
  <si>
    <t>KG</t>
  </si>
  <si>
    <t>BLQ304-060X060</t>
  </si>
  <si>
    <t>BARRA ACC. AISI 304 LAM.</t>
  </si>
  <si>
    <t>60 X 60</t>
  </si>
  <si>
    <t>KG</t>
  </si>
  <si>
    <t>BLQ304-065X065</t>
  </si>
  <si>
    <t>BARRA ACC. AISI 304 LAM.</t>
  </si>
  <si>
    <t>65 X 65</t>
  </si>
  <si>
    <t>KG</t>
  </si>
  <si>
    <t>BLQ304-070X070</t>
  </si>
  <si>
    <t>BARRA ACC. AISI 304 LAM.</t>
  </si>
  <si>
    <t>70 X 70</t>
  </si>
  <si>
    <t>KG</t>
  </si>
  <si>
    <t>BLQ304-080X080.</t>
  </si>
  <si>
    <t>BARRA ACC. AISI 304 LAM.</t>
  </si>
  <si>
    <t>80 X 80</t>
  </si>
  <si>
    <t>KG</t>
  </si>
  <si>
    <t>BLQ304-090X090</t>
  </si>
  <si>
    <t>BARRA ACC. AISI 304 FUCINATO</t>
  </si>
  <si>
    <t>90 X 90</t>
  </si>
  <si>
    <t>KG</t>
  </si>
  <si>
    <t>BLQ304-100X100</t>
  </si>
  <si>
    <t>BARRA ACC. AISI 304 LAM.</t>
  </si>
  <si>
    <t>100 X 100</t>
  </si>
  <si>
    <t>KG</t>
  </si>
  <si>
    <t>BLQ304-120X120</t>
  </si>
  <si>
    <t>BARRA ACC. AISI 304 LAM.</t>
  </si>
  <si>
    <t>120 X 120</t>
  </si>
  <si>
    <t>KG</t>
  </si>
  <si>
    <t xml:space="preserve">BLQ316 </t>
  </si>
  <si>
    <t>BARRA ACC. AISI 316 LAM.</t>
  </si>
  <si>
    <t>KG</t>
  </si>
  <si>
    <t>BLQ316-008</t>
  </si>
  <si>
    <t>BARRA ACC. AISI 316 LAM.</t>
  </si>
  <si>
    <t>8 X 8</t>
  </si>
  <si>
    <t>KG</t>
  </si>
  <si>
    <t>BLQ316-010X010</t>
  </si>
  <si>
    <t>BFO304-056X040</t>
  </si>
  <si>
    <t>BARRA FORATA ACC. AISI 304</t>
  </si>
  <si>
    <t>56 X  40</t>
  </si>
  <si>
    <t>KG</t>
  </si>
  <si>
    <t>BFO304-063X032</t>
  </si>
  <si>
    <t>BARRA FORATA ACC. AISI 304</t>
  </si>
  <si>
    <t>63 X  32</t>
  </si>
  <si>
    <t>KG</t>
  </si>
  <si>
    <t>BFO304-063X040</t>
  </si>
  <si>
    <t>BARRA FORATA ACC. AISI 304</t>
  </si>
  <si>
    <t>63 X  40</t>
  </si>
  <si>
    <t>KG</t>
  </si>
  <si>
    <t>BFO304-063X050</t>
  </si>
  <si>
    <t>BARRA FORATA ACC. AISI 304</t>
  </si>
  <si>
    <t>63 X  50</t>
  </si>
  <si>
    <t>KG</t>
  </si>
  <si>
    <t>BFO304-063X36</t>
  </si>
  <si>
    <t>BARRA FORATA ACC. AISI 304</t>
  </si>
  <si>
    <t>63 X 36</t>
  </si>
  <si>
    <t>KG</t>
  </si>
  <si>
    <t>BFO304-071X036</t>
  </si>
  <si>
    <t>BARRA FORATA ACC. AISI 304</t>
  </si>
  <si>
    <t>71 X  36</t>
  </si>
  <si>
    <t>KG</t>
  </si>
  <si>
    <t>BFO304-071X040</t>
  </si>
  <si>
    <t>BARRA FORATA ACC. AISI 304</t>
  </si>
  <si>
    <t>71 X  40</t>
  </si>
  <si>
    <t>KG</t>
  </si>
  <si>
    <t>BFO304-071X045</t>
  </si>
  <si>
    <t>BARRA FORATA ACC. AISI 304</t>
  </si>
  <si>
    <t>71 X  45</t>
  </si>
  <si>
    <t>KG</t>
  </si>
  <si>
    <t>BFO304-071X056</t>
  </si>
  <si>
    <t>BARRA FORATA ACC. AISI 304</t>
  </si>
  <si>
    <t>71 X  56</t>
  </si>
  <si>
    <t>KG</t>
  </si>
  <si>
    <t>BFO304-075X040</t>
  </si>
  <si>
    <t>BARRA FORATA ACC. AISI 304</t>
  </si>
  <si>
    <t>75 X  40</t>
  </si>
  <si>
    <t>KG</t>
  </si>
  <si>
    <t>BFO304-075X050</t>
  </si>
  <si>
    <t>BARRA FORATA ACC. AISI 304</t>
  </si>
  <si>
    <t>75 X  50</t>
  </si>
  <si>
    <t>KG</t>
  </si>
  <si>
    <t>BFO304-080X040</t>
  </si>
  <si>
    <t>BARRA FORATA ACC. AISI 304</t>
  </si>
  <si>
    <t>80 X  40</t>
  </si>
  <si>
    <t>KG</t>
  </si>
  <si>
    <t>BFO304-080X050</t>
  </si>
  <si>
    <t>BARRA FORATA ACC. AISI 304</t>
  </si>
  <si>
    <t>80 X  50</t>
  </si>
  <si>
    <t>KG</t>
  </si>
  <si>
    <t>BFO304-080X063</t>
  </si>
  <si>
    <t>BARRA FORATA ACC. AISI 304</t>
  </si>
  <si>
    <t>80 X  63</t>
  </si>
  <si>
    <t>KG</t>
  </si>
  <si>
    <t>BFO304-085X045</t>
  </si>
  <si>
    <t>BARRA FORATA ACC. AISI 304</t>
  </si>
  <si>
    <t>85 X 45</t>
  </si>
  <si>
    <t>KG</t>
  </si>
  <si>
    <t>BFO304-085X067</t>
  </si>
  <si>
    <t>BARRA FORATA ACC. AISI 304</t>
  </si>
  <si>
    <t>85 X 67</t>
  </si>
  <si>
    <t>KG</t>
  </si>
  <si>
    <t>BFO304-090X050</t>
  </si>
  <si>
    <t>BARRA FORATA ACC. AISI 304</t>
  </si>
  <si>
    <t>BLT303-045</t>
  </si>
  <si>
    <t>BARRA ACC. AISI 303 LAM.</t>
  </si>
  <si>
    <t>45</t>
  </si>
  <si>
    <t>KG</t>
  </si>
  <si>
    <t>BLT303-050</t>
  </si>
  <si>
    <t>BARRA ACC. AISI 303 LAM.</t>
  </si>
  <si>
    <t>50</t>
  </si>
  <si>
    <t>KG</t>
  </si>
  <si>
    <t>BLT303-055</t>
  </si>
  <si>
    <t>BARRA ACC. AISI 303 LAM.</t>
  </si>
  <si>
    <t>55</t>
  </si>
  <si>
    <t>KG</t>
  </si>
  <si>
    <t>BLT303-060</t>
  </si>
  <si>
    <t>BARRA ACC. AISI 303 LAM.</t>
  </si>
  <si>
    <t>60</t>
  </si>
  <si>
    <t>KG</t>
  </si>
  <si>
    <t>BLT303-065</t>
  </si>
  <si>
    <t>BARRA ACC. AISI 303 LAM.</t>
  </si>
  <si>
    <t>65</t>
  </si>
  <si>
    <t>KG</t>
  </si>
  <si>
    <t>BLT303-070</t>
  </si>
  <si>
    <t>BARRA ACC. AISI 303 LAM.</t>
  </si>
  <si>
    <t>70</t>
  </si>
  <si>
    <t>KG</t>
  </si>
  <si>
    <t>BLT303-075</t>
  </si>
  <si>
    <t>BARRA ACC. AISI 303 LAM.</t>
  </si>
  <si>
    <t>75</t>
  </si>
  <si>
    <t>KG</t>
  </si>
  <si>
    <t>BLT303-080</t>
  </si>
  <si>
    <t>BARRA ACC. AISI 303 LAM.</t>
  </si>
  <si>
    <t>80</t>
  </si>
  <si>
    <t>KG</t>
  </si>
  <si>
    <t>BLT303-082</t>
  </si>
  <si>
    <t>BARRA ACC. AISI 303 LAM.</t>
  </si>
  <si>
    <t>82</t>
  </si>
  <si>
    <t>KG</t>
  </si>
  <si>
    <t>BLT303-085</t>
  </si>
  <si>
    <t>BARRA ACC. AISI 303 LAM.</t>
  </si>
  <si>
    <t>85</t>
  </si>
  <si>
    <t>KG</t>
  </si>
  <si>
    <t>BLT303-090</t>
  </si>
  <si>
    <t>BARRA ACC. AISI 303 LAM.</t>
  </si>
  <si>
    <t>90</t>
  </si>
  <si>
    <t>KG</t>
  </si>
  <si>
    <t>BLT303-095</t>
  </si>
  <si>
    <t>BARRA ACC. AISI 303 LAM.</t>
  </si>
  <si>
    <t>95</t>
  </si>
  <si>
    <t>KG</t>
  </si>
  <si>
    <t>BLT303-100</t>
  </si>
  <si>
    <t>BARRA ACC. AISI 303 LAM.</t>
  </si>
  <si>
    <t>100</t>
  </si>
  <si>
    <t>KG</t>
  </si>
  <si>
    <t>BLT303-105</t>
  </si>
  <si>
    <t>BARRA ACC. AISI 303 LAM.</t>
  </si>
  <si>
    <t>105</t>
  </si>
  <si>
    <t>KG</t>
  </si>
  <si>
    <t>BLT303-110</t>
  </si>
  <si>
    <t>BARRA ACC. AISI 303 LAM.</t>
  </si>
  <si>
    <t>110</t>
  </si>
  <si>
    <t>KG</t>
  </si>
  <si>
    <t>BLT303-115</t>
  </si>
  <si>
    <t>BARRA ACC. AISI 303 LAM.</t>
  </si>
  <si>
    <t>115</t>
  </si>
  <si>
    <t>KG</t>
  </si>
  <si>
    <t>BLT303-120</t>
  </si>
  <si>
    <t>BARRA ACC. AISI 303 LAM.</t>
  </si>
  <si>
    <t>120</t>
  </si>
  <si>
    <t>KG</t>
  </si>
  <si>
    <t>BLT303-125</t>
  </si>
  <si>
    <t>BARRA ACC. AISI 303 LAM.</t>
  </si>
  <si>
    <t>125</t>
  </si>
  <si>
    <t>KG</t>
  </si>
  <si>
    <t>BLT303-130</t>
  </si>
  <si>
    <t>BARRA ACC. AISI 303 LAM.</t>
  </si>
  <si>
    <t>130</t>
  </si>
  <si>
    <t>KG</t>
  </si>
  <si>
    <t>BLT303-140</t>
  </si>
  <si>
    <t>BARRA ACC. AISI 303 LAM.</t>
  </si>
  <si>
    <t>140</t>
  </si>
  <si>
    <t>KG</t>
  </si>
  <si>
    <t>BLT303-150</t>
  </si>
  <si>
    <t>BARRA ACC. AISI 303 LAM.</t>
  </si>
  <si>
    <t>150</t>
  </si>
  <si>
    <t>KG</t>
  </si>
  <si>
    <t>BLT303-160</t>
  </si>
  <si>
    <t>BARRA ACC. AISI 303 LAM.</t>
  </si>
  <si>
    <t>160</t>
  </si>
  <si>
    <t>KG</t>
  </si>
  <si>
    <t>BLT303-180</t>
  </si>
  <si>
    <t>BARRA ACC. AISI 303 LAM.</t>
  </si>
  <si>
    <t>180</t>
  </si>
  <si>
    <t>KG</t>
  </si>
  <si>
    <t>BLT303-190</t>
  </si>
  <si>
    <t>BARRA ACC. AISI 303 LAM.</t>
  </si>
  <si>
    <t>190</t>
  </si>
  <si>
    <t>KG</t>
  </si>
  <si>
    <t>BLT303-200</t>
  </si>
  <si>
    <t>BARRA ACC. AISI 303 LAM.</t>
  </si>
  <si>
    <t>200</t>
  </si>
  <si>
    <t>KG</t>
  </si>
  <si>
    <t>BLT304</t>
  </si>
  <si>
    <t>BARRA ACC. AISI 304 LAM.</t>
  </si>
  <si>
    <t>KG</t>
  </si>
  <si>
    <t>BLT304-012</t>
  </si>
  <si>
    <t>BARRA ACC. AISI 304 LAM.</t>
  </si>
  <si>
    <t>12</t>
  </si>
  <si>
    <t>KG</t>
  </si>
  <si>
    <t>BLT304-018</t>
  </si>
  <si>
    <t>BARRA ACC. AISI 304 LAM.</t>
  </si>
  <si>
    <t>18</t>
  </si>
  <si>
    <t>KG</t>
  </si>
  <si>
    <t>BLT304-020</t>
  </si>
  <si>
    <t>BARRA ACC. AISI 304 LAM.</t>
  </si>
  <si>
    <t>20</t>
  </si>
  <si>
    <t>KG</t>
  </si>
  <si>
    <t>BLT304-022</t>
  </si>
  <si>
    <t>BARRA ACC. AISI 304 LAM.</t>
  </si>
  <si>
    <t>22</t>
  </si>
  <si>
    <t>KG</t>
  </si>
  <si>
    <t>BLT304-024</t>
  </si>
  <si>
    <t>BARRA ACC. AISI 304 LAM.</t>
  </si>
  <si>
    <t>24</t>
  </si>
  <si>
    <t>KG</t>
  </si>
  <si>
    <t>BLT304-025</t>
  </si>
  <si>
    <t>BARRA ACC. AISI 304 LAM.</t>
  </si>
  <si>
    <t>25</t>
  </si>
  <si>
    <t>KG</t>
  </si>
  <si>
    <t>BLT304-027</t>
  </si>
  <si>
    <t>BARRA ACC. AISI 304 LAM.</t>
  </si>
  <si>
    <t>27</t>
  </si>
  <si>
    <t>KG</t>
  </si>
  <si>
    <t>BLT304-028</t>
  </si>
  <si>
    <t>BARRA ACC. AISI 304 LAM.</t>
  </si>
  <si>
    <t>28</t>
  </si>
  <si>
    <t>KG</t>
  </si>
  <si>
    <t>BLT304-028L=6</t>
  </si>
  <si>
    <t>BARRA ACC. AISI 304 LAM.</t>
  </si>
  <si>
    <t>28</t>
  </si>
  <si>
    <t>KG</t>
  </si>
  <si>
    <t>BLT304-030</t>
  </si>
  <si>
    <t>BARRA ACC. AISI 304 LAM.</t>
  </si>
  <si>
    <t>30</t>
  </si>
  <si>
    <t>KG</t>
  </si>
  <si>
    <t>BLT304-032</t>
  </si>
  <si>
    <t>BARRA ACC. AISI 304 LAM.</t>
  </si>
  <si>
    <t>32</t>
  </si>
  <si>
    <t>KG</t>
  </si>
  <si>
    <t>BLT304-035</t>
  </si>
  <si>
    <t>BARRA ACC. AISI 304 LAM.</t>
  </si>
  <si>
    <t>35</t>
  </si>
  <si>
    <t>KG</t>
  </si>
  <si>
    <t>BLT304-036</t>
  </si>
  <si>
    <t>BARRA ACC. AISI 304 LAM.</t>
  </si>
  <si>
    <t>36</t>
  </si>
  <si>
    <t>KG</t>
  </si>
  <si>
    <t>BLT304-038</t>
  </si>
  <si>
    <t>BARRA ACC. AISI 304 LAM.</t>
  </si>
  <si>
    <t>38</t>
  </si>
  <si>
    <t>KG</t>
  </si>
  <si>
    <t>BLT304-040</t>
  </si>
  <si>
    <t>BARRA ACC. AISI 304 LAM.</t>
  </si>
  <si>
    <t>40</t>
  </si>
  <si>
    <t>KG</t>
  </si>
  <si>
    <t>BLT304-042</t>
  </si>
  <si>
    <t>BARRA ACC. AISI 304 LAM.</t>
  </si>
  <si>
    <t>42</t>
  </si>
  <si>
    <t>KG</t>
  </si>
  <si>
    <t>BLT304-045</t>
  </si>
  <si>
    <t>BARRA ACC. AISI 304 LAM.</t>
  </si>
  <si>
    <t>45</t>
  </si>
  <si>
    <t>KG</t>
  </si>
  <si>
    <t>BLT304-048</t>
  </si>
  <si>
    <t>BARRA ACC. AISI 304 LAM.</t>
  </si>
  <si>
    <t>48</t>
  </si>
  <si>
    <t>KG</t>
  </si>
  <si>
    <t>BLT304-050</t>
  </si>
  <si>
    <t>BARRA ACC. AISI 304 LAM.</t>
  </si>
  <si>
    <t>50</t>
  </si>
  <si>
    <t>KG</t>
  </si>
  <si>
    <t>BLT304-052</t>
  </si>
  <si>
    <t>BARRA ACC. AISI 304 LAM.</t>
  </si>
  <si>
    <t>52</t>
  </si>
  <si>
    <t>KG</t>
  </si>
  <si>
    <t>BLT304-055</t>
  </si>
  <si>
    <t>BARRA ACC. AISI 304 LAM.</t>
  </si>
  <si>
    <t>55</t>
  </si>
  <si>
    <t>KG</t>
  </si>
  <si>
    <t>BLT304-060</t>
  </si>
  <si>
    <t>BARRA ACC. AISI 304 LAM.</t>
  </si>
  <si>
    <t>60</t>
  </si>
  <si>
    <t>KG</t>
  </si>
  <si>
    <t>BLT304-065</t>
  </si>
  <si>
    <t xml:space="preserve">BARRA ACC. AISI 304 LAM. </t>
  </si>
  <si>
    <t>65</t>
  </si>
  <si>
    <t>KG</t>
  </si>
  <si>
    <t>BLT304-070</t>
  </si>
  <si>
    <t>BARRA ACC. AISI 304 LAM.</t>
  </si>
  <si>
    <t>70</t>
  </si>
  <si>
    <t>KG</t>
  </si>
  <si>
    <t>BLT304-075</t>
  </si>
  <si>
    <t>BARRA ACC. AISI 304 LAM.</t>
  </si>
  <si>
    <t>75</t>
  </si>
  <si>
    <t>KG</t>
  </si>
  <si>
    <t>BLT304-080</t>
  </si>
  <si>
    <t>BARRA ACC. AISI 304 LAM.</t>
  </si>
  <si>
    <t>80</t>
  </si>
  <si>
    <t>KG</t>
  </si>
  <si>
    <t>BLT304-085</t>
  </si>
  <si>
    <t>BARRA ACC. AISI 304 LAM.</t>
  </si>
  <si>
    <t>85</t>
  </si>
  <si>
    <t>KG</t>
  </si>
  <si>
    <t>BLT304-090</t>
  </si>
  <si>
    <t>BARRA ACC. AISI 304 LAM.</t>
  </si>
  <si>
    <t>90</t>
  </si>
  <si>
    <t>KG</t>
  </si>
  <si>
    <t>BLT304-095</t>
  </si>
  <si>
    <t>BARRA ACC. AISI 304 LAM.</t>
  </si>
  <si>
    <t>95</t>
  </si>
  <si>
    <t>KG</t>
  </si>
  <si>
    <t>BLT304-100</t>
  </si>
  <si>
    <t>BARRA ACC. AISI 304 LAM.</t>
  </si>
  <si>
    <t>100</t>
  </si>
  <si>
    <t>KG</t>
  </si>
  <si>
    <t>BLT304-105</t>
  </si>
  <si>
    <t>BARRA ACC. AISI 304 LAM.</t>
  </si>
  <si>
    <t>105</t>
  </si>
  <si>
    <t>KG</t>
  </si>
  <si>
    <t>BLT304-110</t>
  </si>
  <si>
    <t>BARRA ACC. AISI 304 LAM.</t>
  </si>
  <si>
    <t>110</t>
  </si>
  <si>
    <t>KG</t>
  </si>
  <si>
    <t>BLT304-115</t>
  </si>
  <si>
    <t>BARRA ACC. AISI 304 LAM.</t>
  </si>
  <si>
    <t>115</t>
  </si>
  <si>
    <t>KG</t>
  </si>
  <si>
    <t>BLT304-120</t>
  </si>
  <si>
    <t>BARRA ACC. AISI 304 LAM.</t>
  </si>
  <si>
    <t>120</t>
  </si>
  <si>
    <t>KG</t>
  </si>
  <si>
    <t>BLT304-125</t>
  </si>
  <si>
    <t>BARRA ACC. AISI 304 LAM.</t>
  </si>
  <si>
    <t>125</t>
  </si>
  <si>
    <t>KG</t>
  </si>
  <si>
    <t>BLT304-130</t>
  </si>
  <si>
    <t>BARRA ACC. AISI 304 LAM.</t>
  </si>
  <si>
    <t>130</t>
  </si>
  <si>
    <t>KG</t>
  </si>
  <si>
    <t>BLT304-135</t>
  </si>
  <si>
    <t>BARRA ACC. AISI 304 LAM.</t>
  </si>
  <si>
    <t>135</t>
  </si>
  <si>
    <t>KG</t>
  </si>
  <si>
    <t>BLT304-140</t>
  </si>
  <si>
    <t>BARRA ACC. AISI 304 LAM.</t>
  </si>
  <si>
    <t>140</t>
  </si>
  <si>
    <t>KG</t>
  </si>
  <si>
    <t>BLT304-145</t>
  </si>
  <si>
    <t>BARRA ACC. AISI 304 LAM.</t>
  </si>
  <si>
    <t>145</t>
  </si>
  <si>
    <t>KG</t>
  </si>
  <si>
    <t>BLT304-150</t>
  </si>
  <si>
    <t>BARRA ACC. AISI 304 LAM.</t>
  </si>
  <si>
    <t>150</t>
  </si>
  <si>
    <t>KG</t>
  </si>
  <si>
    <t>BLT304-155</t>
  </si>
  <si>
    <t>BARRA ACC. AISI 304 LAM.</t>
  </si>
  <si>
    <t>155</t>
  </si>
  <si>
    <t>KG</t>
  </si>
  <si>
    <t>BLT304-160</t>
  </si>
  <si>
    <t>BARRA ACC. AISI 304 LAM.</t>
  </si>
  <si>
    <t>160</t>
  </si>
  <si>
    <t>KG</t>
  </si>
  <si>
    <t>BLT304-165</t>
  </si>
  <si>
    <t>LAM. ACC. AISI 316 2B</t>
  </si>
  <si>
    <t>4,0 X 1250 X 2500</t>
  </si>
  <si>
    <t>KG</t>
  </si>
  <si>
    <t>L23164,0X1500X3000</t>
  </si>
  <si>
    <t>LAM. ACC. AISI 316 2B</t>
  </si>
  <si>
    <t>4,0 X 1500 X 3000</t>
  </si>
  <si>
    <t>KG</t>
  </si>
  <si>
    <t>L23164,0X2000X4000</t>
  </si>
  <si>
    <t>LAM. ACC. AISI 316 2B</t>
  </si>
  <si>
    <t>4,0 X 2000 X 4000</t>
  </si>
  <si>
    <t>KG</t>
  </si>
  <si>
    <t>L23165,0X1000X2000</t>
  </si>
  <si>
    <t>LAM. ACC. AISI 316 2B</t>
  </si>
  <si>
    <t>5,0 X 1000 X 2000</t>
  </si>
  <si>
    <t>KG</t>
  </si>
  <si>
    <t>L23165,0X1250X2500</t>
  </si>
  <si>
    <t>LAM. ACC. AISI 316 2B</t>
  </si>
  <si>
    <t>5,0 X 1250 X 2500</t>
  </si>
  <si>
    <t>KG</t>
  </si>
  <si>
    <t>L23165,0X1250X3000</t>
  </si>
  <si>
    <t>LAM. ACC. AISI 316 2B</t>
  </si>
  <si>
    <t>5,0 X 1250 X 3000</t>
  </si>
  <si>
    <t>KG</t>
  </si>
  <si>
    <t>L23165,0X1500X3000</t>
  </si>
  <si>
    <t>LAM. ACC. AISI 316 2B</t>
  </si>
  <si>
    <t>5,0 X 1500 X 3000</t>
  </si>
  <si>
    <t>KG</t>
  </si>
  <si>
    <t>L23166,0X1000X2000</t>
  </si>
  <si>
    <t>LAM. ACC. AISI 316 2B</t>
  </si>
  <si>
    <t>6,0 X 1000 X 2000</t>
  </si>
  <si>
    <t>KG</t>
  </si>
  <si>
    <t>L2430</t>
  </si>
  <si>
    <t>LAM. ACC. AISI 430 2B</t>
  </si>
  <si>
    <t>KG</t>
  </si>
  <si>
    <t>L24300,8X1250X2500</t>
  </si>
  <si>
    <t>LAM. ACC. AISI 430 2B</t>
  </si>
  <si>
    <t>0,8 X 1250 X 2500</t>
  </si>
  <si>
    <t>KG</t>
  </si>
  <si>
    <t>L24301,0X1500X3000</t>
  </si>
  <si>
    <t>LAM. ACC. AISI 430 2B</t>
  </si>
  <si>
    <t>1,0 X 1500 X 3000</t>
  </si>
  <si>
    <t>KG</t>
  </si>
  <si>
    <t>L24301,0X1500X300P</t>
  </si>
  <si>
    <t>LAM. ACC. AISI 430 2B + PVC</t>
  </si>
  <si>
    <t>1,0 X 1500 X 3000</t>
  </si>
  <si>
    <t>KG</t>
  </si>
  <si>
    <t>L24301,2X1500X3000</t>
  </si>
  <si>
    <t>LAM. ACC. AISI 430 2B</t>
  </si>
  <si>
    <t>1,2 X 1500 X 3000</t>
  </si>
  <si>
    <t>KG</t>
  </si>
  <si>
    <t>L24301,2X1500X300P</t>
  </si>
  <si>
    <t>LAM. ACC. AISI 430 2B + PVC</t>
  </si>
  <si>
    <t>1,2 X 1500 X 3000</t>
  </si>
  <si>
    <t>KG</t>
  </si>
  <si>
    <t>L24301,5X1500X3000</t>
  </si>
  <si>
    <t>LAM. ACC. AISI 430 2B</t>
  </si>
  <si>
    <t>1,5 X 1500 X 3000</t>
  </si>
  <si>
    <t>KG</t>
  </si>
  <si>
    <t>L24301,5X1500X300P</t>
  </si>
  <si>
    <t>LAM. ACC. AISI 430 2B + PVC</t>
  </si>
  <si>
    <t>1,5 X 1500 X 3000</t>
  </si>
  <si>
    <t>KG</t>
  </si>
  <si>
    <t>L24302,0X1250C2500</t>
  </si>
  <si>
    <t xml:space="preserve">LAM. ACC. AISI 430 2B </t>
  </si>
  <si>
    <t>2,0 X 1250 X 2500</t>
  </si>
  <si>
    <t>KG</t>
  </si>
  <si>
    <t>L24302,0X1500X3000</t>
  </si>
  <si>
    <t xml:space="preserve">LAM. ACC. AISI 430 2B </t>
  </si>
  <si>
    <t>2,0 X 1500 X 3000</t>
  </si>
  <si>
    <t>KG</t>
  </si>
  <si>
    <t>L24302,5X1250X2500</t>
  </si>
  <si>
    <t xml:space="preserve">LAM. ACC. AISI 430 2B </t>
  </si>
  <si>
    <t>2,5 X 1250 X 2500</t>
  </si>
  <si>
    <t>KG</t>
  </si>
  <si>
    <t>L24302,5X1500X3000</t>
  </si>
  <si>
    <t xml:space="preserve">LAM. ACC. AISI 430 2B </t>
  </si>
  <si>
    <t>2,5 X 1500 X 3000</t>
  </si>
  <si>
    <t>KG</t>
  </si>
  <si>
    <t>L24303,0X1500X3000</t>
  </si>
  <si>
    <t xml:space="preserve">LAM. ACC. AISI 430 2B </t>
  </si>
  <si>
    <t>3,0 X 1500 X 3000</t>
  </si>
  <si>
    <t>KG</t>
  </si>
  <si>
    <t>L430-</t>
  </si>
  <si>
    <t>LAM. ACC. AISI 430</t>
  </si>
  <si>
    <t>KG</t>
  </si>
  <si>
    <t>L430-0,6X1000X2000</t>
  </si>
  <si>
    <t>NON UTILIZZARE</t>
  </si>
  <si>
    <t>0,6 X 1000 X 2000</t>
  </si>
  <si>
    <t>KG</t>
  </si>
  <si>
    <t>L430-0,8X1000X2000</t>
  </si>
  <si>
    <t>NON UTILIZZARE</t>
  </si>
  <si>
    <t>0,8 X 1000 X 2000</t>
  </si>
  <si>
    <t>KG</t>
  </si>
  <si>
    <t>L430-0,8X1500X3000</t>
  </si>
  <si>
    <t>NON UTILIZZARE</t>
  </si>
  <si>
    <t>0,8 X 1500 X 3000</t>
  </si>
  <si>
    <t>KG</t>
  </si>
  <si>
    <t>L430-0,8X1500X4000</t>
  </si>
  <si>
    <t>NON UTILIZZARE</t>
  </si>
  <si>
    <t>0,8 X 1500 X 4000</t>
  </si>
  <si>
    <t>KG</t>
  </si>
  <si>
    <t>L430-1,2X1000X2000</t>
  </si>
  <si>
    <t>NON UTILIZZARE</t>
  </si>
  <si>
    <t>1,2 X 1000 X 2000</t>
  </si>
  <si>
    <t>KG</t>
  </si>
  <si>
    <t>L430-1,2X1250X2500</t>
  </si>
  <si>
    <t>NON UTILIZZARE</t>
  </si>
  <si>
    <t>1,2 X 1250 X 2500</t>
  </si>
  <si>
    <t>KG</t>
  </si>
  <si>
    <t>L430-1,2X1500X3000</t>
  </si>
  <si>
    <t>NON UTILIZZARE</t>
  </si>
  <si>
    <t>BLT310-065</t>
  </si>
  <si>
    <t>BARRA ACC. AISI 310 LAM.</t>
  </si>
  <si>
    <t>65</t>
  </si>
  <si>
    <t>KG</t>
  </si>
  <si>
    <t>BLT310-070</t>
  </si>
  <si>
    <t>BARRA ACC. AISI 310 LAM.</t>
  </si>
  <si>
    <t>70</t>
  </si>
  <si>
    <t>KG</t>
  </si>
  <si>
    <t>BLT310-080</t>
  </si>
  <si>
    <t>BARRA ACC. AISI 310S LAM.</t>
  </si>
  <si>
    <t>80</t>
  </si>
  <si>
    <t>KG</t>
  </si>
  <si>
    <t>BLT310-140</t>
  </si>
  <si>
    <t>BARRA ACC. AISI 310 LAM.</t>
  </si>
  <si>
    <t>140</t>
  </si>
  <si>
    <t>KG</t>
  </si>
  <si>
    <t>BLT310-150</t>
  </si>
  <si>
    <t>BARRA ACC. AISI 310 LAM.</t>
  </si>
  <si>
    <t>150</t>
  </si>
  <si>
    <t>KG</t>
  </si>
  <si>
    <t>BLT314</t>
  </si>
  <si>
    <t>BARRA ACC. AISI 314 LAM.</t>
  </si>
  <si>
    <t>KG</t>
  </si>
  <si>
    <t>BLT316</t>
  </si>
  <si>
    <t>BARRA ACC. AISI 316 LAM.</t>
  </si>
  <si>
    <t>KG</t>
  </si>
  <si>
    <t>BLT316-.18</t>
  </si>
  <si>
    <t>BARRA ACC. AISI 316 LAM.</t>
  </si>
  <si>
    <t>18</t>
  </si>
  <si>
    <t>KG</t>
  </si>
  <si>
    <t>BLT316-0145</t>
  </si>
  <si>
    <t>BARRA ACC. AISI 316 LAM.</t>
  </si>
  <si>
    <t>145</t>
  </si>
  <si>
    <t>KG</t>
  </si>
  <si>
    <t>BLT316-020</t>
  </si>
  <si>
    <t>BARRA ACC. AISI 316 LAM.</t>
  </si>
  <si>
    <t>20</t>
  </si>
  <si>
    <t>KG</t>
  </si>
  <si>
    <t>BLT316-025</t>
  </si>
  <si>
    <t>BARRA ACC. AISI 316 LAM.</t>
  </si>
  <si>
    <t>25</t>
  </si>
  <si>
    <t>KG</t>
  </si>
  <si>
    <t>BLT316-027</t>
  </si>
  <si>
    <t>BARRA ACC. AISI 316 LAM.</t>
  </si>
  <si>
    <t>27</t>
  </si>
  <si>
    <t>KG</t>
  </si>
  <si>
    <t>BLT316-028</t>
  </si>
  <si>
    <t>BARRA ACC. AISI 316 LAM.</t>
  </si>
  <si>
    <t>28</t>
  </si>
  <si>
    <t>KG</t>
  </si>
  <si>
    <t>BLT316-030</t>
  </si>
  <si>
    <t>BARRA ACC. AISI 316 LAM.</t>
  </si>
  <si>
    <t>30</t>
  </si>
  <si>
    <t>KG</t>
  </si>
  <si>
    <t>BLT316-032,10</t>
  </si>
  <si>
    <t>BARRA FORATA ACC. AISI 316</t>
  </si>
  <si>
    <t>112 X  63</t>
  </si>
  <si>
    <t>KG</t>
  </si>
  <si>
    <t>BFO316-112X080</t>
  </si>
  <si>
    <t>BARRA FORATA ACC. AISI 316</t>
  </si>
  <si>
    <t>112 X  80</t>
  </si>
  <si>
    <t>KG</t>
  </si>
  <si>
    <t>BFO316-118X063</t>
  </si>
  <si>
    <t>BARRA FORATA ACC. AISI 316</t>
  </si>
  <si>
    <t>118 X  63</t>
  </si>
  <si>
    <t>KG</t>
  </si>
  <si>
    <t>BFO316-118X080</t>
  </si>
  <si>
    <t>BARRA FORATA ACC. AISI 316</t>
  </si>
  <si>
    <t>118 X  80</t>
  </si>
  <si>
    <t>KG</t>
  </si>
  <si>
    <t>BFO316-118X090</t>
  </si>
  <si>
    <t>BARRA FORATA ACC. AISI 316</t>
  </si>
  <si>
    <t>118 X  90</t>
  </si>
  <si>
    <t>KG</t>
  </si>
  <si>
    <t>BFO316-125X71</t>
  </si>
  <si>
    <t>BARRA FORATA ACC. AISI 316</t>
  </si>
  <si>
    <t>125 X 71</t>
  </si>
  <si>
    <t>KG</t>
  </si>
  <si>
    <t>BFO316-125X80</t>
  </si>
  <si>
    <t>BARRA FORATA ACC. AISI 316</t>
  </si>
  <si>
    <t>125 X 80</t>
  </si>
  <si>
    <t>KG</t>
  </si>
  <si>
    <t>BFO316-125X90</t>
  </si>
  <si>
    <t>BARRA FORATA ACC. AISI 316</t>
  </si>
  <si>
    <t>125 X 90</t>
  </si>
  <si>
    <t>KG</t>
  </si>
  <si>
    <t>BFO316-132X071</t>
  </si>
  <si>
    <t>KG</t>
  </si>
  <si>
    <t>BLT316-095</t>
  </si>
  <si>
    <t>BARRA ACC. AISI 316 LAM.</t>
  </si>
  <si>
    <t>95</t>
  </si>
  <si>
    <t>KG</t>
  </si>
  <si>
    <t>BLT316-100</t>
  </si>
  <si>
    <t>BARRA ACC. AISI 316 LAM.</t>
  </si>
  <si>
    <t>100</t>
  </si>
  <si>
    <t>KG</t>
  </si>
  <si>
    <t>BLT316-105</t>
  </si>
  <si>
    <t>BARRA ACC. AISI 316 LAM.</t>
  </si>
  <si>
    <t>105</t>
  </si>
  <si>
    <t>KG</t>
  </si>
  <si>
    <t>BLT316-110</t>
  </si>
  <si>
    <t>BARRA ACC. AISI 316 LAM.</t>
  </si>
  <si>
    <t>110</t>
  </si>
  <si>
    <t>KG</t>
  </si>
  <si>
    <t>BLT316-120</t>
  </si>
  <si>
    <t>BARRA ACC. AISI 316 LAM.</t>
  </si>
  <si>
    <t>120</t>
  </si>
  <si>
    <t>KG</t>
  </si>
  <si>
    <t>BLT316-125</t>
  </si>
  <si>
    <t>BARRA ACC. AISI 316 LAM.</t>
  </si>
  <si>
    <t>125</t>
  </si>
  <si>
    <t>KG</t>
  </si>
  <si>
    <t>BLT316-130</t>
  </si>
  <si>
    <t>BARRA ACC. AISI 316 LAM.</t>
  </si>
  <si>
    <t>130</t>
  </si>
  <si>
    <t>KG</t>
  </si>
  <si>
    <t>BLT316-140</t>
  </si>
  <si>
    <t>BARRA ACC. AISI 316 LAM.</t>
  </si>
  <si>
    <t>140</t>
  </si>
  <si>
    <t>KG</t>
  </si>
  <si>
    <t>BLT316-150</t>
  </si>
  <si>
    <t>BARRA ACC. AISI 316 LAM.</t>
  </si>
  <si>
    <t>150</t>
  </si>
  <si>
    <t>KG</t>
  </si>
  <si>
    <t>BLT316-160</t>
  </si>
  <si>
    <t>BARRA ACC. AISI 316 LAM.</t>
  </si>
  <si>
    <t>160</t>
  </si>
  <si>
    <t>KG</t>
  </si>
  <si>
    <t>BLT316-170</t>
  </si>
  <si>
    <t>BARRA ACC. AISI 316 LAM.</t>
  </si>
  <si>
    <t>170</t>
  </si>
  <si>
    <t>KG</t>
  </si>
  <si>
    <t>BLT316-180</t>
  </si>
  <si>
    <t>BARRA ACC. AISI 316 LAM.</t>
  </si>
  <si>
    <t>180</t>
  </si>
  <si>
    <t>KG</t>
  </si>
  <si>
    <t>BLT316-190</t>
  </si>
  <si>
    <t>BARRA ACC. AISI 316 LAM.</t>
  </si>
  <si>
    <t>190</t>
  </si>
  <si>
    <t>KG</t>
  </si>
  <si>
    <t>BLT316-200</t>
  </si>
  <si>
    <t>BARRA ACC. AISI 316 LAM.</t>
  </si>
  <si>
    <t>200</t>
  </si>
  <si>
    <t>KG</t>
  </si>
  <si>
    <t>BLT316-210</t>
  </si>
  <si>
    <t>BARRA ACC. AISI 316 LAM.</t>
  </si>
  <si>
    <t>210</t>
  </si>
  <si>
    <t>KG</t>
  </si>
  <si>
    <t>BLT316-230</t>
  </si>
  <si>
    <t>BARRA ACC. AISI 316 LAM.</t>
  </si>
  <si>
    <t>230</t>
  </si>
  <si>
    <t>KG</t>
  </si>
  <si>
    <t>BLT316-250</t>
  </si>
  <si>
    <t>BARRA ACC. AISI 316 LAM.</t>
  </si>
  <si>
    <t>250</t>
  </si>
  <si>
    <t>KG</t>
  </si>
  <si>
    <t>BLT316-280</t>
  </si>
  <si>
    <t>BARRA ACC. AISI 316 LAM.</t>
  </si>
  <si>
    <t>280</t>
  </si>
  <si>
    <t>KG</t>
  </si>
  <si>
    <t>BLT316-320</t>
  </si>
  <si>
    <t>BARRA ACC. AISI 316 LAM.</t>
  </si>
  <si>
    <t>320</t>
  </si>
  <si>
    <t>KG</t>
  </si>
  <si>
    <t>BLT316-340</t>
  </si>
  <si>
    <t>BARRA ACC. AISI 316 LAM.</t>
  </si>
  <si>
    <t>340</t>
  </si>
  <si>
    <t>KG</t>
  </si>
  <si>
    <t>BLT321</t>
  </si>
  <si>
    <t>BARRA ACC. AISI 321 LAM.</t>
  </si>
  <si>
    <t>KG</t>
  </si>
  <si>
    <t>BLT410-</t>
  </si>
  <si>
    <t>BARRA ACC. AISI 410 LAM.</t>
  </si>
  <si>
    <t>KG</t>
  </si>
  <si>
    <t>BLT420-</t>
  </si>
  <si>
    <t>BARRA ACC. AISI 420 LAM.</t>
  </si>
  <si>
    <t>KG</t>
  </si>
  <si>
    <t>BLT430</t>
  </si>
  <si>
    <t>BARRA ACC. AISI 430 LAM.</t>
  </si>
  <si>
    <t>KG</t>
  </si>
  <si>
    <t>BLT431-</t>
  </si>
  <si>
    <t>BARRA ACC. AISI 431 LAM.</t>
  </si>
  <si>
    <t>KG</t>
  </si>
  <si>
    <t>BLT431-020</t>
  </si>
  <si>
    <t>BARRA ACC. AISI 431 LAM.</t>
  </si>
  <si>
    <t>20</t>
  </si>
  <si>
    <t>KG</t>
  </si>
  <si>
    <t>BLT431-025</t>
  </si>
  <si>
    <t>BARRA ACC. AISI 431 LAM.</t>
  </si>
  <si>
    <t>25</t>
  </si>
  <si>
    <t>KG</t>
  </si>
  <si>
    <t>BLT431-030</t>
  </si>
  <si>
    <t>BARRA ACC. AISI 431 LAM.</t>
  </si>
  <si>
    <t>30</t>
  </si>
  <si>
    <t>KG</t>
  </si>
  <si>
    <t>BLT431-032</t>
  </si>
  <si>
    <t>BARRA ACC. AISI 431 LAM.</t>
  </si>
  <si>
    <t>32</t>
  </si>
  <si>
    <t>KG</t>
  </si>
  <si>
    <t>BLT431-035</t>
  </si>
  <si>
    <t>BARRA ACC. AISI 431 LAM.</t>
  </si>
  <si>
    <t>35</t>
  </si>
  <si>
    <t>KG</t>
  </si>
  <si>
    <t>BLT431-040</t>
  </si>
  <si>
    <t>BARRA ACC. AISI 431 LAM.</t>
  </si>
  <si>
    <t>40</t>
  </si>
  <si>
    <t>KG</t>
  </si>
  <si>
    <t>BLT431-045</t>
  </si>
  <si>
    <t>BARRA ACC. AISI 431 LAM.</t>
  </si>
  <si>
    <t>45</t>
  </si>
  <si>
    <t>KG</t>
  </si>
  <si>
    <t>BLT431-050</t>
  </si>
  <si>
    <t>BARRA ACC. AISI 431 LAM.</t>
  </si>
  <si>
    <t>50</t>
  </si>
  <si>
    <t>KG</t>
  </si>
  <si>
    <t>BLT431-055</t>
  </si>
  <si>
    <t>BARRA ACC. AISI 431 LAM.</t>
  </si>
  <si>
    <t>55</t>
  </si>
  <si>
    <t>KG</t>
  </si>
  <si>
    <t>BLT431-058</t>
  </si>
  <si>
    <t>BARRA ACC. AISI 431 LAM.</t>
  </si>
  <si>
    <t>58</t>
  </si>
  <si>
    <t>KG</t>
  </si>
  <si>
    <t>BLT431-070</t>
  </si>
  <si>
    <t>BARRA ACC. AISI 431 LAM.</t>
  </si>
  <si>
    <t>70</t>
  </si>
  <si>
    <t>KG</t>
  </si>
  <si>
    <t>BLT431-080</t>
  </si>
  <si>
    <t>BARRA ACC. AISI 431 LAM.</t>
  </si>
  <si>
    <t>80</t>
  </si>
  <si>
    <t>KG</t>
  </si>
  <si>
    <t>BLT431-100</t>
  </si>
  <si>
    <t>BARRA ACC. AISI 431 LAM.</t>
  </si>
  <si>
    <t>100</t>
  </si>
  <si>
    <t>KG</t>
  </si>
  <si>
    <t>BLT431-120</t>
  </si>
  <si>
    <t>BARRA ACC. AISI 431 LAM.</t>
  </si>
  <si>
    <t>120</t>
  </si>
  <si>
    <t>KG</t>
  </si>
  <si>
    <t>BLT431-140</t>
  </si>
  <si>
    <t>BARRA ACC. AISI 431 LAM.</t>
  </si>
  <si>
    <t>140</t>
  </si>
  <si>
    <t>KG</t>
  </si>
  <si>
    <t>BLT440-</t>
  </si>
  <si>
    <t>BARRA ACC. AISI 440C LAM.</t>
  </si>
  <si>
    <t>KG</t>
  </si>
  <si>
    <t>BOC304-</t>
  </si>
  <si>
    <t>BOCCHETTONE AISI 304</t>
  </si>
  <si>
    <t>PZ</t>
  </si>
  <si>
    <t>BOC304-021,3F-F</t>
  </si>
  <si>
    <t>BOCCHETTONE A GOMITO AISI 304 F-F</t>
  </si>
  <si>
    <t>21,3</t>
  </si>
  <si>
    <t>PZ</t>
  </si>
  <si>
    <t>BOC304-021,3M-F</t>
  </si>
  <si>
    <t>BOCCHETTONE A GOMITO AISI 304 M-F</t>
  </si>
  <si>
    <t>21,3</t>
  </si>
  <si>
    <t>PZ</t>
  </si>
  <si>
    <t>BOC316-</t>
  </si>
  <si>
    <t>BOCCHETTONE AISI 316</t>
  </si>
  <si>
    <t>PZ</t>
  </si>
  <si>
    <t>BRT303</t>
  </si>
  <si>
    <t>BARRA ACC. AISI 303 RETTIFICATA</t>
  </si>
  <si>
    <t xml:space="preserve"> </t>
  </si>
  <si>
    <t>KG</t>
  </si>
  <si>
    <t>BRT303-006</t>
  </si>
  <si>
    <t>BARRA ACC. AISI 303 RETTIFICATA</t>
  </si>
  <si>
    <t>6</t>
  </si>
  <si>
    <t>KG</t>
  </si>
  <si>
    <t>BRT303-008</t>
  </si>
  <si>
    <t>BARRA ACC. AISI 303 RETTIFICATA</t>
  </si>
  <si>
    <t>8</t>
  </si>
  <si>
    <t>KG</t>
  </si>
  <si>
    <t>BRT303-010</t>
  </si>
  <si>
    <t>BARRA ACC. AISI 303 RETTIFICATA</t>
  </si>
  <si>
    <t>1,5 X 1250 X 3000</t>
  </si>
  <si>
    <t>KG</t>
  </si>
  <si>
    <t>LBA3041,5X1500X400</t>
  </si>
  <si>
    <t>LAM. ACC. AISI 304 BA + PVC</t>
  </si>
  <si>
    <t>1,5 X 1500 X 4000</t>
  </si>
  <si>
    <t>KG</t>
  </si>
  <si>
    <t>LAM. ACC. AISI 304 BA + PVC</t>
  </si>
  <si>
    <t>1,5 X 1000 X 2000</t>
  </si>
  <si>
    <t>KG</t>
  </si>
  <si>
    <t>LBA3041,5X300X1500</t>
  </si>
  <si>
    <t>LAM. ACC. AISI 304 BA + PVC</t>
  </si>
  <si>
    <t>1,5 X 1500 X 3000</t>
  </si>
  <si>
    <t>KG</t>
  </si>
  <si>
    <t>LBA3042,0X100X2000</t>
  </si>
  <si>
    <t>LAM. ACC. AISI 304 BA + PVC</t>
  </si>
  <si>
    <t>2,0 X 1000 X 2000</t>
  </si>
  <si>
    <t>KG</t>
  </si>
  <si>
    <t>LBA3042,0X125X2500</t>
  </si>
  <si>
    <t>LAM. ACC. AISI 304 BA + PVC</t>
  </si>
  <si>
    <t>2,0 X 1250 X 2500</t>
  </si>
  <si>
    <t>KG</t>
  </si>
  <si>
    <t>LBA3042,0X125X3000</t>
  </si>
  <si>
    <t>LAM. ACC. AISI 304 BA + PVC</t>
  </si>
  <si>
    <t>2,0 X 1250 X 3000</t>
  </si>
  <si>
    <t>KG</t>
  </si>
  <si>
    <t>LBA3042,0X150X3000</t>
  </si>
  <si>
    <t>LAM. ACC. AISI 304 BA + PVC</t>
  </si>
  <si>
    <t>2,0 X 1500 X 3000</t>
  </si>
  <si>
    <t>KG</t>
  </si>
  <si>
    <t>LBA3042,5X1250X300</t>
  </si>
  <si>
    <t>LAM. ACC. AISI 304 BA + PVC</t>
  </si>
  <si>
    <t>2,5 X 1250 X 3000</t>
  </si>
  <si>
    <t>KG</t>
  </si>
  <si>
    <t>LBA3043,0X1000X300</t>
  </si>
  <si>
    <t>LAM. ACC. AISI 304 BA + PVC</t>
  </si>
  <si>
    <t>3,0 X 1000 X 2000</t>
  </si>
  <si>
    <t>KG</t>
  </si>
  <si>
    <t>LBA3043,0X150X3000</t>
  </si>
  <si>
    <t>LAM. ACC. AISI 304 BA + PVC</t>
  </si>
  <si>
    <t>3,0 X 1500 X 3000</t>
  </si>
  <si>
    <t>KG</t>
  </si>
  <si>
    <t>LBA316</t>
  </si>
  <si>
    <t>LAM. ACC. AISI 316 BA + PVC</t>
  </si>
  <si>
    <t>KG</t>
  </si>
  <si>
    <t>LBA3161,5X1000X200</t>
  </si>
  <si>
    <t>LAM. ACC. AISI 316 BA + PVC</t>
  </si>
  <si>
    <t>1,5 X 1000 X 2000</t>
  </si>
  <si>
    <t>KG</t>
  </si>
  <si>
    <t>LBA3161,5X1500X300</t>
  </si>
  <si>
    <t>LAM. ACC. AISI 316 BA + PVC</t>
  </si>
  <si>
    <t>1,5 X 1500 X 3000</t>
  </si>
  <si>
    <t>KG</t>
  </si>
  <si>
    <t>LBA3163,0X1500X300</t>
  </si>
  <si>
    <t>LAM. ACC. AISI 316 BA + PVC</t>
  </si>
  <si>
    <t>3,0 X 1500 X 3000</t>
  </si>
  <si>
    <t>KG</t>
  </si>
  <si>
    <t>LBA430</t>
  </si>
  <si>
    <t>LAM. ACC. AISI 430 BA</t>
  </si>
  <si>
    <t>KG</t>
  </si>
  <si>
    <t>LBA4300,8X1000X200</t>
  </si>
  <si>
    <t>LAM. ACC. AISI 430 BA</t>
  </si>
  <si>
    <t>0,8 X 1000 X 2000</t>
  </si>
  <si>
    <t>KG</t>
  </si>
  <si>
    <t>LBA4300,8X1000X20P</t>
  </si>
  <si>
    <t>LAM. ACC. AISI 430 BA + PVC</t>
  </si>
  <si>
    <t>0,8 X 1000 X 2000</t>
  </si>
  <si>
    <t>KG</t>
  </si>
  <si>
    <t>LBA4300,8X1250X250</t>
  </si>
  <si>
    <t>LAM. ACC. AISI 430 BA</t>
  </si>
  <si>
    <t>0,8 X 1250 X 2500</t>
  </si>
  <si>
    <t>KG</t>
  </si>
  <si>
    <t>LBA4300,8X1250X25P</t>
  </si>
  <si>
    <t>LAM. ACC. AISI 430 BA + PVC</t>
  </si>
  <si>
    <t>0,8 X 1250 X 2500</t>
  </si>
  <si>
    <t>KG</t>
  </si>
  <si>
    <t>LBA4300,8X1250X285</t>
  </si>
  <si>
    <t>LAM. ACC. AISI 430 BA</t>
  </si>
  <si>
    <t>0,8 X 1250 X 2850</t>
  </si>
  <si>
    <t>KG</t>
  </si>
  <si>
    <t>LBA4300,8X1250X300</t>
  </si>
  <si>
    <t>LAM. ACC. AISI 430 BA</t>
  </si>
  <si>
    <t>0,8 X 1250 X 3000</t>
  </si>
  <si>
    <t>KG</t>
  </si>
  <si>
    <t>LBA4300,8X1500X300</t>
  </si>
  <si>
    <t>LAM. ACC. AISI 430 BA</t>
  </si>
  <si>
    <t>0,8 X 1500 X 3000</t>
  </si>
  <si>
    <t>KG</t>
  </si>
  <si>
    <t>LBA4300,8X1500X30P</t>
  </si>
  <si>
    <t>LAM. ACC. AISI 430 BA + PVC</t>
  </si>
  <si>
    <t>0,8 X 1500 X 3000</t>
  </si>
  <si>
    <t>KG</t>
  </si>
  <si>
    <t>PEZZO T ACC. AISI 304 S/S</t>
  </si>
  <si>
    <t>42,16  X  3,56</t>
  </si>
  <si>
    <t>PZ</t>
  </si>
  <si>
    <t>TET304</t>
  </si>
  <si>
    <t>TUBO ACC. AISI 304 ELETTR.</t>
  </si>
  <si>
    <t>MT</t>
  </si>
  <si>
    <t>TET304-0043,7X1G</t>
  </si>
  <si>
    <t>TUBO ECC. AISI 304 ELETTR.</t>
  </si>
  <si>
    <t>43,7 X 1,0</t>
  </si>
  <si>
    <t>MT</t>
  </si>
  <si>
    <t>TET304-004X1G</t>
  </si>
  <si>
    <t>TUBO ACC. AISI 304 ELETTR.</t>
  </si>
  <si>
    <t>4   X   1</t>
  </si>
  <si>
    <t>MT</t>
  </si>
  <si>
    <t>TET304-006X0,5</t>
  </si>
  <si>
    <t>TUBO ACC. AISI 304 ELETTR.</t>
  </si>
  <si>
    <t>6   X  0,5</t>
  </si>
  <si>
    <t>MT</t>
  </si>
  <si>
    <t>TET304-006X1F</t>
  </si>
  <si>
    <t>TUBO ACC_AISI 304 ELETTR.</t>
  </si>
  <si>
    <t>6   X   1</t>
  </si>
  <si>
    <t>MT</t>
  </si>
  <si>
    <t>TET304-006X1G</t>
  </si>
  <si>
    <t>TUBO ACC. AISI 304 ELETTR.</t>
  </si>
  <si>
    <t>6   X   1</t>
  </si>
  <si>
    <t>MT</t>
  </si>
  <si>
    <t>TET304-008X1,5G</t>
  </si>
  <si>
    <t>TUBO ACC. AISI 304 ELETTR.</t>
  </si>
  <si>
    <t>8   X   1,5</t>
  </si>
  <si>
    <t>MT</t>
  </si>
  <si>
    <t>TET304-008X1F</t>
  </si>
  <si>
    <t>TUBO ACC_AISI 304 ELETTR.</t>
  </si>
  <si>
    <t>8   X   1</t>
  </si>
  <si>
    <t>MT</t>
  </si>
  <si>
    <t>TET304-008X1G</t>
  </si>
  <si>
    <t>TUBO ACC. AISI 304 ELETTR.</t>
  </si>
  <si>
    <t>8   X   1</t>
  </si>
  <si>
    <t>MT</t>
  </si>
  <si>
    <t>TET304-010X0,7G</t>
  </si>
  <si>
    <t>TUBO ACC. AISI 304 ELETTR.</t>
  </si>
  <si>
    <t>10 X 0,7</t>
  </si>
  <si>
    <t>MT</t>
  </si>
  <si>
    <t>TET304-010X1,0F</t>
  </si>
  <si>
    <t>TUBO ACC_AISI 304 ELETTR.</t>
  </si>
  <si>
    <t>10  X   1</t>
  </si>
  <si>
    <t>MT</t>
  </si>
  <si>
    <t>TET304-010X1,0G</t>
  </si>
  <si>
    <t>TUBO ACC. AISI 304 ELETTR.</t>
  </si>
  <si>
    <t>10  X   1</t>
  </si>
  <si>
    <t>MT</t>
  </si>
  <si>
    <t>TET304-010X1,2F</t>
  </si>
  <si>
    <t>TUBO ACC_AISI 304 ELETTR.</t>
  </si>
  <si>
    <t>10  X   1,2</t>
  </si>
  <si>
    <t>MT</t>
  </si>
  <si>
    <t>TET304-010X1,2G</t>
  </si>
  <si>
    <t>TUBO ACC. AISI 304 ELETTR.</t>
  </si>
  <si>
    <t>10  X   1,2</t>
  </si>
  <si>
    <t>MT</t>
  </si>
  <si>
    <t>TET304-010X1,50G</t>
  </si>
  <si>
    <t>TUBO ACC. AISI 304 ELETTR.</t>
  </si>
  <si>
    <t>10  X   1,5</t>
  </si>
  <si>
    <t>MT</t>
  </si>
  <si>
    <t>TET304-010X1,5F</t>
  </si>
  <si>
    <t>TUBO ACC_AISI 304 ELETTR.</t>
  </si>
  <si>
    <t>10  X   1,5</t>
  </si>
  <si>
    <t>MT</t>
  </si>
  <si>
    <t>TET304-012X1,0F</t>
  </si>
  <si>
    <t>TUBO ACC_AISI 304 ELETTR.</t>
  </si>
  <si>
    <t>12  X   1</t>
  </si>
  <si>
    <t>MT</t>
  </si>
  <si>
    <t>TET304-012X1,0G</t>
  </si>
  <si>
    <t>TUBO ACC. AISI 304 ELETTR.</t>
  </si>
  <si>
    <t>12  X   1</t>
  </si>
  <si>
    <t>MT</t>
  </si>
  <si>
    <t>TET304-012X1,2G</t>
  </si>
  <si>
    <t>TUBO ACC. AISI 304 ELETTR.</t>
  </si>
  <si>
    <t>12  X   1,2</t>
  </si>
  <si>
    <t>MT</t>
  </si>
  <si>
    <t>TET304-012X1,5F</t>
  </si>
  <si>
    <t>TUBO ACC_AISI 304 ELETTR.</t>
  </si>
  <si>
    <t>12  X   1,5</t>
  </si>
  <si>
    <t>MT</t>
  </si>
  <si>
    <t>TET304-012X1,5G</t>
  </si>
  <si>
    <t>TUBO ACC. AISI 304 ELETTR.</t>
  </si>
  <si>
    <t>12  X   1,5</t>
  </si>
  <si>
    <t>MT</t>
  </si>
  <si>
    <t>TET304-012X2,0G</t>
  </si>
  <si>
    <t>TUBO ACC. AISI 304 ELETTR.</t>
  </si>
  <si>
    <t>12  X   2</t>
  </si>
  <si>
    <t>MT</t>
  </si>
  <si>
    <t>TET304-013X1,0F</t>
  </si>
  <si>
    <t>TUBO ACC_AISI 304 ELETTR.</t>
  </si>
  <si>
    <t>13  X   1</t>
  </si>
  <si>
    <t>MT</t>
  </si>
  <si>
    <t>TET304-013X1,0G</t>
  </si>
  <si>
    <t>1,0 X 1000 X 2000</t>
  </si>
  <si>
    <t>KG</t>
  </si>
  <si>
    <t>LBAR3041,0X1500X30</t>
  </si>
  <si>
    <t>LAM. ACC. AISI 304 BA RILUCIDATA + PVC</t>
  </si>
  <si>
    <t>BARRA ACC. AISI 304 TRAFILATA</t>
  </si>
  <si>
    <t>15 X 4</t>
  </si>
  <si>
    <t>KG</t>
  </si>
  <si>
    <t>BT9304-030X15</t>
  </si>
  <si>
    <t>BARRA ACC. AISI 304 TRAFILATA</t>
  </si>
  <si>
    <t>30 X 15</t>
  </si>
  <si>
    <t>KG</t>
  </si>
  <si>
    <t>BTES303</t>
  </si>
  <si>
    <t>BARRA ACC. AISI 303 TRAF. ESAGON.</t>
  </si>
  <si>
    <t>KG</t>
  </si>
  <si>
    <t>BTES303-008</t>
  </si>
  <si>
    <t>BARRA ACC. AISI 303 TRAF. ESAGON.</t>
  </si>
  <si>
    <t>ES.  8</t>
  </si>
  <si>
    <t>KG</t>
  </si>
  <si>
    <t>BTES303-010</t>
  </si>
  <si>
    <t>BARRA ACC. AISI 303 TRAF. ESAGON.</t>
  </si>
  <si>
    <t>ES.  10</t>
  </si>
  <si>
    <t>KG</t>
  </si>
  <si>
    <t>BTES303-012</t>
  </si>
  <si>
    <t>BARRA ACC. AISI 303 TRAF. ESAGON.</t>
  </si>
  <si>
    <t>ES.  12</t>
  </si>
  <si>
    <t>KG</t>
  </si>
  <si>
    <t>BTES303-013</t>
  </si>
  <si>
    <t>BARRA ACC. AISI 303 TRAF. ESAGON.</t>
  </si>
  <si>
    <t>ES.  13</t>
  </si>
  <si>
    <t>KG</t>
  </si>
  <si>
    <t>BTES303-014</t>
  </si>
  <si>
    <t>BARRA ACC. AISI 303 TRAF. ESAGON.</t>
  </si>
  <si>
    <t>ES.  14</t>
  </si>
  <si>
    <t>KG</t>
  </si>
  <si>
    <t>BTES303-015</t>
  </si>
  <si>
    <t>BARRA ACC. AISI 303 TRAF. ESAGON.</t>
  </si>
  <si>
    <t>ES.  15</t>
  </si>
  <si>
    <t>KG</t>
  </si>
  <si>
    <t>BTES303-017</t>
  </si>
  <si>
    <t>BARRA ACC. AISI 303 TRAF. ESAGON.</t>
  </si>
  <si>
    <t>ES.  17</t>
  </si>
  <si>
    <t>KG</t>
  </si>
  <si>
    <t>BTES303-018</t>
  </si>
  <si>
    <t>BARRA ACC. AISI 303 TRAF. ESAGON.</t>
  </si>
  <si>
    <t>ES.  18</t>
  </si>
  <si>
    <t>KG</t>
  </si>
  <si>
    <t>BTES303-019</t>
  </si>
  <si>
    <t>BARRA ACC. AISI 303 TRAF. ESAGON.</t>
  </si>
  <si>
    <t>ES.  19</t>
  </si>
  <si>
    <t>KG</t>
  </si>
  <si>
    <t>BTES303-021</t>
  </si>
  <si>
    <t>BARRA ACC. AISI 303 TRAF. ESAGON.</t>
  </si>
  <si>
    <t>ES.  21</t>
  </si>
  <si>
    <t>KG</t>
  </si>
  <si>
    <t>BTES303-022</t>
  </si>
  <si>
    <t>BARRA ACC. AISI 303 TRAF. ESAGON.</t>
  </si>
  <si>
    <t>ES.  22</t>
  </si>
  <si>
    <t>KG</t>
  </si>
  <si>
    <t>BTES303-024</t>
  </si>
  <si>
    <t>BARRA ACC. AISI 303 TRAF. ESAGON.</t>
  </si>
  <si>
    <t>ES.  24</t>
  </si>
  <si>
    <t>KG</t>
  </si>
  <si>
    <t>BTES303-027</t>
  </si>
  <si>
    <t>BARRA ACC. AISI 303 TRAF. ESAGON.</t>
  </si>
  <si>
    <t>ES.  27</t>
  </si>
  <si>
    <t>KG</t>
  </si>
  <si>
    <t>BTES303-030</t>
  </si>
  <si>
    <t>BARRA ACC. AISI 303 TRAF. ESAGON.</t>
  </si>
  <si>
    <t>ES.  30</t>
  </si>
  <si>
    <t>KG</t>
  </si>
  <si>
    <t>BTES303-032</t>
  </si>
  <si>
    <t>BARRA ACC. AISI 303 TRAF. ESAGON.</t>
  </si>
  <si>
    <t>ES.  32</t>
  </si>
  <si>
    <t>KG</t>
  </si>
  <si>
    <t>BTES303-036</t>
  </si>
  <si>
    <t>BARRA ACC. AISI 303 TRAF. ESAGON.</t>
  </si>
  <si>
    <t>ES.  36</t>
  </si>
  <si>
    <t>KG</t>
  </si>
  <si>
    <t>BTES303-041</t>
  </si>
  <si>
    <t>BARRA ACC. AISI 303 TRAF. ESAGON.</t>
  </si>
  <si>
    <t>ES.  41</t>
  </si>
  <si>
    <t>KG</t>
  </si>
  <si>
    <t>BTES303-046</t>
  </si>
  <si>
    <t>BARRA ACC. AISI 303 TRAF. ESAGON.</t>
  </si>
  <si>
    <t>ES.  46</t>
  </si>
  <si>
    <t>KG</t>
  </si>
  <si>
    <t>BTES303-050</t>
  </si>
  <si>
    <t>BARRA ACC. AISI 303 TRAF. ESAGON.</t>
  </si>
  <si>
    <t>ES.  50</t>
  </si>
  <si>
    <t>KG</t>
  </si>
  <si>
    <t>BTES303-055</t>
  </si>
  <si>
    <t>BARRA ACC. AISI 303 TRAF. ESAGON.</t>
  </si>
  <si>
    <t>ES.  55</t>
  </si>
  <si>
    <t>KG</t>
  </si>
  <si>
    <t>BTES304</t>
  </si>
  <si>
    <t>BARRA ACC. AISI 304 TRAF. ESAGON.</t>
  </si>
  <si>
    <t>KG</t>
  </si>
  <si>
    <t>BTES304-006</t>
  </si>
  <si>
    <t>BARRA ACC. AISI 304 TRAF. ESAGON.</t>
  </si>
  <si>
    <t>ES.  6</t>
  </si>
  <si>
    <t>KG</t>
  </si>
  <si>
    <t>BTES304-008</t>
  </si>
  <si>
    <t>BARRA ACC. AISI 304 TRAF. ESAGON.</t>
  </si>
  <si>
    <t>ES.  8</t>
  </si>
  <si>
    <t>KG</t>
  </si>
  <si>
    <t>BTES304-010</t>
  </si>
  <si>
    <t>BARRA ACC. AISI 304 TRAF. ESAGON.</t>
  </si>
  <si>
    <t>ES.  10</t>
  </si>
  <si>
    <t>KG</t>
  </si>
  <si>
    <t>BTES304-012</t>
  </si>
  <si>
    <t>BARRA ACC. AISI 304 TRAF. ESAGON.</t>
  </si>
  <si>
    <t>ES.  12</t>
  </si>
  <si>
    <t>KG</t>
  </si>
  <si>
    <t>BTES304-013</t>
  </si>
  <si>
    <t>BARRA ACC. AISI 304 TRAF. ESAGON.</t>
  </si>
  <si>
    <t>ES.  13</t>
  </si>
  <si>
    <t>KG</t>
  </si>
  <si>
    <t>BTES304-015</t>
  </si>
  <si>
    <t>BARRA ACC. AISI 304 TRAF. ESAGON.</t>
  </si>
  <si>
    <t>ES.  15</t>
  </si>
  <si>
    <t>KG</t>
  </si>
  <si>
    <t>BTES304-016</t>
  </si>
  <si>
    <t>BARRA ACC. AISI 304 TRAF. ESAGON.</t>
  </si>
  <si>
    <t>ES.  16</t>
  </si>
  <si>
    <t>KG</t>
  </si>
  <si>
    <t>BTES304-017</t>
  </si>
  <si>
    <t>BARRA ACC. AISI 304 TRAF. ESAGON.</t>
  </si>
  <si>
    <t>ES.  17</t>
  </si>
  <si>
    <t>KG</t>
  </si>
  <si>
    <t>BTES304-019</t>
  </si>
  <si>
    <t>BARRA ACC. AISI 304 TRAF. ESAGON.</t>
  </si>
  <si>
    <t>ES.  19</t>
  </si>
  <si>
    <t>KG</t>
  </si>
  <si>
    <t>BTES304-022</t>
  </si>
  <si>
    <t>BARRA ACC. AISI 304 TRAF. ESAGON.</t>
  </si>
  <si>
    <t>ES.  22</t>
  </si>
  <si>
    <t>KG</t>
  </si>
  <si>
    <t>BTES304-024</t>
  </si>
  <si>
    <t>BARRA ACC. AISI 304 TRAF. ESAGON.</t>
  </si>
  <si>
    <t>ES.  24</t>
  </si>
  <si>
    <t>KG</t>
  </si>
  <si>
    <t>BTES304-027</t>
  </si>
  <si>
    <t>BARRA ACC. AISI 304 TRAF. ESAGON.</t>
  </si>
  <si>
    <t>ES.  27</t>
  </si>
  <si>
    <t>KG</t>
  </si>
  <si>
    <t>BTES304-030</t>
  </si>
  <si>
    <t>BARRA ACC. AISI 304 TRAF. ESAGON.</t>
  </si>
  <si>
    <t>ES.  30</t>
  </si>
  <si>
    <t>KG</t>
  </si>
  <si>
    <t>BTES304-032</t>
  </si>
  <si>
    <t>BARRA ACC. AISI 304 TRAF. ESAGON.</t>
  </si>
  <si>
    <t>ES.  32</t>
  </si>
  <si>
    <t>KG</t>
  </si>
  <si>
    <t>BTES304-036</t>
  </si>
  <si>
    <t>LAM. ACC. AISI 304 ES1</t>
  </si>
  <si>
    <t>10 X 1000 X 2000</t>
  </si>
  <si>
    <t>KG</t>
  </si>
  <si>
    <t>LE130410X1500X3000</t>
  </si>
  <si>
    <t>LAM. ACC. AISI 304 ES1</t>
  </si>
  <si>
    <t>10 X 1500 X 3000</t>
  </si>
  <si>
    <t>KG</t>
  </si>
  <si>
    <t>LE130410X2000X4000</t>
  </si>
  <si>
    <t>LAM. ACC. AISI 304 ES1</t>
  </si>
  <si>
    <t>10 X 2000 X 4000</t>
  </si>
  <si>
    <t>KG</t>
  </si>
  <si>
    <t>LE130412X1000X2000</t>
  </si>
  <si>
    <t>LAM. ACC. AISI 304 ES1</t>
  </si>
  <si>
    <t>12 X 1000 X 2000</t>
  </si>
  <si>
    <t>KG</t>
  </si>
  <si>
    <t>LE130412X1250X2500</t>
  </si>
  <si>
    <t>LAM. ACC. AISI 304 ES1</t>
  </si>
  <si>
    <t>12 X 1250 X 2500</t>
  </si>
  <si>
    <t>KG</t>
  </si>
  <si>
    <t>LE130412X1500X3000</t>
  </si>
  <si>
    <t>LAM. ACC. AISI 304 ES1</t>
  </si>
  <si>
    <t>12 X 1500 X 3000</t>
  </si>
  <si>
    <t>KG</t>
  </si>
  <si>
    <t>LE130412X1500X4000</t>
  </si>
  <si>
    <t>LAM. ACC. AISI 304 ES1</t>
  </si>
  <si>
    <t>12 X 1500 X 4000</t>
  </si>
  <si>
    <t>KG</t>
  </si>
  <si>
    <t>LE130415X1000X2000</t>
  </si>
  <si>
    <t>LAM. ACC. AISI 304 ES1</t>
  </si>
  <si>
    <t>15 X 1000 X 2000</t>
  </si>
  <si>
    <t>KG</t>
  </si>
  <si>
    <t>LE130415X1250X2500</t>
  </si>
  <si>
    <t>LAM. ACC. AISI 304 ES1</t>
  </si>
  <si>
    <t>15 X 1250 X 2500</t>
  </si>
  <si>
    <t>KG</t>
  </si>
  <si>
    <t>LE130415X1500X3000</t>
  </si>
  <si>
    <t>LAM. ACC. AISI 304 ES1</t>
  </si>
  <si>
    <t>15 X 1500 X 3000</t>
  </si>
  <si>
    <t>KG</t>
  </si>
  <si>
    <t>LE130420X1000X2000</t>
  </si>
  <si>
    <t>LAM. ACC. AISI 304 ES1</t>
  </si>
  <si>
    <t>20 X 1000 X 2000</t>
  </si>
  <si>
    <t>KG</t>
  </si>
  <si>
    <t>LE1310</t>
  </si>
  <si>
    <t>LAM. ACC. AISI 310S ES1</t>
  </si>
  <si>
    <t>KG</t>
  </si>
  <si>
    <t>LE131002X1000X2000</t>
  </si>
  <si>
    <t>LAM. ACC. AISI 310S ES1</t>
  </si>
  <si>
    <t>2 X 1000 X 2000</t>
  </si>
  <si>
    <t>KG</t>
  </si>
  <si>
    <t>LE131002X1250X2500</t>
  </si>
  <si>
    <t>LAM. ACC. AISI 310S ES1</t>
  </si>
  <si>
    <t>2 X 1250 X 2500</t>
  </si>
  <si>
    <t>KG</t>
  </si>
  <si>
    <t>LE131002X1500X4000</t>
  </si>
  <si>
    <t>LAM. ACC. AISI 310S ES1</t>
  </si>
  <si>
    <t>2 X 1500 X 4000</t>
  </si>
  <si>
    <t>KG</t>
  </si>
  <si>
    <t>LE131003X1250X2500</t>
  </si>
  <si>
    <t>LAM. ACC. AISI 310S ES1</t>
  </si>
  <si>
    <t>3 X 1250 X 2500</t>
  </si>
  <si>
    <t>KG</t>
  </si>
  <si>
    <t>LE131003X1500X3000</t>
  </si>
  <si>
    <t>LAM. ACC. AISI 310S ES1</t>
  </si>
  <si>
    <t>3 X 1500 X 3000</t>
  </si>
  <si>
    <t>KG</t>
  </si>
  <si>
    <t>LE131004X1250X2500</t>
  </si>
  <si>
    <t>LAM. ACC. AISI 310S ES1</t>
  </si>
  <si>
    <t>4 X 1250 X 2500</t>
  </si>
  <si>
    <t>KG</t>
  </si>
  <si>
    <t>LE131004X1500X3000</t>
  </si>
  <si>
    <t>LAM. ACC. AISI 310S ES1</t>
  </si>
  <si>
    <t>4 X 1500 X 3000</t>
  </si>
  <si>
    <t>KG</t>
  </si>
  <si>
    <t>LE131005X1000X2000</t>
  </si>
  <si>
    <t>LAM. ACC. AISI 310S ES1</t>
  </si>
  <si>
    <t>5 X 1000 X 2000</t>
  </si>
  <si>
    <t>KG</t>
  </si>
  <si>
    <t>LE131005X1500X3000</t>
  </si>
  <si>
    <t>LAM. ACC. AISI 310S ES1</t>
  </si>
  <si>
    <t>5 X 1500 X 3000</t>
  </si>
  <si>
    <t>KG</t>
  </si>
  <si>
    <t>LE131006X1000X2000</t>
  </si>
  <si>
    <t>LAM. ACC. AISI 310S ES1</t>
  </si>
  <si>
    <t>6 X 1000 X 2000</t>
  </si>
  <si>
    <t>KG</t>
  </si>
  <si>
    <t>LE131006X1500X3000</t>
  </si>
  <si>
    <t>LAM. ACC. AISI 310S ES1</t>
  </si>
  <si>
    <t>6 X 1500 X 3000</t>
  </si>
  <si>
    <t>KG</t>
  </si>
  <si>
    <t>LE131008X1500X3000</t>
  </si>
  <si>
    <t>LAM. ACC. AISI 310S ES1</t>
  </si>
  <si>
    <t>8 X 1500 X 3000</t>
  </si>
  <si>
    <t>KG</t>
  </si>
  <si>
    <t>LE131010X1500X3000</t>
  </si>
  <si>
    <t>LAM. ACC. AISI 310S ES1</t>
  </si>
  <si>
    <t>BTES316-024</t>
  </si>
  <si>
    <t>BARRA ACC. AISI 316 TRAF. ESAGON.</t>
  </si>
  <si>
    <t>ES.  24</t>
  </si>
  <si>
    <t>KG</t>
  </si>
  <si>
    <t>BTES316-025</t>
  </si>
  <si>
    <t>BARRA ACC. AISI 316 TRAF. ESAGON.</t>
  </si>
  <si>
    <t>ES.  25</t>
  </si>
  <si>
    <t>KG</t>
  </si>
  <si>
    <t>BTES316-027</t>
  </si>
  <si>
    <t>BARRA ACC. AISI 316 TRAF. ESAGON.</t>
  </si>
  <si>
    <t>ES.  27</t>
  </si>
  <si>
    <t>KG</t>
  </si>
  <si>
    <t>BTES316-030</t>
  </si>
  <si>
    <t>BARRA ACC. AISI 316 TRAF. ESAGON.</t>
  </si>
  <si>
    <t>ES.  30</t>
  </si>
  <si>
    <t>KG</t>
  </si>
  <si>
    <t>BTES316-032</t>
  </si>
  <si>
    <t>BARRA ACC. AISI 316 TRAF. ESAGON.</t>
  </si>
  <si>
    <t>ES.  32</t>
  </si>
  <si>
    <t>KG</t>
  </si>
  <si>
    <t>BTES316-036</t>
  </si>
  <si>
    <t>BARRA ACC. AISI 316 TRAF. ESAGON.</t>
  </si>
  <si>
    <t>ES.  36</t>
  </si>
  <si>
    <t>KG</t>
  </si>
  <si>
    <t>BTES316-041</t>
  </si>
  <si>
    <t>BARRA ACC. AISI 316 TRAF. ESAGON.</t>
  </si>
  <si>
    <t>ES.  41</t>
  </si>
  <si>
    <t>KG</t>
  </si>
  <si>
    <t>BTES316-065</t>
  </si>
  <si>
    <t>BARRA ACC. AISI 316 TRAF. ESAGON.</t>
  </si>
  <si>
    <t>ES.  65</t>
  </si>
  <si>
    <t>KG</t>
  </si>
  <si>
    <t>BTP304</t>
  </si>
  <si>
    <t>BARRA ACC. AISI 304 TRAFILATA</t>
  </si>
  <si>
    <t>kg</t>
  </si>
  <si>
    <t>BTP304-010X03</t>
  </si>
  <si>
    <t>BARRA ACC. AISI 304 TRAFILATA</t>
  </si>
  <si>
    <t>10 X 3</t>
  </si>
  <si>
    <t>kg</t>
  </si>
  <si>
    <t>BTP304-010X05</t>
  </si>
  <si>
    <t>BARRA ACC. AISI 304 TRAFILATA</t>
  </si>
  <si>
    <t>10 X 5</t>
  </si>
  <si>
    <t>kg</t>
  </si>
  <si>
    <t>BTP304-010X08</t>
  </si>
  <si>
    <t>BARRA ACC. AISI 304 TRAFILATA</t>
  </si>
  <si>
    <t>10 X 8</t>
  </si>
  <si>
    <t>kg</t>
  </si>
  <si>
    <t>BTP304-012X03</t>
  </si>
  <si>
    <t>BARRA ACC. AISI 304 TRAFILATA</t>
  </si>
  <si>
    <t>12 X 3</t>
  </si>
  <si>
    <t>KG</t>
  </si>
  <si>
    <t>BTP304-012X05</t>
  </si>
  <si>
    <t>BARRA ACC. AISI 304 TRAFILATA</t>
  </si>
  <si>
    <t>12 X 5</t>
  </si>
  <si>
    <t>KG</t>
  </si>
  <si>
    <t>BTP304-015X03</t>
  </si>
  <si>
    <t>BARRA ACC. AISI 304 TRAFILATA</t>
  </si>
  <si>
    <t>15 X 3</t>
  </si>
  <si>
    <t>KG</t>
  </si>
  <si>
    <t>BTP304-015X04</t>
  </si>
  <si>
    <t>BARRA ACC. AISI 304 TRAFILATA</t>
  </si>
  <si>
    <t>15 X 4</t>
  </si>
  <si>
    <t>KG</t>
  </si>
  <si>
    <t>BTP304-015X05</t>
  </si>
  <si>
    <t>BARRA ACC. AISI 304 TRAFILATA</t>
  </si>
  <si>
    <t>15 X 5</t>
  </si>
  <si>
    <t>KG</t>
  </si>
  <si>
    <t>BTP304-015X08</t>
  </si>
  <si>
    <t>BARRA ACC. AISI 304 TRAFILATA</t>
  </si>
  <si>
    <t>20 X 20 X 3</t>
  </si>
  <si>
    <t>KG</t>
  </si>
  <si>
    <t>ANG316-025X25X3</t>
  </si>
  <si>
    <t>ANG. ACC. AISI 316 LAM.</t>
  </si>
  <si>
    <t>25 X 25 X 3</t>
  </si>
  <si>
    <t>KG</t>
  </si>
  <si>
    <t>ANG316-030X30X3</t>
  </si>
  <si>
    <t>ANG. ACC. AISI 316 LAM.</t>
  </si>
  <si>
    <t>30 X 30 X 3</t>
  </si>
  <si>
    <t>KG</t>
  </si>
  <si>
    <t>ANG316-030X30X4</t>
  </si>
  <si>
    <t>ANG. ACC. AISI 316 LAM.</t>
  </si>
  <si>
    <t>30 X 30 X 4</t>
  </si>
  <si>
    <t>KG</t>
  </si>
  <si>
    <t>ANG316-035X35X4,0</t>
  </si>
  <si>
    <t>ANG. ACC. AISI 316 LAM.</t>
  </si>
  <si>
    <t>35 X 35 X 4</t>
  </si>
  <si>
    <t>KG</t>
  </si>
  <si>
    <t>ANG316-040X40X4,0</t>
  </si>
  <si>
    <t>ANG. ACC. AISI 316 LAM.</t>
  </si>
  <si>
    <t>40 X 40 X 4</t>
  </si>
  <si>
    <t>KG</t>
  </si>
  <si>
    <t>ANG316-040X40X5,0</t>
  </si>
  <si>
    <t>ANG. ACC. AISI 316 LAM.</t>
  </si>
  <si>
    <t>40 X 40 X 5</t>
  </si>
  <si>
    <t>KG</t>
  </si>
  <si>
    <t>ANG316-50X50X5</t>
  </si>
  <si>
    <t>ANG. ACC. AISI 316 LAM.</t>
  </si>
  <si>
    <t>50 X 50 X 5</t>
  </si>
  <si>
    <t>30 X 4</t>
  </si>
  <si>
    <t>KG</t>
  </si>
  <si>
    <t>BTP304-030X05</t>
  </si>
  <si>
    <t>BARRA ACC. AISI 304 TRAFILATA</t>
  </si>
  <si>
    <t>30 X 5</t>
  </si>
  <si>
    <t>KG</t>
  </si>
  <si>
    <t>BTP304-030X06</t>
  </si>
  <si>
    <t>BARRA ACC. AISI 304 TRAFILATA</t>
  </si>
  <si>
    <t>30 X 6</t>
  </si>
  <si>
    <t>KG</t>
  </si>
  <si>
    <t>BTP304-030X08</t>
  </si>
  <si>
    <t>BARRA ACC. AISI 304 TRAFILATA</t>
  </si>
  <si>
    <t>30 X 8</t>
  </si>
  <si>
    <t>KG</t>
  </si>
  <si>
    <t>BTP304-030X10</t>
  </si>
  <si>
    <t>BARRA ACC. AISI 304 TRAFILATA</t>
  </si>
  <si>
    <t>30 X 10</t>
  </si>
  <si>
    <t>KG</t>
  </si>
  <si>
    <t>BTP304-030X15</t>
  </si>
  <si>
    <t>BARRA ACC. AISI 304 TRAFILATA</t>
  </si>
  <si>
    <t>30 X 15</t>
  </si>
  <si>
    <t>KG</t>
  </si>
  <si>
    <t>BTP304-030X20</t>
  </si>
  <si>
    <t>BARRA ACC. AISI 304 TRAFILATA</t>
  </si>
  <si>
    <t>30 X 20</t>
  </si>
  <si>
    <t>KG</t>
  </si>
  <si>
    <t>BTP304-040X005</t>
  </si>
  <si>
    <t>BARRA ACC. AISI 304 TRAFILATA</t>
  </si>
  <si>
    <t>40 X 5</t>
  </si>
  <si>
    <t>KG</t>
  </si>
  <si>
    <t>BTP304-040X008</t>
  </si>
  <si>
    <t>BARRA ACC. AISI 304 TRAFILATA</t>
  </si>
  <si>
    <t>40 X 8</t>
  </si>
  <si>
    <t>KG</t>
  </si>
  <si>
    <t>BTP304-040X010</t>
  </si>
  <si>
    <t>BARRA ACC. AISI 304 TRAFILATA</t>
  </si>
  <si>
    <t>40 X 10</t>
  </si>
  <si>
    <t>KG</t>
  </si>
  <si>
    <t>BTP304-040X015</t>
  </si>
  <si>
    <t>BARRA ACC. AISI 304 TRAFILATA</t>
  </si>
  <si>
    <t>40 X 15</t>
  </si>
  <si>
    <t>KG</t>
  </si>
  <si>
    <t>BTP304-040X020</t>
  </si>
  <si>
    <t>BARRA ACC. AISI 304 TRAFILATA</t>
  </si>
  <si>
    <t>40 X 20</t>
  </si>
  <si>
    <t>KG</t>
  </si>
  <si>
    <t>BTP304-040X025</t>
  </si>
  <si>
    <t>BARRA ACC. AISI 304 TRAFILATA</t>
  </si>
  <si>
    <t>40 X 25</t>
  </si>
  <si>
    <t>KG</t>
  </si>
  <si>
    <t>BTP304-050X005</t>
  </si>
  <si>
    <t>BARRA ACC. AISI 304 TRAFILATA</t>
  </si>
  <si>
    <t>50 X 5</t>
  </si>
  <si>
    <t>KG</t>
  </si>
  <si>
    <t>BTP304-050X08</t>
  </si>
  <si>
    <t>BARRA ACC. AISI 304 TRAFILATA</t>
  </si>
  <si>
    <t>50 X 8</t>
  </si>
  <si>
    <t>KG</t>
  </si>
  <si>
    <t>BTP304-050X10</t>
  </si>
  <si>
    <t>BARRA ACC. AISI 304 TRAFILATA</t>
  </si>
  <si>
    <t>50 X 10</t>
  </si>
  <si>
    <t>KG</t>
  </si>
  <si>
    <t>BTP304-050X20</t>
  </si>
  <si>
    <t>BARRA ACC. AISI 304 TRAFILATA</t>
  </si>
  <si>
    <t>50 X 20</t>
  </si>
  <si>
    <t>KG</t>
  </si>
  <si>
    <t>BTP304-060X08</t>
  </si>
  <si>
    <t>BARRA ACC. AISI 304 TRAFILATA</t>
  </si>
  <si>
    <t>60 X 8</t>
  </si>
  <si>
    <t>KG</t>
  </si>
  <si>
    <t>BTP304-060X10</t>
  </si>
  <si>
    <t>BARRA ACC. AISI 304 TRAFILATA</t>
  </si>
  <si>
    <t>60 X 10</t>
  </si>
  <si>
    <t>KG</t>
  </si>
  <si>
    <t>BTP304-060X20</t>
  </si>
  <si>
    <t>BARRA ACC. AISI 304 TRAFILATA</t>
  </si>
  <si>
    <t>60 X 20</t>
  </si>
  <si>
    <t>KG</t>
  </si>
  <si>
    <t>BTP304-080X05</t>
  </si>
  <si>
    <t>BARRA ACC. AISI 304 TRAFILATA</t>
  </si>
  <si>
    <t>80 X 5</t>
  </si>
  <si>
    <t>KG</t>
  </si>
  <si>
    <t>BTP304-100X05</t>
  </si>
  <si>
    <t>BARRA ACC. AISI 304 TRAFILATA</t>
  </si>
  <si>
    <t>100 X 5</t>
  </si>
  <si>
    <t>KG</t>
  </si>
  <si>
    <t>BTP316</t>
  </si>
  <si>
    <t>BARRA ACC. AISI 316 TRAFILATA</t>
  </si>
  <si>
    <t>kg</t>
  </si>
  <si>
    <t>BTQ303</t>
  </si>
  <si>
    <t>BARRA ACC. AISI 303 TRAF.</t>
  </si>
  <si>
    <t>KG</t>
  </si>
  <si>
    <t>BTQ304</t>
  </si>
  <si>
    <t>BARRA ACC. AISI 304 TRAF.</t>
  </si>
  <si>
    <t>KG</t>
  </si>
  <si>
    <t>BTQ304-005</t>
  </si>
  <si>
    <t>BARRA ACC. AISI 304 TRAF.</t>
  </si>
  <si>
    <t>5 X 5</t>
  </si>
  <si>
    <t>KG</t>
  </si>
  <si>
    <t>BTQ304-006</t>
  </si>
  <si>
    <t>BARRA ACC. AISI 304 TRAF.</t>
  </si>
  <si>
    <t>6 X 6</t>
  </si>
  <si>
    <t>KG</t>
  </si>
  <si>
    <t>BTQ304-008</t>
  </si>
  <si>
    <t>BARRA ACC. AISI 304 TRAF.</t>
  </si>
  <si>
    <t>8 X 8</t>
  </si>
  <si>
    <t>KG</t>
  </si>
  <si>
    <t>BTQ304-010</t>
  </si>
  <si>
    <t>BARRA ACC. AISI 304 TRAF.</t>
  </si>
  <si>
    <t>10 X 10</t>
  </si>
  <si>
    <t>KG</t>
  </si>
  <si>
    <t>BTQ304-012</t>
  </si>
  <si>
    <t>BARRA ACC. AISI 304 TRAF.</t>
  </si>
  <si>
    <t>12 X 12</t>
  </si>
  <si>
    <t>KG</t>
  </si>
  <si>
    <t>BTQ304-014</t>
  </si>
  <si>
    <t>BARRA ACC. AISI 304 TRAF.</t>
  </si>
  <si>
    <t>14 X 14</t>
  </si>
  <si>
    <t>KG</t>
  </si>
  <si>
    <t>BTQ304-015</t>
  </si>
  <si>
    <t>BARRA ACC. AISI 304 TRAF.</t>
  </si>
  <si>
    <t>15 X 15</t>
  </si>
  <si>
    <t>KG</t>
  </si>
  <si>
    <t>BTQ304-016</t>
  </si>
  <si>
    <t>BARRA ACC. AISI 304 TRAF.</t>
  </si>
  <si>
    <t>16 X 16</t>
  </si>
  <si>
    <t>KG</t>
  </si>
  <si>
    <t>BTQ304-018</t>
  </si>
  <si>
    <t>BARRA ACC. AISI 304 TRAF.</t>
  </si>
  <si>
    <t>18 X 18</t>
  </si>
  <si>
    <t>KG</t>
  </si>
  <si>
    <t>BTQ304-020</t>
  </si>
  <si>
    <t>LAMIERA MANDORLATA AISI 304</t>
  </si>
  <si>
    <t>3+1,39 X1000 X2000</t>
  </si>
  <si>
    <t>KG</t>
  </si>
  <si>
    <t>LMAN3043+1,4X10X30</t>
  </si>
  <si>
    <t>LAMIERA MANDORLATA AISI 304</t>
  </si>
  <si>
    <t>3+1,39 X1000 X3000</t>
  </si>
  <si>
    <t>KG</t>
  </si>
  <si>
    <t>LMAN3043+1X1250X25</t>
  </si>
  <si>
    <t>LAMIERA MANDORLATA AISI 304</t>
  </si>
  <si>
    <t>3+1,00 X1250 X2500</t>
  </si>
  <si>
    <t>KG</t>
  </si>
  <si>
    <t>LMAN3043+2,0X10X20</t>
  </si>
  <si>
    <t>LAMIERA MANDORLATA AISI 304</t>
  </si>
  <si>
    <t>3+2,00 X1000 X2000</t>
  </si>
  <si>
    <t>KG</t>
  </si>
  <si>
    <t>LMAN3043+2X1250X25</t>
  </si>
  <si>
    <t>LAMIERA MANDORLATA AISI 304</t>
  </si>
  <si>
    <t>3+2,00 X1250 X2500</t>
  </si>
  <si>
    <t>KG</t>
  </si>
  <si>
    <t>LMAN3043+2X1250X30</t>
  </si>
  <si>
    <t>LAMIERA MANDORLATA AISI 304</t>
  </si>
  <si>
    <t>3+2,00 X1250 X3000</t>
  </si>
  <si>
    <t>KG</t>
  </si>
  <si>
    <t>LMAN3044+1,4X12X30</t>
  </si>
  <si>
    <t>LAMIERA MANDORLATA AISI 304</t>
  </si>
  <si>
    <t>4+1,39 X1250 X3000</t>
  </si>
  <si>
    <t>KG</t>
  </si>
  <si>
    <t>LMAN3044+1,4X12X40</t>
  </si>
  <si>
    <t>LAMIERA MANDORLATA AISI 304</t>
  </si>
  <si>
    <t>4+1,39 X1250 X4000</t>
  </si>
  <si>
    <t>KG</t>
  </si>
  <si>
    <t>LMAN3044+1,4X15X30</t>
  </si>
  <si>
    <t>LAMIERA MANDORLATA AISI 304</t>
  </si>
  <si>
    <t>4+1,39 X1500 X3000</t>
  </si>
  <si>
    <t>KG</t>
  </si>
  <si>
    <t>LMAN3044+2X1250X25</t>
  </si>
  <si>
    <t>LAMIERA MANDORLATA AISI 304</t>
  </si>
  <si>
    <t>4+2,00 X1250 X2500</t>
  </si>
  <si>
    <t>KG</t>
  </si>
  <si>
    <t>LR304</t>
  </si>
  <si>
    <t>LAM. ACC. AISI 304 2° SCELTA</t>
  </si>
  <si>
    <t>KG</t>
  </si>
  <si>
    <t>LR3040,5X2000X1000</t>
  </si>
  <si>
    <t>LAM. ACC. AISI 304 2° SCELTA</t>
  </si>
  <si>
    <t>0,5 X 1000 X 2000</t>
  </si>
  <si>
    <t>KG</t>
  </si>
  <si>
    <t>LR3040,6X2000X1000</t>
  </si>
  <si>
    <t>LAM. ACC. AISI 304 2° SCELTA</t>
  </si>
  <si>
    <t>0,6 X 1000 X 2000</t>
  </si>
  <si>
    <t>KG</t>
  </si>
  <si>
    <t>LR3040,8X1250X2500</t>
  </si>
  <si>
    <t>LAM. ACC. AISI 304 2° SCELTA</t>
  </si>
  <si>
    <t>0,8 X 1250 X 2500</t>
  </si>
  <si>
    <t>KG</t>
  </si>
  <si>
    <t>LR3040,8X1250X3000</t>
  </si>
  <si>
    <t>LAM. ACC. AISI 304 2° SCELTA</t>
  </si>
  <si>
    <t>0,8 X 1250 X 3000</t>
  </si>
  <si>
    <t>KG</t>
  </si>
  <si>
    <t>LR3040,8X1500X3000</t>
  </si>
  <si>
    <t>LAM. ACC. AISI 304 2° SCELTA</t>
  </si>
  <si>
    <t>0,8 X 1500 X 3000</t>
  </si>
  <si>
    <t>KG</t>
  </si>
  <si>
    <t>LR3040,8X1500X4000</t>
  </si>
  <si>
    <t>LAM. ACC. AISI 304 2° SCELTA</t>
  </si>
  <si>
    <t>0,8 X 1500 X 4000</t>
  </si>
  <si>
    <t>KG</t>
  </si>
  <si>
    <t>LR3041,0X1000X2000</t>
  </si>
  <si>
    <t>LAM. ACC. AISI 304 2° SCELTA</t>
  </si>
  <si>
    <t>1,0 X 1000 X 2000</t>
  </si>
  <si>
    <t>KG</t>
  </si>
  <si>
    <t>LR3041,0X1250X2500</t>
  </si>
  <si>
    <t>LAM. ACC. AISI 304 2° SCELTA</t>
  </si>
  <si>
    <t>1,0 X 1250 X 2500</t>
  </si>
  <si>
    <t>KG</t>
  </si>
  <si>
    <t>LR3041,0X1500X2850</t>
  </si>
  <si>
    <t>LAM. ACC. AISI 304 2° SCELTA</t>
  </si>
  <si>
    <t>1,0 X 1500 X 2850</t>
  </si>
  <si>
    <t>KG</t>
  </si>
  <si>
    <t>LR3041,0X1500X3000</t>
  </si>
  <si>
    <t>LAM. ACC. AISI 304 2° SCELTA</t>
  </si>
  <si>
    <t>1,0 X 1500 X 3000</t>
  </si>
  <si>
    <t>KG</t>
  </si>
  <si>
    <t>LR3041,0X1500X4000</t>
  </si>
  <si>
    <t>LAM. ACC. AISI 304 2° SCELTA</t>
  </si>
  <si>
    <t>1,0 X 1500 X 4000</t>
  </si>
  <si>
    <t>KG</t>
  </si>
  <si>
    <t>LR3041,2X1000X2000</t>
  </si>
  <si>
    <t>LAM. ACC. AISI 304 2° SCELTA</t>
  </si>
  <si>
    <t>1,2 X 1000 X 2000</t>
  </si>
  <si>
    <t>KG</t>
  </si>
  <si>
    <t>LR3041,2X1250X2500</t>
  </si>
  <si>
    <t>LAM. ACC. AISI 304 2° SCELTA</t>
  </si>
  <si>
    <t>1,2 X 1250 X 2500</t>
  </si>
  <si>
    <t>KG</t>
  </si>
  <si>
    <t>LR3041,2X1250X4000</t>
  </si>
  <si>
    <t>LAM. ACC. AISI 304 2° SCELTA</t>
  </si>
  <si>
    <t>1,2 X 1250 X 4000</t>
  </si>
  <si>
    <t>KG</t>
  </si>
  <si>
    <t>LR3041,5X1000X2000</t>
  </si>
  <si>
    <t>LAM. ACC. AISI 304 2° SCELTA</t>
  </si>
  <si>
    <t>1,5 X 1000 X 2000</t>
  </si>
  <si>
    <t>KG</t>
  </si>
  <si>
    <t>LR3041,5X1250X2500</t>
  </si>
  <si>
    <t>LAM. ACC. AISI 304 2° SCELTA</t>
  </si>
  <si>
    <t>1,5 X 1250 X 2500</t>
  </si>
  <si>
    <t>KG</t>
  </si>
  <si>
    <t>LR3041,5X1250X3000</t>
  </si>
  <si>
    <t>LAM. ACC. AISI 304 2° SCELTA</t>
  </si>
  <si>
    <t>1,5 X 1250 X3000</t>
  </si>
  <si>
    <t>KG</t>
  </si>
  <si>
    <t>LR3041,5X1500X3000</t>
  </si>
  <si>
    <t>LAM. ACC. AISI 304 2° SCELTA</t>
  </si>
  <si>
    <t>1,5 X 1500 X 3000</t>
  </si>
  <si>
    <t>KG</t>
  </si>
  <si>
    <t>LR3041,5X1500X4000</t>
  </si>
  <si>
    <t>LAM. ACC. AISI 304 2° SCELTA</t>
  </si>
  <si>
    <t>1,5 X 1500 X 4000</t>
  </si>
  <si>
    <t>KG</t>
  </si>
  <si>
    <t>LR3042,0X1000X2000</t>
  </si>
  <si>
    <t>LAM. ACC. AISI 304 2° SCELTA</t>
  </si>
  <si>
    <t>2,0 X 1000 X 2000</t>
  </si>
  <si>
    <t>KG</t>
  </si>
  <si>
    <t>LR3042,0X1000X4000</t>
  </si>
  <si>
    <t>LAM. ACC. AISI 304 2° SCELTA</t>
  </si>
  <si>
    <t>2,0 X 1000 X 4000</t>
  </si>
  <si>
    <t>KG</t>
  </si>
  <si>
    <t>LR3042,0X1250X2500</t>
  </si>
  <si>
    <t>LAM. ACC. AISI 304 2° SCELTA</t>
  </si>
  <si>
    <t>2,0 X 1250 X 2500</t>
  </si>
  <si>
    <t>KG</t>
  </si>
  <si>
    <t>LR3042,0X1500X2570</t>
  </si>
  <si>
    <t>LAM. ACC. AISI 304 2° SCELTA</t>
  </si>
  <si>
    <t>2,0 X 1500 X 2570</t>
  </si>
  <si>
    <t>KG</t>
  </si>
  <si>
    <t>LR3042,0X1500X3000</t>
  </si>
  <si>
    <t>LAM. ACC. AISI 304 2° SCELTA</t>
  </si>
  <si>
    <t>2,0 X 1500 X 3000</t>
  </si>
  <si>
    <t>KG</t>
  </si>
  <si>
    <t>LR3042,5X1000X2000</t>
  </si>
  <si>
    <t>LAM. ACC. AISI 304 2° SCELTA</t>
  </si>
  <si>
    <t>2,5 X 1000 X 2000</t>
  </si>
  <si>
    <t>KG</t>
  </si>
  <si>
    <t>LR3042,5X1000X3000</t>
  </si>
  <si>
    <t>LAM. ACC. AISI 304 2° SCELTA</t>
  </si>
  <si>
    <t>2,5 X 1000 X 3000</t>
  </si>
  <si>
    <t>KG</t>
  </si>
  <si>
    <t>LR3042,5X1250X3000</t>
  </si>
  <si>
    <t>LAM. ACC. AISI 304 2° SCELTA</t>
  </si>
  <si>
    <t>2,5 X 1250 X 3000</t>
  </si>
  <si>
    <t>KG</t>
  </si>
  <si>
    <t>LR3042,5X1500X3000</t>
  </si>
  <si>
    <t>LAM. ACC. AISI 304 2° SCELTA</t>
  </si>
  <si>
    <t>2,5 X 1500 X 3000</t>
  </si>
  <si>
    <t>KG</t>
  </si>
  <si>
    <t>LR3043,0X1000X2000</t>
  </si>
  <si>
    <t>LAM. ACC. AISI 304 2° SCELTA</t>
  </si>
  <si>
    <t>3,0 X 1000 X 2000</t>
  </si>
  <si>
    <t>KG</t>
  </si>
  <si>
    <t>LR3043,0X1250X2500</t>
  </si>
  <si>
    <t>LAM. ACC. AISI 304 2° SCELTA</t>
  </si>
  <si>
    <t>3,0 X 1250 X 2500</t>
  </si>
  <si>
    <t>KG</t>
  </si>
  <si>
    <t>LR3043,0X1250X3000</t>
  </si>
  <si>
    <t>LAM. ACC. AISI 304 2° SCELTA</t>
  </si>
  <si>
    <t>3,0 X 1250 X 3000</t>
  </si>
  <si>
    <t>KG</t>
  </si>
  <si>
    <t>LR3043,0X1500X1800</t>
  </si>
  <si>
    <t>LAM. ACC. AISI 304 2° SCELTA</t>
  </si>
  <si>
    <t>3,0 X 1500 X 1800</t>
  </si>
  <si>
    <t>KG</t>
  </si>
  <si>
    <t>LR3043,0X1500X3000</t>
  </si>
  <si>
    <t>LAM. ACC. AISI 304 2° SCELTA</t>
  </si>
  <si>
    <t>3,0 X 1500 X 3000</t>
  </si>
  <si>
    <t>KG</t>
  </si>
  <si>
    <t>LR3046,0X1500X3000</t>
  </si>
  <si>
    <t>LAM. ACC. AISI 304 ES. 1 2° SCELTA</t>
  </si>
  <si>
    <t>6,0 X 1500 X 3000</t>
  </si>
  <si>
    <t>KG</t>
  </si>
  <si>
    <t>LR316</t>
  </si>
  <si>
    <t>LAM. ACC. AISI 316 2° SCELTA</t>
  </si>
  <si>
    <t>KG</t>
  </si>
  <si>
    <t>LR3160,5X1000X2000</t>
  </si>
  <si>
    <t>LAM. ACC. AISI 316 2° SCELTA</t>
  </si>
  <si>
    <t>0,5 X 1000 X 2000</t>
  </si>
  <si>
    <t>KG</t>
  </si>
  <si>
    <t>LR3161,0X1250X3000</t>
  </si>
  <si>
    <t>BARRA ACC. AISI 304 CES.</t>
  </si>
  <si>
    <t>60 X 6</t>
  </si>
  <si>
    <t>KG</t>
  </si>
  <si>
    <t>BCE304-060X08</t>
  </si>
  <si>
    <t>BARRA ACC. AISI 304 CES.</t>
  </si>
  <si>
    <t>60 X 8</t>
  </si>
  <si>
    <t>KG</t>
  </si>
  <si>
    <t>BCE304-060X08PI</t>
  </si>
  <si>
    <t>BARRA ACC. AISI 304 CES. L=6000</t>
  </si>
  <si>
    <t>60 X 8</t>
  </si>
  <si>
    <t>KG</t>
  </si>
  <si>
    <t>BCE304-060X10</t>
  </si>
  <si>
    <t>BARRA ACC. AISI 304 CES.</t>
  </si>
  <si>
    <t>60 X 10</t>
  </si>
  <si>
    <t>KG</t>
  </si>
  <si>
    <t>BCE304-060X12</t>
  </si>
  <si>
    <t>BARRA ACC. AISI 304 CES.</t>
  </si>
  <si>
    <t>60 X 12</t>
  </si>
  <si>
    <t>KG</t>
  </si>
  <si>
    <t>BCE304-060X15</t>
  </si>
  <si>
    <t>BARRA ACC. AISI 304 CES.</t>
  </si>
  <si>
    <t>60 X 15</t>
  </si>
  <si>
    <t>KG</t>
  </si>
  <si>
    <t>BCE304-070X04</t>
  </si>
  <si>
    <t>BARRA ACC. AISI 304 CES.</t>
  </si>
  <si>
    <t>70 X 4</t>
  </si>
  <si>
    <t>KG</t>
  </si>
  <si>
    <t>BCE304-070X05</t>
  </si>
  <si>
    <t>BARRA ACC. AISI 304 CES.</t>
  </si>
  <si>
    <t>70 X 5</t>
  </si>
  <si>
    <t>KG</t>
  </si>
  <si>
    <t>BCE304-070X06</t>
  </si>
  <si>
    <t>BARRA ACC. AISI 304 CES.</t>
  </si>
  <si>
    <t>70 X 6</t>
  </si>
  <si>
    <t>KG</t>
  </si>
  <si>
    <t>BCE304-070X08</t>
  </si>
  <si>
    <t>BARRA ACC. AISI 304 CES.</t>
  </si>
  <si>
    <t>70 X 8</t>
  </si>
  <si>
    <t>KG</t>
  </si>
  <si>
    <t>BCE304-070X10</t>
  </si>
  <si>
    <t>BARRA ACC. AISI 304 CES.</t>
  </si>
  <si>
    <t>70 X 10</t>
  </si>
  <si>
    <t>KG</t>
  </si>
  <si>
    <t>BCE304-070X12</t>
  </si>
  <si>
    <t>BARRA ACC. AISI 304 CES.</t>
  </si>
  <si>
    <t>70 X 12</t>
  </si>
  <si>
    <t>KG</t>
  </si>
  <si>
    <t>BCE304-075X05</t>
  </si>
  <si>
    <t>BARRA ACC. AISI 304 CES.</t>
  </si>
  <si>
    <t>75 X 5</t>
  </si>
  <si>
    <t>KG</t>
  </si>
  <si>
    <t>BCE304-080X04</t>
  </si>
  <si>
    <t>BARRA ACC. AISI 304 CES.</t>
  </si>
  <si>
    <t>80 X 4</t>
  </si>
  <si>
    <t>KG</t>
  </si>
  <si>
    <t>BCE304-080X05</t>
  </si>
  <si>
    <t>BARRA ACC. AISI 304 CES.</t>
  </si>
  <si>
    <t>80 X 5</t>
  </si>
  <si>
    <t>KG</t>
  </si>
  <si>
    <t>BCE304-080X06</t>
  </si>
  <si>
    <t>BARRA ACC. AISI 304 CES.</t>
  </si>
  <si>
    <t>80 X 6</t>
  </si>
  <si>
    <t>KG</t>
  </si>
  <si>
    <t>BCE304-080X06X6000</t>
  </si>
  <si>
    <t>BARRA ACC. AISI 304 CES.      L=6000</t>
  </si>
  <si>
    <t>80 X 6</t>
  </si>
  <si>
    <t>KG</t>
  </si>
  <si>
    <t>BCE304-080X08</t>
  </si>
  <si>
    <t>BARRA ACC. AISI 304 CES.</t>
  </si>
  <si>
    <t>80 X 8</t>
  </si>
  <si>
    <t>KG</t>
  </si>
  <si>
    <t>BCE304-080X08X6000</t>
  </si>
  <si>
    <t>BARRA ACC. AISI 304 CES.      L=6000</t>
  </si>
  <si>
    <t>80 X 8</t>
  </si>
  <si>
    <t>KG</t>
  </si>
  <si>
    <t>BCE304-080X10</t>
  </si>
  <si>
    <t>BARRA ACC. AISI 304 CES.</t>
  </si>
  <si>
    <t>80 X 10</t>
  </si>
  <si>
    <t>KG</t>
  </si>
  <si>
    <t>BCE304-080X12</t>
  </si>
  <si>
    <t>BARRA ACC. AISI 304 CES.</t>
  </si>
  <si>
    <t>80 X 12</t>
  </si>
  <si>
    <t>KG</t>
  </si>
  <si>
    <t>BCE304-080X15</t>
  </si>
  <si>
    <t>BARRA ACC. AISI 304 CES.</t>
  </si>
  <si>
    <t>80 X 15</t>
  </si>
  <si>
    <t>KG</t>
  </si>
  <si>
    <t>BCE304-090X04</t>
  </si>
  <si>
    <t>BARRA ACC. AISI 304 CES.</t>
  </si>
  <si>
    <t>90 X 4</t>
  </si>
  <si>
    <t>KG</t>
  </si>
  <si>
    <t>BCE304-090X05</t>
  </si>
  <si>
    <t>BARRA ACC. AISI 304 CES.</t>
  </si>
  <si>
    <t>90 X 5</t>
  </si>
  <si>
    <t>KG</t>
  </si>
  <si>
    <t>BCE304-090X06</t>
  </si>
  <si>
    <t>BARRA ACC. AISI 304 CES.</t>
  </si>
  <si>
    <t>90 X 6</t>
  </si>
  <si>
    <t>KG</t>
  </si>
  <si>
    <t>BCE304-090X08</t>
  </si>
  <si>
    <t>BARRA ACC. AISI 304 CES.</t>
  </si>
  <si>
    <t>90 X 8</t>
  </si>
  <si>
    <t>KG</t>
  </si>
  <si>
    <t>BCE304-090X10</t>
  </si>
  <si>
    <t>BARRA ACC. AISI 304 CES.</t>
  </si>
  <si>
    <t>90 X 10</t>
  </si>
  <si>
    <t>KG</t>
  </si>
  <si>
    <t>BCE304-090X10X6000</t>
  </si>
  <si>
    <t>BARRA ACC. AISI 304 CES. L=6000</t>
  </si>
  <si>
    <t>90 X 10</t>
  </si>
  <si>
    <t>KG</t>
  </si>
  <si>
    <t>BCE304-090X12</t>
  </si>
  <si>
    <t>BARRA ACC. AISI 304 CES.</t>
  </si>
  <si>
    <t>90 X 12</t>
  </si>
  <si>
    <t>KG</t>
  </si>
  <si>
    <t>BCE304-100X03</t>
  </si>
  <si>
    <t>BARRA ACC. AISI 304 CES.</t>
  </si>
  <si>
    <t>100 X 3</t>
  </si>
  <si>
    <t>KG</t>
  </si>
  <si>
    <t>BCE304-100X04</t>
  </si>
  <si>
    <t>BARRA ACC. AISI 304 CES.</t>
  </si>
  <si>
    <t>100 X 4</t>
  </si>
  <si>
    <t>KG</t>
  </si>
  <si>
    <t>BCE304-100X05</t>
  </si>
  <si>
    <t>BARRA ACC. AISI 304 CES.</t>
  </si>
  <si>
    <t>100 X 5</t>
  </si>
  <si>
    <t>KG</t>
  </si>
  <si>
    <t>BCE304-100X06</t>
  </si>
  <si>
    <t>BARRA ACC. AISI 304 CES.</t>
  </si>
  <si>
    <t>100 X 6</t>
  </si>
  <si>
    <t>KG</t>
  </si>
  <si>
    <t>BCE304-100X08</t>
  </si>
  <si>
    <t>BARRA ACC. AISI 304 CES.</t>
  </si>
  <si>
    <t>100 X 8</t>
  </si>
  <si>
    <t>KG</t>
  </si>
  <si>
    <t>BCE304-100X08X6000</t>
  </si>
  <si>
    <t>BARRA ACC. AISI 304 CES. L=6000</t>
  </si>
  <si>
    <t>100 X 8</t>
  </si>
  <si>
    <t>KG</t>
  </si>
  <si>
    <t>BCE304-100X10</t>
  </si>
  <si>
    <t>BARRA ACC. AISI 304 CES.</t>
  </si>
  <si>
    <t>100 X 10</t>
  </si>
  <si>
    <t>KG</t>
  </si>
  <si>
    <t>BCE304-100X10X6000</t>
  </si>
  <si>
    <t>BARRA ACC. AISI 304 CES. L=6000</t>
  </si>
  <si>
    <t>100 X 10</t>
  </si>
  <si>
    <t>KG</t>
  </si>
  <si>
    <t>BCE304-100X12</t>
  </si>
  <si>
    <t>BARRA ACC. AISI 304 CES.</t>
  </si>
  <si>
    <t>100 X 12</t>
  </si>
  <si>
    <t>KG</t>
  </si>
  <si>
    <t>BCE304-120X04</t>
  </si>
  <si>
    <t>BARRA ACC. AISI 304 CES.</t>
  </si>
  <si>
    <t>120 X 4</t>
  </si>
  <si>
    <t>KG</t>
  </si>
  <si>
    <t>BCE304-120X05</t>
  </si>
  <si>
    <t>BARRA ACC. AISI 304 CES.</t>
  </si>
  <si>
    <t>120 X 5</t>
  </si>
  <si>
    <t>KG</t>
  </si>
  <si>
    <t>BCE304-120X06</t>
  </si>
  <si>
    <t>BARRA ACC. AISI 304 CES.</t>
  </si>
  <si>
    <t>120 X 6</t>
  </si>
  <si>
    <t>KG</t>
  </si>
  <si>
    <t>BCE304-120X08</t>
  </si>
  <si>
    <t>BARRA ACC. AISI 304 CES.</t>
  </si>
  <si>
    <t>120 X 8</t>
  </si>
  <si>
    <t>KG</t>
  </si>
  <si>
    <t>BCE304-120X10</t>
  </si>
  <si>
    <t>BARRA ACC. AISI 304 CES.</t>
  </si>
  <si>
    <t>120 X 10</t>
  </si>
  <si>
    <t>KG</t>
  </si>
  <si>
    <t>BCE304-120X12</t>
  </si>
  <si>
    <t>BARRA ACC. AISI 304 CES.</t>
  </si>
  <si>
    <t>120 X 12</t>
  </si>
  <si>
    <t>KG</t>
  </si>
  <si>
    <t>BCE304-120X15</t>
  </si>
  <si>
    <t>BARRA ACC. AISI 304 CES.</t>
  </si>
  <si>
    <t>120 X 15</t>
  </si>
  <si>
    <t>KG</t>
  </si>
  <si>
    <t>BARRA ACC. AISI 304 TRAF.</t>
  </si>
  <si>
    <t>70</t>
  </si>
  <si>
    <t>KG</t>
  </si>
  <si>
    <t>BTT310-</t>
  </si>
  <si>
    <t>BARRA ACC. AISI 310 TRAF.</t>
  </si>
  <si>
    <t xml:space="preserve"> </t>
  </si>
  <si>
    <t>KG</t>
  </si>
  <si>
    <t>BTT310-003</t>
  </si>
  <si>
    <t>BARRA ACC. AISI 310 TRAF.</t>
  </si>
  <si>
    <t>3</t>
  </si>
  <si>
    <t>KG</t>
  </si>
  <si>
    <t>BTT310-005</t>
  </si>
  <si>
    <t>BARRA ACC. AISI 310 TRAF.</t>
  </si>
  <si>
    <t>5</t>
  </si>
  <si>
    <t>KG</t>
  </si>
  <si>
    <t>BTT310-009</t>
  </si>
  <si>
    <t>BARRA ACC. AISI 310 TRAF.</t>
  </si>
  <si>
    <t>9</t>
  </si>
  <si>
    <t>KG</t>
  </si>
  <si>
    <t>BTT310-010</t>
  </si>
  <si>
    <t>BARRA ACC. AISI 310 TRAF.</t>
  </si>
  <si>
    <t>10</t>
  </si>
  <si>
    <t>KG</t>
  </si>
  <si>
    <t>BTT310-012</t>
  </si>
  <si>
    <t>BARRA ACC. AISI 310 TRAF.</t>
  </si>
  <si>
    <t>12</t>
  </si>
  <si>
    <t>KG</t>
  </si>
  <si>
    <t>BTT310-020</t>
  </si>
  <si>
    <t>BARRA ACC. AISI 310 TRAF.</t>
  </si>
  <si>
    <t>20</t>
  </si>
  <si>
    <t>KG</t>
  </si>
  <si>
    <t>BTT316-</t>
  </si>
  <si>
    <t>BARRA ACC. AISI 316 TRAF.</t>
  </si>
  <si>
    <t>KG</t>
  </si>
  <si>
    <t>BTT316-003</t>
  </si>
  <si>
    <t>BARRA ACC. AISI 316 TRAF.</t>
  </si>
  <si>
    <t>3</t>
  </si>
  <si>
    <t>KG</t>
  </si>
  <si>
    <t>BTT316-004</t>
  </si>
  <si>
    <t>BARRA ACC. AISI 316 TRAF.</t>
  </si>
  <si>
    <t>4</t>
  </si>
  <si>
    <t>KG</t>
  </si>
  <si>
    <t>BTT316-005</t>
  </si>
  <si>
    <t>BARRA ACC. AISI 316 TRAF.</t>
  </si>
  <si>
    <t>5</t>
  </si>
  <si>
    <t>KG</t>
  </si>
  <si>
    <t>BTT316-006</t>
  </si>
  <si>
    <t>BARRA ACC. AISI 316 TRAF.</t>
  </si>
  <si>
    <t>6</t>
  </si>
  <si>
    <t>KG</t>
  </si>
  <si>
    <t>BTT316-007</t>
  </si>
  <si>
    <t>BARRA ACC. AISI 316 TRAF.</t>
  </si>
  <si>
    <t>7</t>
  </si>
  <si>
    <t>KG</t>
  </si>
  <si>
    <t>BTT316-008</t>
  </si>
  <si>
    <t>BARRA ACC. AISI 316 TRAF.</t>
  </si>
  <si>
    <t>8</t>
  </si>
  <si>
    <t>KG</t>
  </si>
  <si>
    <t>BTT316-010</t>
  </si>
  <si>
    <t>BARRA ACC. AISI 316 TRAF.</t>
  </si>
  <si>
    <t>10</t>
  </si>
  <si>
    <t>KG</t>
  </si>
  <si>
    <t>BTT316-011</t>
  </si>
  <si>
    <t>BARRA ACC. AISI 316 TRAF.</t>
  </si>
  <si>
    <t>11</t>
  </si>
  <si>
    <t>KG</t>
  </si>
  <si>
    <t>BTT316-012</t>
  </si>
  <si>
    <t>BARRA ACC. AISI 316 TRAF.</t>
  </si>
  <si>
    <t>12</t>
  </si>
  <si>
    <t>KG</t>
  </si>
  <si>
    <t>BTT316-013</t>
  </si>
  <si>
    <t>BARRA ACC. AISI 316 TRAF.</t>
  </si>
  <si>
    <t>13</t>
  </si>
  <si>
    <t>KG</t>
  </si>
  <si>
    <t>BTT316-014</t>
  </si>
  <si>
    <t>BARRA ACC. AISI 316 TRAF.</t>
  </si>
  <si>
    <t>14</t>
  </si>
  <si>
    <t>KG</t>
  </si>
  <si>
    <t>BTT316-015</t>
  </si>
  <si>
    <t>BARRA ACC. AISI 316 TRAF.</t>
  </si>
  <si>
    <t>15</t>
  </si>
  <si>
    <t>KG</t>
  </si>
  <si>
    <t>BTT316-016</t>
  </si>
  <si>
    <t>BARRA ACC. AISI 316 TRAF.</t>
  </si>
  <si>
    <t>16</t>
  </si>
  <si>
    <t>KG</t>
  </si>
  <si>
    <t>BTT316-018</t>
  </si>
  <si>
    <t>BARRA ACC. AISI 316 TRAF.</t>
  </si>
  <si>
    <t>18</t>
  </si>
  <si>
    <t>KG</t>
  </si>
  <si>
    <t>BTT316-020</t>
  </si>
  <si>
    <t>BARRA ACC. AISI 316 TRAF.</t>
  </si>
  <si>
    <t>20</t>
  </si>
  <si>
    <t>KG</t>
  </si>
  <si>
    <t>BTT316-021</t>
  </si>
  <si>
    <t>BARRA ACC. AISI 316 TRAF.</t>
  </si>
  <si>
    <t>21</t>
  </si>
  <si>
    <t>KG</t>
  </si>
  <si>
    <t>BTT316-022</t>
  </si>
  <si>
    <t>BARRA ACC. AISI 316 TRAF.</t>
  </si>
  <si>
    <t>22</t>
  </si>
  <si>
    <t>KG</t>
  </si>
  <si>
    <t>BTT316-024</t>
  </si>
  <si>
    <t>BARRA ACC. AISI 316 TRAF.</t>
  </si>
  <si>
    <t>24</t>
  </si>
  <si>
    <t>KG</t>
  </si>
  <si>
    <t>BTT316-025</t>
  </si>
  <si>
    <t>BARRA ACC. AISI 316 TRAF.</t>
  </si>
  <si>
    <t>25</t>
  </si>
  <si>
    <t>KG</t>
  </si>
  <si>
    <t>BTT316-027</t>
  </si>
  <si>
    <t>BARRA ACC. AISI 316 TRAF.</t>
  </si>
  <si>
    <t>27</t>
  </si>
  <si>
    <t>KG</t>
  </si>
  <si>
    <t>BTT316-028</t>
  </si>
  <si>
    <t>BARRA ACC. AISI 316 TRAF.</t>
  </si>
  <si>
    <t>28</t>
  </si>
  <si>
    <t>KG</t>
  </si>
  <si>
    <t>BTT316-030</t>
  </si>
  <si>
    <t>BARRA ACC. AISI 316 TRAF.</t>
  </si>
  <si>
    <t>30</t>
  </si>
  <si>
    <t>KG</t>
  </si>
  <si>
    <t>BTT316-032</t>
  </si>
  <si>
    <t>BARRA ACC. AISI 316 TRAF.</t>
  </si>
  <si>
    <t>32</t>
  </si>
  <si>
    <t>BCE316-015X05</t>
  </si>
  <si>
    <t>BARRA ACC. AISI 316 CES.</t>
  </si>
  <si>
    <t>15 X 5</t>
  </si>
  <si>
    <t>KG</t>
  </si>
  <si>
    <t>BCE316-015X06</t>
  </si>
  <si>
    <t>BARRA ACC. AISI 316 CES.</t>
  </si>
  <si>
    <t>15 X 6</t>
  </si>
  <si>
    <t>KG</t>
  </si>
  <si>
    <t>BCE316-020X03</t>
  </si>
  <si>
    <t>BARRA ACC. AISI 316 CES.</t>
  </si>
  <si>
    <t>20 X 3</t>
  </si>
  <si>
    <t>KG</t>
  </si>
  <si>
    <t>BCE316-020X04</t>
  </si>
  <si>
    <t>BARRA ACC. AISI 316 CES.</t>
  </si>
  <si>
    <t>20 X 4</t>
  </si>
  <si>
    <t>KG</t>
  </si>
  <si>
    <t>BCE316-020X05</t>
  </si>
  <si>
    <t>BARRA ACC. AISI 316 CES.</t>
  </si>
  <si>
    <t>20 X 5</t>
  </si>
  <si>
    <t>KG</t>
  </si>
  <si>
    <t>BCE316-020X06</t>
  </si>
  <si>
    <t>BARRA ACC. AISI 316 CES.</t>
  </si>
  <si>
    <t>20 X 6</t>
  </si>
  <si>
    <t>KG</t>
  </si>
  <si>
    <t>BCE316-020X08</t>
  </si>
  <si>
    <t>BARRA ACC. AISI 316 CES.</t>
  </si>
  <si>
    <t>20 X 8</t>
  </si>
  <si>
    <t>KG</t>
  </si>
  <si>
    <t>BCE316-020X10</t>
  </si>
  <si>
    <t>BARRA ACC. AISI 316 CES.</t>
  </si>
  <si>
    <t>20 X 10</t>
  </si>
  <si>
    <t>KG</t>
  </si>
  <si>
    <t>BCE316-025X03</t>
  </si>
  <si>
    <t>BARRA ACC. AISI 316 CES.</t>
  </si>
  <si>
    <t>25 X 3</t>
  </si>
  <si>
    <t>KG</t>
  </si>
  <si>
    <t>BCE316-025X04</t>
  </si>
  <si>
    <t>BARRA ACC. AISI 316 CES.</t>
  </si>
  <si>
    <t>25 X 4</t>
  </si>
  <si>
    <t>KG</t>
  </si>
  <si>
    <t>BCE316-025X05</t>
  </si>
  <si>
    <t>BARRA ACC. AISI 316 CES.</t>
  </si>
  <si>
    <t>25 X 5</t>
  </si>
  <si>
    <t>KG</t>
  </si>
  <si>
    <t>BCE316-025X06</t>
  </si>
  <si>
    <t>BARRA ACC. AISI 316 CES.</t>
  </si>
  <si>
    <t>25 X 6</t>
  </si>
  <si>
    <t>KG</t>
  </si>
  <si>
    <t>BCE316-025X08</t>
  </si>
  <si>
    <t>BARRA ACC. AISI 316 CES.</t>
  </si>
  <si>
    <t>25 X 8</t>
  </si>
  <si>
    <t>KG</t>
  </si>
  <si>
    <t>BCE316-025X10</t>
  </si>
  <si>
    <t>BARRA ACC. AISI 316 CES.</t>
  </si>
  <si>
    <t>25 X 10</t>
  </si>
  <si>
    <t>KG</t>
  </si>
  <si>
    <t>BCE316-030X03</t>
  </si>
  <si>
    <t>BARRA ACC. AISI 316 CES.</t>
  </si>
  <si>
    <t>30 X 3</t>
  </si>
  <si>
    <t>KG</t>
  </si>
  <si>
    <t>BCE316-030X04</t>
  </si>
  <si>
    <t>BARRA ACC. AISI 316 CES.</t>
  </si>
  <si>
    <t>30 X 4</t>
  </si>
  <si>
    <t>KG</t>
  </si>
  <si>
    <t>BCE316-030X05</t>
  </si>
  <si>
    <t>BARRA ACC. AISI 316 CES.</t>
  </si>
  <si>
    <t>30 X 5</t>
  </si>
  <si>
    <t>KG</t>
  </si>
  <si>
    <t>BCE316-030X06</t>
  </si>
  <si>
    <t>BARRA ACC. AISI 316 CES.</t>
  </si>
  <si>
    <t>30 X 6</t>
  </si>
  <si>
    <t>KG</t>
  </si>
  <si>
    <t>BCE316-030X08</t>
  </si>
  <si>
    <t>BARRA ACC. AISI 316 CES.</t>
  </si>
  <si>
    <t>30 X 8</t>
  </si>
  <si>
    <t>KG</t>
  </si>
  <si>
    <t>BCE316-030X10</t>
  </si>
  <si>
    <t>CAR2304-042,4X2,0</t>
  </si>
  <si>
    <t xml:space="preserve">CARTELLE AISI 304 </t>
  </si>
  <si>
    <t>42,4 X 2</t>
  </si>
  <si>
    <t>PZ</t>
  </si>
  <si>
    <t>CAR2304-048,3X2,0</t>
  </si>
  <si>
    <t xml:space="preserve">CARTELLE AISI 304 </t>
  </si>
  <si>
    <t>48,3 X 2</t>
  </si>
  <si>
    <t>PZ</t>
  </si>
  <si>
    <t>CAR2304-060,3X2,0</t>
  </si>
  <si>
    <t xml:space="preserve">CARTELLE AISI 304 </t>
  </si>
  <si>
    <t>60,3 X 2</t>
  </si>
  <si>
    <t>PZ</t>
  </si>
  <si>
    <t>CAR2304-076,1X2,0</t>
  </si>
  <si>
    <t xml:space="preserve">CARTELLE AISI 304 </t>
  </si>
  <si>
    <t>76,1 X 2</t>
  </si>
  <si>
    <t>PZ</t>
  </si>
  <si>
    <t>CAR2304-088,9X2,0</t>
  </si>
  <si>
    <t xml:space="preserve">CARTELLE AISI 304 </t>
  </si>
  <si>
    <t>88,9 X 2</t>
  </si>
  <si>
    <t>PZ</t>
  </si>
  <si>
    <t>CAR2304-101,6X2,0</t>
  </si>
  <si>
    <t xml:space="preserve">CARTELLE AISI 304 </t>
  </si>
  <si>
    <t>101,6 X 2</t>
  </si>
  <si>
    <t>PZ</t>
  </si>
  <si>
    <t>CAR2304-114,3X2,0</t>
  </si>
  <si>
    <t xml:space="preserve">CARTELLE AISI 304 </t>
  </si>
  <si>
    <t>114,3 X 2</t>
  </si>
  <si>
    <t>PZ</t>
  </si>
  <si>
    <t>CAR2304-139,7X2,0</t>
  </si>
  <si>
    <t xml:space="preserve">CARTELLE AISI 304 </t>
  </si>
  <si>
    <t>139,7 X 2</t>
  </si>
  <si>
    <t>PZ</t>
  </si>
  <si>
    <t>CAR2304-168,3X2,0</t>
  </si>
  <si>
    <t xml:space="preserve">CARTELLE AISI 304 </t>
  </si>
  <si>
    <t>168,3 X 2</t>
  </si>
  <si>
    <t>PZ</t>
  </si>
  <si>
    <t>CAR2304-219,1X2,0</t>
  </si>
  <si>
    <t xml:space="preserve">CARTELLE AISI 304 </t>
  </si>
  <si>
    <t>219,1 X 2</t>
  </si>
  <si>
    <t>PZ</t>
  </si>
  <si>
    <t>CAR2304-273,2X2,0</t>
  </si>
  <si>
    <t xml:space="preserve">CARTELLE AISI 304 </t>
  </si>
  <si>
    <t>273,2 X 2</t>
  </si>
  <si>
    <t>PZ</t>
  </si>
  <si>
    <t>CAR2304-323,9X2,0</t>
  </si>
  <si>
    <t xml:space="preserve">CARTELLE AISI 304 </t>
  </si>
  <si>
    <t>323,9 X 2</t>
  </si>
  <si>
    <t>PZ</t>
  </si>
  <si>
    <t>CAR2316-</t>
  </si>
  <si>
    <t xml:space="preserve">CARTELLE AISI 316 </t>
  </si>
  <si>
    <t>PZ</t>
  </si>
  <si>
    <t>CAR2316-033,7X2</t>
  </si>
  <si>
    <t xml:space="preserve">CARTELLE AISI 316 </t>
  </si>
  <si>
    <t>33,7 X 2</t>
  </si>
  <si>
    <t>PZ</t>
  </si>
  <si>
    <t>CAR2316-060,3X2,0</t>
  </si>
  <si>
    <t xml:space="preserve">CARTELLE AISI 316 </t>
  </si>
  <si>
    <t>60,3 X 2</t>
  </si>
  <si>
    <t>PZ</t>
  </si>
  <si>
    <t>CAR2316-076,1X2,0</t>
  </si>
  <si>
    <t xml:space="preserve">CARTELLE AISI 316 </t>
  </si>
  <si>
    <t>76,1 X 2</t>
  </si>
  <si>
    <t>PZ</t>
  </si>
  <si>
    <t>CAR2316-088,9X2</t>
  </si>
  <si>
    <t xml:space="preserve">CARTELLE AISI 316 </t>
  </si>
  <si>
    <t>88,9 X 2</t>
  </si>
  <si>
    <t>PZ</t>
  </si>
  <si>
    <t>CAR2316-139,7X2</t>
  </si>
  <si>
    <t xml:space="preserve">CARTELLE AISI 316 </t>
  </si>
  <si>
    <t>139,7 X 2</t>
  </si>
  <si>
    <t>PZ</t>
  </si>
  <si>
    <t>CAR2316-168,3X2</t>
  </si>
  <si>
    <t xml:space="preserve">CARTELLE AISI 316 </t>
  </si>
  <si>
    <t>168,3 X 2</t>
  </si>
  <si>
    <t>PZ</t>
  </si>
  <si>
    <t>CAR2316-219,1X2</t>
  </si>
  <si>
    <t xml:space="preserve">CARTELLE AISI 316 </t>
  </si>
  <si>
    <t>219,1 X 2</t>
  </si>
  <si>
    <t>PZ</t>
  </si>
  <si>
    <t>CAR2316-273,2X2,0</t>
  </si>
  <si>
    <t xml:space="preserve">CARTELLE AISI 316 </t>
  </si>
  <si>
    <t>273,2 X 2</t>
  </si>
  <si>
    <t>PZ</t>
  </si>
  <si>
    <t>CAR2316-323,9X2,0</t>
  </si>
  <si>
    <t xml:space="preserve">CARTELLE AISI 316 </t>
  </si>
  <si>
    <t>323,9 X 2</t>
  </si>
  <si>
    <t>PZ</t>
  </si>
  <si>
    <t>CAR3304-</t>
  </si>
  <si>
    <t xml:space="preserve">CARTELLE AISI 304 </t>
  </si>
  <si>
    <t>PZ</t>
  </si>
  <si>
    <t>CAR3304-033,7X3,0</t>
  </si>
  <si>
    <t xml:space="preserve">CARTELLE AISI 304 </t>
  </si>
  <si>
    <t>33,7 X 3</t>
  </si>
  <si>
    <t>PZ</t>
  </si>
  <si>
    <t>CAR3304-060,3X3,0</t>
  </si>
  <si>
    <t xml:space="preserve">CARTELLE AISI 304 </t>
  </si>
  <si>
    <t>60,3 X 3</t>
  </si>
  <si>
    <t>PZ</t>
  </si>
  <si>
    <t>CAR3304-076,1X3</t>
  </si>
  <si>
    <t xml:space="preserve">CARTELLE AISI 304 </t>
  </si>
  <si>
    <t>76,1 X 3</t>
  </si>
  <si>
    <t>PZ</t>
  </si>
  <si>
    <t>CAR3304-088,9X3,0</t>
  </si>
  <si>
    <t xml:space="preserve">CARTELLE AISI 304 </t>
  </si>
  <si>
    <t>88,9 X 3</t>
  </si>
  <si>
    <t>PZ</t>
  </si>
  <si>
    <t>CAR3304-114,3X3,0</t>
  </si>
  <si>
    <t xml:space="preserve">CARTELLE AISI 304 </t>
  </si>
  <si>
    <t>114,3 X 3</t>
  </si>
  <si>
    <t>PZ</t>
  </si>
  <si>
    <t>CAR3304-168,3X3,0</t>
  </si>
  <si>
    <t xml:space="preserve">CARTELLE AISI 304 </t>
  </si>
  <si>
    <t>168,3 X 3</t>
  </si>
  <si>
    <t>PZ</t>
  </si>
  <si>
    <t>CAR3304-219,1X3,0</t>
  </si>
  <si>
    <t xml:space="preserve">CARTELLE AISI 304 </t>
  </si>
  <si>
    <t>219,1 X 3</t>
  </si>
  <si>
    <t>PZ</t>
  </si>
  <si>
    <t>CAR3304-323,9X3</t>
  </si>
  <si>
    <t>CARTELLE AISI 304</t>
  </si>
  <si>
    <t>323,9 X 3</t>
  </si>
  <si>
    <t>PZ</t>
  </si>
  <si>
    <t>CAR3316-</t>
  </si>
  <si>
    <t>CARTELLE AISI 316</t>
  </si>
  <si>
    <t>PZ</t>
  </si>
  <si>
    <t>CAR3316-219,1X3,0</t>
  </si>
  <si>
    <t xml:space="preserve">CARTELLE AISI 316 </t>
  </si>
  <si>
    <t>219,1 X 3</t>
  </si>
  <si>
    <t>PZ</t>
  </si>
  <si>
    <t>CAR3316-323,9X3</t>
  </si>
  <si>
    <t>CARTELLE AISI 316</t>
  </si>
  <si>
    <t>323,9 X 3</t>
  </si>
  <si>
    <t>PZ</t>
  </si>
  <si>
    <t>CAR3316-406,0X3</t>
  </si>
  <si>
    <t>CARTELLE AISI 316</t>
  </si>
  <si>
    <t>406 X 3</t>
  </si>
  <si>
    <t>PZ</t>
  </si>
  <si>
    <t>CAR3316-508X3,0</t>
  </si>
  <si>
    <t>CARTELLE AISI 316</t>
  </si>
  <si>
    <t>508 X 3,0</t>
  </si>
  <si>
    <t>PZ</t>
  </si>
  <si>
    <t>CAR4316-</t>
  </si>
  <si>
    <t>CARTELLE AISI 316 SP.4</t>
  </si>
  <si>
    <t>PZ</t>
  </si>
  <si>
    <t>CASSA</t>
  </si>
  <si>
    <t>CASSA IN LEGNO</t>
  </si>
  <si>
    <t>PZ</t>
  </si>
  <si>
    <t>CSS304</t>
  </si>
  <si>
    <t>CURVE ACC. AISI 304 S/S</t>
  </si>
  <si>
    <t>PZ</t>
  </si>
  <si>
    <t>CSS304017,15X03,20</t>
  </si>
  <si>
    <t>CURVE ACC. AISI 304 S/S</t>
  </si>
  <si>
    <t>17,15  X  3,20</t>
  </si>
  <si>
    <t>PZ</t>
  </si>
  <si>
    <t>CSS304017,15X03,91</t>
  </si>
  <si>
    <t>CURVE ACC. AISI 304 S/S</t>
  </si>
  <si>
    <t>17,15  X  3,91</t>
  </si>
  <si>
    <t>PZ</t>
  </si>
  <si>
    <t>CSS304021,34X02,11</t>
  </si>
  <si>
    <t>CURVE ACC. AISI 304 S/S</t>
  </si>
  <si>
    <t>21,34  X  2,11</t>
  </si>
  <si>
    <t>PZ</t>
  </si>
  <si>
    <t>CSS304021,34X2,77</t>
  </si>
  <si>
    <t>CURVE ACC. AISI 304 S/S</t>
  </si>
  <si>
    <t>21,34  X  2,77</t>
  </si>
  <si>
    <t>PZ</t>
  </si>
  <si>
    <t>CSS304026,67X2,87</t>
  </si>
  <si>
    <t>CURVE ACC. AISI 304 S/S</t>
  </si>
  <si>
    <t>26,67  X  2,87</t>
  </si>
  <si>
    <t>PZ</t>
  </si>
  <si>
    <t>CSS304026,90X01,65</t>
  </si>
  <si>
    <t>CURVE ACC. AISI 304 S/S</t>
  </si>
  <si>
    <t>26,90  X  1,65</t>
  </si>
  <si>
    <t>PZ</t>
  </si>
  <si>
    <t>CSS304026,9X02,11</t>
  </si>
  <si>
    <t>CURVE ACC. AISI 304 S/S</t>
  </si>
  <si>
    <t>26,90  X  2,11</t>
  </si>
  <si>
    <t>PZ</t>
  </si>
  <si>
    <t>CSS304033,40X02,77</t>
  </si>
  <si>
    <t>CURVE ACC. AISI 304 S/S</t>
  </si>
  <si>
    <t>33,40  X  2,77</t>
  </si>
  <si>
    <t>PZ</t>
  </si>
  <si>
    <t>CSS304033,40X03,38</t>
  </si>
  <si>
    <t>CURVE ACC. AISI 304 S/S</t>
  </si>
  <si>
    <t>33,40  X  3,38</t>
  </si>
  <si>
    <t>PZ</t>
  </si>
  <si>
    <t>CSS304042,16X02,77</t>
  </si>
  <si>
    <t>CURVE ACC. AISI 304 S/S</t>
  </si>
  <si>
    <t>42,16  X  2,77</t>
  </si>
  <si>
    <t>PZ</t>
  </si>
  <si>
    <t>CSS304042,40X02,11</t>
  </si>
  <si>
    <t>CURVE ACC. AISI 304 S/S</t>
  </si>
  <si>
    <t>42,40  X  2,11</t>
  </si>
  <si>
    <t>PZ</t>
  </si>
  <si>
    <t>CSS304048,30X02,77</t>
  </si>
  <si>
    <t>CURVE ACC. AISI 304 S/S</t>
  </si>
  <si>
    <t>48,30  X  2,77</t>
  </si>
  <si>
    <t>PZ</t>
  </si>
  <si>
    <t>CSS304048,30X03,68</t>
  </si>
  <si>
    <t>CURVE ACC. AISI 304 S/S</t>
  </si>
  <si>
    <t>48,30  X  3,68</t>
  </si>
  <si>
    <t>PZ</t>
  </si>
  <si>
    <t>CSS304063,30X05,54</t>
  </si>
  <si>
    <t>CURVE ACC. AISI 304 S/S</t>
  </si>
  <si>
    <t>60,30  X  5,54</t>
  </si>
  <si>
    <t>PZ</t>
  </si>
  <si>
    <t>CSS304101,6X3,05</t>
  </si>
  <si>
    <t>CURVE ACC. AISI 304 S/S</t>
  </si>
  <si>
    <t>101,6  X  3,05</t>
  </si>
  <si>
    <t>PZ</t>
  </si>
  <si>
    <t>CSS304114,3X03,05</t>
  </si>
  <si>
    <t>CURVE ACC. AISI 304 S/S</t>
  </si>
  <si>
    <t>114,3  X  3,05</t>
  </si>
  <si>
    <t>PZ</t>
  </si>
  <si>
    <t>CSS30442,16X03,56</t>
  </si>
  <si>
    <t>CURVE ACC. AISI 304 S/S</t>
  </si>
  <si>
    <t>42,16  X  3,56</t>
  </si>
  <si>
    <t>PZ</t>
  </si>
  <si>
    <t>CSS316</t>
  </si>
  <si>
    <t>CURVE ACC. AISI 316 S/S</t>
  </si>
  <si>
    <t>PZ</t>
  </si>
  <si>
    <t>CSS316026,67X2,87</t>
  </si>
  <si>
    <t>CURVE ACC. AISI 316 S/S</t>
  </si>
  <si>
    <t>26,67  X  2,87</t>
  </si>
  <si>
    <t>PZ</t>
  </si>
  <si>
    <t>3,0 X 1000 X 2000</t>
  </si>
  <si>
    <t>KG</t>
  </si>
  <si>
    <t>LSP3163,0X1250X250</t>
  </si>
  <si>
    <t>LAM. ACC. AISI 316 LUC. SPECCHIO + PVC</t>
  </si>
  <si>
    <t>3,0 X 1250 X 2500</t>
  </si>
  <si>
    <t>KG</t>
  </si>
  <si>
    <t>LSP3164,0X1000X200</t>
  </si>
  <si>
    <t>LAM. ACC. AISI 316 LUC. SPECCHIO + PVC</t>
  </si>
  <si>
    <t>4,0 X 1000 X 2000</t>
  </si>
  <si>
    <t>KG</t>
  </si>
  <si>
    <t>LSP3164,0X1500X300</t>
  </si>
  <si>
    <t>LAM. ACC. AISI 316 LUC. SPECCHIO + PVC</t>
  </si>
  <si>
    <t>4,0 X 1500 X 3000</t>
  </si>
  <si>
    <t>KG</t>
  </si>
  <si>
    <t>LSP3165,0X1000X200</t>
  </si>
  <si>
    <t>LAM. ACC. AISI 316 LUC. SPECCHIO + PVC</t>
  </si>
  <si>
    <t>5,0 X 1000 X 2000</t>
  </si>
  <si>
    <t>KG</t>
  </si>
  <si>
    <t>LSP3165,0X1500X300</t>
  </si>
  <si>
    <t>LAM. ACC. AISI 316 LUC. SPECCHIO + PVC</t>
  </si>
  <si>
    <t>5,0 X 1500 X 3000</t>
  </si>
  <si>
    <t>KG</t>
  </si>
  <si>
    <t>MAN304-</t>
  </si>
  <si>
    <t>MANICOTTO ACC. AISI 304</t>
  </si>
  <si>
    <t>PZ</t>
  </si>
  <si>
    <t>MAN304-010,2</t>
  </si>
  <si>
    <t>MANICOTTO ACC. AISI 304</t>
  </si>
  <si>
    <t>10,20</t>
  </si>
  <si>
    <t>PZ</t>
  </si>
  <si>
    <t>MAN304-010,2L=22</t>
  </si>
  <si>
    <t>MANICOTTO ACC. AISI 304  L=22</t>
  </si>
  <si>
    <t>10,20</t>
  </si>
  <si>
    <t>PZ</t>
  </si>
  <si>
    <t>MAN304-013,72</t>
  </si>
  <si>
    <t>MANICOTTO ACC. AISI 304</t>
  </si>
  <si>
    <t>13,72</t>
  </si>
  <si>
    <t>PZ</t>
  </si>
  <si>
    <t>MAN304-017,2</t>
  </si>
  <si>
    <t>MANICOTTO ACC. AISI 304</t>
  </si>
  <si>
    <t>17,20</t>
  </si>
  <si>
    <t>PZ</t>
  </si>
  <si>
    <t>MAN304-021,3</t>
  </si>
  <si>
    <t>MANICOTTO ACC. AISI 304</t>
  </si>
  <si>
    <t>21,30</t>
  </si>
  <si>
    <t>PZ</t>
  </si>
  <si>
    <t>MAN304-021,3-L=35</t>
  </si>
  <si>
    <t>MANICOTTO FUSIONE ACC. AISI 304</t>
  </si>
  <si>
    <t>21,30</t>
  </si>
  <si>
    <t>PZ</t>
  </si>
  <si>
    <t>MAN304-026,9</t>
  </si>
  <si>
    <t>MANICOTTO ACC. AISI 304</t>
  </si>
  <si>
    <t>26,9</t>
  </si>
  <si>
    <t>PZ</t>
  </si>
  <si>
    <t>MAN304-033,7</t>
  </si>
  <si>
    <t>MANICOTTO ACC. AISI 304</t>
  </si>
  <si>
    <t>33,7</t>
  </si>
  <si>
    <t>PZ</t>
  </si>
  <si>
    <t>MAN304-042,40</t>
  </si>
  <si>
    <t>MANICOTTO ACC. AISI 304</t>
  </si>
  <si>
    <t>42,40</t>
  </si>
  <si>
    <t>PZ</t>
  </si>
  <si>
    <t>MAN304-048,30</t>
  </si>
  <si>
    <t>MANICOTTO ACC. AISI 304</t>
  </si>
  <si>
    <t>48,30</t>
  </si>
  <si>
    <t>PZ</t>
  </si>
  <si>
    <t>MAN304-060,30</t>
  </si>
  <si>
    <t>MANICOTTO ACC. AISI 304</t>
  </si>
  <si>
    <t>60,30</t>
  </si>
  <si>
    <t>PZ</t>
  </si>
  <si>
    <t xml:space="preserve">MAN304-076,10 </t>
  </si>
  <si>
    <t>MANICOTTO ACC. AISI 304</t>
  </si>
  <si>
    <t>76,10</t>
  </si>
  <si>
    <t>PZ</t>
  </si>
  <si>
    <t>MAN304-088,90</t>
  </si>
  <si>
    <t>MANICOTTO ACC. AISI 304</t>
  </si>
  <si>
    <t>88,90</t>
  </si>
  <si>
    <t>PZ</t>
  </si>
  <si>
    <t>MAN304-101,60</t>
  </si>
  <si>
    <t>MANICOTTO ACC. AISI 304</t>
  </si>
  <si>
    <t>101,60</t>
  </si>
  <si>
    <t>PZ</t>
  </si>
  <si>
    <t>MAN304-114,30</t>
  </si>
  <si>
    <t>MANICOTTO ACC. AISI 304</t>
  </si>
  <si>
    <t>114,30</t>
  </si>
  <si>
    <t>PZ</t>
  </si>
  <si>
    <t>MAN316-</t>
  </si>
  <si>
    <t>MANICOTTO ACC. AISI 316</t>
  </si>
  <si>
    <t>PZ</t>
  </si>
  <si>
    <t>MAN316-013,72</t>
  </si>
  <si>
    <t>MANICOTTO ACC. AISI 316</t>
  </si>
  <si>
    <t>13,72</t>
  </si>
  <si>
    <t>PZ</t>
  </si>
  <si>
    <t>MAN316-021,3</t>
  </si>
  <si>
    <t>MANICOTTO ACC. AISI 316</t>
  </si>
  <si>
    <t>21,30</t>
  </si>
  <si>
    <t>PZ</t>
  </si>
  <si>
    <t>MAN316-026,90</t>
  </si>
  <si>
    <t>MANICOTTO ACC. AISI 316</t>
  </si>
  <si>
    <t>26,90</t>
  </si>
  <si>
    <t>PZ</t>
  </si>
  <si>
    <t>MAN316-033,70</t>
  </si>
  <si>
    <t>MANICOTTO ACC. AISI 316</t>
  </si>
  <si>
    <t>33,70</t>
  </si>
  <si>
    <t>PZ</t>
  </si>
  <si>
    <t>MAN316-048,30</t>
  </si>
  <si>
    <t>MANICOTTO ACC. AISI 316</t>
  </si>
  <si>
    <t>48,30</t>
  </si>
  <si>
    <t>PZ</t>
  </si>
  <si>
    <t>MAN316-060,30</t>
  </si>
  <si>
    <t>MANICOTTO ACC. AISI 316</t>
  </si>
  <si>
    <t>60,30</t>
  </si>
  <si>
    <t>PZ</t>
  </si>
  <si>
    <t>MAS304-</t>
  </si>
  <si>
    <t>MASCHIO MANDR. AISI 304</t>
  </si>
  <si>
    <t>PZ</t>
  </si>
  <si>
    <t>MATD</t>
  </si>
  <si>
    <t>MATERIALE DECL. SPEZZONI E ROTTAMI</t>
  </si>
  <si>
    <t>KG</t>
  </si>
  <si>
    <t>NASTRO304</t>
  </si>
  <si>
    <t xml:space="preserve">NASTRO ACC. AISI 304 2B </t>
  </si>
  <si>
    <t>KG</t>
  </si>
  <si>
    <t>NASTRO304-1,5X1000</t>
  </si>
  <si>
    <t xml:space="preserve">NASTRO ACC. AISI 304 2B </t>
  </si>
  <si>
    <t>1,5 X 1000</t>
  </si>
  <si>
    <t>KG</t>
  </si>
  <si>
    <t>NASTRO304-170X0,20</t>
  </si>
  <si>
    <t xml:space="preserve">NASTRO ACC. AISI 304 2B </t>
  </si>
  <si>
    <t>170 X 0,20</t>
  </si>
  <si>
    <t>KG</t>
  </si>
  <si>
    <t>NASTRO304-177X1,20</t>
  </si>
  <si>
    <t xml:space="preserve">NASTRO ACC. AISI 304 2B </t>
  </si>
  <si>
    <t>177 X 1,20</t>
  </si>
  <si>
    <t>KG</t>
  </si>
  <si>
    <t>NASTRO304-2,0X150P</t>
  </si>
  <si>
    <t>CURVE EL. ACC. AISI 316 90°</t>
  </si>
  <si>
    <t>PZ</t>
  </si>
  <si>
    <t>CUR1,5316-026,9</t>
  </si>
  <si>
    <t>CURVE EL. ACC. AISI 316 90°</t>
  </si>
  <si>
    <t>26,9 X 1,5</t>
  </si>
  <si>
    <t>PZ</t>
  </si>
  <si>
    <t>CUR1,5316-033,7</t>
  </si>
  <si>
    <t>CURVE EL. ACC. AISI 316 90°</t>
  </si>
  <si>
    <t>33,70 X 1,5</t>
  </si>
  <si>
    <t>PZ</t>
  </si>
  <si>
    <t>CUR1,5316-042,4</t>
  </si>
  <si>
    <t>CURVE EL. ACC. AISI 316 90°</t>
  </si>
  <si>
    <t>42,40 X 1,5</t>
  </si>
  <si>
    <t>PZ</t>
  </si>
  <si>
    <t>CUR1,5316-050X1,5</t>
  </si>
  <si>
    <t>CURVE EL. ACC. AISI 316 90°</t>
  </si>
  <si>
    <t>50  X 1,5</t>
  </si>
  <si>
    <t>PZ</t>
  </si>
  <si>
    <t>CUR2304</t>
  </si>
  <si>
    <t>CURVE EL. ACC. AISI 304 90°</t>
  </si>
  <si>
    <t>PZ</t>
  </si>
  <si>
    <t>CUR2304-013,72X2,0</t>
  </si>
  <si>
    <t>CURVE EL. ACC. AISI 304 90°</t>
  </si>
  <si>
    <t>13,72 X 2</t>
  </si>
  <si>
    <t>PZ</t>
  </si>
  <si>
    <t>CUR2304-017,20X2,0</t>
  </si>
  <si>
    <t>CURVE EL. ACC. AISI 304 90°</t>
  </si>
  <si>
    <t>17,20 X 2</t>
  </si>
  <si>
    <t>PZ</t>
  </si>
  <si>
    <t>CUR2304-020,00X2,0</t>
  </si>
  <si>
    <t>CURVE EL. ACC. AISI 304 90°</t>
  </si>
  <si>
    <t>20 X 2</t>
  </si>
  <si>
    <t>PZ</t>
  </si>
  <si>
    <t>CUR2304-021,30X2,0</t>
  </si>
  <si>
    <t>BARRA FORATA ACC. AISI 304</t>
  </si>
  <si>
    <t>112 X  90</t>
  </si>
  <si>
    <t>KG</t>
  </si>
  <si>
    <t>BFO304-118X063</t>
  </si>
  <si>
    <t>BARRA FORATA ACC. AISI 304</t>
  </si>
  <si>
    <t>118 X  63</t>
  </si>
  <si>
    <t>KG</t>
  </si>
  <si>
    <t>BFO304-118X071</t>
  </si>
  <si>
    <t>BARRA FORATA ACC. AISI 304</t>
  </si>
  <si>
    <t>118 X  71</t>
  </si>
  <si>
    <t>KG</t>
  </si>
  <si>
    <t>BFO304-118X080</t>
  </si>
  <si>
    <t>BARRA FORATA ACC. AISI 304</t>
  </si>
  <si>
    <t>118 X  80</t>
  </si>
  <si>
    <t>KG</t>
  </si>
  <si>
    <t>BFO304-118X090</t>
  </si>
  <si>
    <t>BARRA FORATA ACC. AISI 304</t>
  </si>
  <si>
    <t>118 X  90</t>
  </si>
  <si>
    <t>KG</t>
  </si>
  <si>
    <t>BFO304-125X071</t>
  </si>
  <si>
    <t>BARRA FORATA ACC. AISI 304</t>
  </si>
  <si>
    <t>125 X  71</t>
  </si>
  <si>
    <t>KG</t>
  </si>
  <si>
    <t>BFO304-125X080</t>
  </si>
  <si>
    <t>BARRA FORATA ACC. AISI 304</t>
  </si>
  <si>
    <t>125 X  80</t>
  </si>
  <si>
    <t>KG</t>
  </si>
  <si>
    <t>BFO304-125X090</t>
  </si>
  <si>
    <t>BARRA FORATA ACC. AISI 304</t>
  </si>
  <si>
    <t>125 X  90</t>
  </si>
  <si>
    <t>KG</t>
  </si>
  <si>
    <t>BFO304-125X100</t>
  </si>
  <si>
    <t>BARRA FORATA ACC. AISI 304</t>
  </si>
  <si>
    <t>125 X 100</t>
  </si>
  <si>
    <t>KG</t>
  </si>
  <si>
    <t>BFO304-132X071</t>
  </si>
  <si>
    <t>BARRA FORATA ACC. AISI 304</t>
  </si>
  <si>
    <t>132 X  71</t>
  </si>
  <si>
    <t>KG</t>
  </si>
  <si>
    <t>BFO304-132X106</t>
  </si>
  <si>
    <t>BARRA FORATA ACC. AISI 304</t>
  </si>
  <si>
    <t>132 X  106</t>
  </si>
  <si>
    <t>KG</t>
  </si>
  <si>
    <t>CURVE EL. ACC. AISI 304 90°</t>
  </si>
  <si>
    <t>50 X 2</t>
  </si>
  <si>
    <t>PZ</t>
  </si>
  <si>
    <t>CUR2304-052X2,0</t>
  </si>
  <si>
    <t>CURVE EL. ACC. AISI 304 90°</t>
  </si>
  <si>
    <t>52 X 2</t>
  </si>
  <si>
    <t>PZ</t>
  </si>
  <si>
    <t>CUR2304-060,30X2,0</t>
  </si>
  <si>
    <t>CURVE EL. ACC. AISI 304 90°</t>
  </si>
  <si>
    <t>60,30 X 2</t>
  </si>
  <si>
    <t>PZ</t>
  </si>
  <si>
    <t>CUR2304-070,00X2,0</t>
  </si>
  <si>
    <t>CURVE EL. ACC. AISI 304 90°</t>
  </si>
  <si>
    <t>70 X 2</t>
  </si>
  <si>
    <t>PZ</t>
  </si>
  <si>
    <t>CUR2304-076,10X2,0</t>
  </si>
  <si>
    <t>CURVE EL. ACC. AISI 304 90°</t>
  </si>
  <si>
    <t>76,10 X 2</t>
  </si>
  <si>
    <t>PZ</t>
  </si>
  <si>
    <t>CUR2304-080,00X2,0</t>
  </si>
  <si>
    <t>CURVE EL. ACC. AISI 304 90°</t>
  </si>
  <si>
    <t>80 X 2</t>
  </si>
  <si>
    <t>PZ</t>
  </si>
  <si>
    <t>CUR2304-084,10X2,0</t>
  </si>
  <si>
    <t>CURVE EL. ACC. AISI 304 90°</t>
  </si>
  <si>
    <t>84 X 2</t>
  </si>
  <si>
    <t>PZ</t>
  </si>
  <si>
    <t>CUR2304-085X2,0</t>
  </si>
  <si>
    <t>CURVE EL. ACC. AISI 304 90°</t>
  </si>
  <si>
    <t>85 X 2</t>
  </si>
  <si>
    <t>PZ</t>
  </si>
  <si>
    <t>CUR2304-088,90X2,0</t>
  </si>
  <si>
    <t>CURVE EL. ACC. AISI 304 90°</t>
  </si>
  <si>
    <t>88,90 X 2</t>
  </si>
  <si>
    <t>PZ</t>
  </si>
  <si>
    <t>CUR2304-088,90X2,5</t>
  </si>
  <si>
    <t>CURVE EL. ACC. AISI 304 90°</t>
  </si>
  <si>
    <t>88,90 X 2,5</t>
  </si>
  <si>
    <t>PZ</t>
  </si>
  <si>
    <t>CUR2304-101,60X2</t>
  </si>
  <si>
    <t>CURVE EL. ACC. AISI 304 90°</t>
  </si>
  <si>
    <t>101,60 X 2</t>
  </si>
  <si>
    <t>PZ</t>
  </si>
  <si>
    <t>CUR2304-114,30X2,0</t>
  </si>
  <si>
    <t>CURVE EL. ACC. AISI 304 90°</t>
  </si>
  <si>
    <t>114,30 X 2</t>
  </si>
  <si>
    <t>PZ</t>
  </si>
  <si>
    <t>CUR2304-129,0X2,0</t>
  </si>
  <si>
    <t>CURVE EL. ACC. AISI 304 90°</t>
  </si>
  <si>
    <t>129,00 X 2</t>
  </si>
  <si>
    <t>PZ</t>
  </si>
  <si>
    <t>CUR2304-139,70X2,0</t>
  </si>
  <si>
    <t>CURVE EL. ACC. AISI 304 90°</t>
  </si>
  <si>
    <t>139,70 X 2</t>
  </si>
  <si>
    <t>PZ</t>
  </si>
  <si>
    <t>CUR2304-154,0X2,0</t>
  </si>
  <si>
    <t>CURVE EL. ACC. AISI 304 90°</t>
  </si>
  <si>
    <t>154,00 X 2</t>
  </si>
  <si>
    <t>PZ</t>
  </si>
  <si>
    <t>CUR2304-168,30X2,0</t>
  </si>
  <si>
    <t>CURVE EL. ACC. AISI 304 90°</t>
  </si>
  <si>
    <t>168,30 X 2</t>
  </si>
  <si>
    <t>PZ</t>
  </si>
  <si>
    <t>CUR2304-204,0X2,0</t>
  </si>
  <si>
    <t>CURVE EL. ACC. AISI 304 90°</t>
  </si>
  <si>
    <t>204,00 X 2</t>
  </si>
  <si>
    <t>PZ</t>
  </si>
  <si>
    <t>CUR2304-219,10X2,0</t>
  </si>
  <si>
    <t>CURVE EL. ACC. AISI 304 90°</t>
  </si>
  <si>
    <t>219,10 X 2</t>
  </si>
  <si>
    <t>PZ</t>
  </si>
  <si>
    <t>CUR2304-273,00X2,0</t>
  </si>
  <si>
    <t>CURVE EL. ACC. AISI 304 90°</t>
  </si>
  <si>
    <t>273 X 2</t>
  </si>
  <si>
    <t>PZ</t>
  </si>
  <si>
    <t>CUR2304-323,9X2,0</t>
  </si>
  <si>
    <t>CURVE EL. ACC. AISI 304 90°</t>
  </si>
  <si>
    <t>323,9 X 2</t>
  </si>
  <si>
    <t>PZ</t>
  </si>
  <si>
    <t>CUR2304-45°</t>
  </si>
  <si>
    <t>CURVE EL. ACC. AISI 304 45°</t>
  </si>
  <si>
    <t>PZ</t>
  </si>
  <si>
    <t>CUR2304-45°30</t>
  </si>
  <si>
    <t>NON UTILIZZARE</t>
  </si>
  <si>
    <t>PZ</t>
  </si>
  <si>
    <t>CUR230445-030</t>
  </si>
  <si>
    <t>CURVE EL. ACC. AISI 304 45°</t>
  </si>
  <si>
    <t>30 X 2</t>
  </si>
  <si>
    <t>PZ</t>
  </si>
  <si>
    <t>CUR2316</t>
  </si>
  <si>
    <t>CURVE EL. ACC. AISI 316 90°</t>
  </si>
  <si>
    <t>PZ</t>
  </si>
  <si>
    <t>CUR2316-021,30X1,6</t>
  </si>
  <si>
    <t>CURVE EL. ACC. AISI 316 90°</t>
  </si>
  <si>
    <t>21,30 X 1,6</t>
  </si>
  <si>
    <t>PZ</t>
  </si>
  <si>
    <t>CUR2316-021,30X2,0</t>
  </si>
  <si>
    <t>CURVE EL. ACC. AISI 316 90°</t>
  </si>
  <si>
    <t>21,30 X 2</t>
  </si>
  <si>
    <t>PZ</t>
  </si>
  <si>
    <t>CUR2316-026,90X2,0</t>
  </si>
  <si>
    <t>CURVE EL. ACC. AISI 316 90°</t>
  </si>
  <si>
    <t>26,90 X 2</t>
  </si>
  <si>
    <t>PZ</t>
  </si>
  <si>
    <t>CUR2316-028,00X2,0</t>
  </si>
  <si>
    <t>CURVE EL. ACC. AISI 316 90°</t>
  </si>
  <si>
    <t>28 X 2</t>
  </si>
  <si>
    <t>PZ</t>
  </si>
  <si>
    <t>CUR2316-030,00X2,0</t>
  </si>
  <si>
    <t>CURVE EL. ACC. AISI 316 90°</t>
  </si>
  <si>
    <t>30,00 X 2</t>
  </si>
  <si>
    <t>PZ</t>
  </si>
  <si>
    <t>CUR2316-033,70X2,0</t>
  </si>
  <si>
    <t>CURVE EL. ACC. AISI 316 90°</t>
  </si>
  <si>
    <t>33,70 X 2</t>
  </si>
  <si>
    <t>PZ</t>
  </si>
  <si>
    <t>CUR2316-040,00X2,0</t>
  </si>
  <si>
    <t>CURVE EL. ACC. AISI 316 90°</t>
  </si>
  <si>
    <t>40,00 X 2</t>
  </si>
  <si>
    <t>PZ</t>
  </si>
  <si>
    <t>CUR2316-042,40X2,0</t>
  </si>
  <si>
    <t>CURVE EL. ACC. AISI 316 90°</t>
  </si>
  <si>
    <t>42,40 X 2</t>
  </si>
  <si>
    <t>PZ</t>
  </si>
  <si>
    <t>CUR2316-048,30X2,0</t>
  </si>
  <si>
    <t>CURVE EL. ACC. AISI 316 90°</t>
  </si>
  <si>
    <t>48,30 X 2</t>
  </si>
  <si>
    <t>PZ</t>
  </si>
  <si>
    <t>CUR2316-050X2,0</t>
  </si>
  <si>
    <t>CURVE EL. ACC. AISI 316 90°</t>
  </si>
  <si>
    <t>50,00 X 2</t>
  </si>
  <si>
    <t>PZ</t>
  </si>
  <si>
    <t>CUR2316-060,3X2</t>
  </si>
  <si>
    <t>PRO304-030X060X05</t>
  </si>
  <si>
    <t>PROFILO U ACC. AISI 304</t>
  </si>
  <si>
    <t>30 X 60 X 30 X 5</t>
  </si>
  <si>
    <t>KG</t>
  </si>
  <si>
    <t>PRO304-030X60X03</t>
  </si>
  <si>
    <t>NON UTILIZZARE</t>
  </si>
  <si>
    <t>30 X 60 X 30 X 3</t>
  </si>
  <si>
    <t>KG</t>
  </si>
  <si>
    <t>PRO304-040X020X03</t>
  </si>
  <si>
    <t>PROFILO L  ACC. AISI 304</t>
  </si>
  <si>
    <t>40 X 20 X 3</t>
  </si>
  <si>
    <t>KG</t>
  </si>
  <si>
    <t>PRO304-040X020X04</t>
  </si>
  <si>
    <t>PROFILO L  ACC. AISI 304</t>
  </si>
  <si>
    <t>40 X 20 X 4</t>
  </si>
  <si>
    <t>KG</t>
  </si>
  <si>
    <t>PRO304-040X030X04</t>
  </si>
  <si>
    <t>PROFILO L  ACC. AISI 304</t>
  </si>
  <si>
    <t>40 X 30 X 4</t>
  </si>
  <si>
    <t>KG</t>
  </si>
  <si>
    <t>PRO304-040X030X05</t>
  </si>
  <si>
    <t>PROFILO L  ACC. AISI 304</t>
  </si>
  <si>
    <t>40 X 30 X 5</t>
  </si>
  <si>
    <t>KG</t>
  </si>
  <si>
    <t>PRO304-040X040X04</t>
  </si>
  <si>
    <t>PROFILO T  ACC. AISI 304</t>
  </si>
  <si>
    <t>40 X 40 X 4</t>
  </si>
  <si>
    <t>KG</t>
  </si>
  <si>
    <t>PRO304-040X102X1,5</t>
  </si>
  <si>
    <t>PROFILO U ACC. AISI 304</t>
  </si>
  <si>
    <t>40 X102 X 40 X 1,5</t>
  </si>
  <si>
    <t>KG</t>
  </si>
  <si>
    <t>PRO304-050X025X03</t>
  </si>
  <si>
    <t>PROFILO L  ACC. AISI 304</t>
  </si>
  <si>
    <t>50 X 25 X 3</t>
  </si>
  <si>
    <t>KG</t>
  </si>
  <si>
    <t>PRO304-050X025X04</t>
  </si>
  <si>
    <t>PROFILO U ACC. AISI 304</t>
  </si>
  <si>
    <t>25 X 50 X 25 X 4</t>
  </si>
  <si>
    <t>KG</t>
  </si>
  <si>
    <t>PRO304-050X030X03</t>
  </si>
  <si>
    <t>PROFILO L  ACC. AISI 304</t>
  </si>
  <si>
    <t>50 X 30 X 3</t>
  </si>
  <si>
    <t>KG</t>
  </si>
  <si>
    <t>PRO304-050X030X04</t>
  </si>
  <si>
    <t>PROFILO L  ACC. AISI 304</t>
  </si>
  <si>
    <t>50 X 30 X 4</t>
  </si>
  <si>
    <t>KG</t>
  </si>
  <si>
    <t>PRO304-050X050X03</t>
  </si>
  <si>
    <t>PROFILO U ACC. AISI 304</t>
  </si>
  <si>
    <t>50 X 50 X 50 X 3</t>
  </si>
  <si>
    <t>KG</t>
  </si>
  <si>
    <t>PRO304-050X050X05</t>
  </si>
  <si>
    <t>PROFILO T  ACC. AISI 304</t>
  </si>
  <si>
    <t>50 X 50 X 5</t>
  </si>
  <si>
    <t>KG</t>
  </si>
  <si>
    <t>PRO304-060X030X04</t>
  </si>
  <si>
    <t>PROFILO L  ACC. AISI 304</t>
  </si>
  <si>
    <t>60 X 30 X 4</t>
  </si>
  <si>
    <t>KG</t>
  </si>
  <si>
    <t>PRO304-060X030X05</t>
  </si>
  <si>
    <t>PROFILO L  ACC. AISI 304</t>
  </si>
  <si>
    <t>60 X 30 X 5</t>
  </si>
  <si>
    <t>KG</t>
  </si>
  <si>
    <t>PRO304-060X040X05</t>
  </si>
  <si>
    <t>PROFILO L  ACC. AISI 304</t>
  </si>
  <si>
    <t>60 X 40 X 5</t>
  </si>
  <si>
    <t>KG</t>
  </si>
  <si>
    <t>PRO304-070X050X05</t>
  </si>
  <si>
    <t>PROFILO L  ACC. AISI 304</t>
  </si>
  <si>
    <t>70 X 50 X 5</t>
  </si>
  <si>
    <t>KG</t>
  </si>
  <si>
    <t>PRO304-080X040X04</t>
  </si>
  <si>
    <t>PROFILO L  ACC. AISI 304</t>
  </si>
  <si>
    <t xml:space="preserve">80 X 40 X 4 </t>
  </si>
  <si>
    <t>KG</t>
  </si>
  <si>
    <t>PRO304-080X040X05</t>
  </si>
  <si>
    <t>PROFILO L  ACC. AISI 304</t>
  </si>
  <si>
    <t>80 X 40 X 5</t>
  </si>
  <si>
    <t>KG</t>
  </si>
  <si>
    <t>PRO304-080X040X06</t>
  </si>
  <si>
    <t>PROFILO L  ACC. AISI 304</t>
  </si>
  <si>
    <t>80 X 40 X 6</t>
  </si>
  <si>
    <t>KG</t>
  </si>
  <si>
    <t>PRO304-100X050X05</t>
  </si>
  <si>
    <t>PROFILO U ACC. AISI 304</t>
  </si>
  <si>
    <t>50 X100 X 50 X 5</t>
  </si>
  <si>
    <t>KG</t>
  </si>
  <si>
    <t>TET304-355X3,0G</t>
  </si>
  <si>
    <t>TUBO ACC. AISI 304 ELETTR.</t>
  </si>
  <si>
    <t>355,6 X 3</t>
  </si>
  <si>
    <t>MT</t>
  </si>
  <si>
    <t>TET304-355X4,0G</t>
  </si>
  <si>
    <t>TUBO ACC. AISI 304 ELETTR.</t>
  </si>
  <si>
    <t>355,6 X 4</t>
  </si>
  <si>
    <t>MT</t>
  </si>
  <si>
    <t>TET304-355X6,0G</t>
  </si>
  <si>
    <t>TUBO ACC. AISI 304 ELETTR.</t>
  </si>
  <si>
    <t>355,6 X 6</t>
  </si>
  <si>
    <t>MT</t>
  </si>
  <si>
    <t>TET304-406,4X2,50G</t>
  </si>
  <si>
    <t>TUBO ACC. AISI 304 ELETTR.</t>
  </si>
  <si>
    <t>406,4 X 2,5</t>
  </si>
  <si>
    <t>MT</t>
  </si>
  <si>
    <t>TET304-406,4X3,00G</t>
  </si>
  <si>
    <t>TUBO ACC. AISI 304 ELETTR.</t>
  </si>
  <si>
    <t>406,4 X 3,0</t>
  </si>
  <si>
    <t>MT</t>
  </si>
  <si>
    <t>TET304-457,2X3,0G</t>
  </si>
  <si>
    <t>TUBO ACC. AISI 304 ELETTR.</t>
  </si>
  <si>
    <t>457,2 X 3</t>
  </si>
  <si>
    <t>MT</t>
  </si>
  <si>
    <t>TET304-508X3,0G</t>
  </si>
  <si>
    <t>TUBO ACC. AISI 304 ELETTR.</t>
  </si>
  <si>
    <t>508  X 3</t>
  </si>
  <si>
    <t>MT</t>
  </si>
  <si>
    <t>TET304-609,6X3,0G</t>
  </si>
  <si>
    <t>TUBO ACC. AISI 304  ELETTR.</t>
  </si>
  <si>
    <t>609,6 X 3</t>
  </si>
  <si>
    <t>MT</t>
  </si>
  <si>
    <t>TET310-042,4X3,50</t>
  </si>
  <si>
    <t>TUBO ACC. AISI 310 ELETTR.</t>
  </si>
  <si>
    <t>42,40  X  3,50</t>
  </si>
  <si>
    <t>MT</t>
  </si>
  <si>
    <t>TET310S-</t>
  </si>
  <si>
    <t>TUBO ACC. AISI 310S ELETTR.</t>
  </si>
  <si>
    <t>MT</t>
  </si>
  <si>
    <t>TET310S-021,30X3,0</t>
  </si>
  <si>
    <t>TUBO ACC. AISI 310S ELETTR.</t>
  </si>
  <si>
    <t>21,30  X  3</t>
  </si>
  <si>
    <t>MT</t>
  </si>
  <si>
    <t>TET310S-026,9X3,0</t>
  </si>
  <si>
    <t>TUBO ACC. AISI 310S ELETTR.</t>
  </si>
  <si>
    <t>26,90  X  3</t>
  </si>
  <si>
    <t>MT</t>
  </si>
  <si>
    <t>TET310S-033,70X3,0</t>
  </si>
  <si>
    <t>TUBO ACC. AISI 310S ELETTR.</t>
  </si>
  <si>
    <t>33,70 X 3,0</t>
  </si>
  <si>
    <t>MT</t>
  </si>
  <si>
    <t>TET310S-088,90X3,0</t>
  </si>
  <si>
    <t>TUBO ACC. AISI 310S ELETTR.</t>
  </si>
  <si>
    <t>88,90 X 3,0</t>
  </si>
  <si>
    <t>MT</t>
  </si>
  <si>
    <t>TET310S-088,90X4,0</t>
  </si>
  <si>
    <t>TUBO ACC. AISI 310S ELETTR.</t>
  </si>
  <si>
    <t>88,90 X 4,0</t>
  </si>
  <si>
    <t>MT</t>
  </si>
  <si>
    <t>TET310S-114,30X2,0</t>
  </si>
  <si>
    <t>TUBO ACC. AISI 310S ELETTR.</t>
  </si>
  <si>
    <t>114,3  X  2</t>
  </si>
  <si>
    <t>MT</t>
  </si>
  <si>
    <t>TET310S-114,30X4,0</t>
  </si>
  <si>
    <t>TUBO ACC. AISI 310S ELETTR.</t>
  </si>
  <si>
    <t>114,30 X 4,0</t>
  </si>
  <si>
    <t>MT</t>
  </si>
  <si>
    <t>TET310S-139,70X3,0</t>
  </si>
  <si>
    <t>TUBO ACC. AISI 310S ELETTR.</t>
  </si>
  <si>
    <t>139,70 X 3,0</t>
  </si>
  <si>
    <t>MT</t>
  </si>
  <si>
    <t>TET316</t>
  </si>
  <si>
    <t>TUBO ACC. AISI 316 ELETTR.</t>
  </si>
  <si>
    <t>MT</t>
  </si>
  <si>
    <t>TET316-006X0,5</t>
  </si>
  <si>
    <t>TUBO ACC. AISI 316 ELETTR.</t>
  </si>
  <si>
    <t>6   X   0,5</t>
  </si>
  <si>
    <t>MT</t>
  </si>
  <si>
    <t>TET316-006X1</t>
  </si>
  <si>
    <t>TUBO ACC. AISI 316 ELETTR.</t>
  </si>
  <si>
    <t>6   X   1</t>
  </si>
  <si>
    <t>MT</t>
  </si>
  <si>
    <t>TET316-008X1,0</t>
  </si>
  <si>
    <t>TUBO ACC. AISI 316 ELETTR.</t>
  </si>
  <si>
    <t>8   X  1</t>
  </si>
  <si>
    <t>MT</t>
  </si>
  <si>
    <t>RC2304-101,6X076,1</t>
  </si>
  <si>
    <t>RIDUZ. CONC. AISI 304 SP. 2</t>
  </si>
  <si>
    <t>101,6 X 76,1</t>
  </si>
  <si>
    <t>PZ</t>
  </si>
  <si>
    <t>RC2304-114,3X101,6</t>
  </si>
  <si>
    <t>RIDUZ. CONC. AISI 304 SP. 2</t>
  </si>
  <si>
    <t>114,3 X 101,6</t>
  </si>
  <si>
    <t>PZ</t>
  </si>
  <si>
    <t>RC2304-114,3X60,3</t>
  </si>
  <si>
    <t>RIDUZ. CONC. AISI 304 SP. 2</t>
  </si>
  <si>
    <t>114,3 X 60,3</t>
  </si>
  <si>
    <t>PZ</t>
  </si>
  <si>
    <t>RC2304-114,3X76,1</t>
  </si>
  <si>
    <t>CURVE EL. ACC. AISI 304 90° LUCIDE</t>
  </si>
  <si>
    <t>40  X  1,5</t>
  </si>
  <si>
    <t>PZ</t>
  </si>
  <si>
    <t>CURLUC304-085X2,0</t>
  </si>
  <si>
    <t>CURVE EL. ACC. AISI 304 90° LUCIDE</t>
  </si>
  <si>
    <t>85  X  2,0</t>
  </si>
  <si>
    <t>PZ</t>
  </si>
  <si>
    <t>CURLUC316-</t>
  </si>
  <si>
    <t>CURVE EL. ACC. AISI 316 90° LUCIDE</t>
  </si>
  <si>
    <t>PZ</t>
  </si>
  <si>
    <t>CURMLUC-</t>
  </si>
  <si>
    <t>CURVE EL. ACC. AISI 304 90° A MAND. LUC.</t>
  </si>
  <si>
    <t>PZ</t>
  </si>
  <si>
    <t>CURMLUC-040X1,5</t>
  </si>
  <si>
    <t>CURVE EL. ACC. AISI 304 90° A MAND. LUC.</t>
  </si>
  <si>
    <t>40 X 1,5</t>
  </si>
  <si>
    <t>PZ</t>
  </si>
  <si>
    <t>CURMLUC-040X2</t>
  </si>
  <si>
    <t>CURVE EL. ACC. AISI 304 90° A MAND. LUC.</t>
  </si>
  <si>
    <t>40 X 2</t>
  </si>
  <si>
    <t>PZ</t>
  </si>
  <si>
    <t>CURMLUC-052X1,5</t>
  </si>
  <si>
    <t>CURVE EL. ACC. AISI 304 90° A MAND. LUC.</t>
  </si>
  <si>
    <t>52 X 1,5</t>
  </si>
  <si>
    <t>PZ</t>
  </si>
  <si>
    <t>CURMLUC-50,8X1,5</t>
  </si>
  <si>
    <t>CURVE EL. ACC. AISI 304 90° A MAND. LUC.</t>
  </si>
  <si>
    <t>50,8 X 1,5</t>
  </si>
  <si>
    <t>PZ</t>
  </si>
  <si>
    <t>CURMLUC-60X1,5</t>
  </si>
  <si>
    <t>CURVE EL. ACC. AISI 304 90° A MAND. LUC.</t>
  </si>
  <si>
    <t>60 X 2,0</t>
  </si>
  <si>
    <t>PZ</t>
  </si>
  <si>
    <t>D</t>
  </si>
  <si>
    <t xml:space="preserve"> </t>
  </si>
  <si>
    <t>PZ</t>
  </si>
  <si>
    <t>DIS304-KG</t>
  </si>
  <si>
    <t xml:space="preserve">DISCO TAGL. DA LAM. ACC. AISI 304 </t>
  </si>
  <si>
    <t>KG</t>
  </si>
  <si>
    <t>DIS304-PZ</t>
  </si>
  <si>
    <t xml:space="preserve">DISCO TAGL. DA LAM. ACC. AISI 304 </t>
  </si>
  <si>
    <t>PZ</t>
  </si>
  <si>
    <t>DIS304RETE-PZ</t>
  </si>
  <si>
    <t xml:space="preserve">DISCO RETE ACC. AISI 304 REPS </t>
  </si>
  <si>
    <t>PZ</t>
  </si>
  <si>
    <t>DIS316-KG</t>
  </si>
  <si>
    <t>DISCO TAGL. DA LAM. ACC. AISI 316</t>
  </si>
  <si>
    <t>KG</t>
  </si>
  <si>
    <t>DIS316-PZ</t>
  </si>
  <si>
    <t>DISCO TAGL. DA LAM. ACC. AISI 316</t>
  </si>
  <si>
    <t>PZ</t>
  </si>
  <si>
    <t>ESTINTORI</t>
  </si>
  <si>
    <t>ESTINTORI A POLVERE</t>
  </si>
  <si>
    <t>PZ</t>
  </si>
  <si>
    <t>FB304-</t>
  </si>
  <si>
    <t>FONDO BOMBATO  ACC. AISI 304</t>
  </si>
  <si>
    <t>PZ</t>
  </si>
  <si>
    <t>FB304-021,3X2,0</t>
  </si>
  <si>
    <t>FONDO BOMBATO  ACC. AISI 304</t>
  </si>
  <si>
    <t>21,3  X  2,0</t>
  </si>
  <si>
    <t>PZ</t>
  </si>
  <si>
    <t>FB304-026,9X2,0</t>
  </si>
  <si>
    <t>FONDO BOMBATO  ACC. AISI 304</t>
  </si>
  <si>
    <t>26,9  X  2,0</t>
  </si>
  <si>
    <t>PZ</t>
  </si>
  <si>
    <t>FB304-033,7X2,0</t>
  </si>
  <si>
    <t>FONDO BOMBATO  ACC. AISI 304</t>
  </si>
  <si>
    <t>33,7  X  2,0</t>
  </si>
  <si>
    <t>PZ</t>
  </si>
  <si>
    <t>FB304-042,4X2,0</t>
  </si>
  <si>
    <t>FONDO BOMBATO  ACC. AISI 304</t>
  </si>
  <si>
    <t>42,4  X  2,0</t>
  </si>
  <si>
    <t>PZ</t>
  </si>
  <si>
    <t>FB304-042,4X4,0</t>
  </si>
  <si>
    <t>FONDO BOMBATO  ACC. AISI 304</t>
  </si>
  <si>
    <t>42,4  X  4,0</t>
  </si>
  <si>
    <t>PZ</t>
  </si>
  <si>
    <t>FB304-048,3X2,0</t>
  </si>
  <si>
    <t>FONDO BOMBATO  ACC. AISI 304</t>
  </si>
  <si>
    <t>48,3  X  2,0</t>
  </si>
  <si>
    <t>PZ</t>
  </si>
  <si>
    <t>FB304-060,3X2,0</t>
  </si>
  <si>
    <t>FONDO BOMBATO  ACC. AISI 304</t>
  </si>
  <si>
    <t>60,3  X  2,0</t>
  </si>
  <si>
    <t>PZ</t>
  </si>
  <si>
    <t>FB304-076,1X2,0</t>
  </si>
  <si>
    <t>FONDO BOMBATO  ACC. AISI 304</t>
  </si>
  <si>
    <t>76,1  X  2,0</t>
  </si>
  <si>
    <t>PZ</t>
  </si>
  <si>
    <t>FB304-080,0X2,0</t>
  </si>
  <si>
    <t>FONDO BOMBATO  ACC. AISI 304</t>
  </si>
  <si>
    <t>80,0  X  2,0</t>
  </si>
  <si>
    <t>PZ</t>
  </si>
  <si>
    <t>FB304-088,9X2,0</t>
  </si>
  <si>
    <t>FONDO BOMBATO  ACC. AISI 304</t>
  </si>
  <si>
    <t>88,9  X  2,0</t>
  </si>
  <si>
    <t>PZ</t>
  </si>
  <si>
    <t>FB304-088,9X3,0</t>
  </si>
  <si>
    <t>FONDO BOMBATO  ACC. AISI 304</t>
  </si>
  <si>
    <t>88,9  X  3,0</t>
  </si>
  <si>
    <t>PZ</t>
  </si>
  <si>
    <t>FB304-114,3X2,0</t>
  </si>
  <si>
    <t>FONDO BOMBATO  ACC. AISI 304</t>
  </si>
  <si>
    <t>114,3 X  2,0</t>
  </si>
  <si>
    <t>PZ</t>
  </si>
  <si>
    <t>FB304-114,3X3,0</t>
  </si>
  <si>
    <t>FONDO BOMBATO  ACC. AISI 304</t>
  </si>
  <si>
    <t>114,3 X  3,0</t>
  </si>
  <si>
    <t>PZ</t>
  </si>
  <si>
    <t>FB304-129,0X2,0</t>
  </si>
  <si>
    <t>FONDO BOMBATO  ACC. AISI 304</t>
  </si>
  <si>
    <t>129,0 X  2,0</t>
  </si>
  <si>
    <t>PZ</t>
  </si>
  <si>
    <t>FB304-130,0X4,0</t>
  </si>
  <si>
    <t>FONDO BOMBATO  ACC. AISI 304</t>
  </si>
  <si>
    <t>130,0 X  4,0</t>
  </si>
  <si>
    <t>PZ</t>
  </si>
  <si>
    <t>FB304-139,7X2</t>
  </si>
  <si>
    <t>FONDO BOMBATO  ACC. AISI 304</t>
  </si>
  <si>
    <t>139,7 X  2,0</t>
  </si>
  <si>
    <t>PZ</t>
  </si>
  <si>
    <t>FB304-168,3X2,0</t>
  </si>
  <si>
    <t>FONDO BOMBATO  ACC. AISI 304</t>
  </si>
  <si>
    <t>168,3 X  2,0</t>
  </si>
  <si>
    <t>PZ</t>
  </si>
  <si>
    <t>FB304-168,3X3,0</t>
  </si>
  <si>
    <t>FONDO BOMBATO  ACC. AISI 304</t>
  </si>
  <si>
    <t>168,3 X  3,0</t>
  </si>
  <si>
    <t>PZ</t>
  </si>
  <si>
    <t>FB304-206,0X3,0</t>
  </si>
  <si>
    <t>FONDO BOMBATO  ACC. AISI 304</t>
  </si>
  <si>
    <t>206  X  3,0</t>
  </si>
  <si>
    <t>PZ</t>
  </si>
  <si>
    <t>FB304-219,1X2,0</t>
  </si>
  <si>
    <t>FONDO BOMBATO  ACC. AISI 304</t>
  </si>
  <si>
    <t>219,1 X  2,0</t>
  </si>
  <si>
    <t>PZ</t>
  </si>
  <si>
    <t>FB304-219,1X3,0</t>
  </si>
  <si>
    <t>114,3 X 76,1</t>
  </si>
  <si>
    <t>PZ</t>
  </si>
  <si>
    <t>RC3304-114,3X88,9</t>
  </si>
  <si>
    <t>RIDUZ. CONC. AISI 304 SP. 3</t>
  </si>
  <si>
    <t>114,3 X 88,9</t>
  </si>
  <si>
    <t>PZ</t>
  </si>
  <si>
    <t>RC3304-139,7X114,3</t>
  </si>
  <si>
    <t>RIDUZ. CONC. AISI 304 SP. 3</t>
  </si>
  <si>
    <t>139,7 X 114,3</t>
  </si>
  <si>
    <t>PZ</t>
  </si>
  <si>
    <t>RC3304-168,3X088,9</t>
  </si>
  <si>
    <t>RIDUZ. CONC. AISI 304 SP. 3</t>
  </si>
  <si>
    <t>168,3 X 88,90</t>
  </si>
  <si>
    <t>PZ</t>
  </si>
  <si>
    <t>RC3304-168,3X114,3</t>
  </si>
  <si>
    <t>RIDUZ. CONC. AISI 304 SP. 3</t>
  </si>
  <si>
    <t>168,3 X 114,3</t>
  </si>
  <si>
    <t>PZ</t>
  </si>
  <si>
    <t>RC3304-168,3X139,7</t>
  </si>
  <si>
    <t>RIDUZ. CONC. AISI 304 SP. 3</t>
  </si>
  <si>
    <t>168,3 X 139,7</t>
  </si>
  <si>
    <t>PZ</t>
  </si>
  <si>
    <t>RC3304-219,1X114,3</t>
  </si>
  <si>
    <t>RIDUZ. CONC. AISI 304 SP. 3</t>
  </si>
  <si>
    <t>219,1 X 114,3</t>
  </si>
  <si>
    <t>PZ</t>
  </si>
  <si>
    <t>RC3304-219,1X139,7</t>
  </si>
  <si>
    <t>RIDUZ. CONC. AISI 304 SP. 3</t>
  </si>
  <si>
    <t>219,1 X 139,7</t>
  </si>
  <si>
    <t>PZ</t>
  </si>
  <si>
    <t>RC3304-219,1X168,3</t>
  </si>
  <si>
    <t>RIDUZ. CONC. AISI 304 SP. 3</t>
  </si>
  <si>
    <t>219,1 X 168,3</t>
  </si>
  <si>
    <t>PZ</t>
  </si>
  <si>
    <t>RC3304-273,0X219,1</t>
  </si>
  <si>
    <t>RIDUZ. CONC. AISI 304 SP. 3</t>
  </si>
  <si>
    <t>273,0 X 219,1</t>
  </si>
  <si>
    <t>PZ</t>
  </si>
  <si>
    <t>RC3316-</t>
  </si>
  <si>
    <t>RIDUZ. CONC. AISI 316 SP. 3</t>
  </si>
  <si>
    <t>PZ</t>
  </si>
  <si>
    <t>RC3316-355,6X273X3</t>
  </si>
  <si>
    <t>RIDUZ. CONC. AISI 316 SP. 3</t>
  </si>
  <si>
    <t>355,6X273X3</t>
  </si>
  <si>
    <t>PZ</t>
  </si>
  <si>
    <t>RCF304-026,9X021,3</t>
  </si>
  <si>
    <t>RIDUZIONE CONC. NPTS 3000 AISI 304 FIL.</t>
  </si>
  <si>
    <t>26,9 M - 21,3 F</t>
  </si>
  <si>
    <t>PZ</t>
  </si>
  <si>
    <t>RE2304</t>
  </si>
  <si>
    <t>RIDUZ. ECCEN. AISI 304 SP. 2</t>
  </si>
  <si>
    <t>PZ</t>
  </si>
  <si>
    <t>RE2304-139,7X114,3</t>
  </si>
  <si>
    <t>RIDUZ. ECCEN. AISI 304 SP. 2</t>
  </si>
  <si>
    <t>139,7 X 114,3</t>
  </si>
  <si>
    <t>PZ</t>
  </si>
  <si>
    <t>REC2304-114,3X88,9</t>
  </si>
  <si>
    <t>NON UTILIZZARE</t>
  </si>
  <si>
    <t>PZ</t>
  </si>
  <si>
    <t>REG304</t>
  </si>
  <si>
    <t>REGGITUBO ACC. AISI 304</t>
  </si>
  <si>
    <t>PZ</t>
  </si>
  <si>
    <t>REG304-017,15</t>
  </si>
  <si>
    <t>REGGITUBO ACC. AISI 304</t>
  </si>
  <si>
    <t>17,15</t>
  </si>
  <si>
    <t>PZ</t>
  </si>
  <si>
    <t>REG304-021,30</t>
  </si>
  <si>
    <t>REGGITUBO ACC. AISI 304</t>
  </si>
  <si>
    <t>21,30</t>
  </si>
  <si>
    <t>PZ</t>
  </si>
  <si>
    <t>REG304-026,90</t>
  </si>
  <si>
    <t>REGGITUBO ACC. AISI 304</t>
  </si>
  <si>
    <t>26,90</t>
  </si>
  <si>
    <t>PZ</t>
  </si>
  <si>
    <t>REG304-033,7</t>
  </si>
  <si>
    <t>REGGITUBO ACC. AISI 304</t>
  </si>
  <si>
    <t>33,70</t>
  </si>
  <si>
    <t>PZ</t>
  </si>
  <si>
    <t>REG304-042,4</t>
  </si>
  <si>
    <t>REGGITUBO ACC. AISI 304</t>
  </si>
  <si>
    <t>42,40</t>
  </si>
  <si>
    <t>PZ</t>
  </si>
  <si>
    <t>REG304-048,3</t>
  </si>
  <si>
    <t>REGGITUBO ACC. AISI 304</t>
  </si>
  <si>
    <t>48,30</t>
  </si>
  <si>
    <t>PZ</t>
  </si>
  <si>
    <t>REG304-060,3</t>
  </si>
  <si>
    <t>REGGITUBO ACC. AISI 304</t>
  </si>
  <si>
    <t>60,30</t>
  </si>
  <si>
    <t>PZ</t>
  </si>
  <si>
    <t>REG304-076,10</t>
  </si>
  <si>
    <t>REGGITUBO ACC. AISI 304</t>
  </si>
  <si>
    <t>76,10</t>
  </si>
  <si>
    <t>PZ</t>
  </si>
  <si>
    <t>REG304-088,9</t>
  </si>
  <si>
    <t>REGGITUBO ACC. AISI 304</t>
  </si>
  <si>
    <t>88,90</t>
  </si>
  <si>
    <t>PZ</t>
  </si>
  <si>
    <t>REG304-101,6</t>
  </si>
  <si>
    <t>REGGITUBO ACC. AISI 304</t>
  </si>
  <si>
    <t>101,6</t>
  </si>
  <si>
    <t>PZ</t>
  </si>
  <si>
    <t>REG304-114,3</t>
  </si>
  <si>
    <t>REGGITUBO ACC. AISI 304</t>
  </si>
  <si>
    <t>114,3</t>
  </si>
  <si>
    <t>PZ</t>
  </si>
  <si>
    <t>REG304-139,70</t>
  </si>
  <si>
    <t>REGGITUBO ACC. AISI 304</t>
  </si>
  <si>
    <t>139,7</t>
  </si>
  <si>
    <t>PZ</t>
  </si>
  <si>
    <t>REG304-168,3</t>
  </si>
  <si>
    <t>REGGITUBO ACC. AISI 304</t>
  </si>
  <si>
    <t>168,3</t>
  </si>
  <si>
    <t>PZ</t>
  </si>
  <si>
    <t>REG304-219,1</t>
  </si>
  <si>
    <t>REGGITUBO ACC. AISI 304</t>
  </si>
  <si>
    <t>219,1</t>
  </si>
  <si>
    <t>PZ</t>
  </si>
  <si>
    <t>REG304-273,0</t>
  </si>
  <si>
    <t>REGGITUBO ACC. AISI 304</t>
  </si>
  <si>
    <t>273,0</t>
  </si>
  <si>
    <t>PZ</t>
  </si>
  <si>
    <t>RETE</t>
  </si>
  <si>
    <t>RETE ONDULATA AISI 304</t>
  </si>
  <si>
    <t>KG</t>
  </si>
  <si>
    <t>RETE-50X50-D4</t>
  </si>
  <si>
    <t>RETE ELETTR. ACC. AISI 304 FILO:4 MM</t>
  </si>
  <si>
    <t>50X50  1200 X 2400</t>
  </si>
  <si>
    <t>PZ</t>
  </si>
  <si>
    <t>RETE-PZ</t>
  </si>
  <si>
    <t xml:space="preserve">RETE ELETTR. ACC. AISI 304 </t>
  </si>
  <si>
    <t>PZ</t>
  </si>
  <si>
    <t>RF304-</t>
  </si>
  <si>
    <t>RIDUZ. M/F  ACC. AISI 304</t>
  </si>
  <si>
    <t>PZ</t>
  </si>
  <si>
    <t>RF304-017,20</t>
  </si>
  <si>
    <t>RIDUZ. M/F  ACC. AISI 304</t>
  </si>
  <si>
    <t>17,2 - 21,3</t>
  </si>
  <si>
    <t>PZ</t>
  </si>
  <si>
    <t>RF304-017,2X13,70</t>
  </si>
  <si>
    <t>RIDUZ. M/F  ACC. AISI 304</t>
  </si>
  <si>
    <t xml:space="preserve">17,2  - 13,7 </t>
  </si>
  <si>
    <t>PZ</t>
  </si>
  <si>
    <t>RF304-021,30</t>
  </si>
  <si>
    <t>RIDUZ. M/F  ACC. AISI 304</t>
  </si>
  <si>
    <t>21,3 - 13,70</t>
  </si>
  <si>
    <t>PZ</t>
  </si>
  <si>
    <t>RF304-021,3X17,20</t>
  </si>
  <si>
    <t>RIDUZ. M/F  ACC. AISI 304</t>
  </si>
  <si>
    <t>21,3  - 17,2</t>
  </si>
  <si>
    <t>PZ</t>
  </si>
  <si>
    <t>RF304-026,90</t>
  </si>
  <si>
    <t>RIDUZ. M/F  ACC. AISI 304</t>
  </si>
  <si>
    <t>26,9 - 21,3</t>
  </si>
  <si>
    <t>PZ</t>
  </si>
  <si>
    <t>RF304-033,70</t>
  </si>
  <si>
    <t>RIDUZ. M/F  ACC. AISI 304</t>
  </si>
  <si>
    <t>PZ</t>
  </si>
  <si>
    <t>FLA304-ALL150</t>
  </si>
  <si>
    <t xml:space="preserve">FLANGIA ALLUMINIO </t>
  </si>
  <si>
    <t>DN 150</t>
  </si>
  <si>
    <t>PZ</t>
  </si>
  <si>
    <t>FLA304-ALL150-C</t>
  </si>
  <si>
    <t>FLANGIA ALLUMINIO CIECA</t>
  </si>
  <si>
    <t>DN 150</t>
  </si>
  <si>
    <t>PZ</t>
  </si>
  <si>
    <t>FLA304-ALL200</t>
  </si>
  <si>
    <t xml:space="preserve">FLANGIA ALLUMINIO </t>
  </si>
  <si>
    <t>DN 200</t>
  </si>
  <si>
    <t>PZ</t>
  </si>
  <si>
    <t>FLA304-ALL250</t>
  </si>
  <si>
    <t xml:space="preserve">FLANGIA ALLUMINIO </t>
  </si>
  <si>
    <t>DN 250</t>
  </si>
  <si>
    <t>PZ</t>
  </si>
  <si>
    <t>FLA304-ALL300</t>
  </si>
  <si>
    <t xml:space="preserve">FLANGIA ALLUMINIO </t>
  </si>
  <si>
    <t>DN 300</t>
  </si>
  <si>
    <t>PZ</t>
  </si>
  <si>
    <t>FLA304-ALL400</t>
  </si>
  <si>
    <t xml:space="preserve">FLANGIA ALLUMINIO </t>
  </si>
  <si>
    <t>DN 400</t>
  </si>
  <si>
    <t>PZ</t>
  </si>
  <si>
    <t>FLA304-ALL500</t>
  </si>
  <si>
    <t xml:space="preserve">FLANGIA ALLUMINIO </t>
  </si>
  <si>
    <t>DN 500</t>
  </si>
  <si>
    <t>PZ</t>
  </si>
  <si>
    <t>FLA304-ALL600</t>
  </si>
  <si>
    <t xml:space="preserve">FLANGIA ALLUMINIO </t>
  </si>
  <si>
    <t>DN 600 PN10</t>
  </si>
  <si>
    <t>PZ</t>
  </si>
  <si>
    <t>FLA304-DN015PN1016</t>
  </si>
  <si>
    <t>50 X 20</t>
  </si>
  <si>
    <t>KG</t>
  </si>
  <si>
    <t>BLP304-050X25</t>
  </si>
  <si>
    <t>BARRA ACC. AISI 304 LAM.</t>
  </si>
  <si>
    <t>50 X 25</t>
  </si>
  <si>
    <t>KG</t>
  </si>
  <si>
    <t>BLP304-050X30</t>
  </si>
  <si>
    <t>BARRA ACC. AISI 304 LAM.</t>
  </si>
  <si>
    <t>50 X 30</t>
  </si>
  <si>
    <t>KG</t>
  </si>
  <si>
    <t>BLP304-050X35</t>
  </si>
  <si>
    <t>BARRA ACC. AISI 304 LAM.</t>
  </si>
  <si>
    <t>50 X 35</t>
  </si>
  <si>
    <t>KG</t>
  </si>
  <si>
    <t>BLP304-050X40</t>
  </si>
  <si>
    <t>BARRA ACC. AISI 304 LAM.</t>
  </si>
  <si>
    <t>50 X 40</t>
  </si>
  <si>
    <t>KG</t>
  </si>
  <si>
    <t>BLP304-060X05</t>
  </si>
  <si>
    <t>BARRA ACC. AISI 304 LAM.</t>
  </si>
  <si>
    <t>60 X 5</t>
  </si>
  <si>
    <t>KG</t>
  </si>
  <si>
    <t>BLP304-060X06</t>
  </si>
  <si>
    <t>BARRA ACC. AISI 304 LAM.</t>
  </si>
  <si>
    <t>60 X 6</t>
  </si>
  <si>
    <t>kg</t>
  </si>
  <si>
    <t>BLP304-060X08</t>
  </si>
  <si>
    <t>BARRA ACC. AISI 304 LAM.</t>
  </si>
  <si>
    <t>60 X 8</t>
  </si>
  <si>
    <t>KG</t>
  </si>
  <si>
    <t>BLP304-060X10</t>
  </si>
  <si>
    <t>BARRA ACC. AISI 304 LAM.</t>
  </si>
  <si>
    <t>60 X 10</t>
  </si>
  <si>
    <t>KG</t>
  </si>
  <si>
    <t>BLP304-060X12</t>
  </si>
  <si>
    <t>BARRA ACC. AISI 304 LAM.</t>
  </si>
  <si>
    <t>60 X 12</t>
  </si>
  <si>
    <t>KG</t>
  </si>
  <si>
    <t>BLP304-060X15</t>
  </si>
  <si>
    <t>BARRA ACC. AISI 304 LAM.</t>
  </si>
  <si>
    <t>60 X 15</t>
  </si>
  <si>
    <t>KG</t>
  </si>
  <si>
    <t>BLP304-060X20</t>
  </si>
  <si>
    <t>BARRA ACC. AISI 304 LAM.</t>
  </si>
  <si>
    <t>60 X 20</t>
  </si>
  <si>
    <t>KG</t>
  </si>
  <si>
    <t>FLANGIA ACC. AISI 304</t>
  </si>
  <si>
    <t>DN80 PN16</t>
  </si>
  <si>
    <t>PZ</t>
  </si>
  <si>
    <t>FLA304-DN080PN16-C</t>
  </si>
  <si>
    <t>FLANGIA ACC. AISI 304 CIECA</t>
  </si>
  <si>
    <t>DN80 PN16</t>
  </si>
  <si>
    <t>PZ</t>
  </si>
  <si>
    <t>FLA304-DN080-STAMP</t>
  </si>
  <si>
    <t>FLANGIA ACC. AISI 304 STAMPATA</t>
  </si>
  <si>
    <t>DN80</t>
  </si>
  <si>
    <t>PZ</t>
  </si>
  <si>
    <t>FLA304-DN100PN1016</t>
  </si>
  <si>
    <t>FLANGIA ACC. AISI 304</t>
  </si>
  <si>
    <t>DN100 PN10-16</t>
  </si>
  <si>
    <t>PZ</t>
  </si>
  <si>
    <t>FLA304-DN100PN16-C</t>
  </si>
  <si>
    <t>FLANGIA ACC. AISI 304 CIECA</t>
  </si>
  <si>
    <t>DN100 PN16</t>
  </si>
  <si>
    <t>PZ</t>
  </si>
  <si>
    <t>FLA304-DN100PN40</t>
  </si>
  <si>
    <t>FLANGIA ACC. AISI 304</t>
  </si>
  <si>
    <t>DN100 PN40</t>
  </si>
  <si>
    <t>PZ</t>
  </si>
  <si>
    <t>FLA304-DN100PN6</t>
  </si>
  <si>
    <t>FLANGIA ACC. AISI 304</t>
  </si>
  <si>
    <t>DN100 PN6</t>
  </si>
  <si>
    <t>PZ</t>
  </si>
  <si>
    <t>FLA304-DN100-STAMP</t>
  </si>
  <si>
    <t>FLANGIA ACC. AISI 304 STAMPATA</t>
  </si>
  <si>
    <t xml:space="preserve">DN100 </t>
  </si>
  <si>
    <t>PZ</t>
  </si>
  <si>
    <t>FLA304-DN125PN06</t>
  </si>
  <si>
    <t>FLANGIA ACC. AISI 304</t>
  </si>
  <si>
    <t>DN125 PN6</t>
  </si>
  <si>
    <t>PZ</t>
  </si>
  <si>
    <t>FLA304-DN125PN1016</t>
  </si>
  <si>
    <t>FLANGIA ACC. AISI 304</t>
  </si>
  <si>
    <t>DN125 PN10-16</t>
  </si>
  <si>
    <t>PZ</t>
  </si>
  <si>
    <t>FLA304-DN125PN16-C</t>
  </si>
  <si>
    <t>FLANGIA ACC. AISI 304 CIECA</t>
  </si>
  <si>
    <t>DN125 PN16</t>
  </si>
  <si>
    <t>PZ</t>
  </si>
  <si>
    <t>FLA304-DN125-STAMP</t>
  </si>
  <si>
    <t>FLANGIA ACC. AISI 304 STAMPATA</t>
  </si>
  <si>
    <t>DN125</t>
  </si>
  <si>
    <t>PZ</t>
  </si>
  <si>
    <t>FLA304-DN150PN16</t>
  </si>
  <si>
    <t>FLANGIA ACC. AISI 304</t>
  </si>
  <si>
    <t>DN150 PN16</t>
  </si>
  <si>
    <t>PZ</t>
  </si>
  <si>
    <t>FLA304-DN150PN16-C</t>
  </si>
  <si>
    <t>FLANGIA ACC. AISI 304 CIECA</t>
  </si>
  <si>
    <t>DN150 PN16</t>
  </si>
  <si>
    <t>PZ</t>
  </si>
  <si>
    <t>FLA304-DN150PN6</t>
  </si>
  <si>
    <t>FLANGIA ACC. AISI 304</t>
  </si>
  <si>
    <t>DN150 PN 6</t>
  </si>
  <si>
    <t>PZ</t>
  </si>
  <si>
    <t>FLA304-DN150-STAMP</t>
  </si>
  <si>
    <t>FLANGIA ACC. AISI 304 STAMPATA</t>
  </si>
  <si>
    <t xml:space="preserve">DN150 </t>
  </si>
  <si>
    <t>PZ</t>
  </si>
  <si>
    <t>FLA304-DN200PN10</t>
  </si>
  <si>
    <t>FLANGIA ACC. AISI 304</t>
  </si>
  <si>
    <t>DN200 PN10</t>
  </si>
  <si>
    <t>PZ</t>
  </si>
  <si>
    <t>FLA304-DN200PN10-C</t>
  </si>
  <si>
    <t>FLANGIA ACC. AISI 304 CIECA</t>
  </si>
  <si>
    <t>DN200 PN10</t>
  </si>
  <si>
    <t>PZ</t>
  </si>
  <si>
    <t>FLA304-DN200PN16</t>
  </si>
  <si>
    <t>FLANGIA ACC. AISI 304</t>
  </si>
  <si>
    <t>DN200 PN16</t>
  </si>
  <si>
    <t>PZ</t>
  </si>
  <si>
    <t>FLA304-DN200-STAMP</t>
  </si>
  <si>
    <t>FLANGIA ACC. AISI 304 STAMPATA</t>
  </si>
  <si>
    <t xml:space="preserve">DN200 </t>
  </si>
  <si>
    <t>PZ</t>
  </si>
  <si>
    <t>FLA304-DN20PN16COL</t>
  </si>
  <si>
    <t>FLANGIA COLLARINO ACC. AISI 304</t>
  </si>
  <si>
    <t>DN20 PN16</t>
  </si>
  <si>
    <t>PZ</t>
  </si>
  <si>
    <t>FLA304-DN250PN10</t>
  </si>
  <si>
    <t>FLANGIA ACC. AISI 304</t>
  </si>
  <si>
    <t>DN250 PN10-16</t>
  </si>
  <si>
    <t>PZ</t>
  </si>
  <si>
    <t>FLA304-DN250PN16-C</t>
  </si>
  <si>
    <t>FLANGIA ACC. AISI 304 CIECA</t>
  </si>
  <si>
    <t>DN250 PN10-16</t>
  </si>
  <si>
    <t>PZ</t>
  </si>
  <si>
    <t>FLA304-DN300PN10</t>
  </si>
  <si>
    <t>FLANGIA ACC. AISI 304</t>
  </si>
  <si>
    <t>DN300 PN10</t>
  </si>
  <si>
    <t>PZ</t>
  </si>
  <si>
    <t>FLA304-DN300PN16</t>
  </si>
  <si>
    <t>FLANGIA ACC. AISI 304</t>
  </si>
  <si>
    <t>DN300 PN16</t>
  </si>
  <si>
    <t>PZ</t>
  </si>
  <si>
    <t>FLA304-DN40PN1016</t>
  </si>
  <si>
    <t>FLANGIA ACC. AISI 304</t>
  </si>
  <si>
    <t>DN40  PN10-16</t>
  </si>
  <si>
    <t>PZ</t>
  </si>
  <si>
    <t>FLA304-DN50PN16-F</t>
  </si>
  <si>
    <t>FLANGIA ACC. AISI 304 FILETTATA</t>
  </si>
  <si>
    <t>DN50 PN16</t>
  </si>
  <si>
    <t>PZ</t>
  </si>
  <si>
    <t>FLA304-DN50PN40</t>
  </si>
  <si>
    <t>FLANGIA ACC. AISI 304</t>
  </si>
  <si>
    <t>DN50 PN40</t>
  </si>
  <si>
    <t>PZ</t>
  </si>
  <si>
    <t>FLA316</t>
  </si>
  <si>
    <t>FLANGIA ACC. AISI 316</t>
  </si>
  <si>
    <t>PZ</t>
  </si>
  <si>
    <t>FLA316-DN015PN16</t>
  </si>
  <si>
    <t>TEO-041,50X020X1,5</t>
  </si>
  <si>
    <t>TUBO ACC. AISI 304 EL. OVALE</t>
  </si>
  <si>
    <t>41,50 X  20 X 1,5</t>
  </si>
  <si>
    <t>MT</t>
  </si>
  <si>
    <t>TEO-058,70X030X1,5</t>
  </si>
  <si>
    <t>TUBO ACC. AISI 304 EL. OVALE</t>
  </si>
  <si>
    <t>58,70 X  30 X 1,5</t>
  </si>
  <si>
    <t>MT</t>
  </si>
  <si>
    <t>TEQ304</t>
  </si>
  <si>
    <t>TUBO ACC. AISI 304 ELETTR.</t>
  </si>
  <si>
    <t>MT</t>
  </si>
  <si>
    <t>TEQ304-0,10X0,10X1</t>
  </si>
  <si>
    <t>TUBO ACC. AISI 304 ELETTR.</t>
  </si>
  <si>
    <t>10 X 10 X 1</t>
  </si>
  <si>
    <t>MT</t>
  </si>
  <si>
    <t>TEQ304-0,12X0,12X1</t>
  </si>
  <si>
    <t>TUBO ACC. AISI 304 ELETTR.</t>
  </si>
  <si>
    <t>12 X 12 X 1</t>
  </si>
  <si>
    <t>MT</t>
  </si>
  <si>
    <t>TEQ304-0,12X12X1,5</t>
  </si>
  <si>
    <t>TUBO ACC. AISI 304 ELETTR.</t>
  </si>
  <si>
    <t>12 X 12 X 1,5</t>
  </si>
  <si>
    <t>MT</t>
  </si>
  <si>
    <t>TEQ304-0,15X0,15X1</t>
  </si>
  <si>
    <t>TUBO ACC. AISI 304 ELETTR.</t>
  </si>
  <si>
    <t>15 X 15 X 1,0</t>
  </si>
  <si>
    <t>MT</t>
  </si>
  <si>
    <t>TEQ304-0,15X15X1,2</t>
  </si>
  <si>
    <t>TUBO ACC. AISI 304 ELETTR.</t>
  </si>
  <si>
    <t>15 X 15 X 1,2</t>
  </si>
  <si>
    <t>MT</t>
  </si>
  <si>
    <t>TEQ304-0,15X15X1,5</t>
  </si>
  <si>
    <t>TUBO ACC. AISI 304 ELETTR.</t>
  </si>
  <si>
    <t>15 X 15 X 1,5</t>
  </si>
  <si>
    <t>MT</t>
  </si>
  <si>
    <t>TEQ304-0,16X16X1,5</t>
  </si>
  <si>
    <t>TUBO ACC. AISI 304 ELETTR.</t>
  </si>
  <si>
    <t>16 X 16 X 1,5</t>
  </si>
  <si>
    <t>MT</t>
  </si>
  <si>
    <t>TEQ304-0,20X20X1</t>
  </si>
  <si>
    <t>TUBO ACC. AISI 304 ELETTR.</t>
  </si>
  <si>
    <t>20 X 20 X 1</t>
  </si>
  <si>
    <t>MT</t>
  </si>
  <si>
    <t>TEQ304-0,20X20X1,2</t>
  </si>
  <si>
    <t>TUBO ACC. AISI 304 ELETTR.</t>
  </si>
  <si>
    <t>20 X 20 X 1,2</t>
  </si>
  <si>
    <t>MT</t>
  </si>
  <si>
    <t>TEQ304-0,20X20X1,5</t>
  </si>
  <si>
    <t>TUBO ACC. AISI 304 ELETTR.</t>
  </si>
  <si>
    <t>20 X 20 X 1,5</t>
  </si>
  <si>
    <t>MT</t>
  </si>
  <si>
    <t>TEQ304-0,20X20X2</t>
  </si>
  <si>
    <t>TUBO ACC. AISI 304 ELETTR.</t>
  </si>
  <si>
    <t>20 X 20 X 2</t>
  </si>
  <si>
    <t>MT</t>
  </si>
  <si>
    <t>TEQ304-0,25X25X1</t>
  </si>
  <si>
    <t>TUBO ACC. AISI 304 ELETTR.</t>
  </si>
  <si>
    <t>25 X 25 X 1</t>
  </si>
  <si>
    <t>MT</t>
  </si>
  <si>
    <t>TEQ304-0,25X25X1,2</t>
  </si>
  <si>
    <t>TUBO ACC. AISI 304 ELETTR.</t>
  </si>
  <si>
    <t>25 X 25 X 1,2</t>
  </si>
  <si>
    <t>MT</t>
  </si>
  <si>
    <t>TEQ304-0,25X25X1,5</t>
  </si>
  <si>
    <t>TUBO ACC. AISI 304 ELETTR.</t>
  </si>
  <si>
    <t>25 X 25 X 1,5</t>
  </si>
  <si>
    <t>MT</t>
  </si>
  <si>
    <t>TEQ304-0,25X25X2</t>
  </si>
  <si>
    <t>TUBO ACC. AISI 304 ELETTR.</t>
  </si>
  <si>
    <t>25 X 25 X 2</t>
  </si>
  <si>
    <t>MT</t>
  </si>
  <si>
    <t>TEQ304-0,25X25X3</t>
  </si>
  <si>
    <t>TUBO ACC. AISI 304 ELETTR.</t>
  </si>
  <si>
    <t>25 X 25 X 3</t>
  </si>
  <si>
    <t>MT</t>
  </si>
  <si>
    <t>TEQ304-0,30X30X1,0</t>
  </si>
  <si>
    <t>TUBO ACC. AISI 304 ELETTR.</t>
  </si>
  <si>
    <t>30 X 30 X 1,0</t>
  </si>
  <si>
    <t>MT</t>
  </si>
  <si>
    <t>TEQ304-0,30X30X1,2</t>
  </si>
  <si>
    <t>TUBO ACC. AISI 304 ELETTR.</t>
  </si>
  <si>
    <t>30 X 30 X 1,2</t>
  </si>
  <si>
    <t>MT</t>
  </si>
  <si>
    <t>TEQ304-0,30X30X1,5</t>
  </si>
  <si>
    <t>TUBO ACC. AISI 304 ELETTR.</t>
  </si>
  <si>
    <t>30 X 30 X 1,5</t>
  </si>
  <si>
    <t>MT</t>
  </si>
  <si>
    <t>TEQ304-0,30X30X2</t>
  </si>
  <si>
    <t>TUBO ACC. AISI 304 ELETTR.</t>
  </si>
  <si>
    <t>30 X 30 X 2</t>
  </si>
  <si>
    <t>MT</t>
  </si>
  <si>
    <t>TEQ304-0,30X30X2,5</t>
  </si>
  <si>
    <t>TUBO ACC. AISI 304 ELETTR.</t>
  </si>
  <si>
    <t>30 X 30 X 2,5</t>
  </si>
  <si>
    <t>MT</t>
  </si>
  <si>
    <t>TEQ304-0,30X30X3</t>
  </si>
  <si>
    <t>TUBO ACC. AISI 304 ELETTR.</t>
  </si>
  <si>
    <t>30 X 30 X 3</t>
  </si>
  <si>
    <t>MT</t>
  </si>
  <si>
    <t>TEQ304-0,32X32X2,5</t>
  </si>
  <si>
    <t>TUBO ACC. AISI 304 ELETTR.</t>
  </si>
  <si>
    <t>32 X 32 X 2,5</t>
  </si>
  <si>
    <t>MT</t>
  </si>
  <si>
    <t>TEQ304-0,35X35X1</t>
  </si>
  <si>
    <t>TUBO ACC. AISI 304 ELETTR.</t>
  </si>
  <si>
    <t>35 X 35 X 1</t>
  </si>
  <si>
    <t>MT</t>
  </si>
  <si>
    <t>TEQ304-0,35X35X1,5</t>
  </si>
  <si>
    <t>TUBO ACC. AISI 304 ELETTR.</t>
  </si>
  <si>
    <t>35 X 35 X 1,5</t>
  </si>
  <si>
    <t>MT</t>
  </si>
  <si>
    <t>TEQ304-0,35X35X2</t>
  </si>
  <si>
    <t>TUBO ACC. AISI 304 ELETTR.</t>
  </si>
  <si>
    <t>35 X 35 X 2</t>
  </si>
  <si>
    <t>MT</t>
  </si>
  <si>
    <t>TEQ304-0,38X38X1,2</t>
  </si>
  <si>
    <t>TUBO ACC. AISI 304 ELETTR.</t>
  </si>
  <si>
    <t>38 X 38 X 1,2</t>
  </si>
  <si>
    <t>MT</t>
  </si>
  <si>
    <t>TEQ304-0,40X40X1</t>
  </si>
  <si>
    <t>TUBO ACC. AISI 304 ELETTR.</t>
  </si>
  <si>
    <t>40 X 40 X 1</t>
  </si>
  <si>
    <t>MT</t>
  </si>
  <si>
    <t>TEQ304-0,40X40X1,2</t>
  </si>
  <si>
    <t>TUBO ACC. AISI 304 ELETTR.</t>
  </si>
  <si>
    <t>40 X 40 X 1,2</t>
  </si>
  <si>
    <t>MT</t>
  </si>
  <si>
    <t>TEQ304-0,40X40X1,5</t>
  </si>
  <si>
    <t>TUBO ACC. AISI 304 ELETTR.</t>
  </si>
  <si>
    <t>40 X 40 X 1,5</t>
  </si>
  <si>
    <t>MT</t>
  </si>
  <si>
    <t>TEQ304-0,40X40X2</t>
  </si>
  <si>
    <t>TUBO ACC. AISI 304 ELETTR.</t>
  </si>
  <si>
    <t>40 X 40 X 2</t>
  </si>
  <si>
    <t>MT</t>
  </si>
  <si>
    <t>TEQ304-0,40X40X3</t>
  </si>
  <si>
    <t>TUBO ACC. AISI 304 ELETTR.</t>
  </si>
  <si>
    <t>40 X 40 X 3</t>
  </si>
  <si>
    <t>MT</t>
  </si>
  <si>
    <t>TEQ304-0,45X45X1,5</t>
  </si>
  <si>
    <t>TUBO ACC. AISI 304 ELETTR.</t>
  </si>
  <si>
    <t>45 X 45 X 1,5</t>
  </si>
  <si>
    <t>MT</t>
  </si>
  <si>
    <t>TEQ304-0,45X45X2</t>
  </si>
  <si>
    <t>TUBO ACC. AISI 304 ELETTR.</t>
  </si>
  <si>
    <t>45 X 45 X 2</t>
  </si>
  <si>
    <t>MT</t>
  </si>
  <si>
    <t>TEQ304-0,45X45X3</t>
  </si>
  <si>
    <t>TUBO ACC. AISI 304 ELETTR.</t>
  </si>
  <si>
    <t>45 X 45 X 3</t>
  </si>
  <si>
    <t>MT</t>
  </si>
  <si>
    <t>TEQ304-0,50X50X1,2</t>
  </si>
  <si>
    <t>TUBO ACC. AISI 304 ELETTR.</t>
  </si>
  <si>
    <t>50 X 50 X 1,2</t>
  </si>
  <si>
    <t>MT</t>
  </si>
  <si>
    <t>TEQ304-0,50X50X1,5</t>
  </si>
  <si>
    <t>TUBO ACC. AISI 304 ELETTR.</t>
  </si>
  <si>
    <t>50 X 50 X 1,5</t>
  </si>
  <si>
    <t>MT</t>
  </si>
  <si>
    <t>TEQ304-0,50X50X2</t>
  </si>
  <si>
    <t>TUBO ACC. AISI 304 ELETTR.</t>
  </si>
  <si>
    <t>50 X 50 X 2</t>
  </si>
  <si>
    <t>MT</t>
  </si>
  <si>
    <t>TEQ304-0,50X50X3</t>
  </si>
  <si>
    <t>TUBO ACC. AISI 304 ELETTR.</t>
  </si>
  <si>
    <t>50 X 50 X 3</t>
  </si>
  <si>
    <t>MT</t>
  </si>
  <si>
    <t>TEQ304-0,50X50X4</t>
  </si>
  <si>
    <t>TUBO ACC. AISI 304 ELETTR.</t>
  </si>
  <si>
    <t>50 X 50 X 4</t>
  </si>
  <si>
    <t>MT</t>
  </si>
  <si>
    <t>TEQ304-0,60X60X1,5</t>
  </si>
  <si>
    <t>TUBO ACC. AISI 304 ELETTR.</t>
  </si>
  <si>
    <t>60 X 60 X 1,5</t>
  </si>
  <si>
    <t>MT</t>
  </si>
  <si>
    <t>TEQ304-0,60X60X2</t>
  </si>
  <si>
    <t>TUBO ACC. AISI 304 ELETTR.</t>
  </si>
  <si>
    <t>60 X 60 X 2</t>
  </si>
  <si>
    <t>MT</t>
  </si>
  <si>
    <t>TUBO ACC. AISI 304 ELETTR.</t>
  </si>
  <si>
    <t>60 X 60 X 3</t>
  </si>
  <si>
    <t>MT</t>
  </si>
  <si>
    <t>TEQ304-0,60X60X4</t>
  </si>
  <si>
    <t>TUBO ACC. AISI 304 ELETTR.</t>
  </si>
  <si>
    <t>60 X 60 X 4</t>
  </si>
  <si>
    <t>MT</t>
  </si>
  <si>
    <t>TEQ304-0,70X70X2</t>
  </si>
  <si>
    <t>TUBO ACC. AISI 304 ELETTR.</t>
  </si>
  <si>
    <t>70 X 70 X 2</t>
  </si>
  <si>
    <t>MT</t>
  </si>
  <si>
    <t>TEQ304-0,70X70X3</t>
  </si>
  <si>
    <t>TUBO ACC. AISI 304 ELETTR.</t>
  </si>
  <si>
    <t>70 X 70 X 3</t>
  </si>
  <si>
    <t>MT</t>
  </si>
  <si>
    <t>TEQ304-0,70X70X4</t>
  </si>
  <si>
    <t>TUBO ACC. AISI 304 ELETTR.</t>
  </si>
  <si>
    <t>70 X 70 X 4</t>
  </si>
  <si>
    <t>MT</t>
  </si>
  <si>
    <t>TEQ304-0,80X80X1,5</t>
  </si>
  <si>
    <t>TUBO ACC. AISI 304 ELETTR.</t>
  </si>
  <si>
    <t>80 X 80 X 1,5</t>
  </si>
  <si>
    <t>MT</t>
  </si>
  <si>
    <t>TEQ304-0,80X80X2</t>
  </si>
  <si>
    <t>L23040,7X1000X3000</t>
  </si>
  <si>
    <t>LAM. ACC. AISI 304 2B</t>
  </si>
  <si>
    <t>0,7 X 1000 X 3000</t>
  </si>
  <si>
    <t>KG</t>
  </si>
  <si>
    <t>L23040,8X1000X2000</t>
  </si>
  <si>
    <t>LAM. ACC. AISI 304 2B</t>
  </si>
  <si>
    <t>0,8 X 1000 X 2000</t>
  </si>
  <si>
    <t>KG</t>
  </si>
  <si>
    <t>L23040,8X1000X3000</t>
  </si>
  <si>
    <t>LAM. ACC. AISI 304 2B</t>
  </si>
  <si>
    <t>0,8 X 1000 X 3000</t>
  </si>
  <si>
    <t>KG</t>
  </si>
  <si>
    <t>L23040,8X1250X2500</t>
  </si>
  <si>
    <t>BARRA ACC. AISI 316 LAM.</t>
  </si>
  <si>
    <t>50 X 6</t>
  </si>
  <si>
    <t>KG</t>
  </si>
  <si>
    <t>BLP316-050X08</t>
  </si>
  <si>
    <t>BARRA ACC. AISI 316 LAM.</t>
  </si>
  <si>
    <t>50 X 8</t>
  </si>
  <si>
    <t>KG</t>
  </si>
  <si>
    <t>BLP316-050X10</t>
  </si>
  <si>
    <t>BARRA ACC. AISI 316 LAM.</t>
  </si>
  <si>
    <t>50 X 10</t>
  </si>
  <si>
    <t>KG</t>
  </si>
  <si>
    <t>BLP316-050X20</t>
  </si>
  <si>
    <t>BARRA ACC. AISI 316 LAM.</t>
  </si>
  <si>
    <t>50 X 20</t>
  </si>
  <si>
    <t>KG</t>
  </si>
  <si>
    <t>BLP316-050X25</t>
  </si>
  <si>
    <t>BARRA ACC. AISI 316 LAM.</t>
  </si>
  <si>
    <t>50 X 25</t>
  </si>
  <si>
    <t>KG</t>
  </si>
  <si>
    <t>BLP316-050X30</t>
  </si>
  <si>
    <t>BARRA ACC. AISI 316 LAM.</t>
  </si>
  <si>
    <t>50 X 30</t>
  </si>
  <si>
    <t>KG</t>
  </si>
  <si>
    <t>BLP316-050X40</t>
  </si>
  <si>
    <t>BARRA ACC. AISI 316 LAM.</t>
  </si>
  <si>
    <t>50 X 40</t>
  </si>
  <si>
    <t>KG</t>
  </si>
  <si>
    <t>BLP316-060X05</t>
  </si>
  <si>
    <t>BARRA ACC. AISI 316 LAM.</t>
  </si>
  <si>
    <t>60 X 5</t>
  </si>
  <si>
    <t>KG</t>
  </si>
  <si>
    <t>BLP316-060X10</t>
  </si>
  <si>
    <t>BARRA ACC. AISI 316 LAM.</t>
  </si>
  <si>
    <t>60 X 10</t>
  </si>
  <si>
    <t>KG</t>
  </si>
  <si>
    <t>BLP316-060X15</t>
  </si>
  <si>
    <t>BARRA ACC. AISI 316 LAM.</t>
  </si>
  <si>
    <t>60 X 15</t>
  </si>
  <si>
    <t>KG</t>
  </si>
  <si>
    <t>BLP316-060X20</t>
  </si>
  <si>
    <t>BARRA ACC. AISI 316 LAM.</t>
  </si>
  <si>
    <t>60 X 20</t>
  </si>
  <si>
    <t>KG</t>
  </si>
  <si>
    <t>BLP316-060X25</t>
  </si>
  <si>
    <t>BARRA ACC. AISI 316 LAM.</t>
  </si>
  <si>
    <t>60 X 25</t>
  </si>
  <si>
    <t>KG</t>
  </si>
  <si>
    <t>BLP316-060X30</t>
  </si>
  <si>
    <t>BARRA ACC. AISI 316 LAM.</t>
  </si>
  <si>
    <t>60 X 30</t>
  </si>
  <si>
    <t>KG</t>
  </si>
  <si>
    <t>BLP316-060X40</t>
  </si>
  <si>
    <t>BARRA ACC. AISI 316 LAM.</t>
  </si>
  <si>
    <t>60 X 40</t>
  </si>
  <si>
    <t>KG</t>
  </si>
  <si>
    <t>BLP316-060X50</t>
  </si>
  <si>
    <t>BARRA ACC. AISI 316 LAM.</t>
  </si>
  <si>
    <t>60 X 50</t>
  </si>
  <si>
    <t>KG</t>
  </si>
  <si>
    <t>BLP316-070X10</t>
  </si>
  <si>
    <t>BARRA ACC. AISI 316 LAM.</t>
  </si>
  <si>
    <t>70 X 10</t>
  </si>
  <si>
    <t>KG</t>
  </si>
  <si>
    <t>BLP316-070X15</t>
  </si>
  <si>
    <t>BARRA ACC. AISI 316 LAM.</t>
  </si>
  <si>
    <t>70 X 15</t>
  </si>
  <si>
    <t>KG</t>
  </si>
  <si>
    <t>BLP316-070X20</t>
  </si>
  <si>
    <t>BARRA ACC. AISI 316 LAM.</t>
  </si>
  <si>
    <t>70 X 20</t>
  </si>
  <si>
    <t>KG</t>
  </si>
  <si>
    <t>BLP316-070X25</t>
  </si>
  <si>
    <t>BARRA ACC. AISI 316 LAM.</t>
  </si>
  <si>
    <t>70 X 25</t>
  </si>
  <si>
    <t>KG</t>
  </si>
  <si>
    <t>BLP316-070X35</t>
  </si>
  <si>
    <t>BARRA ACC. AISI 316 LAM.</t>
  </si>
  <si>
    <t>70 X 35</t>
  </si>
  <si>
    <t>KG</t>
  </si>
  <si>
    <t>BLP316-078X35</t>
  </si>
  <si>
    <t>BARRA ACC. AISI 316 LAM.</t>
  </si>
  <si>
    <t>78 X 35</t>
  </si>
  <si>
    <t>KG</t>
  </si>
  <si>
    <t>BLP316-080X06</t>
  </si>
  <si>
    <t>BARRA ACC. AISI 316 LAM.</t>
  </si>
  <si>
    <t>80 X 6</t>
  </si>
  <si>
    <t>KG</t>
  </si>
  <si>
    <t>BLP316-080X10</t>
  </si>
  <si>
    <t>BARRA ACC. AISI 316 LAM.</t>
  </si>
  <si>
    <t>80 X 10</t>
  </si>
  <si>
    <t>KG</t>
  </si>
  <si>
    <t>BLP316-080X15</t>
  </si>
  <si>
    <t>BARRA ACC. AISI 316 LAM.</t>
  </si>
  <si>
    <t>80 X 15</t>
  </si>
  <si>
    <t>KG</t>
  </si>
  <si>
    <t>BLP316-080X20</t>
  </si>
  <si>
    <t>BARRA ACC. AISI 316 LAM.</t>
  </si>
  <si>
    <t>80 X 20</t>
  </si>
  <si>
    <t>KG</t>
  </si>
  <si>
    <t>BLP316-080X25</t>
  </si>
  <si>
    <t>BARRA ACC. AISI 316 LAM.</t>
  </si>
  <si>
    <t>80 X 25</t>
  </si>
  <si>
    <t>KG</t>
  </si>
  <si>
    <t>BLP316-080X30</t>
  </si>
  <si>
    <t>BARRA ACC. AISI 316 LAM.</t>
  </si>
  <si>
    <t>80 X 30</t>
  </si>
  <si>
    <t>KG</t>
  </si>
  <si>
    <t>BLP316-080X40</t>
  </si>
  <si>
    <t>BARRA ACC. AISI 316 LAM.</t>
  </si>
  <si>
    <t>80 X 40</t>
  </si>
  <si>
    <t>KG</t>
  </si>
  <si>
    <t>BLP316-080X50</t>
  </si>
  <si>
    <t>BARRA ACC. AISI 316 LAM.</t>
  </si>
  <si>
    <t>80 X 50</t>
  </si>
  <si>
    <t>KG</t>
  </si>
  <si>
    <t>BLP316-090X15</t>
  </si>
  <si>
    <t>BARRA ACC. AISI 316 LAM.</t>
  </si>
  <si>
    <t>90 X 15</t>
  </si>
  <si>
    <t>KG</t>
  </si>
  <si>
    <t>BLP316-100X12</t>
  </si>
  <si>
    <t>BARRA ACC. AISI 316 LAM.</t>
  </si>
  <si>
    <t>100 X 12</t>
  </si>
  <si>
    <t>KG</t>
  </si>
  <si>
    <t>BLP316-100X15</t>
  </si>
  <si>
    <t>BARRA ACC. AISI 316 LAM.</t>
  </si>
  <si>
    <t>100 X 15</t>
  </si>
  <si>
    <t>KG</t>
  </si>
  <si>
    <t>BLP316-100X20</t>
  </si>
  <si>
    <t>BARRA ACC. AISI 316 LAM.</t>
  </si>
  <si>
    <t>100 X 20</t>
  </si>
  <si>
    <t>KG</t>
  </si>
  <si>
    <t>BLP316-100X25</t>
  </si>
  <si>
    <t>BARRA ACC. AISI 316 LAM.</t>
  </si>
  <si>
    <t>100 X 25</t>
  </si>
  <si>
    <t>KG</t>
  </si>
  <si>
    <t>BLP316-100X30</t>
  </si>
  <si>
    <t>BARRA ACC. AISI 316 LAM.</t>
  </si>
  <si>
    <t>100 X 30</t>
  </si>
  <si>
    <t>KG</t>
  </si>
  <si>
    <t>BLP316-120X12</t>
  </si>
  <si>
    <t>BARRA ACC. AISI 316 LAM.</t>
  </si>
  <si>
    <t>120 X 12</t>
  </si>
  <si>
    <t>KG</t>
  </si>
  <si>
    <t>BLP316-120X15</t>
  </si>
  <si>
    <t>BARRA ACC. AISI 316 LAM.</t>
  </si>
  <si>
    <t>120 X 15</t>
  </si>
  <si>
    <t>KG</t>
  </si>
  <si>
    <t>BLP316-120X20</t>
  </si>
  <si>
    <t>BARRA ACC. AISI 316 LAM.</t>
  </si>
  <si>
    <t>120 X 20</t>
  </si>
  <si>
    <t>KG</t>
  </si>
  <si>
    <t>BLP316-150X10</t>
  </si>
  <si>
    <t>BARRA ACC. AISI 316 LAM.</t>
  </si>
  <si>
    <t>150 X 10</t>
  </si>
  <si>
    <t>KG</t>
  </si>
  <si>
    <t>BLP316-150X12</t>
  </si>
  <si>
    <t>BARRA ACC. AISI 316 LAM.</t>
  </si>
  <si>
    <t>150 X 12</t>
  </si>
  <si>
    <t>KG</t>
  </si>
  <si>
    <t>BLP316-150X20</t>
  </si>
  <si>
    <t>L23042,0X1000X3000</t>
  </si>
  <si>
    <t>LAM. ACC. AISI 304 2B</t>
  </si>
  <si>
    <t>2,0 X 1000 X 3000</t>
  </si>
  <si>
    <t>KG</t>
  </si>
  <si>
    <t>L23042,0X1000X4000</t>
  </si>
  <si>
    <t>LAM. ACC. AISI 304 2B</t>
  </si>
  <si>
    <t>2,0 X 1000 X 4000</t>
  </si>
  <si>
    <t>KG</t>
  </si>
  <si>
    <t>L23042,0X1250X2500</t>
  </si>
  <si>
    <t>LAM. ACC. AISI 304 2B</t>
  </si>
  <si>
    <t>2,0 X 1250 X 2500</t>
  </si>
  <si>
    <t>KG</t>
  </si>
  <si>
    <t>L23042,0X1250X3000</t>
  </si>
  <si>
    <t xml:space="preserve">LAM. ACC. AISI 304 2B  </t>
  </si>
  <si>
    <t>2,0 X 1250 X 3000</t>
  </si>
  <si>
    <t>KG</t>
  </si>
  <si>
    <t>L23042,0X1250X4000</t>
  </si>
  <si>
    <t xml:space="preserve">LAM. ACC. AISI 304 2B  </t>
  </si>
  <si>
    <t>2,0 X 1250 X 4000</t>
  </si>
  <si>
    <t>KG</t>
  </si>
  <si>
    <t>L23042,0X1500X2000</t>
  </si>
  <si>
    <t xml:space="preserve">LAM. ACC. AISI 304 2B </t>
  </si>
  <si>
    <t>2,0 X 1500 X 2000</t>
  </si>
  <si>
    <t>KG</t>
  </si>
  <si>
    <t>L23042,0X1500X3000</t>
  </si>
  <si>
    <t xml:space="preserve">LAM. ACC. AISI 304 2B </t>
  </si>
  <si>
    <t>2,0 X 1500 X 3000</t>
  </si>
  <si>
    <t>KG</t>
  </si>
  <si>
    <t>L23042,0X1500X300P</t>
  </si>
  <si>
    <t>LAM. ACC. AISI 304 2B + PVC</t>
  </si>
  <si>
    <t>2,0 X 1500 X 3000</t>
  </si>
  <si>
    <t>KG</t>
  </si>
  <si>
    <t>L23042,0X1500X4000</t>
  </si>
  <si>
    <t>LAM. ACC. AISI 304 2B</t>
  </si>
  <si>
    <t>2,0 X 1500 X 4000</t>
  </si>
  <si>
    <t>KG</t>
  </si>
  <si>
    <t>L23042,0X2000X4000</t>
  </si>
  <si>
    <t>LAM. ACC. AISI 304 2B</t>
  </si>
  <si>
    <t>2,0 X 2000 X 4000</t>
  </si>
  <si>
    <t>KG</t>
  </si>
  <si>
    <t>L23042,5X1000X2000</t>
  </si>
  <si>
    <t>LAM. ACC. AISI 304 2B</t>
  </si>
  <si>
    <t>2,5 X 1000 X 2000</t>
  </si>
  <si>
    <t>KG</t>
  </si>
  <si>
    <t>L23042,5X1000X3000</t>
  </si>
  <si>
    <t>LAM. ACC. AISI 304 2B</t>
  </si>
  <si>
    <t>2,5 X 1000 X 3000</t>
  </si>
  <si>
    <t>KG</t>
  </si>
  <si>
    <t>L23042,5X1250X2500</t>
  </si>
  <si>
    <t>LAM. ACC. AISI 304 2B</t>
  </si>
  <si>
    <t>2,5 X 1250 X 2500</t>
  </si>
  <si>
    <t>KG</t>
  </si>
  <si>
    <t>L23042,5X1250X3000</t>
  </si>
  <si>
    <t>LAM. ACC. AISI 304 2B</t>
  </si>
  <si>
    <t>2,5 X 1250 X 3000</t>
  </si>
  <si>
    <t>KG</t>
  </si>
  <si>
    <t>L23042,5X1250X4000</t>
  </si>
  <si>
    <t>LAM. ACC. AISI 304 2B</t>
  </si>
  <si>
    <t>2,5 X 1250 X 4000</t>
  </si>
  <si>
    <t>KG</t>
  </si>
  <si>
    <t>L23042,5X1500X3000</t>
  </si>
  <si>
    <t>LAM. ACC. AISI 304 2B</t>
  </si>
  <si>
    <t>2,5 X 1500 X 3000</t>
  </si>
  <si>
    <t>KG</t>
  </si>
  <si>
    <t>L23042,5X1500X4000</t>
  </si>
  <si>
    <t>LAM. ACC. AISI 304 2B</t>
  </si>
  <si>
    <t>2,5 X 1500 X 4000</t>
  </si>
  <si>
    <t>KG</t>
  </si>
  <si>
    <t>L23042,5X2000X4000</t>
  </si>
  <si>
    <t>LAM. ACC. AISI 304 2B</t>
  </si>
  <si>
    <t>2,5 X 2000 X 4000</t>
  </si>
  <si>
    <t>KG</t>
  </si>
  <si>
    <t>L23043,0X1000X2000</t>
  </si>
  <si>
    <t>LAM. ACC. AISI 304 2B</t>
  </si>
  <si>
    <t>3,0 X 1000 X 2000</t>
  </si>
  <si>
    <t>KG</t>
  </si>
  <si>
    <t>L23043,0X1000X3000</t>
  </si>
  <si>
    <t>LAM. ACC. AISI 304 2B</t>
  </si>
  <si>
    <t>3,0 X 1000 X 3000</t>
  </si>
  <si>
    <t>KG</t>
  </si>
  <si>
    <t>L23043,0X1250X2500</t>
  </si>
  <si>
    <t>LAM. ACC. AISI 304 2B</t>
  </si>
  <si>
    <t>3,0 X 1250 X 2500</t>
  </si>
  <si>
    <t>KG</t>
  </si>
  <si>
    <t>L23043,0X1250X3000</t>
  </si>
  <si>
    <t>BARRA ACC. AISI 316 LAM.</t>
  </si>
  <si>
    <t>10 X 10</t>
  </si>
  <si>
    <t>KG</t>
  </si>
  <si>
    <t>BLQ316-012X012</t>
  </si>
  <si>
    <t>BARRA ACC. AISI 316 LAM.</t>
  </si>
  <si>
    <t>12 X 12</t>
  </si>
  <si>
    <t>KG</t>
  </si>
  <si>
    <t>BLQ316-014X014</t>
  </si>
  <si>
    <t>BARRA ACC. AISI 316 LAM.</t>
  </si>
  <si>
    <t>14 X 14</t>
  </si>
  <si>
    <t>KG</t>
  </si>
  <si>
    <t>BLQ316-015X015</t>
  </si>
  <si>
    <t>BARRA ACC. AISI 316 LAM.</t>
  </si>
  <si>
    <t>15 X 15</t>
  </si>
  <si>
    <t>KG</t>
  </si>
  <si>
    <t>BLQ316-016X016</t>
  </si>
  <si>
    <t>BARRA ACC. AISI 316 LAM.</t>
  </si>
  <si>
    <t>16 X 16</t>
  </si>
  <si>
    <t>KG</t>
  </si>
  <si>
    <t>BLQ316-020X020</t>
  </si>
  <si>
    <t>BARRA ACC. AISI 316 LAM.</t>
  </si>
  <si>
    <t>20 X 20</t>
  </si>
  <si>
    <t>KG</t>
  </si>
  <si>
    <t>BLQ316-025X025</t>
  </si>
  <si>
    <t>BARRA ACC. AISI 316 LAM.</t>
  </si>
  <si>
    <t>25 X 25</t>
  </si>
  <si>
    <t>KG</t>
  </si>
  <si>
    <t>BLQ316-030X030</t>
  </si>
  <si>
    <t>BARRA ACC. AISI 316 LAM.</t>
  </si>
  <si>
    <t>30 X 30</t>
  </si>
  <si>
    <t>KG</t>
  </si>
  <si>
    <t>BLQ316-035X035</t>
  </si>
  <si>
    <t>BARRA ACC. AISI 316 LAM.</t>
  </si>
  <si>
    <t>35 X 35</t>
  </si>
  <si>
    <t>KG</t>
  </si>
  <si>
    <t>BLQ316-040X040</t>
  </si>
  <si>
    <t>BARRA ACC. AISI 316 LAM.</t>
  </si>
  <si>
    <t>40 X 40</t>
  </si>
  <si>
    <t>KG</t>
  </si>
  <si>
    <t>BLQ316-050X050</t>
  </si>
  <si>
    <t>BARRA ACC. AISI 316 LAM.</t>
  </si>
  <si>
    <t>50 X 50</t>
  </si>
  <si>
    <t>KG</t>
  </si>
  <si>
    <t>BLQ316-060X060</t>
  </si>
  <si>
    <t>BARRA ACC. AISI 316 LAM.</t>
  </si>
  <si>
    <t>60 X 60</t>
  </si>
  <si>
    <t>KG</t>
  </si>
  <si>
    <t>BLQ316-070X070</t>
  </si>
  <si>
    <t>BARRA ACC. AISI 316 LAM.</t>
  </si>
  <si>
    <t>70 X 70</t>
  </si>
  <si>
    <t>KG</t>
  </si>
  <si>
    <t>BLQ316-080X080</t>
  </si>
  <si>
    <t>BARRA ACC. AISI 316 LAM.</t>
  </si>
  <si>
    <t>80 X 80</t>
  </si>
  <si>
    <t>KG</t>
  </si>
  <si>
    <t>BLQ316-090X090</t>
  </si>
  <si>
    <t>BARRA ACC. AISI 316 LAM.</t>
  </si>
  <si>
    <t>90 X 90</t>
  </si>
  <si>
    <t>KG</t>
  </si>
  <si>
    <t>BLQ316-100X100</t>
  </si>
  <si>
    <t>BARRA ACC. AISI 316 LAM.</t>
  </si>
  <si>
    <t>100 X 100</t>
  </si>
  <si>
    <t>KG</t>
  </si>
  <si>
    <t>BLT</t>
  </si>
  <si>
    <t>NON UTILIZZARE</t>
  </si>
  <si>
    <t>KG</t>
  </si>
  <si>
    <t>BLT303</t>
  </si>
  <si>
    <t>BARRA ACC. AISI 303 LAM.</t>
  </si>
  <si>
    <t>KG</t>
  </si>
  <si>
    <t>BLT303-022</t>
  </si>
  <si>
    <t>BARRA ACC. AISI 303 LAM.</t>
  </si>
  <si>
    <t>22</t>
  </si>
  <si>
    <t>KG</t>
  </si>
  <si>
    <t>BLT303-025</t>
  </si>
  <si>
    <t>BARRA ACC. AISI 303 LAM.</t>
  </si>
  <si>
    <t>25</t>
  </si>
  <si>
    <t>KG</t>
  </si>
  <si>
    <t>BLT303-030</t>
  </si>
  <si>
    <t>BARRA ACC. AISI 303 LAM.</t>
  </si>
  <si>
    <t>30</t>
  </si>
  <si>
    <t>KG</t>
  </si>
  <si>
    <t>BLT303-035</t>
  </si>
  <si>
    <t>BARRA ACC. AISI 303 LAM.</t>
  </si>
  <si>
    <t>35</t>
  </si>
  <si>
    <t>KG</t>
  </si>
  <si>
    <t>BLT303-042</t>
  </si>
  <si>
    <t>BARRA ACC. AISI 303 LAM.</t>
  </si>
  <si>
    <t>42</t>
  </si>
  <si>
    <t>KG</t>
  </si>
  <si>
    <t>L23048,0X1500X3000</t>
  </si>
  <si>
    <t>LAM. ACC. AISI 304 2B</t>
  </si>
  <si>
    <t>8,0 X 1500 X 3000</t>
  </si>
  <si>
    <t>KG</t>
  </si>
  <si>
    <t>L2310</t>
  </si>
  <si>
    <t>LAM. ACC. AISI 310S 2B</t>
  </si>
  <si>
    <t>KG</t>
  </si>
  <si>
    <t>L231001,5X1500X300</t>
  </si>
  <si>
    <t>LAM. ACC. AISI 310S 2B</t>
  </si>
  <si>
    <t>1,5 X 1500 X 3000</t>
  </si>
  <si>
    <t>KG</t>
  </si>
  <si>
    <t>L231002X1000X2000</t>
  </si>
  <si>
    <t>LAM. ACC. AISI 310S 2B</t>
  </si>
  <si>
    <t>2 X 1000 X 2000</t>
  </si>
  <si>
    <t>KG</t>
  </si>
  <si>
    <t>L231002X1250X2500</t>
  </si>
  <si>
    <t>LAM. ACC. AISI 310S 2B</t>
  </si>
  <si>
    <t>2 X 1250 X 2500</t>
  </si>
  <si>
    <t>KG</t>
  </si>
  <si>
    <t>L231002X1500X3000</t>
  </si>
  <si>
    <t>LAM. ACC. AISI 310S 2B</t>
  </si>
  <si>
    <t>2 X 1500 X 3000</t>
  </si>
  <si>
    <t>KG</t>
  </si>
  <si>
    <t>L231002X1500X4000</t>
  </si>
  <si>
    <t>LAM. ACC. AISI 310S 2B</t>
  </si>
  <si>
    <t>2 X 1500 X 4000</t>
  </si>
  <si>
    <t>KG</t>
  </si>
  <si>
    <t>L231003X1000X4000</t>
  </si>
  <si>
    <t>LAM. ACC. AISI 310S 2B</t>
  </si>
  <si>
    <t>3 X 1000 X 4000</t>
  </si>
  <si>
    <t>KG</t>
  </si>
  <si>
    <t>L231003X1250X2500</t>
  </si>
  <si>
    <t>LAM. ACC. AISI 310S 2B</t>
  </si>
  <si>
    <t>3 X 1250 X 2500</t>
  </si>
  <si>
    <t>KG</t>
  </si>
  <si>
    <t>L231003X1500X3000</t>
  </si>
  <si>
    <t>LAM. ACC. AISI 310S 2B</t>
  </si>
  <si>
    <t>3 X 1500 X 3000</t>
  </si>
  <si>
    <t>KG</t>
  </si>
  <si>
    <t>L231004X1250X2500</t>
  </si>
  <si>
    <t>LAM. ACC. AISI 310S 2B</t>
  </si>
  <si>
    <t>4 X 1250 X 2500</t>
  </si>
  <si>
    <t>KG</t>
  </si>
  <si>
    <t>L231004X1500X3000</t>
  </si>
  <si>
    <t>LAM. ACC. AISI 310S 2B</t>
  </si>
  <si>
    <t>4 X 1500 X 3000</t>
  </si>
  <si>
    <t>KG</t>
  </si>
  <si>
    <t>L231005X1500X3000</t>
  </si>
  <si>
    <t>LAM. ACC. AISI 310S 2B</t>
  </si>
  <si>
    <t>5,0 X 1500 X 3000</t>
  </si>
  <si>
    <t>KG</t>
  </si>
  <si>
    <t>L23103X1000X2000</t>
  </si>
  <si>
    <t>LAM. ACC. AISI 310S 2B</t>
  </si>
  <si>
    <t>3 X 1000 X 2000</t>
  </si>
  <si>
    <t>KG</t>
  </si>
  <si>
    <t>L2316</t>
  </si>
  <si>
    <t>LAM. ACC. AISI 316 2B</t>
  </si>
  <si>
    <t>KG</t>
  </si>
  <si>
    <t>L23160,5X1000X2000</t>
  </si>
  <si>
    <t>LAM. ACC. AISI 316 2B</t>
  </si>
  <si>
    <t>0,5 X 1000 X 2000</t>
  </si>
  <si>
    <t>KG</t>
  </si>
  <si>
    <t>L23160,5X1000X3000</t>
  </si>
  <si>
    <t>LAM. ACC. AISI 316 2B</t>
  </si>
  <si>
    <t>0,5 X 1000 X 3000</t>
  </si>
  <si>
    <t>KG</t>
  </si>
  <si>
    <t>L23160,6X100X2000</t>
  </si>
  <si>
    <t>LAM. ACC. AISI 316 2B</t>
  </si>
  <si>
    <t>0,6 X 1000 X 2000</t>
  </si>
  <si>
    <t>KG</t>
  </si>
  <si>
    <t>L23160,8X1000X2000</t>
  </si>
  <si>
    <t>LAM. ACC. AISI 316 2B</t>
  </si>
  <si>
    <t>0,8 X 1000 X 2000</t>
  </si>
  <si>
    <t>KG</t>
  </si>
  <si>
    <t>L23160,8X1250X2500</t>
  </si>
  <si>
    <t>LAM. ACC. AISI 316 2B</t>
  </si>
  <si>
    <t>0,8 X 1250 X 2500</t>
  </si>
  <si>
    <t>KG</t>
  </si>
  <si>
    <t>L23160,8X1500X3000</t>
  </si>
  <si>
    <t>LAM. ACC. AISI 316 2B</t>
  </si>
  <si>
    <t>0,8 X 1500 X 3000</t>
  </si>
  <si>
    <t>KG</t>
  </si>
  <si>
    <t>L23161,0X1000X2000</t>
  </si>
  <si>
    <t>LAM. ACC. AISI 316 2B</t>
  </si>
  <si>
    <t>1,0 X 1000 X 2000</t>
  </si>
  <si>
    <t>KG</t>
  </si>
  <si>
    <t>L23161,0X1250X2500</t>
  </si>
  <si>
    <t>LAM. ACC. AISI 316 2B</t>
  </si>
  <si>
    <t>1,0 X 1250 X 2500</t>
  </si>
  <si>
    <t>KG</t>
  </si>
  <si>
    <t>L23161,0X1250X3000</t>
  </si>
  <si>
    <t>LAM. ACC. AISI 316 2B</t>
  </si>
  <si>
    <t>1,0 X 1250 X 3000</t>
  </si>
  <si>
    <t>KG</t>
  </si>
  <si>
    <t>L23161,0X1500X3000</t>
  </si>
  <si>
    <t>LAM. ACC. AISI 316 2B</t>
  </si>
  <si>
    <t>1,0 X 1500 X 3000</t>
  </si>
  <si>
    <t>KG</t>
  </si>
  <si>
    <t>L23161,2X1000X2000</t>
  </si>
  <si>
    <t>LAM. ACC. AISI 316 2B</t>
  </si>
  <si>
    <t>1,2 X 1000 X 2000</t>
  </si>
  <si>
    <t>KG</t>
  </si>
  <si>
    <t>L23161,2X1500X3000</t>
  </si>
  <si>
    <t>LAM. ACC. AISI 316 2B</t>
  </si>
  <si>
    <t>1,2 X 1500 X 3000</t>
  </si>
  <si>
    <t>KG</t>
  </si>
  <si>
    <t>L23161,5X0934X1966</t>
  </si>
  <si>
    <t>LAM. ACC. AISI 316 2B</t>
  </si>
  <si>
    <t>1,5 X  934 X 1966</t>
  </si>
  <si>
    <t>KG</t>
  </si>
  <si>
    <t>L23161,5X1000X2000</t>
  </si>
  <si>
    <t>LAM. ACC. AISI 316 2B</t>
  </si>
  <si>
    <t>1,5 X 1000 X 2000</t>
  </si>
  <si>
    <t>KG</t>
  </si>
  <si>
    <t>L23161,5X1250X2500</t>
  </si>
  <si>
    <t>LAM. ACC. AISI 316 2B</t>
  </si>
  <si>
    <t>1,5 X 1250 X 2500</t>
  </si>
  <si>
    <t>KG</t>
  </si>
  <si>
    <t>L23161,5X1250X3000</t>
  </si>
  <si>
    <t>LAM. ACC. AISI 316 2B</t>
  </si>
  <si>
    <t>1,5 X 1250 X 3000</t>
  </si>
  <si>
    <t>KG</t>
  </si>
  <si>
    <t>L23161,5X1500X3000</t>
  </si>
  <si>
    <t>LAM. ACC. AISI 316 2B</t>
  </si>
  <si>
    <t>1,5 X 1500 X 3000</t>
  </si>
  <si>
    <t>KG</t>
  </si>
  <si>
    <t>L23162,0X1000X2000</t>
  </si>
  <si>
    <t>LAM. ACC. AISI 316 2B</t>
  </si>
  <si>
    <t>2,0 X 1000 X 2000</t>
  </si>
  <si>
    <t>KG</t>
  </si>
  <si>
    <t>L23162,0X1250X2500</t>
  </si>
  <si>
    <t>LAM. ACC. AISI 316 2B</t>
  </si>
  <si>
    <t>2,0 X 1250 X 2500</t>
  </si>
  <si>
    <t>KG</t>
  </si>
  <si>
    <t>L23162,0X1250X3000</t>
  </si>
  <si>
    <t>LAM. ACC. AISI 316 2B</t>
  </si>
  <si>
    <t>2,0 X 1250 X 3000</t>
  </si>
  <si>
    <t>KG</t>
  </si>
  <si>
    <t>L23162,0X1500X3000</t>
  </si>
  <si>
    <t>LAM. ACC. AISI 316 2B</t>
  </si>
  <si>
    <t>2,0 X 1500 X 3000</t>
  </si>
  <si>
    <t>KG</t>
  </si>
  <si>
    <t>L23162,5X1000X2000</t>
  </si>
  <si>
    <t>LAM. ACC. AISI 316 2B</t>
  </si>
  <si>
    <t>2,5 X 1000 X 2000</t>
  </si>
  <si>
    <t>KG</t>
  </si>
  <si>
    <t>L23162,5X1250X2500</t>
  </si>
  <si>
    <t>LAM. ACC. AISI 316 2B</t>
  </si>
  <si>
    <t>2,5 X 1250 X 2500</t>
  </si>
  <si>
    <t>KG</t>
  </si>
  <si>
    <t>L23162,5X1250X3000</t>
  </si>
  <si>
    <t>LAM. ACC. AISI 316 2B</t>
  </si>
  <si>
    <t>2,5 X 1250 X 3000</t>
  </si>
  <si>
    <t>KG</t>
  </si>
  <si>
    <t>L23162,5X1500X3000</t>
  </si>
  <si>
    <t>LAM. ACC. AISI 316 2B</t>
  </si>
  <si>
    <t>2,5 X 1500 X 3000</t>
  </si>
  <si>
    <t>KG</t>
  </si>
  <si>
    <t>L23162,5X2000X4000</t>
  </si>
  <si>
    <t>LAM. ACC. AISI 316 2B</t>
  </si>
  <si>
    <t>2,5 X 2000 X 4000</t>
  </si>
  <si>
    <t>KG</t>
  </si>
  <si>
    <t>L23163,0X1000X2000</t>
  </si>
  <si>
    <t>LAM. ACC. AISI 316 2B</t>
  </si>
  <si>
    <t>3,0 X 1000 X 2000</t>
  </si>
  <si>
    <t>KG</t>
  </si>
  <si>
    <t>L23163,0X1250X2500</t>
  </si>
  <si>
    <t>LAM. ACC. AISI 316 2B</t>
  </si>
  <si>
    <t>3,0 X 1250 X 2500</t>
  </si>
  <si>
    <t>KG</t>
  </si>
  <si>
    <t>L23163,0X1500X3000</t>
  </si>
  <si>
    <t>LAM. ACC. AISI 316 2B</t>
  </si>
  <si>
    <t>3,0 X 1500 X 3000</t>
  </si>
  <si>
    <t>KG</t>
  </si>
  <si>
    <t>L23163,0X2000X3000</t>
  </si>
  <si>
    <t>LAM. ACC. AISI 316 2B</t>
  </si>
  <si>
    <t>3,0 X 2000 X 3000</t>
  </si>
  <si>
    <t>KG</t>
  </si>
  <si>
    <t>L23163,0X2000X4000</t>
  </si>
  <si>
    <t>LAM. ACC. AISI 316 2B</t>
  </si>
  <si>
    <t>3,0 X 2000 X 4000</t>
  </si>
  <si>
    <t>KG</t>
  </si>
  <si>
    <t>L23164,0X1000X2000</t>
  </si>
  <si>
    <t>LAM. ACC. AISI 316 2B</t>
  </si>
  <si>
    <t>4,0 X 1000 X 2000</t>
  </si>
  <si>
    <t>KG</t>
  </si>
  <si>
    <t>L23164,0X1250X2500</t>
  </si>
  <si>
    <t>TER304-100X40X2</t>
  </si>
  <si>
    <t>TUBO ACC. AISI 304 ELETTR.</t>
  </si>
  <si>
    <t>100 X 40 X 2</t>
  </si>
  <si>
    <t>MT</t>
  </si>
  <si>
    <t>TER304-100X40X2,5</t>
  </si>
  <si>
    <t>TUBO ACC. AISI 304 ELETTR.</t>
  </si>
  <si>
    <t>100 X 40 X 2,5</t>
  </si>
  <si>
    <t>MT</t>
  </si>
  <si>
    <t>TER304-100X40X3</t>
  </si>
  <si>
    <t>TUBO ACC. AISI 304 ELETTR.</t>
  </si>
  <si>
    <t>100 X 40 X 3</t>
  </si>
  <si>
    <t>MT</t>
  </si>
  <si>
    <t>TER304-100X40X4</t>
  </si>
  <si>
    <t>TUBO ACC. AISI 304 ELETTR.</t>
  </si>
  <si>
    <t>100 X 40 X 4</t>
  </si>
  <si>
    <t>MT</t>
  </si>
  <si>
    <t>TER304-100X50X2</t>
  </si>
  <si>
    <t>TUBO ACC. AISI 304 ELETTR.</t>
  </si>
  <si>
    <t>100 X 50 X 2</t>
  </si>
  <si>
    <t>MT</t>
  </si>
  <si>
    <t>TER304-100X50X3</t>
  </si>
  <si>
    <t>TUBO ACC. AISI 304 ELETTR.</t>
  </si>
  <si>
    <t>100 X 50 X 3</t>
  </si>
  <si>
    <t>MT</t>
  </si>
  <si>
    <t>TER304-100X50X4</t>
  </si>
  <si>
    <t>TUBO ACC. AISI 304 ELETTR.</t>
  </si>
  <si>
    <t>100 X 50 X 4</t>
  </si>
  <si>
    <t>MT</t>
  </si>
  <si>
    <t>TER304-100X50X5</t>
  </si>
  <si>
    <t>TUBO ACC. AISI 304 ELETTR.</t>
  </si>
  <si>
    <t>100 X 50 X 5</t>
  </si>
  <si>
    <t>MT</t>
  </si>
  <si>
    <t>TER304-100X60X2</t>
  </si>
  <si>
    <t>TUBO ACC. AISI 304 ELETTR.</t>
  </si>
  <si>
    <t>100 X 60 X 2</t>
  </si>
  <si>
    <t>MT</t>
  </si>
  <si>
    <t>TER304-100X60X3</t>
  </si>
  <si>
    <t>TUBO ACC. AISI 304 ELETTR.</t>
  </si>
  <si>
    <t>100 X 60 X 3</t>
  </si>
  <si>
    <t>MT</t>
  </si>
  <si>
    <t>TER304-100X60X4</t>
  </si>
  <si>
    <t>TUBO ACC. AISI 304 ELETTR.</t>
  </si>
  <si>
    <t>100 X 60 X 4</t>
  </si>
  <si>
    <t>MT</t>
  </si>
  <si>
    <t>TER304-100X80X2</t>
  </si>
  <si>
    <t>TUBO ACC. AISI 304 ELETTR.</t>
  </si>
  <si>
    <t>100 X 80 X 2</t>
  </si>
  <si>
    <t>MT</t>
  </si>
  <si>
    <t>TER304-100X80X3</t>
  </si>
  <si>
    <t>TUBO ACC. AISI 304 ELETTR.</t>
  </si>
  <si>
    <t>100 X 80 X 3</t>
  </si>
  <si>
    <t>MT</t>
  </si>
  <si>
    <t>TER304-100X80X4</t>
  </si>
  <si>
    <t>TUBO ACC. AISI 304 ELETTR.</t>
  </si>
  <si>
    <t>100 X 80 X 4</t>
  </si>
  <si>
    <t>MT</t>
  </si>
  <si>
    <t>TER304-120X40X2</t>
  </si>
  <si>
    <t>TUBO ACC. AISI 304 ELETTR.</t>
  </si>
  <si>
    <t>120 X 40 X 2</t>
  </si>
  <si>
    <t>MT</t>
  </si>
  <si>
    <t>TER304-120X40X3</t>
  </si>
  <si>
    <t>TUBO ACC. AISI 304 ELETTR.</t>
  </si>
  <si>
    <t>120 X 40 X 3</t>
  </si>
  <si>
    <t>MT</t>
  </si>
  <si>
    <t>TER304-120X60X2</t>
  </si>
  <si>
    <t>TUBO ACC. AISI 304 ELETTR.</t>
  </si>
  <si>
    <t>120 X 60 X 2</t>
  </si>
  <si>
    <t>MT</t>
  </si>
  <si>
    <t>TER304-120X60X3</t>
  </si>
  <si>
    <t>TUBO ACC. AISI 304 ELETTR.</t>
  </si>
  <si>
    <t>120 X 60 X 3</t>
  </si>
  <si>
    <t>MT</t>
  </si>
  <si>
    <t>TER304-120X60X4</t>
  </si>
  <si>
    <t>TUBO ACC. AISI 304 ELETTR.</t>
  </si>
  <si>
    <t>120 X 60 X 4</t>
  </si>
  <si>
    <t>MT</t>
  </si>
  <si>
    <t>TER304-120X80X2</t>
  </si>
  <si>
    <t>TUBO ACC. AISI 304 ELETTR.</t>
  </si>
  <si>
    <t>120 X 80 X 2</t>
  </si>
  <si>
    <t>MT</t>
  </si>
  <si>
    <t>TER304-120X80X3</t>
  </si>
  <si>
    <t>TUBO ACC. AISI 304 ELETTR.</t>
  </si>
  <si>
    <t>120 X 80 X 3</t>
  </si>
  <si>
    <t>MT</t>
  </si>
  <si>
    <t>TER304-120X80X4</t>
  </si>
  <si>
    <t>TUBO ACC. AISI 304 ELETTR.</t>
  </si>
  <si>
    <t>120 X 80 X 4</t>
  </si>
  <si>
    <t>MT</t>
  </si>
  <si>
    <t>TER304-140X80X3</t>
  </si>
  <si>
    <t>TUBO ACC. AISI 304 ELETTR.</t>
  </si>
  <si>
    <t>140 X 80 X 3</t>
  </si>
  <si>
    <t>MT</t>
  </si>
  <si>
    <t>TER304-150X100X2</t>
  </si>
  <si>
    <t>TUBO ACC. AISI 304 ELETTR.</t>
  </si>
  <si>
    <t>150 X 100 X 2</t>
  </si>
  <si>
    <t>MT</t>
  </si>
  <si>
    <t>TER304-150X100X3</t>
  </si>
  <si>
    <t>TUBO ACC. AISI 304 ELETTR.</t>
  </si>
  <si>
    <t>150 X 100 X 3</t>
  </si>
  <si>
    <t>MT</t>
  </si>
  <si>
    <t>TER304-150X100X4</t>
  </si>
  <si>
    <t>TUBO ACC. AISI 304 ELETTR.</t>
  </si>
  <si>
    <t>150 X 100 X 4</t>
  </si>
  <si>
    <t>MT</t>
  </si>
  <si>
    <t>TER304-150X100X5</t>
  </si>
  <si>
    <t>TUBO ACC. AISI 304 ELETTR.</t>
  </si>
  <si>
    <t>150 X 100 X 5</t>
  </si>
  <si>
    <t>MT</t>
  </si>
  <si>
    <t>TER304-150X50X2</t>
  </si>
  <si>
    <t>TUBO ACC. AISI 304 ELETTR.</t>
  </si>
  <si>
    <t>150 X 50 X 2</t>
  </si>
  <si>
    <t>MT</t>
  </si>
  <si>
    <t>TER304-150X50X3</t>
  </si>
  <si>
    <t>TUBO ACC. AISI 304 ELETTR.</t>
  </si>
  <si>
    <t>150 X 50 X 3</t>
  </si>
  <si>
    <t>MT</t>
  </si>
  <si>
    <t>TER304-150X50X4</t>
  </si>
  <si>
    <t>TUBO ACC. AISI 304 ELETTR.</t>
  </si>
  <si>
    <t>150 X 50 X 4</t>
  </si>
  <si>
    <t>MT</t>
  </si>
  <si>
    <t>TER304-160X80X2</t>
  </si>
  <si>
    <t>TUBO ACC. AISI 304 ELETTR.</t>
  </si>
  <si>
    <t>160 X 80 X 2</t>
  </si>
  <si>
    <t>MT</t>
  </si>
  <si>
    <t>TER304-160X80X3</t>
  </si>
  <si>
    <t>TUBO ACC. AISI 304 ELETTR.</t>
  </si>
  <si>
    <t>160 X 80 X 3</t>
  </si>
  <si>
    <t>MT</t>
  </si>
  <si>
    <t>TER304-160X80X4</t>
  </si>
  <si>
    <t>TUBO ACC. AISI 304 ELETTR.</t>
  </si>
  <si>
    <t>160 X 80 X 4</t>
  </si>
  <si>
    <t>MT</t>
  </si>
  <si>
    <t>TER304-160X80X5</t>
  </si>
  <si>
    <t>TUBO ACC. AISI 304 ELETTR.</t>
  </si>
  <si>
    <t>160 X 80 X 5</t>
  </si>
  <si>
    <t>MT</t>
  </si>
  <si>
    <t>1,2 X 1500 X 3000</t>
  </si>
  <si>
    <t>KG</t>
  </si>
  <si>
    <t>L430-1,5X1000X2000</t>
  </si>
  <si>
    <t>NON UTILIZZARE</t>
  </si>
  <si>
    <t>1,5 X 1000 X 2000</t>
  </si>
  <si>
    <t>KG</t>
  </si>
  <si>
    <t>L430-1,5X1000X3000</t>
  </si>
  <si>
    <t>NON UTILIZZARE</t>
  </si>
  <si>
    <t>1,5 X 1000 X 3000</t>
  </si>
  <si>
    <t>KG</t>
  </si>
  <si>
    <t>L430-1,5X1250X2500</t>
  </si>
  <si>
    <t>NON UTILIZZARE</t>
  </si>
  <si>
    <t>1,5 X 1250 X 2500</t>
  </si>
  <si>
    <t>KG</t>
  </si>
  <si>
    <t>L430-1,5X1500X3000</t>
  </si>
  <si>
    <t>NON UTILIZZARE</t>
  </si>
  <si>
    <t>1,5 X 1500 X 3000</t>
  </si>
  <si>
    <t>KG</t>
  </si>
  <si>
    <t>L430-1X1000X2000</t>
  </si>
  <si>
    <t>NON UTILIZZARE</t>
  </si>
  <si>
    <t>1,0 X 1000 X 2000</t>
  </si>
  <si>
    <t>KG</t>
  </si>
  <si>
    <t>L430-1X1250X2500</t>
  </si>
  <si>
    <t>NON UTILIZZARE</t>
  </si>
  <si>
    <t>1,0 X 1250 X 2500</t>
  </si>
  <si>
    <t>KG</t>
  </si>
  <si>
    <t>L430-1X1500X3000</t>
  </si>
  <si>
    <t>NON UTILIZZARE</t>
  </si>
  <si>
    <t>1,0 X 1500 X 3000</t>
  </si>
  <si>
    <t>KG</t>
  </si>
  <si>
    <t>L430-1X1500X3500</t>
  </si>
  <si>
    <t>BARRA ACC. AISI 316 LAM.</t>
  </si>
  <si>
    <t>32</t>
  </si>
  <si>
    <t>KG</t>
  </si>
  <si>
    <t>BLT316-035</t>
  </si>
  <si>
    <t>BARRA ACC. AISI 316 LAM.</t>
  </si>
  <si>
    <t>35</t>
  </si>
  <si>
    <t>KG</t>
  </si>
  <si>
    <t>BLT316-036</t>
  </si>
  <si>
    <t>BARRA ACC. AISI 316 LAM.</t>
  </si>
  <si>
    <t>36</t>
  </si>
  <si>
    <t>KG</t>
  </si>
  <si>
    <t>BLT316-038</t>
  </si>
  <si>
    <t>BARRA ACC. AISI 316 LAM.</t>
  </si>
  <si>
    <t>38</t>
  </si>
  <si>
    <t>KG</t>
  </si>
  <si>
    <t>BLT316-040</t>
  </si>
  <si>
    <t>BARRA ACC. AISI 316 LAM.</t>
  </si>
  <si>
    <t>40</t>
  </si>
  <si>
    <t>KG</t>
  </si>
  <si>
    <t>BLT316-045</t>
  </si>
  <si>
    <t>BARRA ACC. AISI 316 LAM.</t>
  </si>
  <si>
    <t>45</t>
  </si>
  <si>
    <t>KG</t>
  </si>
  <si>
    <t>BLT316-048</t>
  </si>
  <si>
    <t>BARRA ACC. AISI 316 LAM.</t>
  </si>
  <si>
    <t>48</t>
  </si>
  <si>
    <t>KG</t>
  </si>
  <si>
    <t>BLT316-050</t>
  </si>
  <si>
    <t>BARRA ACC. AISI 316 LAM.</t>
  </si>
  <si>
    <t>50</t>
  </si>
  <si>
    <t>KG</t>
  </si>
  <si>
    <t>BLT316-052</t>
  </si>
  <si>
    <t>BARRA ACC. AISI 316 LAM.</t>
  </si>
  <si>
    <t>52</t>
  </si>
  <si>
    <t>KG</t>
  </si>
  <si>
    <t>BLT316-055</t>
  </si>
  <si>
    <t>BARRA ACC. AISI 316 LAM.</t>
  </si>
  <si>
    <t>55</t>
  </si>
  <si>
    <t>KG</t>
  </si>
  <si>
    <t>BLT316-060</t>
  </si>
  <si>
    <t>BARRA ACC. AISI 316 LAM.</t>
  </si>
  <si>
    <t>60</t>
  </si>
  <si>
    <t>KG</t>
  </si>
  <si>
    <t>BLT316-065</t>
  </si>
  <si>
    <t>BARRA ACC. AISI 316 LAM.</t>
  </si>
  <si>
    <t>65</t>
  </si>
  <si>
    <t>KG</t>
  </si>
  <si>
    <t>BLT316-070</t>
  </si>
  <si>
    <t>BARRA ACC. AISI 316 LAM.</t>
  </si>
  <si>
    <t>70</t>
  </si>
  <si>
    <t>KG</t>
  </si>
  <si>
    <t>BLT316-075</t>
  </si>
  <si>
    <t>BARRA ACC. AISI 316 LAM.</t>
  </si>
  <si>
    <t>75</t>
  </si>
  <si>
    <t>KG</t>
  </si>
  <si>
    <t>BLT316-080</t>
  </si>
  <si>
    <t>BARRA ACC. AISI 316 LAM.</t>
  </si>
  <si>
    <t>80</t>
  </si>
  <si>
    <t>KG</t>
  </si>
  <si>
    <t>BLT316-085</t>
  </si>
  <si>
    <t>BARRA ACC. AISI 316 LAM.</t>
  </si>
  <si>
    <t>85</t>
  </si>
  <si>
    <t>KG</t>
  </si>
  <si>
    <t>BLT316-090</t>
  </si>
  <si>
    <t>BARRA ACC. AISI 316 LAM.</t>
  </si>
  <si>
    <t>90</t>
  </si>
  <si>
    <t>1,5 X 1250 X 3000</t>
  </si>
  <si>
    <t>KG</t>
  </si>
  <si>
    <t>LBA3040,4X1000X200</t>
  </si>
  <si>
    <t>LAM. ACC. AISI 304 BA + PVC</t>
  </si>
  <si>
    <t>0,4 X 1000 X 2000</t>
  </si>
  <si>
    <t>KG</t>
  </si>
  <si>
    <t>LBA3040,5X1000X200</t>
  </si>
  <si>
    <t>LAM. ACC. AISI 304 BA + PVC</t>
  </si>
  <si>
    <t>0,5 X 1000 X 2000</t>
  </si>
  <si>
    <t>KG</t>
  </si>
  <si>
    <t>LBA3040,5X1250X250</t>
  </si>
  <si>
    <t>LAM. ACC. AISI 304 BA + PVC</t>
  </si>
  <si>
    <t>0,5 X 1250 X 2500</t>
  </si>
  <si>
    <t>KG</t>
  </si>
  <si>
    <t>LBA3040,6X1000X200</t>
  </si>
  <si>
    <t>LAM. ACC. AISI 304 BA + PVC</t>
  </si>
  <si>
    <t>0,6 X 1000 X 2000</t>
  </si>
  <si>
    <t>KG</t>
  </si>
  <si>
    <t>LBA3040,6X1250X250</t>
  </si>
  <si>
    <t>LAM. ACC. AISI 304 BA + PVC</t>
  </si>
  <si>
    <t>0,6 X 1250 X 2500</t>
  </si>
  <si>
    <t>KG</t>
  </si>
  <si>
    <t>LBA3040,6X1250X300</t>
  </si>
  <si>
    <t>LAM. ACC. AISI 304 BA + PVC</t>
  </si>
  <si>
    <t>0,6 X 1250 X 3000</t>
  </si>
  <si>
    <t>KG</t>
  </si>
  <si>
    <t>LBA3040,8X1000X200</t>
  </si>
  <si>
    <t>LAM. ACC. AISI 304 BA + PVC</t>
  </si>
  <si>
    <t>0,8 X 1000 X 2000</t>
  </si>
  <si>
    <t>KG</t>
  </si>
  <si>
    <t>LBA3040,8X1000X400</t>
  </si>
  <si>
    <t>LAM. ACC. AISI 304 BA + PVC</t>
  </si>
  <si>
    <t>0,8 X 1000 X 4000</t>
  </si>
  <si>
    <t>KG</t>
  </si>
  <si>
    <t>LBA3040,8X1250X250</t>
  </si>
  <si>
    <t>LAM. ACC. AISI 304 BA + PVC</t>
  </si>
  <si>
    <t>0,8 X 1250 X 2500</t>
  </si>
  <si>
    <t>KG</t>
  </si>
  <si>
    <t>LBA3040,8X1250X300</t>
  </si>
  <si>
    <t>LAM. ACC. AISI 304 BA + PVC</t>
  </si>
  <si>
    <t>0,8 X 1250 X 3000</t>
  </si>
  <si>
    <t>KG</t>
  </si>
  <si>
    <t>LBA3040,8X1500X300</t>
  </si>
  <si>
    <t>LAM. ACC. AISI 304 BA + PVC</t>
  </si>
  <si>
    <t>0,8 X 1500 X 3000</t>
  </si>
  <si>
    <t>KG</t>
  </si>
  <si>
    <t>LBA3040,8X1500X400</t>
  </si>
  <si>
    <t>LAM. ACC. AISI 304 BA + PVC</t>
  </si>
  <si>
    <t>0,8 X 1500 X 4000</t>
  </si>
  <si>
    <t>KG</t>
  </si>
  <si>
    <t>LBA3041,0X1000X200</t>
  </si>
  <si>
    <t>LAM. ACC. AISI 304 BA + PVC</t>
  </si>
  <si>
    <t>1,0 X 1000 X 2000</t>
  </si>
  <si>
    <t>KG</t>
  </si>
  <si>
    <t>LBA3041,0X1000X300</t>
  </si>
  <si>
    <t>LAM. ACC. AISI 304 BA + PVC</t>
  </si>
  <si>
    <t>1,0 X 1000 X 3000</t>
  </si>
  <si>
    <t>KG</t>
  </si>
  <si>
    <t>LBA3041,0X1000X400</t>
  </si>
  <si>
    <t>LAM. ACC. AISI 304 BA + PVC</t>
  </si>
  <si>
    <t>1,0 X 1000 X 4000</t>
  </si>
  <si>
    <t>KG</t>
  </si>
  <si>
    <t>LBA3041,0X1250X250</t>
  </si>
  <si>
    <t>LAM. ACC. AISI 304 BA + PVC</t>
  </si>
  <si>
    <t>1,0 X 1250 X 2500</t>
  </si>
  <si>
    <t>KG</t>
  </si>
  <si>
    <t>LBA3041,0X1250X300</t>
  </si>
  <si>
    <t>LAM. ACC. AISI 304 BA + PVC</t>
  </si>
  <si>
    <t>1,0 X 1250 X 3000</t>
  </si>
  <si>
    <t>KG</t>
  </si>
  <si>
    <t>LBA3041,0X1250X400</t>
  </si>
  <si>
    <t>LAM. ACC. AISI 304 BA + PVC</t>
  </si>
  <si>
    <t>1,0 X 1250 X 4000</t>
  </si>
  <si>
    <t>KG</t>
  </si>
  <si>
    <t>LBA3041,0X1500X300</t>
  </si>
  <si>
    <t>LAM. ACC. AISI 304 BA + PVC</t>
  </si>
  <si>
    <t>1,0 X 1500 X 3000</t>
  </si>
  <si>
    <t>KG</t>
  </si>
  <si>
    <t>LBA3041,0X1500X400</t>
  </si>
  <si>
    <t>LAM. ACC. AISI 304 BA + PVC</t>
  </si>
  <si>
    <t>1,0 X 1500 X 4000</t>
  </si>
  <si>
    <t>KG</t>
  </si>
  <si>
    <t>LBA3041,2X1000X200</t>
  </si>
  <si>
    <t>LAM. ACC. AISI 304 BA + PVC</t>
  </si>
  <si>
    <t>1,2 X 1000 X 2000</t>
  </si>
  <si>
    <t>KG</t>
  </si>
  <si>
    <t>LBA3041,2X1000X300</t>
  </si>
  <si>
    <t>LAM. ACC. AISI 304 BA + PVC</t>
  </si>
  <si>
    <t>1,2 X 1000 X 3000</t>
  </si>
  <si>
    <t>KG</t>
  </si>
  <si>
    <t>LBA3041,2X1250X250</t>
  </si>
  <si>
    <t>LAM. ACC. AISI 304 BA + PVC</t>
  </si>
  <si>
    <t>1,2 X 1250 X 2500</t>
  </si>
  <si>
    <t>KG</t>
  </si>
  <si>
    <t>LBA3041,2X1250X300</t>
  </si>
  <si>
    <t>LAM. ACC. AISI 304 BA + PVC</t>
  </si>
  <si>
    <t>1,2 X 1250 X 3000</t>
  </si>
  <si>
    <t>KG</t>
  </si>
  <si>
    <t>LBA3041,2X1500X300</t>
  </si>
  <si>
    <t>LAM. ACC. AISI 304 BA + PVC</t>
  </si>
  <si>
    <t>1,2 X 1500 X 3000</t>
  </si>
  <si>
    <t>KG</t>
  </si>
  <si>
    <t>LBA3041,2X1500X400</t>
  </si>
  <si>
    <t>LAM. ACC. AISI 304 BA + PVC</t>
  </si>
  <si>
    <t>1,2 X 1500 X 4000</t>
  </si>
  <si>
    <t>KG</t>
  </si>
  <si>
    <t>LBA3041,2X2000X100</t>
  </si>
  <si>
    <t>NON UTILIZZARE</t>
  </si>
  <si>
    <t>1,2 X 1000 X 2000</t>
  </si>
  <si>
    <t>KG</t>
  </si>
  <si>
    <t>LBA3041,5X1000X300</t>
  </si>
  <si>
    <t>LAM. ACC. AISI 304 BA + PVC</t>
  </si>
  <si>
    <t>1,5 X 1000 X 3000</t>
  </si>
  <si>
    <t>KG</t>
  </si>
  <si>
    <t>LBA3041,5X1250X250</t>
  </si>
  <si>
    <t>LAM. ACC. AISI 304 BA + PVC</t>
  </si>
  <si>
    <t>1,5 X 1250 X 2500</t>
  </si>
  <si>
    <t>KG</t>
  </si>
  <si>
    <t>LBA3041,5X1250X300</t>
  </si>
  <si>
    <t>LAM. ACC. AISI 304 BA + PVC</t>
  </si>
  <si>
    <t>TES304-168,30</t>
  </si>
  <si>
    <t>PEZZO T A SALDARE ACC. AISI 304</t>
  </si>
  <si>
    <t>168,30</t>
  </si>
  <si>
    <t>PZ</t>
  </si>
  <si>
    <t>TES304-219,00</t>
  </si>
  <si>
    <t>PEZZO T A SALDARE ACC. AISI 304</t>
  </si>
  <si>
    <t>219,00 X 2</t>
  </si>
  <si>
    <t>PZ</t>
  </si>
  <si>
    <t>TES304-323,00</t>
  </si>
  <si>
    <t>PEZZO T A SALDARE ACC. AISI 304</t>
  </si>
  <si>
    <t>323 X 2</t>
  </si>
  <si>
    <t>PZ</t>
  </si>
  <si>
    <t>TES316-</t>
  </si>
  <si>
    <t>PEZZO T A SALDARE ACC. AISI 316</t>
  </si>
  <si>
    <t>PZ</t>
  </si>
  <si>
    <t>TES316-048,30</t>
  </si>
  <si>
    <t xml:space="preserve">PEZZO T A SALDARE ACC. AISI 316 </t>
  </si>
  <si>
    <t>48,30</t>
  </si>
  <si>
    <t>PZ</t>
  </si>
  <si>
    <t>TES316-060,30</t>
  </si>
  <si>
    <t>PEZZO T A SALDARE ACC. AISI 316</t>
  </si>
  <si>
    <t>60,30 X 2</t>
  </si>
  <si>
    <t>PZ</t>
  </si>
  <si>
    <t>TES316-101,6</t>
  </si>
  <si>
    <t>PEZZO T A SALDARE ACC. AISI 316</t>
  </si>
  <si>
    <t>101,6 X 2</t>
  </si>
  <si>
    <t>PZ</t>
  </si>
  <si>
    <t>TES316-168,3</t>
  </si>
  <si>
    <t>PEZZO T A SALDARE ACC. AISI 316</t>
  </si>
  <si>
    <t>168,3 X 2</t>
  </si>
  <si>
    <t>PZ</t>
  </si>
  <si>
    <t>TES316-219,1</t>
  </si>
  <si>
    <t>PEZZO T A SALDARE ACC. AISI 316</t>
  </si>
  <si>
    <t>219,1 X 2</t>
  </si>
  <si>
    <t>PZ</t>
  </si>
  <si>
    <t>TES316-323,9X3</t>
  </si>
  <si>
    <t>PEZZO T A SALDARE ACC. AISI 316</t>
  </si>
  <si>
    <t>323,9 X 3</t>
  </si>
  <si>
    <t>PZ</t>
  </si>
  <si>
    <t>TES3304-042,40</t>
  </si>
  <si>
    <t xml:space="preserve">PEZZO T A SALDARE ACC. AISI 304  </t>
  </si>
  <si>
    <t>42,40 X 3</t>
  </si>
  <si>
    <t>PZ</t>
  </si>
  <si>
    <t>TES3304-060,33</t>
  </si>
  <si>
    <t xml:space="preserve">PEZZO T A SALDARE ACC. AISI 304  </t>
  </si>
  <si>
    <t>60,30 X 3</t>
  </si>
  <si>
    <t>PZ</t>
  </si>
  <si>
    <t>TES3304-076,10</t>
  </si>
  <si>
    <t xml:space="preserve">PEZZO T A SALDARE ACC. AISI 304  </t>
  </si>
  <si>
    <t>76,10 X 3</t>
  </si>
  <si>
    <t>PZ</t>
  </si>
  <si>
    <t>TES3304-088,90</t>
  </si>
  <si>
    <t xml:space="preserve">PEZZO T A SALDARE ACC. AISI 304  </t>
  </si>
  <si>
    <t>88,90 X 3</t>
  </si>
  <si>
    <t>PZ</t>
  </si>
  <si>
    <t>TES3304-101,6</t>
  </si>
  <si>
    <t xml:space="preserve">PEZZO T A SALDARE ACC. AISI 304  </t>
  </si>
  <si>
    <t>101,6 X 3</t>
  </si>
  <si>
    <t>PZ</t>
  </si>
  <si>
    <t>TES3304-114,30</t>
  </si>
  <si>
    <t xml:space="preserve">PEZZO T A SALDARE ACC. AISI 304  </t>
  </si>
  <si>
    <t>114,3 X 3</t>
  </si>
  <si>
    <t>PZ</t>
  </si>
  <si>
    <t>TES3304-168,3</t>
  </si>
  <si>
    <t xml:space="preserve">PEZZO T A SALDARE ACC. AISI 304  </t>
  </si>
  <si>
    <t>168,3 X 3</t>
  </si>
  <si>
    <t>PZ</t>
  </si>
  <si>
    <t>TES3304-219,1</t>
  </si>
  <si>
    <t xml:space="preserve">PEZZO T A SALDARE ACC. AISI 304  </t>
  </si>
  <si>
    <t>219,10 X 3</t>
  </si>
  <si>
    <t>PZ</t>
  </si>
  <si>
    <t>TES3316-088,90</t>
  </si>
  <si>
    <t>PEZZO T A SALDARE ACC. AISI 316</t>
  </si>
  <si>
    <t>88,90 X 3</t>
  </si>
  <si>
    <t>PZ</t>
  </si>
  <si>
    <t>TES3316-219,00</t>
  </si>
  <si>
    <t>PEZZO T A SALDARE ACC. AISI 316</t>
  </si>
  <si>
    <t>219,00 X 3</t>
  </si>
  <si>
    <t>PZ</t>
  </si>
  <si>
    <t>TES3316-273,00</t>
  </si>
  <si>
    <t>PEZZO T A SALDARE ACC. AISI 316</t>
  </si>
  <si>
    <t>273 X 3</t>
  </si>
  <si>
    <t>PZ</t>
  </si>
  <si>
    <t>TES3316-323,90</t>
  </si>
  <si>
    <t>PEZZO T A SALDARE ACC. AISI 316</t>
  </si>
  <si>
    <t>323,9 X 3</t>
  </si>
  <si>
    <t>PZ</t>
  </si>
  <si>
    <t>TESS304-</t>
  </si>
  <si>
    <t>PEZZO T ACC. AISI 304 S/S</t>
  </si>
  <si>
    <t>PZ</t>
  </si>
  <si>
    <t>TESS304-026,9X2,87</t>
  </si>
  <si>
    <t>PEZZO T ACC. AISI 304 S/S</t>
  </si>
  <si>
    <t>26,67  X  2,87</t>
  </si>
  <si>
    <t>PZ</t>
  </si>
  <si>
    <t>TESS304-026,9X3,91</t>
  </si>
  <si>
    <t>PEZZO T ACC. AISI 304 S/S</t>
  </si>
  <si>
    <t>26,67  X  3,91</t>
  </si>
  <si>
    <t>PZ</t>
  </si>
  <si>
    <t>TESS304-042,2X3,56</t>
  </si>
  <si>
    <t>40,00 X 1,00</t>
  </si>
  <si>
    <t>MT</t>
  </si>
  <si>
    <t>TSAT304-040X1,0G</t>
  </si>
  <si>
    <t xml:space="preserve">TUBO ACC. AISI 304 SAT. </t>
  </si>
  <si>
    <t>40,00 X 1,00</t>
  </si>
  <si>
    <t>MT</t>
  </si>
  <si>
    <t>TSAT304-040X1,5G</t>
  </si>
  <si>
    <t xml:space="preserve">TUBO ACC. AISI 304 SAT. </t>
  </si>
  <si>
    <t>40,00 X 1,50</t>
  </si>
  <si>
    <t>MT</t>
  </si>
  <si>
    <t>TSAT304-040X2,0G</t>
  </si>
  <si>
    <t xml:space="preserve">TUBO ACC. AISI 304 SAT. </t>
  </si>
  <si>
    <t>40,00 X 2,00</t>
  </si>
  <si>
    <t>MT</t>
  </si>
  <si>
    <t>TSAT304-042,4X1,5F</t>
  </si>
  <si>
    <t xml:space="preserve">TUBO ACC_ISI 304 SAT. </t>
  </si>
  <si>
    <t>42,40 X 1,50</t>
  </si>
  <si>
    <t>MT</t>
  </si>
  <si>
    <t>TSAT304-042,4X1,5G</t>
  </si>
  <si>
    <t xml:space="preserve">TUBO ACC. AISI 304 SAT. </t>
  </si>
  <si>
    <t>42,40 X 1,50</t>
  </si>
  <si>
    <t>MT</t>
  </si>
  <si>
    <t>TSAT304-042,4X2,0F</t>
  </si>
  <si>
    <t xml:space="preserve">TUBO ACC_ISI 304 SAT. </t>
  </si>
  <si>
    <t>42,40 X 2,00</t>
  </si>
  <si>
    <t>MT</t>
  </si>
  <si>
    <t>TSAT304-048,3X2,0F</t>
  </si>
  <si>
    <t>TUBO ACC_AISI 304 SAT.</t>
  </si>
  <si>
    <t>48,30 X 2,00</t>
  </si>
  <si>
    <t>MT</t>
  </si>
  <si>
    <t>TSAT304-048,3X2,0G</t>
  </si>
  <si>
    <t>TUBO ACC. AISI 304 SAT.</t>
  </si>
  <si>
    <t>48,30 X 2,00</t>
  </si>
  <si>
    <t>MT</t>
  </si>
  <si>
    <t>TSAT304-050,0X1,5</t>
  </si>
  <si>
    <t>TUBO ACC. AISI 304 SAT.</t>
  </si>
  <si>
    <t>50,00 X 1,50</t>
  </si>
  <si>
    <t>MT</t>
  </si>
  <si>
    <t>TSAT304-050,0X2,0F</t>
  </si>
  <si>
    <t>TUBO ACC_AISI 304 SAT.</t>
  </si>
  <si>
    <t>50,00 X 2,00</t>
  </si>
  <si>
    <t>MT</t>
  </si>
  <si>
    <t>TSAT304-057X1,5G</t>
  </si>
  <si>
    <t>TUBO ACC. AISI 304 SAT.</t>
  </si>
  <si>
    <t>57,00 X 1,50</t>
  </si>
  <si>
    <t>MT</t>
  </si>
  <si>
    <t>TSAT304-060,3X1,2</t>
  </si>
  <si>
    <t>TUBO ACC. AISI 304 SAT.</t>
  </si>
  <si>
    <t>60,30 X1,20</t>
  </si>
  <si>
    <t>MT</t>
  </si>
  <si>
    <t>TSAT304-070X3,00F</t>
  </si>
  <si>
    <t>TUBO ACC_AISI 304 SAT.</t>
  </si>
  <si>
    <t>70,00 X 3,00</t>
  </si>
  <si>
    <t>MT</t>
  </si>
  <si>
    <t>TSAT304-080X2,00</t>
  </si>
  <si>
    <t>TUBO ACC. AISI 304 SAT.</t>
  </si>
  <si>
    <t>80,00 X 2,00</t>
  </si>
  <si>
    <t>MT</t>
  </si>
  <si>
    <t>TSAT304-101,6X1,5</t>
  </si>
  <si>
    <t>TUBO ACC. AISI 304 SAT.</t>
  </si>
  <si>
    <t>101,60 X 1,50</t>
  </si>
  <si>
    <t>MT</t>
  </si>
  <si>
    <t>TSAT304-129,0X2,0</t>
  </si>
  <si>
    <t>TUBO ACC. AISI 304 SAT.</t>
  </si>
  <si>
    <t>129,00 X 2,00</t>
  </si>
  <si>
    <t>MT</t>
  </si>
  <si>
    <t>TSAT304-139,7X3,0</t>
  </si>
  <si>
    <t>TUBO ACC. AISI 304 SAT. (GR.120)</t>
  </si>
  <si>
    <t>139,70 X 3,00</t>
  </si>
  <si>
    <t>MT</t>
  </si>
  <si>
    <t>TSAT304-154,0X2,0</t>
  </si>
  <si>
    <t>TUBO ACC. AISI 304 SAT.</t>
  </si>
  <si>
    <t>154,00 X 2,00</t>
  </si>
  <si>
    <t>MT</t>
  </si>
  <si>
    <t>TSAT304-168,3X3,0</t>
  </si>
  <si>
    <t>TUBO ACC. AISI 304 SAT. (GR.120)</t>
  </si>
  <si>
    <t>168,30 X 3,00</t>
  </si>
  <si>
    <t>MT</t>
  </si>
  <si>
    <t>TSAT304-206,0X3,0</t>
  </si>
  <si>
    <t>TUBO ACC. AISI 304 ELETTR.</t>
  </si>
  <si>
    <t>13  X   1</t>
  </si>
  <si>
    <t>MT</t>
  </si>
  <si>
    <t>TET304-014X1,0F</t>
  </si>
  <si>
    <t>TUBO ACC_AISI 304 ELETTR.</t>
  </si>
  <si>
    <t>14  X   1</t>
  </si>
  <si>
    <t>MT</t>
  </si>
  <si>
    <t>TET304-014X1,0G</t>
  </si>
  <si>
    <t>TUBO ACC. AISI 304 ELETTR.</t>
  </si>
  <si>
    <t>14  X   1</t>
  </si>
  <si>
    <t>MT</t>
  </si>
  <si>
    <t>TET304-014X1,2G</t>
  </si>
  <si>
    <t>TUBO ACC. AISI 304 ELETTR.</t>
  </si>
  <si>
    <t>14  X  1,2</t>
  </si>
  <si>
    <t>MT</t>
  </si>
  <si>
    <t>TET304-014X1,5F</t>
  </si>
  <si>
    <t>TUBO ACC_AISI 304 ELETTR.</t>
  </si>
  <si>
    <t>1,0 X 1500 X 3000</t>
  </si>
  <si>
    <t>KG</t>
  </si>
  <si>
    <t>LBAR3041,2X1500X30</t>
  </si>
  <si>
    <t>LAM. ACC. AISI 304 BA RILUCIDATA + PVC</t>
  </si>
  <si>
    <t>1,2 X 1500 X 3000</t>
  </si>
  <si>
    <t>KG</t>
  </si>
  <si>
    <t>LBAR3041,5X1500X30</t>
  </si>
  <si>
    <t>LAM. ACC. AISI 304 BA RILUCIDATA + PVC</t>
  </si>
  <si>
    <t>1,5 X 1500 X 3000</t>
  </si>
  <si>
    <t>KG</t>
  </si>
  <si>
    <t>LBAR3042,0X1500X30</t>
  </si>
  <si>
    <t>LAM. ACC. AISI 304 BA RILUCIDATA + PVC</t>
  </si>
  <si>
    <t>2,0 X 1500 X 3000</t>
  </si>
  <si>
    <t>KG</t>
  </si>
  <si>
    <t>LBAR3042,5X1500X30</t>
  </si>
  <si>
    <t>LAM. ACC. AISI 304 BA RILUCIDATA + PVC</t>
  </si>
  <si>
    <t>2,5 X 1500 X 3000</t>
  </si>
  <si>
    <t>KG</t>
  </si>
  <si>
    <t>LE1304</t>
  </si>
  <si>
    <t>LAM. ACC. AISI 304 ES1</t>
  </si>
  <si>
    <t>KG</t>
  </si>
  <si>
    <t>LE130403X1000X2000</t>
  </si>
  <si>
    <t>LAM. ACC. AISI 304 ES1</t>
  </si>
  <si>
    <t>3 X 1000 X 2000</t>
  </si>
  <si>
    <t>KG</t>
  </si>
  <si>
    <t>LE130403X1000X3000</t>
  </si>
  <si>
    <t>LAM. ACC. AISI 304 ES1</t>
  </si>
  <si>
    <t>3 X 1000 X 3000</t>
  </si>
  <si>
    <t>KG</t>
  </si>
  <si>
    <t>LE130403X1250X2500</t>
  </si>
  <si>
    <t>LAM. ACC. AISI 304 ES1</t>
  </si>
  <si>
    <t>3 X 1250 X 2500</t>
  </si>
  <si>
    <t>KG</t>
  </si>
  <si>
    <t>LE130403X1250X3000</t>
  </si>
  <si>
    <t>LAM. ACC. AISI 304 ES1</t>
  </si>
  <si>
    <t>3 X 1250 X 3000</t>
  </si>
  <si>
    <t>KG</t>
  </si>
  <si>
    <t>LE130403X1500X3000</t>
  </si>
  <si>
    <t>LAM. ACC. AISI 304 ES1</t>
  </si>
  <si>
    <t>3 X 1500 X 3000</t>
  </si>
  <si>
    <t>KG</t>
  </si>
  <si>
    <t>LE130403X1500X4000</t>
  </si>
  <si>
    <t xml:space="preserve">LAM. ACC. AISI 304 ES1 </t>
  </si>
  <si>
    <t>3 X 1500 X 4000</t>
  </si>
  <si>
    <t>KG</t>
  </si>
  <si>
    <t>LE130404X1000X2000</t>
  </si>
  <si>
    <t xml:space="preserve">LAM. ACC. AISI 304 ES1 </t>
  </si>
  <si>
    <t>4 X 1000 X 2000</t>
  </si>
  <si>
    <t>KG</t>
  </si>
  <si>
    <t>LE130404X1250X2500</t>
  </si>
  <si>
    <t xml:space="preserve">LAM. ACC. AISI 304 ES1  </t>
  </si>
  <si>
    <t>4 X 1250 X 2500</t>
  </si>
  <si>
    <t>KG</t>
  </si>
  <si>
    <t>LE130404X1250X3000</t>
  </si>
  <si>
    <t xml:space="preserve">LAM. ACC. AISI 304 ES1  </t>
  </si>
  <si>
    <t>4 X 1250 X 3000</t>
  </si>
  <si>
    <t>KG</t>
  </si>
  <si>
    <t>LE130404X1500X3000</t>
  </si>
  <si>
    <t xml:space="preserve">LAM. ACC. AISI 304 ES1 </t>
  </si>
  <si>
    <t>4 X 1500 X 3000</t>
  </si>
  <si>
    <t>KG</t>
  </si>
  <si>
    <t>LE130405X1000X2000</t>
  </si>
  <si>
    <t>LAM. ACC. AISI 304 ES1</t>
  </si>
  <si>
    <t>5 X 1000 X 2000</t>
  </si>
  <si>
    <t>KG</t>
  </si>
  <si>
    <t>LE130405X1000X3000</t>
  </si>
  <si>
    <t>LAM. ACC. AISI 304 ES1</t>
  </si>
  <si>
    <t>5 X 1000 X 3000</t>
  </si>
  <si>
    <t>KG</t>
  </si>
  <si>
    <t>LE130405X1250X2500</t>
  </si>
  <si>
    <t>LAM. ACC. AISI 304 ES1</t>
  </si>
  <si>
    <t>5 X 1250 X 2500</t>
  </si>
  <si>
    <t>KG</t>
  </si>
  <si>
    <t>LE130405X1500X3000</t>
  </si>
  <si>
    <t xml:space="preserve">LAM. ACC. AISI 304 ES1  </t>
  </si>
  <si>
    <t>5 X 1500 X 3000</t>
  </si>
  <si>
    <t>KG</t>
  </si>
  <si>
    <t>LE130405X1500X4000</t>
  </si>
  <si>
    <t xml:space="preserve">LAM. ACC. AISI 304 ES1 </t>
  </si>
  <si>
    <t>5 X 1500 X 4000</t>
  </si>
  <si>
    <t>KG</t>
  </si>
  <si>
    <t>LE130405X2000X4000</t>
  </si>
  <si>
    <t xml:space="preserve">LAM. ACC. AISI 304 ES1 </t>
  </si>
  <si>
    <t>5 X 2000 X 4000</t>
  </si>
  <si>
    <t>KG</t>
  </si>
  <si>
    <t>LE130406X1000X2000</t>
  </si>
  <si>
    <t>LAM. ACC. AISI 304 ES1</t>
  </si>
  <si>
    <t>6 X 1000 X 2000</t>
  </si>
  <si>
    <t>KG</t>
  </si>
  <si>
    <t>LE130406X1250X2500</t>
  </si>
  <si>
    <t xml:space="preserve">LAM. ACC. AISI 304 ES1 </t>
  </si>
  <si>
    <t>6 X 1250 X 2500</t>
  </si>
  <si>
    <t>KG</t>
  </si>
  <si>
    <t>LE130406X1250X3000</t>
  </si>
  <si>
    <t xml:space="preserve">LAM. ACC. AISI 304 ES1 </t>
  </si>
  <si>
    <t>6 X 1250 X 3000</t>
  </si>
  <si>
    <t>KG</t>
  </si>
  <si>
    <t>LE130406X1500X3000</t>
  </si>
  <si>
    <t xml:space="preserve">LAM. ACC. AISI 304 ES1 </t>
  </si>
  <si>
    <t>6 X 1500 X 3000</t>
  </si>
  <si>
    <t>KG</t>
  </si>
  <si>
    <t>LE130406X2000X2500</t>
  </si>
  <si>
    <t>LAM. ACC. AISI 304 ES1</t>
  </si>
  <si>
    <t>6 X 2000 X 2500</t>
  </si>
  <si>
    <t>KG</t>
  </si>
  <si>
    <t>LE130406X2000X4000</t>
  </si>
  <si>
    <t>LAM. ACC. AISI 304 ES1</t>
  </si>
  <si>
    <t>6 X 2000 X 4000</t>
  </si>
  <si>
    <t>KG</t>
  </si>
  <si>
    <t>LE130408X1000X2000</t>
  </si>
  <si>
    <t>LAM. ACC. AISI 304 ES1</t>
  </si>
  <si>
    <t>8 X 1000 X 2000</t>
  </si>
  <si>
    <t>KG</t>
  </si>
  <si>
    <t>LE130408X1250X2500</t>
  </si>
  <si>
    <t>LAM. ACC. AISI 304 ES1</t>
  </si>
  <si>
    <t>8 X 1250 X 2500</t>
  </si>
  <si>
    <t>KG</t>
  </si>
  <si>
    <t>LE130408X1500X3000</t>
  </si>
  <si>
    <t>LAM. ACC. AISI 304 ES1</t>
  </si>
  <si>
    <t>8 X 1500 X 3000</t>
  </si>
  <si>
    <t>KG</t>
  </si>
  <si>
    <t>LE130408X1500X4000</t>
  </si>
  <si>
    <t>LAM. ACC. AISI 304 ES1</t>
  </si>
  <si>
    <t>8 X 1500 X 4000</t>
  </si>
  <si>
    <t>KG</t>
  </si>
  <si>
    <t>LE130408X2000X4000</t>
  </si>
  <si>
    <t>LAM. ACC. AISI 304 ES1</t>
  </si>
  <si>
    <t>8 X 2000 X 4000</t>
  </si>
  <si>
    <t>KG</t>
  </si>
  <si>
    <t>LE130410X1000X2000</t>
  </si>
  <si>
    <t>TET304-018X1,5G</t>
  </si>
  <si>
    <t>TUBO ACC. AISI 304 ELETTR.</t>
  </si>
  <si>
    <t>18   X  1,5</t>
  </si>
  <si>
    <t>MT</t>
  </si>
  <si>
    <t>TET304-018X2,0G</t>
  </si>
  <si>
    <t>TUBO ACC. AISI 304 ELETTR.</t>
  </si>
  <si>
    <t>18   X   2</t>
  </si>
  <si>
    <t>MT</t>
  </si>
  <si>
    <t>TET304-019,05X2,0</t>
  </si>
  <si>
    <t>TUBO ACC. AISI 304 ELETTR.</t>
  </si>
  <si>
    <t>19,05 X 2,0</t>
  </si>
  <si>
    <t>MT</t>
  </si>
  <si>
    <t>TET304-019,05X2,1</t>
  </si>
  <si>
    <t>TUBO ACC. AISI 304 ELETTR.</t>
  </si>
  <si>
    <t>19,05 X 2,11</t>
  </si>
  <si>
    <t>MT</t>
  </si>
  <si>
    <t>TET304-019X1,2G</t>
  </si>
  <si>
    <t>TUBO ACC. AISI 304 ELETTR.</t>
  </si>
  <si>
    <t>19   X   1,2</t>
  </si>
  <si>
    <t>MT</t>
  </si>
  <si>
    <t>TET304-020X1,0F</t>
  </si>
  <si>
    <t>TUBO ACC_AISI 304 ELETTR.</t>
  </si>
  <si>
    <t>20   X  1</t>
  </si>
  <si>
    <t>MT</t>
  </si>
  <si>
    <t>TET304-020X1,0G</t>
  </si>
  <si>
    <t>TUBO ACC. AISI 304 ELETTR.</t>
  </si>
  <si>
    <t>20   X  1</t>
  </si>
  <si>
    <t>MT</t>
  </si>
  <si>
    <t>TET304-020X1,2F</t>
  </si>
  <si>
    <t>TUBO ACC_AISI 304 ELETTR.</t>
  </si>
  <si>
    <t>20   X  1,2</t>
  </si>
  <si>
    <t>MT</t>
  </si>
  <si>
    <t>TET304-020X1,2G</t>
  </si>
  <si>
    <t>TUBO ACC. AISI 304 ELETTR.</t>
  </si>
  <si>
    <t>20   X  1,2</t>
  </si>
  <si>
    <t>MT</t>
  </si>
  <si>
    <t>TET304-020X1,50G</t>
  </si>
  <si>
    <t>TUBO ACC. AISI 304 ELETTR.</t>
  </si>
  <si>
    <t>20   X  1,5</t>
  </si>
  <si>
    <t>MT</t>
  </si>
  <si>
    <t>TET304-020X1,5F</t>
  </si>
  <si>
    <t>TUBO ACC_AISI 304 ELETTR.</t>
  </si>
  <si>
    <t>20   X  1,5</t>
  </si>
  <si>
    <t>MT</t>
  </si>
  <si>
    <t>TET304-020X2,0F</t>
  </si>
  <si>
    <t>TUBO ACC_AISI 304 ELETTR.</t>
  </si>
  <si>
    <t>20   X  2</t>
  </si>
  <si>
    <t>MT</t>
  </si>
  <si>
    <t>TET304-020X2,0G</t>
  </si>
  <si>
    <t>TUBO ACC. AISI 304 ELETTR.</t>
  </si>
  <si>
    <t>20   X  2</t>
  </si>
  <si>
    <t>MT</t>
  </si>
  <si>
    <t>TET304-021,30X1,0F</t>
  </si>
  <si>
    <t>TUBO ACC_AISI 304 ELETTR.</t>
  </si>
  <si>
    <t>21,30  X  1</t>
  </si>
  <si>
    <t>MT</t>
  </si>
  <si>
    <t>TET304-021,30X1,5F</t>
  </si>
  <si>
    <t>TUBO ACC_AISI 304 ELETTR.</t>
  </si>
  <si>
    <t>21,30  X  1,5</t>
  </si>
  <si>
    <t>MT</t>
  </si>
  <si>
    <t>TET304-021,30X1,5G</t>
  </si>
  <si>
    <t>TUBO ACC. AISI 304 ELETTR.</t>
  </si>
  <si>
    <t>21,30  X  1,5</t>
  </si>
  <si>
    <t>MT</t>
  </si>
  <si>
    <t>TET304-021,30X2,0F</t>
  </si>
  <si>
    <t>TUBO ACC_AISI 304 ELETTR.</t>
  </si>
  <si>
    <t>21,30  X  2</t>
  </si>
  <si>
    <t>MT</t>
  </si>
  <si>
    <t>TET304-021,30X2,0G</t>
  </si>
  <si>
    <t>TUBO ACC. AISI 304 ELETTR.</t>
  </si>
  <si>
    <t>21,30  X  2</t>
  </si>
  <si>
    <t>MT</t>
  </si>
  <si>
    <t>TET304-021,30X2,5F</t>
  </si>
  <si>
    <t>TUBO ACC_AISI 304 ELETTR.</t>
  </si>
  <si>
    <t>21,30  X  2,5</t>
  </si>
  <si>
    <t>MT</t>
  </si>
  <si>
    <t>TET304-021,30X2,5G</t>
  </si>
  <si>
    <t>TUBO ACC. AISI 304 ELETTR.</t>
  </si>
  <si>
    <t>21,30  X  2,5</t>
  </si>
  <si>
    <t>MT</t>
  </si>
  <si>
    <t>TET304-021,30X3,0F</t>
  </si>
  <si>
    <t>TUBO ACC_AISI 304 ELETTR.</t>
  </si>
  <si>
    <t>21,30  X  3</t>
  </si>
  <si>
    <t>MT</t>
  </si>
  <si>
    <t>TET304-021,30X3,0G</t>
  </si>
  <si>
    <t>TUBO ACC. AISI 304 ELETTR.</t>
  </si>
  <si>
    <t>21,30  X  3</t>
  </si>
  <si>
    <t>MT</t>
  </si>
  <si>
    <t>TET304-022X1,0F</t>
  </si>
  <si>
    <t>TUBO ACC_AISI 304 ELETTR.</t>
  </si>
  <si>
    <t>22   X  1</t>
  </si>
  <si>
    <t>MT</t>
  </si>
  <si>
    <t>TET304-022X1,0G</t>
  </si>
  <si>
    <t>TUBO ACC. AISI 304 ELETTR.</t>
  </si>
  <si>
    <t>22   X  1</t>
  </si>
  <si>
    <t>MT</t>
  </si>
  <si>
    <t>TET304-022X1,2G</t>
  </si>
  <si>
    <t>TUBO ACC. AISI 304 ELETTR.</t>
  </si>
  <si>
    <t>22   X  1,2</t>
  </si>
  <si>
    <t>MT</t>
  </si>
  <si>
    <t>TET304-022X1,5F</t>
  </si>
  <si>
    <t>TUBO ACC_AISI 304 ELETTR.</t>
  </si>
  <si>
    <t>22   X  1,5</t>
  </si>
  <si>
    <t>MT</t>
  </si>
  <si>
    <t>TET304-022X1,5G</t>
  </si>
  <si>
    <t>TUBO ACC. AISI 304 ELETTR.</t>
  </si>
  <si>
    <t>22   X  1,5</t>
  </si>
  <si>
    <t>MT</t>
  </si>
  <si>
    <t>TET304-022X2,0F</t>
  </si>
  <si>
    <t>TUBO ACC_AISI 304 ELETTR.</t>
  </si>
  <si>
    <t>22   X  2</t>
  </si>
  <si>
    <t>MT</t>
  </si>
  <si>
    <t>TET304-022X2,0G</t>
  </si>
  <si>
    <t>TUBO ACC. AISI 304 ELETTR.</t>
  </si>
  <si>
    <t>22   X  2</t>
  </si>
  <si>
    <t>MT</t>
  </si>
  <si>
    <t>TET304-025,4X1,5G</t>
  </si>
  <si>
    <t>TUBO ACC. AISI 304 ELETTR.</t>
  </si>
  <si>
    <t>25,4  X  1,5</t>
  </si>
  <si>
    <t>MT</t>
  </si>
  <si>
    <t>TET304-025X1,0F</t>
  </si>
  <si>
    <t>TUBO ACC_AISI 304 ELETTR.</t>
  </si>
  <si>
    <t>25   X  1</t>
  </si>
  <si>
    <t>MT</t>
  </si>
  <si>
    <t>TET304-025X1,0G</t>
  </si>
  <si>
    <t>TUBO ACC. AISI 304 ELETTR.</t>
  </si>
  <si>
    <t>25   X  1</t>
  </si>
  <si>
    <t>MT</t>
  </si>
  <si>
    <t>TET304-025X1,2G</t>
  </si>
  <si>
    <t>TUBO ACC. AISI 304 ELETTR.</t>
  </si>
  <si>
    <t>25   X  1,2</t>
  </si>
  <si>
    <t>MT</t>
  </si>
  <si>
    <t>TET304-025X1,5F</t>
  </si>
  <si>
    <t>TUBO ACC_AISI 304 ELETTR.</t>
  </si>
  <si>
    <t>25   X  1,5</t>
  </si>
  <si>
    <t>MT</t>
  </si>
  <si>
    <t>TET304-025X1,5G</t>
  </si>
  <si>
    <t>TUBO ACC. AISI 304 ELETTR.</t>
  </si>
  <si>
    <t>25   X  1,5</t>
  </si>
  <si>
    <t>MT</t>
  </si>
  <si>
    <t>TET304-025X1,5L=61</t>
  </si>
  <si>
    <t>TUBO ACC. AISI 304 ELETTR.  L=6100</t>
  </si>
  <si>
    <t>25   X  1,5</t>
  </si>
  <si>
    <t>MT</t>
  </si>
  <si>
    <t>TET304-025X2,0F</t>
  </si>
  <si>
    <t>TUBO ACC_AISI 304 ELETTR.</t>
  </si>
  <si>
    <t>25   X  2</t>
  </si>
  <si>
    <t>MT</t>
  </si>
  <si>
    <t>TET304-025X2,0G</t>
  </si>
  <si>
    <t>TUBO ACC. AISI 304 ELETTR.</t>
  </si>
  <si>
    <t>25   X  2</t>
  </si>
  <si>
    <t>MT</t>
  </si>
  <si>
    <t>TET304-025X2,5G</t>
  </si>
  <si>
    <t>TUBO ACC. AISI 304 ELETTR.</t>
  </si>
  <si>
    <t>25   X  2,5</t>
  </si>
  <si>
    <t>MT</t>
  </si>
  <si>
    <t>TET304-025X3,0G</t>
  </si>
  <si>
    <t>TUBO ACC. AISI 304 ELETTR.</t>
  </si>
  <si>
    <t>25   X  3</t>
  </si>
  <si>
    <t>MT</t>
  </si>
  <si>
    <t>TET304-026,90X1,2F</t>
  </si>
  <si>
    <t>TUBO ACC_AISI 304 ELETTR.</t>
  </si>
  <si>
    <t>26,90   X  1,2</t>
  </si>
  <si>
    <t>MT</t>
  </si>
  <si>
    <t>TET304-026,90X1,2G</t>
  </si>
  <si>
    <t>TUBO ACC. AISI 304 ELETTR.</t>
  </si>
  <si>
    <t>26,90   X  1,2</t>
  </si>
  <si>
    <t>MT</t>
  </si>
  <si>
    <t>TET304-026,9X1,5F</t>
  </si>
  <si>
    <t>TUBO ACC_AISI 304 ELETTR.</t>
  </si>
  <si>
    <t>26,90   X  1,5</t>
  </si>
  <si>
    <t>MT</t>
  </si>
  <si>
    <t>TET304-026,9X1,5G</t>
  </si>
  <si>
    <t>15 X 8</t>
  </si>
  <si>
    <t>KG</t>
  </si>
  <si>
    <t>BTP304-020X03</t>
  </si>
  <si>
    <t>BARRA ACC. AISI 304 TRAFILATA</t>
  </si>
  <si>
    <t>20 X 3</t>
  </si>
  <si>
    <t>KG</t>
  </si>
  <si>
    <t>BTP304-020X05</t>
  </si>
  <si>
    <t>BARRA ACC. AISI 304 TRAFILATA</t>
  </si>
  <si>
    <t>20 X 5</t>
  </si>
  <si>
    <t>KG</t>
  </si>
  <si>
    <t>BTP304-020X08</t>
  </si>
  <si>
    <t>BARRA ACC. AISI 304 TRAFILATA</t>
  </si>
  <si>
    <t>20 X 8</t>
  </si>
  <si>
    <t>KG</t>
  </si>
  <si>
    <t>BTP304-020X10</t>
  </si>
  <si>
    <t>BARRA ACC. AISI 304 TRAFILATA</t>
  </si>
  <si>
    <t>20 X 10</t>
  </si>
  <si>
    <t>KG</t>
  </si>
  <si>
    <t>BTP304-025X005</t>
  </si>
  <si>
    <t>BARRA ACC. AISI 304 TRAFILATA</t>
  </si>
  <si>
    <t>25 X 5</t>
  </si>
  <si>
    <t>KG</t>
  </si>
  <si>
    <t>BTP304-025X006</t>
  </si>
  <si>
    <t>BARRA ACC. AISI 304 TRAFILATA</t>
  </si>
  <si>
    <t>25 X 6</t>
  </si>
  <si>
    <t>KG</t>
  </si>
  <si>
    <t>BTP304-025X008</t>
  </si>
  <si>
    <t>BARRA ACC. AISI 304 TRAFILATA</t>
  </si>
  <si>
    <t>25 X 8</t>
  </si>
  <si>
    <t>KG</t>
  </si>
  <si>
    <t>BTP304-025X010</t>
  </si>
  <si>
    <t>BARRA ACC. AISI 304 TRAFILATA</t>
  </si>
  <si>
    <t>25 X 10</t>
  </si>
  <si>
    <t>KG</t>
  </si>
  <si>
    <t>BTP304-025X12</t>
  </si>
  <si>
    <t>BARRA ACC. AISI 304 TRAFILATA</t>
  </si>
  <si>
    <t>25 X 12</t>
  </si>
  <si>
    <t>KG</t>
  </si>
  <si>
    <t>BTP304-030X04</t>
  </si>
  <si>
    <t>BARRA ACC. AISI 304 TRAFILATA</t>
  </si>
  <si>
    <t>6 X 1250 X 3000</t>
  </si>
  <si>
    <t>KG</t>
  </si>
  <si>
    <t>LE131608X1000X2000</t>
  </si>
  <si>
    <t>LAM. ACC. AISI 316 ES1</t>
  </si>
  <si>
    <t>8 X 1000 X 2000</t>
  </si>
  <si>
    <t>KG</t>
  </si>
  <si>
    <t>LE131608X1250X2500</t>
  </si>
  <si>
    <t>LAM. ACC. AISI 316 ES1</t>
  </si>
  <si>
    <t>8 X 1250 X 2500</t>
  </si>
  <si>
    <t>KG</t>
  </si>
  <si>
    <t>LE131608X1500X3000</t>
  </si>
  <si>
    <t>LAM. ACC. AISI 316 ES1</t>
  </si>
  <si>
    <t>8 X 1500 X 3000</t>
  </si>
  <si>
    <t>KG</t>
  </si>
  <si>
    <t>LE131610X1000X2000</t>
  </si>
  <si>
    <t>LAM. ACC. AISI 316 ES1</t>
  </si>
  <si>
    <t>10 X 1000 X 2000</t>
  </si>
  <si>
    <t>KG</t>
  </si>
  <si>
    <t>LE131610X1250X2500</t>
  </si>
  <si>
    <t>LAM. ACC. AISI 316 ES1</t>
  </si>
  <si>
    <t>10 X 1250 X 2500</t>
  </si>
  <si>
    <t>KG</t>
  </si>
  <si>
    <t>LE131610X1500X3000</t>
  </si>
  <si>
    <t>LAM. ACC. AISI 316 ES1</t>
  </si>
  <si>
    <t>10 X 1500 X 3000</t>
  </si>
  <si>
    <t>KG</t>
  </si>
  <si>
    <t>LE1430</t>
  </si>
  <si>
    <t>LAM. ACC. AISI 430 ES.1</t>
  </si>
  <si>
    <t>KG</t>
  </si>
  <si>
    <t>LE14304,0X1500X300</t>
  </si>
  <si>
    <t>LAM. ACC. AISI 430 ES.1</t>
  </si>
  <si>
    <t>4,0 X 1500 X 3000</t>
  </si>
  <si>
    <t>KG</t>
  </si>
  <si>
    <t>LEGGE136/2010</t>
  </si>
  <si>
    <t>"AI SENSI DELL'ART. 3 LEGGE 136/2010 "</t>
  </si>
  <si>
    <t>PZ</t>
  </si>
  <si>
    <t>LEGGE258/2010</t>
  </si>
  <si>
    <t>MATERIALE CONFORME AL DL NR.258-21/12/10</t>
  </si>
  <si>
    <t>PZ</t>
  </si>
  <si>
    <t>LFO</t>
  </si>
  <si>
    <t xml:space="preserve">LAMIERA FORATA ACC. AISI 304 </t>
  </si>
  <si>
    <t>PZ</t>
  </si>
  <si>
    <t>LFO-3040,8X100X200</t>
  </si>
  <si>
    <t xml:space="preserve">LAMIERA FORATA ACC. AISI 304 </t>
  </si>
  <si>
    <t>0,8 X 1000 X 2000</t>
  </si>
  <si>
    <t>PZ</t>
  </si>
  <si>
    <t>LFO-3041,0X100X200</t>
  </si>
  <si>
    <t xml:space="preserve">LAMIERA FORATA ACC. AISI 304 </t>
  </si>
  <si>
    <t>1,0 X 1000 X 2000</t>
  </si>
  <si>
    <t>PZ</t>
  </si>
  <si>
    <t>LFO-3041,0X125X250</t>
  </si>
  <si>
    <t>LAMIERA FORATA ACC. AISI 304 F.4 - P.6</t>
  </si>
  <si>
    <t xml:space="preserve">1,0 X 1250 X 2500 </t>
  </si>
  <si>
    <t>PZ</t>
  </si>
  <si>
    <t>LFO-3041,5X100X200</t>
  </si>
  <si>
    <t xml:space="preserve">LAMIERA FORATA ACC. AISI 304 </t>
  </si>
  <si>
    <t>1,5 X 1000 X 2000</t>
  </si>
  <si>
    <t>PZ</t>
  </si>
  <si>
    <t>LFO-3041,5X100X2F8</t>
  </si>
  <si>
    <t>LAMIERA FORATA ACC. AISI 304 FORO: 8</t>
  </si>
  <si>
    <t>1,5 X 1000 X 2000</t>
  </si>
  <si>
    <t>PZ</t>
  </si>
  <si>
    <t>LFO-3042,0X100X200</t>
  </si>
  <si>
    <t xml:space="preserve">LAMIERA FORATA ACC. AISI 304 </t>
  </si>
  <si>
    <t>2,0 X 1000 X 2000</t>
  </si>
  <si>
    <t>PZ</t>
  </si>
  <si>
    <t>LFO-3043,0X100X200</t>
  </si>
  <si>
    <t xml:space="preserve">LAMIERA FORATA ACC. AISI 304 </t>
  </si>
  <si>
    <t>3,0 X 1000 X 2000</t>
  </si>
  <si>
    <t>PZ</t>
  </si>
  <si>
    <t>LFO316</t>
  </si>
  <si>
    <t>LAMIERA FORATA ACC. AISI 316</t>
  </si>
  <si>
    <t>PZ</t>
  </si>
  <si>
    <t>LFO-3161,0X100X200</t>
  </si>
  <si>
    <t>LAMIERA FORATA ACC. AISI 316</t>
  </si>
  <si>
    <t>1,0 X 1000 X 2000</t>
  </si>
  <si>
    <t>PZ</t>
  </si>
  <si>
    <t>LFO-3161,5X100X200</t>
  </si>
  <si>
    <t>LAMIERA FORATA ACC. AISI 316</t>
  </si>
  <si>
    <t>1,5 X 1000 X 2000</t>
  </si>
  <si>
    <t>PZ</t>
  </si>
  <si>
    <t>LFO-3161,5X100X250</t>
  </si>
  <si>
    <t>LAMIERA FORATA ACC. AISI 316</t>
  </si>
  <si>
    <t>1,5 X 1000 X 2500</t>
  </si>
  <si>
    <t>PZ</t>
  </si>
  <si>
    <t>LFO-3161,5X934X196</t>
  </si>
  <si>
    <t>LAMIERA FORATA ACC. AISI 316</t>
  </si>
  <si>
    <t>1,5 X 934 X 1966</t>
  </si>
  <si>
    <t>PZ</t>
  </si>
  <si>
    <t>LFO-3162,0X100X200</t>
  </si>
  <si>
    <t xml:space="preserve">LAMIERA FORATA ACC. AISI 316 </t>
  </si>
  <si>
    <t>2,0 X 1000 X 2000</t>
  </si>
  <si>
    <t>PZ</t>
  </si>
  <si>
    <t>LFO-3163,0X100X200</t>
  </si>
  <si>
    <t>LAMIERA FORATA ACC. AISI 316</t>
  </si>
  <si>
    <t>3,0 X 1000 X 2000</t>
  </si>
  <si>
    <t>PZ</t>
  </si>
  <si>
    <t>LMAN</t>
  </si>
  <si>
    <t>LAMIERA MANDORLATA AISI 304</t>
  </si>
  <si>
    <t>KG</t>
  </si>
  <si>
    <t>LMAN3043+1,4X10X20</t>
  </si>
  <si>
    <t>TUBO ACC. AISI 304 EL. LAM. INT.</t>
  </si>
  <si>
    <t>28   X  1,5</t>
  </si>
  <si>
    <t>MT</t>
  </si>
  <si>
    <t>TET304-028X2,0F</t>
  </si>
  <si>
    <t>TUBO ACC_AISI 304 ELETTR.</t>
  </si>
  <si>
    <t>28   X  2</t>
  </si>
  <si>
    <t>MT</t>
  </si>
  <si>
    <t>TET304-028X2,0G</t>
  </si>
  <si>
    <t>TUBO ACC. AISI 304 ELETTR.</t>
  </si>
  <si>
    <t>28   X  2</t>
  </si>
  <si>
    <t>MT</t>
  </si>
  <si>
    <t>TET304-030X0,5G</t>
  </si>
  <si>
    <t>TUBO ACC. AISI 304 ELETTR.</t>
  </si>
  <si>
    <t>30   X  0,5</t>
  </si>
  <si>
    <t>MT</t>
  </si>
  <si>
    <t>TET304-030X1,0F</t>
  </si>
  <si>
    <t>TUBO ACC_AISI 304 ELETTR.</t>
  </si>
  <si>
    <t>30   X  1</t>
  </si>
  <si>
    <t>MT</t>
  </si>
  <si>
    <t>TET304-030X1,0G</t>
  </si>
  <si>
    <t>TUBO ACC. AISI 304 ELETTR.</t>
  </si>
  <si>
    <t>30   X  1</t>
  </si>
  <si>
    <t>MT</t>
  </si>
  <si>
    <t>TET304-030X1,2G</t>
  </si>
  <si>
    <t>TUBO ACC. AISI 304 ELETTR.</t>
  </si>
  <si>
    <t>30   X  1,2</t>
  </si>
  <si>
    <t>MT</t>
  </si>
  <si>
    <t>TET304-030X1,5F</t>
  </si>
  <si>
    <t>TUBO ACC_AISI 304 ELETTR.</t>
  </si>
  <si>
    <t>30   X  1,5</t>
  </si>
  <si>
    <t>MT</t>
  </si>
  <si>
    <t>TET304-030X1,5G</t>
  </si>
  <si>
    <t>TUBO ACC. AISI 304 ELETTR.</t>
  </si>
  <si>
    <t>30   X  1,5</t>
  </si>
  <si>
    <t>MT</t>
  </si>
  <si>
    <t>TET304-030X2,0F</t>
  </si>
  <si>
    <t>TUBO ACC_AISI 304 ELETTR.</t>
  </si>
  <si>
    <t>30   X  2</t>
  </si>
  <si>
    <t>MT</t>
  </si>
  <si>
    <t>TET304-030X2,0G</t>
  </si>
  <si>
    <t>TUBO ACC. AISI 304 ELETTR.</t>
  </si>
  <si>
    <t>30   X  2</t>
  </si>
  <si>
    <t>MT</t>
  </si>
  <si>
    <t>TET304-030X2,50F</t>
  </si>
  <si>
    <t>TUBO ACC_AISI 304 ELETTR.</t>
  </si>
  <si>
    <t>30   X  2,5</t>
  </si>
  <si>
    <t>MT</t>
  </si>
  <si>
    <t>TET304-030X3,0F</t>
  </si>
  <si>
    <t>TUBO ACC_AISI 304 ELETTR.</t>
  </si>
  <si>
    <t>30   X  3</t>
  </si>
  <si>
    <t>MT</t>
  </si>
  <si>
    <t>TET304-030X3,0G</t>
  </si>
  <si>
    <t>TUBO ACC. AISI 304 ELETTR.</t>
  </si>
  <si>
    <t>30   X  3</t>
  </si>
  <si>
    <t>MT</t>
  </si>
  <si>
    <t>TET304-031,8X1,5F</t>
  </si>
  <si>
    <t>TUBO ACC_AISI 304 ELETTR.</t>
  </si>
  <si>
    <t>31,8   X  1,5</t>
  </si>
  <si>
    <t>MT</t>
  </si>
  <si>
    <t>TET304-032X1,0F</t>
  </si>
  <si>
    <t>TUBO ACC_AISI 304 ELETTR.</t>
  </si>
  <si>
    <t>32   X  1</t>
  </si>
  <si>
    <t>MT</t>
  </si>
  <si>
    <t>TET304-032X1,0G</t>
  </si>
  <si>
    <t>TUBO ACC. AISI 304 ELETTR.</t>
  </si>
  <si>
    <t>32   X  1</t>
  </si>
  <si>
    <t>MT</t>
  </si>
  <si>
    <t>TET304-032X1,2F</t>
  </si>
  <si>
    <t>TUBO ACC_AISI 304 ELETTR.</t>
  </si>
  <si>
    <t>32   X  1,2</t>
  </si>
  <si>
    <t>MT</t>
  </si>
  <si>
    <t>TET304-032X1,2G</t>
  </si>
  <si>
    <t>TUBO ACC. AISI 304 ELETTR.</t>
  </si>
  <si>
    <t>32   X  1,2</t>
  </si>
  <si>
    <t>MT</t>
  </si>
  <si>
    <t>TET304-032X1,5F</t>
  </si>
  <si>
    <t>TUBO ACC_AISI 304 ELETTR.</t>
  </si>
  <si>
    <t>32   X  1,5</t>
  </si>
  <si>
    <t>MT</t>
  </si>
  <si>
    <t>TET304-032X1,5G</t>
  </si>
  <si>
    <t>TUBO ACC. AISI 304 ELETTR.</t>
  </si>
  <si>
    <t>32   X  1,5</t>
  </si>
  <si>
    <t>MT</t>
  </si>
  <si>
    <t>TET304-032X2,0F</t>
  </si>
  <si>
    <t>TUBO ACC_AISI 304 ELETTR.</t>
  </si>
  <si>
    <t>32   X  2</t>
  </si>
  <si>
    <t>MT</t>
  </si>
  <si>
    <t>TET304-032X2,0G</t>
  </si>
  <si>
    <t>TUBO ACC. AISI 304 ELETTR.</t>
  </si>
  <si>
    <t>32   X  2</t>
  </si>
  <si>
    <t>MT</t>
  </si>
  <si>
    <t>TET304-032X2,5F</t>
  </si>
  <si>
    <t>TUBO ACC_AISI 304 ELETTR.</t>
  </si>
  <si>
    <t>32   X  2,5</t>
  </si>
  <si>
    <t>MT</t>
  </si>
  <si>
    <t>TET304-032X2,5G</t>
  </si>
  <si>
    <t>TUBO ACC. AISI 304 ELETTR.</t>
  </si>
  <si>
    <t>32   X  2,5</t>
  </si>
  <si>
    <t>MT</t>
  </si>
  <si>
    <t>TET304-032X3,0F</t>
  </si>
  <si>
    <t>TUBO ACC_AISI 304 ELETTR.</t>
  </si>
  <si>
    <t>32   X  3</t>
  </si>
  <si>
    <t>MT</t>
  </si>
  <si>
    <t>TET304-032X3,0G</t>
  </si>
  <si>
    <t>TUBO ACC. AISI 304 ELETTR.</t>
  </si>
  <si>
    <t>32   X  3</t>
  </si>
  <si>
    <t>MT</t>
  </si>
  <si>
    <t>TET304-033,7X1,5F</t>
  </si>
  <si>
    <t>TUBO ACC_AISI 304 ELETTR.</t>
  </si>
  <si>
    <t>33,70   X  1,5</t>
  </si>
  <si>
    <t>MT</t>
  </si>
  <si>
    <t>TET304-033,7X1,5G</t>
  </si>
  <si>
    <t>TUBO ACC. AISI 304 ELETTR.</t>
  </si>
  <si>
    <t>33,70   X  1,5</t>
  </si>
  <si>
    <t>MT</t>
  </si>
  <si>
    <t>TET304-033,7X2,0F</t>
  </si>
  <si>
    <t>TUBO ACC_AISI 304 ELETTR.</t>
  </si>
  <si>
    <t>33,70   X  2</t>
  </si>
  <si>
    <t>MT</t>
  </si>
  <si>
    <t>TET304-033,7X2,0G</t>
  </si>
  <si>
    <t>TUBO ACC. AISI 304 ELETTR.</t>
  </si>
  <si>
    <t>33,70   X  2</t>
  </si>
  <si>
    <t>MT</t>
  </si>
  <si>
    <t>TET304-033,7X2,5F</t>
  </si>
  <si>
    <t>TUBO ACC_AISI 304 ELETTR.</t>
  </si>
  <si>
    <t>33,70   X  2,5</t>
  </si>
  <si>
    <t>MT</t>
  </si>
  <si>
    <t>TET304-033,7X2,5G</t>
  </si>
  <si>
    <t>TUBO ACC. AISI 304 ELETTR.</t>
  </si>
  <si>
    <t>33,70   X  2,5</t>
  </si>
  <si>
    <t>MT</t>
  </si>
  <si>
    <t>TET304-033,7X3,0F</t>
  </si>
  <si>
    <t>TUBO ACC_AISI 304 ELETTR.</t>
  </si>
  <si>
    <t>33,70   X  3</t>
  </si>
  <si>
    <t>MT</t>
  </si>
  <si>
    <t>TET304-033,7X3,0G</t>
  </si>
  <si>
    <t>TUBO ACC. AISI 304 ELETTR.</t>
  </si>
  <si>
    <t>33,70   X  3</t>
  </si>
  <si>
    <t>MT</t>
  </si>
  <si>
    <t>TET304-033,7X3,2G</t>
  </si>
  <si>
    <t>TUBO ACC. AISI 304 ELETTR.</t>
  </si>
  <si>
    <t>33,70   X  3,2</t>
  </si>
  <si>
    <t>MT</t>
  </si>
  <si>
    <t>TET304-034X1,5G</t>
  </si>
  <si>
    <t>TUBO ACC. AISI 304 ELETTR.</t>
  </si>
  <si>
    <t>34   X  1,5</t>
  </si>
  <si>
    <t>MT</t>
  </si>
  <si>
    <t>TET304-035X1,0F</t>
  </si>
  <si>
    <t>TUBO ACC_AISI 304 ELETTR.</t>
  </si>
  <si>
    <t>35   X  1</t>
  </si>
  <si>
    <t>MT</t>
  </si>
  <si>
    <t>TET304-035X1,0G</t>
  </si>
  <si>
    <t>TUBO ACC. AISI 304 ELETTR.</t>
  </si>
  <si>
    <t>35   X  1</t>
  </si>
  <si>
    <t>MT</t>
  </si>
  <si>
    <t>TET304-035X1,2F</t>
  </si>
  <si>
    <t>TUBO ACC_AISI 304 ELETTR.</t>
  </si>
  <si>
    <t>35   X  1,2</t>
  </si>
  <si>
    <t>MT</t>
  </si>
  <si>
    <t>TET304-035X1,2G</t>
  </si>
  <si>
    <t>TUBO ACC. AISI 304 ELETTR.</t>
  </si>
  <si>
    <t>35   X  1,2</t>
  </si>
  <si>
    <t>MT</t>
  </si>
  <si>
    <t>TET304-035X1,5F</t>
  </si>
  <si>
    <t>TUBO ACC_AISI 304 ELETTR.</t>
  </si>
  <si>
    <t>35   X  1,5</t>
  </si>
  <si>
    <t>MT</t>
  </si>
  <si>
    <t>TET304-035X1,5G</t>
  </si>
  <si>
    <t>TUBO ACC. AISI 304 ELETTR.</t>
  </si>
  <si>
    <t>35   X  1,5</t>
  </si>
  <si>
    <t>MT</t>
  </si>
  <si>
    <t>TET304-035X2,0F</t>
  </si>
  <si>
    <t>TUBO ACC_AISI 304 ELETTR.</t>
  </si>
  <si>
    <t>35   X  2</t>
  </si>
  <si>
    <t>MT</t>
  </si>
  <si>
    <t>TET304-035X2,0G</t>
  </si>
  <si>
    <t>TUBO ACC. AISI 304 ELETTR.</t>
  </si>
  <si>
    <t>35   X  2</t>
  </si>
  <si>
    <t>MT</t>
  </si>
  <si>
    <t>TET304-035X2,50F</t>
  </si>
  <si>
    <t>TUBO ACC_AISI 304 ELETTR.</t>
  </si>
  <si>
    <t>35   X  2,5</t>
  </si>
  <si>
    <t>MT</t>
  </si>
  <si>
    <t>TET304-035Z8X3,0G</t>
  </si>
  <si>
    <t>TUBO ACC. AISI 304 ELETTR.</t>
  </si>
  <si>
    <t>35,8 X  3,0</t>
  </si>
  <si>
    <t>MT</t>
  </si>
  <si>
    <t>TET304-038X1,0F</t>
  </si>
  <si>
    <t>TUBO ACC_AISI 304 ELETTR.</t>
  </si>
  <si>
    <t>38   X   1</t>
  </si>
  <si>
    <t>MT</t>
  </si>
  <si>
    <t>TET304-038X1,0G</t>
  </si>
  <si>
    <t>TUBO ACC. AISI 304 ELETTR.</t>
  </si>
  <si>
    <t>38   X   1</t>
  </si>
  <si>
    <t>MT</t>
  </si>
  <si>
    <t>TET304-038X1,2G</t>
  </si>
  <si>
    <t xml:space="preserve">TUBO ACC. AISI 304 ELETTR. </t>
  </si>
  <si>
    <t>38   X  1,2</t>
  </si>
  <si>
    <t>MT</t>
  </si>
  <si>
    <t>TET304-038X1,5F</t>
  </si>
  <si>
    <t>TUBO ACC_AISI 304 ELETTR.</t>
  </si>
  <si>
    <t>38   X  1,5</t>
  </si>
  <si>
    <t>MT</t>
  </si>
  <si>
    <t>TET304-038X1,5G</t>
  </si>
  <si>
    <t xml:space="preserve">TUBO ACC. AISI 304 ELETTR. </t>
  </si>
  <si>
    <t>38   X  1,5</t>
  </si>
  <si>
    <t>MT</t>
  </si>
  <si>
    <t>TET304-038X2,0F</t>
  </si>
  <si>
    <t>TUBO ACC_AISI 304 ELETTR.</t>
  </si>
  <si>
    <t>38   X  2</t>
  </si>
  <si>
    <t>MT</t>
  </si>
  <si>
    <t>TET304-038X2,0G</t>
  </si>
  <si>
    <t>LAM. ACC. AISI 316 2° SCELTA</t>
  </si>
  <si>
    <t>1,0 X 1250 X 3000</t>
  </si>
  <si>
    <t>KG</t>
  </si>
  <si>
    <t>LR3161,2X100X2000</t>
  </si>
  <si>
    <t>LAM. ACC. AISI 316 2° SCELTA</t>
  </si>
  <si>
    <t>1,2 X 1000 X 2000</t>
  </si>
  <si>
    <t>KG</t>
  </si>
  <si>
    <t>LR3161,2X1250X2500</t>
  </si>
  <si>
    <t>LAM. ACC. AISI 316 2° SCELTA</t>
  </si>
  <si>
    <t>1,2 X 1250 X 2500</t>
  </si>
  <si>
    <t>KG</t>
  </si>
  <si>
    <t>LR3161,5X1500X3000</t>
  </si>
  <si>
    <t>LAM. ACC. AISI 316 2° SCELTA</t>
  </si>
  <si>
    <t>1,5 X 1500 X 3000</t>
  </si>
  <si>
    <t>KG</t>
  </si>
  <si>
    <t>LR4301,5X1250X2500</t>
  </si>
  <si>
    <t>LAM. ACC. AISI 430 2° SCELTA</t>
  </si>
  <si>
    <t>1,5 X 1250 X 2500</t>
  </si>
  <si>
    <t>KG</t>
  </si>
  <si>
    <t>LRBA3040,8X1500X40</t>
  </si>
  <si>
    <t>BARRA ACC. AISI 304 TRAF.     L=6000</t>
  </si>
  <si>
    <t>12</t>
  </si>
  <si>
    <t>KG</t>
  </si>
  <si>
    <t>BTT304-013</t>
  </si>
  <si>
    <t>BARRA ACC. AISI 304 TRAF.</t>
  </si>
  <si>
    <t>13</t>
  </si>
  <si>
    <t>KG</t>
  </si>
  <si>
    <t>BTT304-014</t>
  </si>
  <si>
    <t>BARRA ACC. AISI 304 TRAF.</t>
  </si>
  <si>
    <t>14</t>
  </si>
  <si>
    <t>KG</t>
  </si>
  <si>
    <t>BTT304-014L=6</t>
  </si>
  <si>
    <t>BARRA ACC. AISI 304 TRAF.     L=6000</t>
  </si>
  <si>
    <t>14</t>
  </si>
  <si>
    <t>KG</t>
  </si>
  <si>
    <t>BTT304-015</t>
  </si>
  <si>
    <t>BARRA ACC. AISI 304 TRAF.</t>
  </si>
  <si>
    <t>15</t>
  </si>
  <si>
    <t>KG</t>
  </si>
  <si>
    <t>BTT304-015L=6</t>
  </si>
  <si>
    <t>BARRA ACC. AISI 304 TRAF.     L=6000</t>
  </si>
  <si>
    <t>15</t>
  </si>
  <si>
    <t>KG</t>
  </si>
  <si>
    <t>BTT304-016</t>
  </si>
  <si>
    <t>BARRA ACC. AISI 304 TRAF.</t>
  </si>
  <si>
    <t>16</t>
  </si>
  <si>
    <t>KG</t>
  </si>
  <si>
    <t>BTT304-016L=6MT</t>
  </si>
  <si>
    <t>BARRA ACC. AISI 304 TRAF.     L=6000</t>
  </si>
  <si>
    <t>16</t>
  </si>
  <si>
    <t>KG</t>
  </si>
  <si>
    <t>BTT304-017</t>
  </si>
  <si>
    <t>BARRA ACC. AISI 304 TRAF.</t>
  </si>
  <si>
    <t>17</t>
  </si>
  <si>
    <t>KG</t>
  </si>
  <si>
    <t>BTT304-018</t>
  </si>
  <si>
    <t>BARRA ACC. AISI 304 TRAF.</t>
  </si>
  <si>
    <t>18</t>
  </si>
  <si>
    <t>KG</t>
  </si>
  <si>
    <t>BTT304-018L=6</t>
  </si>
  <si>
    <t>BARRA ACC. AISI 304 TRAF.     L=6000</t>
  </si>
  <si>
    <t>18</t>
  </si>
  <si>
    <t>KG</t>
  </si>
  <si>
    <t>BTT304-019</t>
  </si>
  <si>
    <t>BARRA ACC. AISI 304 TRAF.</t>
  </si>
  <si>
    <t>19</t>
  </si>
  <si>
    <t>KG</t>
  </si>
  <si>
    <t>BTT304-020</t>
  </si>
  <si>
    <t>BARRA ACC. AISI 304 TRAF.</t>
  </si>
  <si>
    <t>20</t>
  </si>
  <si>
    <t>KG</t>
  </si>
  <si>
    <t>BTT304-020L=6</t>
  </si>
  <si>
    <t>BARRA ACC. AISI 304 TRAF.     L= 6000</t>
  </si>
  <si>
    <t>20</t>
  </si>
  <si>
    <t>KG</t>
  </si>
  <si>
    <t>BTT304-021</t>
  </si>
  <si>
    <t>BARRA ACC. AISI 304 TRAF.</t>
  </si>
  <si>
    <t>21</t>
  </si>
  <si>
    <t>KG</t>
  </si>
  <si>
    <t>BTT304-022</t>
  </si>
  <si>
    <t>BARRA ACC. AISI 304 TRAF.</t>
  </si>
  <si>
    <t>22</t>
  </si>
  <si>
    <t>KG</t>
  </si>
  <si>
    <t>BTT304-024</t>
  </si>
  <si>
    <t>BARRA ACC. AISI 304 TRAF.</t>
  </si>
  <si>
    <t>24</t>
  </si>
  <si>
    <t>KG</t>
  </si>
  <si>
    <t>BTT304-025</t>
  </si>
  <si>
    <t>BARRA ACC. AISI 304 TRAF.</t>
  </si>
  <si>
    <t>25</t>
  </si>
  <si>
    <t>KG</t>
  </si>
  <si>
    <t>BTT304-025L=6</t>
  </si>
  <si>
    <t>BARRA ACC. AISI 304 TRAF.       L=6000</t>
  </si>
  <si>
    <t>25</t>
  </si>
  <si>
    <t>KG</t>
  </si>
  <si>
    <t>BTT304-026</t>
  </si>
  <si>
    <t>BARRA ACC. AISI 304 TRAF.</t>
  </si>
  <si>
    <t>26</t>
  </si>
  <si>
    <t>KG</t>
  </si>
  <si>
    <t>BTT304-027</t>
  </si>
  <si>
    <t>BARRA ACC. AISI 304 TRAF.</t>
  </si>
  <si>
    <t>27</t>
  </si>
  <si>
    <t>KG</t>
  </si>
  <si>
    <t>BTT304-028</t>
  </si>
  <si>
    <t>BARRA ACC. AISI 304 TRAF.</t>
  </si>
  <si>
    <t>28</t>
  </si>
  <si>
    <t>KG</t>
  </si>
  <si>
    <t>BTT304-028L=6</t>
  </si>
  <si>
    <t>BARRA ACC. AISI 304 TRAF.    L=6000</t>
  </si>
  <si>
    <t>28</t>
  </si>
  <si>
    <t>KG</t>
  </si>
  <si>
    <t>BTT304-030</t>
  </si>
  <si>
    <t>BARRA ACC. AISI 304 TRAF.</t>
  </si>
  <si>
    <t>30</t>
  </si>
  <si>
    <t>KG</t>
  </si>
  <si>
    <t>BTT304-030L=6</t>
  </si>
  <si>
    <t>BARRA ACC. AISI 304 TRAF.     L=6000</t>
  </si>
  <si>
    <t>30</t>
  </si>
  <si>
    <t>KG</t>
  </si>
  <si>
    <t>BTT304-032</t>
  </si>
  <si>
    <t>BARRA ACC. AISI 304 TRAF.</t>
  </si>
  <si>
    <t>32</t>
  </si>
  <si>
    <t>KG</t>
  </si>
  <si>
    <t>BTT304-035</t>
  </si>
  <si>
    <t>BARRA ACC. AISI 304 TRAF.</t>
  </si>
  <si>
    <t>35</t>
  </si>
  <si>
    <t>KG</t>
  </si>
  <si>
    <t>BTT304-035L=6</t>
  </si>
  <si>
    <t>BARRA ACC. AISI 304 TRAF.       L=6000</t>
  </si>
  <si>
    <t>35</t>
  </si>
  <si>
    <t>KG</t>
  </si>
  <si>
    <t>BTT304-036</t>
  </si>
  <si>
    <t>BARRA ACC. AISI 304 TRAF.</t>
  </si>
  <si>
    <t>36</t>
  </si>
  <si>
    <t>KG</t>
  </si>
  <si>
    <t>BTT304-038</t>
  </si>
  <si>
    <t>BARRA ACC. AISI 304 TRAF.</t>
  </si>
  <si>
    <t>38</t>
  </si>
  <si>
    <t>KG</t>
  </si>
  <si>
    <t>BTT304-040</t>
  </si>
  <si>
    <t>BARRA ACC. AISI 304 TRAF.</t>
  </si>
  <si>
    <t>40</t>
  </si>
  <si>
    <t>KG</t>
  </si>
  <si>
    <t>BTT304-040L=6</t>
  </si>
  <si>
    <t>BARRA ACC. AISI 304 TRAF.       L=6000</t>
  </si>
  <si>
    <t>40</t>
  </si>
  <si>
    <t>KG</t>
  </si>
  <si>
    <t>BTT304-042</t>
  </si>
  <si>
    <t>BARRA ACC. AISI 304 TRAF.</t>
  </si>
  <si>
    <t>42</t>
  </si>
  <si>
    <t>KG</t>
  </si>
  <si>
    <t>BTT304-045</t>
  </si>
  <si>
    <t>BARRA ACC. AISI 304 TRAF.</t>
  </si>
  <si>
    <t>45</t>
  </si>
  <si>
    <t>KG</t>
  </si>
  <si>
    <t>BTT304-048</t>
  </si>
  <si>
    <t>BARRA ACC. AISI 304 TRAF.</t>
  </si>
  <si>
    <t>48</t>
  </si>
  <si>
    <t>KG</t>
  </si>
  <si>
    <t>BTT304-050</t>
  </si>
  <si>
    <t>BARRA ACC. AISI 304 TRAF.</t>
  </si>
  <si>
    <t>50</t>
  </si>
  <si>
    <t>KG</t>
  </si>
  <si>
    <t>BTT304-055</t>
  </si>
  <si>
    <t>BARRA ACC. AISI 304 TRAF.</t>
  </si>
  <si>
    <t>55</t>
  </si>
  <si>
    <t>KG</t>
  </si>
  <si>
    <t>BTT304-055L=6</t>
  </si>
  <si>
    <t>BARRA ACC. AISI 304 TRAF.   L=6000</t>
  </si>
  <si>
    <t>55</t>
  </si>
  <si>
    <t>KG</t>
  </si>
  <si>
    <t>BTT304-060</t>
  </si>
  <si>
    <t>BARRA ACC. AISI 304 TRAF.</t>
  </si>
  <si>
    <t>60</t>
  </si>
  <si>
    <t>KG</t>
  </si>
  <si>
    <t>BTT304-070</t>
  </si>
  <si>
    <t>LAM. ACC. AISI 304 SAT.PR.1L</t>
  </si>
  <si>
    <t>1,5 X 1250 X 2500</t>
  </si>
  <si>
    <t>KG</t>
  </si>
  <si>
    <t>LS3041,5X1250X3000</t>
  </si>
  <si>
    <t>LAM. ACC. AISI 304 SAT.PR.1L</t>
  </si>
  <si>
    <t>1,5 X 1250 X 3000</t>
  </si>
  <si>
    <t>KG</t>
  </si>
  <si>
    <t>LAM. ACC. AISI 304 SAT.PR.1L</t>
  </si>
  <si>
    <t>1,5 X 1500 X 3000</t>
  </si>
  <si>
    <t>KG</t>
  </si>
  <si>
    <t>LS3041,5X2000X4000</t>
  </si>
  <si>
    <t>LAM. ACC. AISI 304 SAT.PR.1L</t>
  </si>
  <si>
    <t>1,5 X 2000 X 4000</t>
  </si>
  <si>
    <t>KG</t>
  </si>
  <si>
    <t>LS3042,0X1000X2000</t>
  </si>
  <si>
    <t>LAM. ACC. AISI 304 SAT.PR.1L</t>
  </si>
  <si>
    <t>2,0 X 1000 X 2000</t>
  </si>
  <si>
    <t>KG</t>
  </si>
  <si>
    <t>LS3042,0X1250X2500</t>
  </si>
  <si>
    <t>LAM. ACC. AISI 304 SAT.PR.1L</t>
  </si>
  <si>
    <t>2,0 X 1250 X 2500</t>
  </si>
  <si>
    <t>KG</t>
  </si>
  <si>
    <t>LS3042,0X1250X3000</t>
  </si>
  <si>
    <t>LAM. ACC. AISI 304 SAT.PR.1L</t>
  </si>
  <si>
    <t>2,0 X 1250 X 3000</t>
  </si>
  <si>
    <t>KG</t>
  </si>
  <si>
    <t>LS3042,0X1500X3000</t>
  </si>
  <si>
    <t>LAM. ACC. AISI 304 SAT.PR.1L</t>
  </si>
  <si>
    <t>2,0 X 1500 X 3000</t>
  </si>
  <si>
    <t>KG</t>
  </si>
  <si>
    <t>LS3042,5X1000X2000</t>
  </si>
  <si>
    <t>LAM. ACC. AISI 304 SAT.PR.1L</t>
  </si>
  <si>
    <t>2,5 X 1000 X 2000</t>
  </si>
  <si>
    <t>KG</t>
  </si>
  <si>
    <t>LS3043,0X1000X2000</t>
  </si>
  <si>
    <t>LAM. ACC. AISI 304 SAT.PR.1L</t>
  </si>
  <si>
    <t>3,0 X 1000 X 2000</t>
  </si>
  <si>
    <t>KG</t>
  </si>
  <si>
    <t>LS3043,0X1250X2500</t>
  </si>
  <si>
    <t>LAM. ACC. AISI 304 SAT.PR.1L</t>
  </si>
  <si>
    <t>3,0 X 1250 X 2500</t>
  </si>
  <si>
    <t>KG</t>
  </si>
  <si>
    <t>LS3043,0X1500X3000</t>
  </si>
  <si>
    <t>LAM. ACC. AISI 304 SAT.PR.1L</t>
  </si>
  <si>
    <t>3,0 X 1500 X 3000</t>
  </si>
  <si>
    <t>KG</t>
  </si>
  <si>
    <t>LS316</t>
  </si>
  <si>
    <t>LAM. ACC. AISI 316 SAT.PR.1L</t>
  </si>
  <si>
    <t>KG</t>
  </si>
  <si>
    <t>LS3161,0X1500X3000</t>
  </si>
  <si>
    <t>LAM. ACC. AISI 316 SAT.PR.1L</t>
  </si>
  <si>
    <t>1,0 X 1500 X 3000</t>
  </si>
  <si>
    <t>KG</t>
  </si>
  <si>
    <t>LS3162,0X1000X2000</t>
  </si>
  <si>
    <t>LAM. ACC. AISI 316 SAT.PR.1L</t>
  </si>
  <si>
    <t>2,0 X 1000 X 2000</t>
  </si>
  <si>
    <t>KG</t>
  </si>
  <si>
    <t>LSA316</t>
  </si>
  <si>
    <t>NON UTILIZZARE</t>
  </si>
  <si>
    <t>KG</t>
  </si>
  <si>
    <t>LSB304</t>
  </si>
  <si>
    <t>LAM. ACC. AISI 304 SB + PVC</t>
  </si>
  <si>
    <t>KG</t>
  </si>
  <si>
    <t>LSB3040,7X1250X250</t>
  </si>
  <si>
    <t>LAM. ACC. AISI 304 SB + PVC</t>
  </si>
  <si>
    <t>0,7 X 1250 X 2500</t>
  </si>
  <si>
    <t>KG</t>
  </si>
  <si>
    <t>LSB3040,8X1000X200</t>
  </si>
  <si>
    <t>LAM. ACC. AISI 304 SB + PVC</t>
  </si>
  <si>
    <t>0,8 X 1000 X 2000</t>
  </si>
  <si>
    <t>KG</t>
  </si>
  <si>
    <t>LSB3040,8X1000X400</t>
  </si>
  <si>
    <t>LAM. ACC. AISI 304 SB + PVC</t>
  </si>
  <si>
    <t>0,8 X 1000 X 4000</t>
  </si>
  <si>
    <t>KG</t>
  </si>
  <si>
    <t>LSB3040,8X1250X250</t>
  </si>
  <si>
    <t>LAM. ACC. AISI 304 SB + PVC</t>
  </si>
  <si>
    <t>0,8 X 1250 X 2500</t>
  </si>
  <si>
    <t>KG</t>
  </si>
  <si>
    <t>LSB3040,8X1250X300</t>
  </si>
  <si>
    <t>KG</t>
  </si>
  <si>
    <t>BTT316-035</t>
  </si>
  <si>
    <t>BARRA ACC. AISI 316 TRAF.</t>
  </si>
  <si>
    <t>35</t>
  </si>
  <si>
    <t>KG</t>
  </si>
  <si>
    <t>BTT316-036</t>
  </si>
  <si>
    <t>BARRA ACC. AISI 316 TRAF.</t>
  </si>
  <si>
    <t>36</t>
  </si>
  <si>
    <t>KG</t>
  </si>
  <si>
    <t>BTT316-040</t>
  </si>
  <si>
    <t>BARRA ACC. AISI 316 TRAF.</t>
  </si>
  <si>
    <t>40</t>
  </si>
  <si>
    <t>KG</t>
  </si>
  <si>
    <t>BTT316-042</t>
  </si>
  <si>
    <t>BARRA ACC. AISI 316 TRAF.</t>
  </si>
  <si>
    <t>42</t>
  </si>
  <si>
    <t>KG</t>
  </si>
  <si>
    <t>BTT316-045</t>
  </si>
  <si>
    <t>BARRA ACC. AISI 316 TRAF.</t>
  </si>
  <si>
    <t>45</t>
  </si>
  <si>
    <t>KG</t>
  </si>
  <si>
    <t>BTT316-050</t>
  </si>
  <si>
    <t>BARRA ACC. AISI 316 TRAF.</t>
  </si>
  <si>
    <t>50</t>
  </si>
  <si>
    <t>KG</t>
  </si>
  <si>
    <t>BTT316-055</t>
  </si>
  <si>
    <t>BARRA ACC. AISI 316 TRAF.</t>
  </si>
  <si>
    <t>55</t>
  </si>
  <si>
    <t>KG</t>
  </si>
  <si>
    <t>BTT316-060</t>
  </si>
  <si>
    <t>BARRA ACC. AISI 316 TRAF.</t>
  </si>
  <si>
    <t>60</t>
  </si>
  <si>
    <t>KG</t>
  </si>
  <si>
    <t>BTT316-080</t>
  </si>
  <si>
    <t>BARRA ACC. AISI 316 TRAF.</t>
  </si>
  <si>
    <t>80</t>
  </si>
  <si>
    <t>KG</t>
  </si>
  <si>
    <t>BTT420-</t>
  </si>
  <si>
    <t>BARRA ACC. AISI 420 TRAF.</t>
  </si>
  <si>
    <t>KG</t>
  </si>
  <si>
    <t>BTT430-006</t>
  </si>
  <si>
    <t>BARRA ACC. AISI 430 TRAF.</t>
  </si>
  <si>
    <t>6</t>
  </si>
  <si>
    <t>KG</t>
  </si>
  <si>
    <t>BTT430-020</t>
  </si>
  <si>
    <t>BARRA ACC. AISI 430 TRAF.</t>
  </si>
  <si>
    <t>20</t>
  </si>
  <si>
    <t>KG</t>
  </si>
  <si>
    <t>BTT430-025</t>
  </si>
  <si>
    <t>BARRA ACC. AISI 430F TRAF.</t>
  </si>
  <si>
    <t>25</t>
  </si>
  <si>
    <t>KG</t>
  </si>
  <si>
    <t>BTT430-030</t>
  </si>
  <si>
    <t>BARRA ACC. AISI 430 TRAF.</t>
  </si>
  <si>
    <t>30</t>
  </si>
  <si>
    <t>KG</t>
  </si>
  <si>
    <t>BTT430F</t>
  </si>
  <si>
    <t>BARRA ACC. AISI 430F TRAF.</t>
  </si>
  <si>
    <t xml:space="preserve"> </t>
  </si>
  <si>
    <t>KG</t>
  </si>
  <si>
    <t>BTT431</t>
  </si>
  <si>
    <t>BARRA ACC. AISI 431 TRAF.</t>
  </si>
  <si>
    <t xml:space="preserve"> </t>
  </si>
  <si>
    <t>KG</t>
  </si>
  <si>
    <t>C45-P</t>
  </si>
  <si>
    <t xml:space="preserve"> ACC. UNI C 45</t>
  </si>
  <si>
    <t>KG</t>
  </si>
  <si>
    <t>C45-Q</t>
  </si>
  <si>
    <t xml:space="preserve"> ACC. UNI C 45</t>
  </si>
  <si>
    <t>KG</t>
  </si>
  <si>
    <t>C45-T</t>
  </si>
  <si>
    <t xml:space="preserve"> ACC. UNI C 45</t>
  </si>
  <si>
    <t>KG</t>
  </si>
  <si>
    <t>C45-T065</t>
  </si>
  <si>
    <t xml:space="preserve"> ACC. UNI C 45</t>
  </si>
  <si>
    <t>DIAM. 65</t>
  </si>
  <si>
    <t>KG</t>
  </si>
  <si>
    <t>C45-T070</t>
  </si>
  <si>
    <t xml:space="preserve"> ACC. UNI C 45 RETTIF.</t>
  </si>
  <si>
    <t>DIAM. 70</t>
  </si>
  <si>
    <t>KG</t>
  </si>
  <si>
    <t>CAR1304-017,2X1,0</t>
  </si>
  <si>
    <t xml:space="preserve">CARTELLE AISI 304   </t>
  </si>
  <si>
    <t>17,2 X 1</t>
  </si>
  <si>
    <t>PZ</t>
  </si>
  <si>
    <t>CAR2304-</t>
  </si>
  <si>
    <t>CARTELLE AISI 304</t>
  </si>
  <si>
    <t>PZ</t>
  </si>
  <si>
    <t>CAR2304-017,2X2,0</t>
  </si>
  <si>
    <t xml:space="preserve">CARTELLE AISI 304 </t>
  </si>
  <si>
    <t>17,2 X 2</t>
  </si>
  <si>
    <t>PZ</t>
  </si>
  <si>
    <t>CAR2304-021,3X2,0</t>
  </si>
  <si>
    <t xml:space="preserve">CARTELLE AISI 304 </t>
  </si>
  <si>
    <t>21,3 X 2</t>
  </si>
  <si>
    <t>PZ</t>
  </si>
  <si>
    <t>CAR2304-026,9X2,0</t>
  </si>
  <si>
    <t xml:space="preserve">CARTELLE AISI 304 </t>
  </si>
  <si>
    <t>26,9 X 2</t>
  </si>
  <si>
    <t>PZ</t>
  </si>
  <si>
    <t>CAR2304-033,7X2,0</t>
  </si>
  <si>
    <t xml:space="preserve">CARTELLE AISI 304 </t>
  </si>
  <si>
    <t>33,7 X 2</t>
  </si>
  <si>
    <t>PZ</t>
  </si>
  <si>
    <t>LAM. ACC. AISI 304 SB + PVC</t>
  </si>
  <si>
    <t>1,5 X 1250 X 2500</t>
  </si>
  <si>
    <t>KG</t>
  </si>
  <si>
    <t>LSB3041,5X1250X300</t>
  </si>
  <si>
    <t>LAM. ACC. AISI 304 SB + PVC</t>
  </si>
  <si>
    <t>1,5 X 1250 X 3000</t>
  </si>
  <si>
    <t>KG</t>
  </si>
  <si>
    <t>LSB3041,5X1500X300</t>
  </si>
  <si>
    <t>LAM. ACC. AISI 304 SB + PVC</t>
  </si>
  <si>
    <t>1,5 X 1500 X 3000</t>
  </si>
  <si>
    <t>KG</t>
  </si>
  <si>
    <t>LSB3041,5X1500X400</t>
  </si>
  <si>
    <t>LAM. ACC. AISI 304 SB + PVC</t>
  </si>
  <si>
    <t>1,5 X 1500 X 4000</t>
  </si>
  <si>
    <t>KG</t>
  </si>
  <si>
    <t>LSB3042,0X1000X200</t>
  </si>
  <si>
    <t>LAM. ACC. AISI 304 SB + PVC</t>
  </si>
  <si>
    <t>2,0 X 1000 X 2000</t>
  </si>
  <si>
    <t>KG</t>
  </si>
  <si>
    <t>LSB3042,0X1250X250</t>
  </si>
  <si>
    <t>LAM. ACC. AISI 304 SB + PVC</t>
  </si>
  <si>
    <t>2,0 X 1250 X 2500</t>
  </si>
  <si>
    <t>KG</t>
  </si>
  <si>
    <t>LSB3042,0X1250X300</t>
  </si>
  <si>
    <t>LAM. ACC. AISI 304 SB + PVC</t>
  </si>
  <si>
    <t>2,0 X 1250 X 3000</t>
  </si>
  <si>
    <t>KG</t>
  </si>
  <si>
    <t>LSB3042,0X1500X300</t>
  </si>
  <si>
    <t>LAM. ACC. AISI 304 SB + PVC</t>
  </si>
  <si>
    <t>2,0 X 1500 X 3000</t>
  </si>
  <si>
    <t>KG</t>
  </si>
  <si>
    <t>LSB3042,5X1250X250</t>
  </si>
  <si>
    <t>LAM. ACC. AISI 304 SB + PVC</t>
  </si>
  <si>
    <t>2,5 X 1250 X 2500</t>
  </si>
  <si>
    <t>KG</t>
  </si>
  <si>
    <t>LSB3043,0X1000X200</t>
  </si>
  <si>
    <t>LAM. ACC. AISI 304 SB + PVC</t>
  </si>
  <si>
    <t>3,0 X 1000 X 2000</t>
  </si>
  <si>
    <t>KG</t>
  </si>
  <si>
    <t>LSB3043,0X1500X300</t>
  </si>
  <si>
    <t>LAM. ACC. AISI 304 SB + PVC</t>
  </si>
  <si>
    <t>3,0 X 1500 X 3000</t>
  </si>
  <si>
    <t>KG</t>
  </si>
  <si>
    <t>LSB3044,0X1500X300</t>
  </si>
  <si>
    <t>LAM. ACC. AISI 304 SB + PVC</t>
  </si>
  <si>
    <t>4,0 X 1500 X 3000</t>
  </si>
  <si>
    <t>KG</t>
  </si>
  <si>
    <t>LSB316</t>
  </si>
  <si>
    <t>LAM. ACC. AISI 316 SB + PVC</t>
  </si>
  <si>
    <t>KG</t>
  </si>
  <si>
    <t>LSB3161,5X1500X300</t>
  </si>
  <si>
    <t>LAM. ACC. AISI 316 SB + PVC</t>
  </si>
  <si>
    <t>1,5 X 1500 X 3000</t>
  </si>
  <si>
    <t>KG</t>
  </si>
  <si>
    <t>LSB430</t>
  </si>
  <si>
    <t>LAM. ACC. AISI 430 SB + PVC</t>
  </si>
  <si>
    <t>KG</t>
  </si>
  <si>
    <t>LSB4300,8X1250X25P</t>
  </si>
  <si>
    <t>LAM. ACC. AISI 430 SB + PVC</t>
  </si>
  <si>
    <t>0,8 X 1250 X 2500</t>
  </si>
  <si>
    <t>KG</t>
  </si>
  <si>
    <t>LSB4300,8X1250X30P</t>
  </si>
  <si>
    <t>LAM. ACC. AISI 430 SB + PVC</t>
  </si>
  <si>
    <t>0,8 X 1250 X 3000</t>
  </si>
  <si>
    <t>KG</t>
  </si>
  <si>
    <t>LSB4300,8X1500X30P</t>
  </si>
  <si>
    <t>LAM. ACC. AISI 430 SB + PVC</t>
  </si>
  <si>
    <t>0,8 X 1500 X 3000</t>
  </si>
  <si>
    <t>KG</t>
  </si>
  <si>
    <t>LSB4301,0X1250X25P</t>
  </si>
  <si>
    <t>LAM. ACC. AISI 430 SB + PVC</t>
  </si>
  <si>
    <t>1,0 X 1250 X 2500</t>
  </si>
  <si>
    <t>KG</t>
  </si>
  <si>
    <t>LSM304</t>
  </si>
  <si>
    <t>LAM. AISI 304 SUPER MIRROR + PVC LASER</t>
  </si>
  <si>
    <t>KG</t>
  </si>
  <si>
    <t>LSP304</t>
  </si>
  <si>
    <t>LAM. ACC. AISI 304 LUC. SPECCHIO + PVC</t>
  </si>
  <si>
    <t>KG</t>
  </si>
  <si>
    <t>LSP3040,6X1500X300</t>
  </si>
  <si>
    <t>LAM. ACC. AISI 304 LUC. SPECCHIO + PVC</t>
  </si>
  <si>
    <t>0,6 X 1500 X 3000</t>
  </si>
  <si>
    <t>KG</t>
  </si>
  <si>
    <t>LSP3040,8X1250X250</t>
  </si>
  <si>
    <t>LAM. ACC. AISI 304 LUC. SPECCHIO + PVC</t>
  </si>
  <si>
    <t>0,8 X 1250 X 2500</t>
  </si>
  <si>
    <t>KG</t>
  </si>
  <si>
    <t>LSP3040,8X1500X400</t>
  </si>
  <si>
    <t>LAM. ACC. AISI 304 LUC. SPECCHIO + PVC</t>
  </si>
  <si>
    <t>0,8 X 1500 X 4000</t>
  </si>
  <si>
    <t>KG</t>
  </si>
  <si>
    <t>LSP3041,0X1000X200</t>
  </si>
  <si>
    <t>LAM. ACC. AISI 304 LUC. SPECCHIO + PVC</t>
  </si>
  <si>
    <t>1,0 X 1000 X 2000</t>
  </si>
  <si>
    <t>KG</t>
  </si>
  <si>
    <t>LSP3041,0X1500X300</t>
  </si>
  <si>
    <t>LAM. ACC. AISI 304 LUC. SPECCHIO + PVC</t>
  </si>
  <si>
    <t>1,0 X 1500 X 3000</t>
  </si>
  <si>
    <t>KG</t>
  </si>
  <si>
    <t>LSP3041,0X1500X400</t>
  </si>
  <si>
    <t>LAM. ACC. AISI 304 LUC. SPECCHIO + PVC</t>
  </si>
  <si>
    <t>1,0 X 1500 X 4000</t>
  </si>
  <si>
    <t>KG</t>
  </si>
  <si>
    <t>LSP3041,2X1250X250</t>
  </si>
  <si>
    <t>LAM. ACC. AISI 304 LUC. SPECCHIO + PVC</t>
  </si>
  <si>
    <t>1,2 X 1250 X 2500</t>
  </si>
  <si>
    <t>KG</t>
  </si>
  <si>
    <t>LSP3041,2X1500X400</t>
  </si>
  <si>
    <t>LAM. ACC. AISI 304 LUC. SPECCHIO + PVC</t>
  </si>
  <si>
    <t>1,2 X 1500 X 4000</t>
  </si>
  <si>
    <t>KG</t>
  </si>
  <si>
    <t>LSP3041,5X1250X250</t>
  </si>
  <si>
    <t>LAM. ACC. AISI 304 LUC. SPECCHIO + PVC</t>
  </si>
  <si>
    <t>1,5 X 1250 X 2500</t>
  </si>
  <si>
    <t>KG</t>
  </si>
  <si>
    <t>LSP3042,0X1500X400</t>
  </si>
  <si>
    <t>LAM. ACC. AISI 304 LUC. SPECCHIO + PVC</t>
  </si>
  <si>
    <t>2,0 X 1500 X 4000</t>
  </si>
  <si>
    <t>KG</t>
  </si>
  <si>
    <t>LSP316</t>
  </si>
  <si>
    <t>LAM. ACC. AISI 316 LUC. SPECCHIO + PVC</t>
  </si>
  <si>
    <t>KG</t>
  </si>
  <si>
    <t>LSP3160,5X1000X200</t>
  </si>
  <si>
    <t>LAM. ACC. AISI 316 LUC. SPECCHIO + PVC</t>
  </si>
  <si>
    <t>0,5 X 1000 X 2000</t>
  </si>
  <si>
    <t>KG</t>
  </si>
  <si>
    <t>LSP3161,0X1000X200</t>
  </si>
  <si>
    <t>LAM. ACC. AISI 316 LUC. SPECCHIO + PVC</t>
  </si>
  <si>
    <t>1,0 X 1000 X 2000</t>
  </si>
  <si>
    <t>KG</t>
  </si>
  <si>
    <t>LSP3161,0X1250X200</t>
  </si>
  <si>
    <t>LAM. ACC. AISI 316 LUC. SPECCHIO + PVC</t>
  </si>
  <si>
    <t>1,0 X 1250 X 2000</t>
  </si>
  <si>
    <t>KG</t>
  </si>
  <si>
    <t>LSP3161,5X1000X200</t>
  </si>
  <si>
    <t>LAM. ACC. AISI 316 LUC. SPECCHIO + PVC</t>
  </si>
  <si>
    <t>1,5 X 1000 X 2000</t>
  </si>
  <si>
    <t>KG</t>
  </si>
  <si>
    <t>LSP3162,0X1000X200</t>
  </si>
  <si>
    <t>LAM. ACC. AISI 316 LUC. SPECCHIO + PVC</t>
  </si>
  <si>
    <t>2,0 X 1000 X 2000</t>
  </si>
  <si>
    <t>KG</t>
  </si>
  <si>
    <t>LSP3162,0X1000X300</t>
  </si>
  <si>
    <t>LAM. ACC. AISI 316 LUC. SPECCHIO + PVC</t>
  </si>
  <si>
    <t>2,0 X 1000 X 3000</t>
  </si>
  <si>
    <t>KG</t>
  </si>
  <si>
    <t>LSP3162,0X1250X250</t>
  </si>
  <si>
    <t>LAM. ACC. AISI 316 LUC. SPECCHIO + PVC</t>
  </si>
  <si>
    <t>2,0 X 1250 X 2500</t>
  </si>
  <si>
    <t>KG</t>
  </si>
  <si>
    <t>LSP3162,5X1000X200</t>
  </si>
  <si>
    <t>LAM. ACC. AISI 316 LUC. SPECCHIO + PVC</t>
  </si>
  <si>
    <t>2,5 X 1000 X 2000</t>
  </si>
  <si>
    <t>KG</t>
  </si>
  <si>
    <t>LSP3163,0X1000X200</t>
  </si>
  <si>
    <t>LAM. ACC. AISI 316 LUC. SPECCHIO + PVC</t>
  </si>
  <si>
    <t>TET304-076,1X4,0</t>
  </si>
  <si>
    <t>TUBO ACC. AISI 304 ELETTR.</t>
  </si>
  <si>
    <t>76,1  X  4</t>
  </si>
  <si>
    <t>MT</t>
  </si>
  <si>
    <t>TET304-080X1,0G</t>
  </si>
  <si>
    <t>TUBO ACC. AISI 304 ELETTR.</t>
  </si>
  <si>
    <t>80 X  1,0</t>
  </si>
  <si>
    <t>MT</t>
  </si>
  <si>
    <t>TET304-080X1,2G</t>
  </si>
  <si>
    <t>TUBO ACC. AISI 304 ELETTR.</t>
  </si>
  <si>
    <t>80 X  1,2</t>
  </si>
  <si>
    <t>MT</t>
  </si>
  <si>
    <t>TET304-080X1,5F</t>
  </si>
  <si>
    <t>TUBO ACC_AISI 304 ELETTR.</t>
  </si>
  <si>
    <t>80 X  1,5</t>
  </si>
  <si>
    <t>MT</t>
  </si>
  <si>
    <t>TET304-080X1,5G</t>
  </si>
  <si>
    <t>TUBO ACC. AISI 304 ELETTR.</t>
  </si>
  <si>
    <t>80 X  1,5</t>
  </si>
  <si>
    <t>MT</t>
  </si>
  <si>
    <t>TET304-080X2,0F</t>
  </si>
  <si>
    <t>TUBO ACC_AISI 304 ELETTR.</t>
  </si>
  <si>
    <t>80 X  2</t>
  </si>
  <si>
    <t>MT</t>
  </si>
  <si>
    <t>TET304-080X2,0G</t>
  </si>
  <si>
    <t>TUBO ACC. AISI 304 ELETTR.</t>
  </si>
  <si>
    <t>80 X  2</t>
  </si>
  <si>
    <t>MT</t>
  </si>
  <si>
    <t>TET304-080X3,0F</t>
  </si>
  <si>
    <t>TUBO ACC_AISI 304 ELETTR.</t>
  </si>
  <si>
    <t>80 X  3</t>
  </si>
  <si>
    <t>MT</t>
  </si>
  <si>
    <t>TET304-080X3,0G</t>
  </si>
  <si>
    <t>TUBO ACC. AISI 304 ELETTR.</t>
  </si>
  <si>
    <t>80 X  3</t>
  </si>
  <si>
    <t>MT</t>
  </si>
  <si>
    <t>TET304-080X4,0G</t>
  </si>
  <si>
    <t>TUBO ACC. AISI 304 ELETTR.</t>
  </si>
  <si>
    <t>80 X  4</t>
  </si>
  <si>
    <t>MT</t>
  </si>
  <si>
    <t>TET304-083X1,5F</t>
  </si>
  <si>
    <t>TUBO ACC_AISI 304 ELETTR.</t>
  </si>
  <si>
    <t>83  X  1,5</t>
  </si>
  <si>
    <t>MT</t>
  </si>
  <si>
    <t>TET304-085X1,5F</t>
  </si>
  <si>
    <t>TUBO ACC_AISI 304 ELETTR.</t>
  </si>
  <si>
    <t>85  X  1,5</t>
  </si>
  <si>
    <t>MT</t>
  </si>
  <si>
    <t>TET304-085X1,5G</t>
  </si>
  <si>
    <t>TUBO ACC. AISI 304 ELETTR.</t>
  </si>
  <si>
    <t>85  X  1,5</t>
  </si>
  <si>
    <t>MT</t>
  </si>
  <si>
    <t>TET304-085X2,0F</t>
  </si>
  <si>
    <t>TUBO ACC_AISI 304 ELETTR.</t>
  </si>
  <si>
    <t>85  X  2</t>
  </si>
  <si>
    <t>MT</t>
  </si>
  <si>
    <t>TET304-085X2,0G</t>
  </si>
  <si>
    <t>TUBO ACC. AISI 304 ELETTR.</t>
  </si>
  <si>
    <t>85  X  2</t>
  </si>
  <si>
    <t>MT</t>
  </si>
  <si>
    <t>TET304-088,9X1,2G</t>
  </si>
  <si>
    <t>TUBO ACC. AISI 304 ELETTR.</t>
  </si>
  <si>
    <t>88,9  X  1,2</t>
  </si>
  <si>
    <t>MT</t>
  </si>
  <si>
    <t>TET304-088,9X1,5F</t>
  </si>
  <si>
    <t>TUBO ACC_AISI 304 ELETTR.</t>
  </si>
  <si>
    <t>88,9  X  1,5</t>
  </si>
  <si>
    <t>MT</t>
  </si>
  <si>
    <t>TET304-088,9X1,5G</t>
  </si>
  <si>
    <t>TUBO ACC. AISI 304 ELETTR.</t>
  </si>
  <si>
    <t>88,9  X  1,5</t>
  </si>
  <si>
    <t>MT</t>
  </si>
  <si>
    <t>TET304-088,9X1,5LI</t>
  </si>
  <si>
    <t>TUBO ACC. AISI 304 EL. LAM. INT.</t>
  </si>
  <si>
    <t>88,9 X  1,5</t>
  </si>
  <si>
    <t>MT</t>
  </si>
  <si>
    <t>TET304-088,9X2,0F</t>
  </si>
  <si>
    <t>TUBO ACC_AISI 304 ELETTR.</t>
  </si>
  <si>
    <t>88,9  X  2</t>
  </si>
  <si>
    <t>MT</t>
  </si>
  <si>
    <t>TET304-088,9X2,0G</t>
  </si>
  <si>
    <t>TUBO ACC. AISI 304 ELETTR.</t>
  </si>
  <si>
    <t>88,9  X  2</t>
  </si>
  <si>
    <t>MT</t>
  </si>
  <si>
    <t>TET304-088,9X2,5F</t>
  </si>
  <si>
    <t>TUBO ACC_AISI 304 ELETTR.</t>
  </si>
  <si>
    <t>88,9  X  2,5</t>
  </si>
  <si>
    <t>MT</t>
  </si>
  <si>
    <t>TET304-088,9X2,5G</t>
  </si>
  <si>
    <t>TUBO ACC. AISI 304 ELETTR.</t>
  </si>
  <si>
    <t>88,9  X  2,5</t>
  </si>
  <si>
    <t>MT</t>
  </si>
  <si>
    <t>TET304-088,9X3,0F</t>
  </si>
  <si>
    <t>TUBO ACC_AISI 304 ELETTR.</t>
  </si>
  <si>
    <t>88,9  X  3</t>
  </si>
  <si>
    <t>MT</t>
  </si>
  <si>
    <t>TET304-088,9X3,0G</t>
  </si>
  <si>
    <t>TUBO ACC. AISI 304 ELETTR.</t>
  </si>
  <si>
    <t>88,9  X  3</t>
  </si>
  <si>
    <t>MT</t>
  </si>
  <si>
    <t>TET304-088,9X3,6G</t>
  </si>
  <si>
    <t>TUBO ACC. AISI 304 ELETTR.</t>
  </si>
  <si>
    <t>88,9  X  3,6</t>
  </si>
  <si>
    <t>MT</t>
  </si>
  <si>
    <t>TET304-088,9X4,0F</t>
  </si>
  <si>
    <t>TUBO ACC_AISI 304 ELETTR.</t>
  </si>
  <si>
    <t>88,9  X  4</t>
  </si>
  <si>
    <t>MT</t>
  </si>
  <si>
    <t>TET304-088,9X4,0G</t>
  </si>
  <si>
    <t>TUBO ACC. AISI 304 ELETTR.</t>
  </si>
  <si>
    <t>88,9  X  4</t>
  </si>
  <si>
    <t>MT</t>
  </si>
  <si>
    <t>TET304-101,6X1,2G</t>
  </si>
  <si>
    <t>TUBO ACC. AISI 304 ELETTR.</t>
  </si>
  <si>
    <t>101,6  X  1,2</t>
  </si>
  <si>
    <t>MT</t>
  </si>
  <si>
    <t>TET304-101,6X1,5G</t>
  </si>
  <si>
    <t>TUBO ACC. AISI 304 ELETTR.</t>
  </si>
  <si>
    <t>101,6  X  1,5</t>
  </si>
  <si>
    <t>MT</t>
  </si>
  <si>
    <t>TET304-101,6X1,5LI</t>
  </si>
  <si>
    <t>TUBO ACC. AISI 304 EL. LAM. INT.</t>
  </si>
  <si>
    <t>101,6 X  1,5</t>
  </si>
  <si>
    <t>MT</t>
  </si>
  <si>
    <t>TET304-101,6X2,0F</t>
  </si>
  <si>
    <t>TUBO ACC_AISI 304 ELETTR.</t>
  </si>
  <si>
    <t>101,6  X  2</t>
  </si>
  <si>
    <t>MT</t>
  </si>
  <si>
    <t>TET304-101,6X2,0G</t>
  </si>
  <si>
    <t>TUBO ACC. AISI 304 ELETTR.</t>
  </si>
  <si>
    <t>101,6  X  2</t>
  </si>
  <si>
    <t>MT</t>
  </si>
  <si>
    <t>TET304-101,6X2,5F</t>
  </si>
  <si>
    <t>TUBO ACC_AISI 304 ELETTR.</t>
  </si>
  <si>
    <t>101,6  X  2,5</t>
  </si>
  <si>
    <t>MT</t>
  </si>
  <si>
    <t>TET304-101,6X2,5G</t>
  </si>
  <si>
    <t>TUBO ACC. AISI 304 ELETTR.</t>
  </si>
  <si>
    <t>101,6  X  2,5</t>
  </si>
  <si>
    <t>MT</t>
  </si>
  <si>
    <t>TET304-101,6X3,0F</t>
  </si>
  <si>
    <t>TUBO ACC_AISI 304 ELETTR.</t>
  </si>
  <si>
    <t>NASTRO ACC. AISI 304 2B + PVC LASER</t>
  </si>
  <si>
    <t>2,0 X 1500</t>
  </si>
  <si>
    <t>KG</t>
  </si>
  <si>
    <t>NASTRO304BA</t>
  </si>
  <si>
    <t>NASTRO ACC. AISI 304 BA</t>
  </si>
  <si>
    <t>KG</t>
  </si>
  <si>
    <t>NASTRO304BA-1,0X40</t>
  </si>
  <si>
    <t>NASTRO ACC. AISI 304 BA</t>
  </si>
  <si>
    <t>1,0 X 40</t>
  </si>
  <si>
    <t>KG</t>
  </si>
  <si>
    <t>NASTRO304BA-1,0X50</t>
  </si>
  <si>
    <t>NASTRO ACC. AISI 304 BA</t>
  </si>
  <si>
    <t>1,0 X 50</t>
  </si>
  <si>
    <t>KG</t>
  </si>
  <si>
    <t>NASTRO316</t>
  </si>
  <si>
    <t xml:space="preserve">NASTRO ACC. AISI 316 2B </t>
  </si>
  <si>
    <t>KG</t>
  </si>
  <si>
    <t>NASTRO430</t>
  </si>
  <si>
    <t xml:space="preserve">NASTRO ACC. AISI 430 2B </t>
  </si>
  <si>
    <t>KG</t>
  </si>
  <si>
    <t>NASTRO430-12,4X1,9</t>
  </si>
  <si>
    <t xml:space="preserve">NASTRO ACC. AISI 430 2B </t>
  </si>
  <si>
    <t>12,4 X 1,95</t>
  </si>
  <si>
    <t>KG</t>
  </si>
  <si>
    <t>CURVE EL. ACC. AISI 304 90°</t>
  </si>
  <si>
    <t>21,30 X 2</t>
  </si>
  <si>
    <t>PZ</t>
  </si>
  <si>
    <t>CUR2304-025,00X2,0</t>
  </si>
  <si>
    <t>CURVE EL. ACC. AISI 304 90°</t>
  </si>
  <si>
    <t>25,00 X 2</t>
  </si>
  <si>
    <t>PZ</t>
  </si>
  <si>
    <t>CUR2304-026,90X2,0</t>
  </si>
  <si>
    <t>CURVE EL. ACC. AISI 304 90°</t>
  </si>
  <si>
    <t>26,90 X 2</t>
  </si>
  <si>
    <t>PZ</t>
  </si>
  <si>
    <t>CUR2304-028,00X2,0</t>
  </si>
  <si>
    <t>CURVE EL. ACC. AISI 304 90°</t>
  </si>
  <si>
    <t>28 X 2</t>
  </si>
  <si>
    <t>PZ</t>
  </si>
  <si>
    <t>CUR2304-030X2</t>
  </si>
  <si>
    <t>CURVE EL. ACC. AISI 304 90°</t>
  </si>
  <si>
    <t>30 X 2</t>
  </si>
  <si>
    <t>PZ</t>
  </si>
  <si>
    <t>CUR2304-033,70X1,5</t>
  </si>
  <si>
    <t>NON UTILIZZARE</t>
  </si>
  <si>
    <t>PZ</t>
  </si>
  <si>
    <t>CUR2304-033,70X2,0</t>
  </si>
  <si>
    <t>CURVE EL. ACC. AISI 304 90°</t>
  </si>
  <si>
    <t>33,70 X 2</t>
  </si>
  <si>
    <t>PZ</t>
  </si>
  <si>
    <t>CUR2304-038,0</t>
  </si>
  <si>
    <t>CURVE EL. ACC. AISI 304 90°</t>
  </si>
  <si>
    <t>38 X 2,0</t>
  </si>
  <si>
    <t>PZ</t>
  </si>
  <si>
    <t>CUR2304-040X2,0</t>
  </si>
  <si>
    <t>CURVE EL. ACC. AISI 304 90°</t>
  </si>
  <si>
    <t>40 X 2</t>
  </si>
  <si>
    <t>PZ</t>
  </si>
  <si>
    <t>CUR2304-042,40X2,0</t>
  </si>
  <si>
    <t>CURVE EL. ACC. AISI 304 90°</t>
  </si>
  <si>
    <t>42,40 X 2</t>
  </si>
  <si>
    <t>PZ</t>
  </si>
  <si>
    <t>CUR2304-042,40X2,5</t>
  </si>
  <si>
    <t>CURVE EL. ACC. AISI 304 90°</t>
  </si>
  <si>
    <t>42,40 X 2,5</t>
  </si>
  <si>
    <t>PZ</t>
  </si>
  <si>
    <t>CUR2304-048,30X2,0</t>
  </si>
  <si>
    <t>CURVE EL. ACC. AISI 304 90°</t>
  </si>
  <si>
    <t>48,30 X 2</t>
  </si>
  <si>
    <t>PZ</t>
  </si>
  <si>
    <t>CUR2304-050X1,50</t>
  </si>
  <si>
    <t>CURVE EL. ACC. AISI 304 90°</t>
  </si>
  <si>
    <t>50 X 1,5</t>
  </si>
  <si>
    <t>PZ</t>
  </si>
  <si>
    <t>CUR2304-050X2,0</t>
  </si>
  <si>
    <t>NIPPLO DOPPIO ACC. AISI 316</t>
  </si>
  <si>
    <t>26,90</t>
  </si>
  <si>
    <t>PZ</t>
  </si>
  <si>
    <t>NIP316-033,70</t>
  </si>
  <si>
    <t>NIPPLO DOPPIO ACC. AISI 316</t>
  </si>
  <si>
    <t>33,70</t>
  </si>
  <si>
    <t>PZ</t>
  </si>
  <si>
    <t>NIP316-042,40</t>
  </si>
  <si>
    <t>NIPPLO DOPPIO ACC. AISI 316</t>
  </si>
  <si>
    <t>42,40</t>
  </si>
  <si>
    <t>PZ</t>
  </si>
  <si>
    <t>NIP316-060,30</t>
  </si>
  <si>
    <t>NIPPLO DOPPIO ACC. AISI 316</t>
  </si>
  <si>
    <t>60,30</t>
  </si>
  <si>
    <t>PZ</t>
  </si>
  <si>
    <t>NIP316-088,9</t>
  </si>
  <si>
    <t>NIPPLO DOPPIO ACC. AISI 316</t>
  </si>
  <si>
    <t>88,90</t>
  </si>
  <si>
    <t>PZ</t>
  </si>
  <si>
    <t>NIR316-</t>
  </si>
  <si>
    <t>NIPPLO RIDOTTO FUSIONE ACC. AISI 316</t>
  </si>
  <si>
    <t>PZ</t>
  </si>
  <si>
    <t>NR316-021,30X26,90</t>
  </si>
  <si>
    <t>NIPPLO RIDOTTO ACC. AISI 316</t>
  </si>
  <si>
    <t xml:space="preserve">21,3  X  26,9 </t>
  </si>
  <si>
    <t>PZ</t>
  </si>
  <si>
    <t>PIASTRA304-190X130</t>
  </si>
  <si>
    <t xml:space="preserve">PIASTRA TAGL. DA LAM. ACC. AISI 304 </t>
  </si>
  <si>
    <t>190X130X20</t>
  </si>
  <si>
    <t>KG</t>
  </si>
  <si>
    <t>PIASTRA304-KG</t>
  </si>
  <si>
    <t xml:space="preserve">PIASTRA TAGL. DA LAM. ACC. AISI 304 </t>
  </si>
  <si>
    <t>KG</t>
  </si>
  <si>
    <t>PIASTRA304-PZ</t>
  </si>
  <si>
    <t xml:space="preserve">PIASTRA TAGL. DA LAM. ACC. AISI 304 </t>
  </si>
  <si>
    <t>PZ</t>
  </si>
  <si>
    <t>PIASTRA304-PZ SP</t>
  </si>
  <si>
    <t>PIASTRA TAGL. 85X 90 X 30</t>
  </si>
  <si>
    <t>85 X 90 X 30</t>
  </si>
  <si>
    <t>PZ</t>
  </si>
  <si>
    <t>PIASTRA304PZ SP.15</t>
  </si>
  <si>
    <t>PIASTRA TAGL. 197 X  427 X 15</t>
  </si>
  <si>
    <t>197 X 427 X 15</t>
  </si>
  <si>
    <t>PZ</t>
  </si>
  <si>
    <t>PIASTRA304-PZ SP.3</t>
  </si>
  <si>
    <t>PIASTRA TAGL. 95 X 90 X 30</t>
  </si>
  <si>
    <t>95 X 90 X 30</t>
  </si>
  <si>
    <t>PZ</t>
  </si>
  <si>
    <t>PIASTRA304-PZ SP.6</t>
  </si>
  <si>
    <t>PIASTRA TAGL. 160X120X6</t>
  </si>
  <si>
    <t>160X120X6</t>
  </si>
  <si>
    <t>PZ</t>
  </si>
  <si>
    <t>PIASTRA304-PZ SP12</t>
  </si>
  <si>
    <t>PIASTRA TAGL.180 X 217 X 12</t>
  </si>
  <si>
    <t>180 X 217 X 12</t>
  </si>
  <si>
    <t>PZ</t>
  </si>
  <si>
    <t>PIASTRA304-PZ SP15</t>
  </si>
  <si>
    <t>PIASTRA TAGL. 217 X 447 X 15</t>
  </si>
  <si>
    <t>217 X 447 X 15</t>
  </si>
  <si>
    <t>PZ</t>
  </si>
  <si>
    <t>PIASTRA304-PZ SP20</t>
  </si>
  <si>
    <t xml:space="preserve">PIASTRA TAGL. DA LAM. ACC. AISI 304 </t>
  </si>
  <si>
    <t>225x225x20 F.93</t>
  </si>
  <si>
    <t>PZ</t>
  </si>
  <si>
    <t>PIASTRA304-PZ_SP15</t>
  </si>
  <si>
    <t>PIASTRA TAGL. DA LAM. AISI 304 (DISEGNO)</t>
  </si>
  <si>
    <t xml:space="preserve">907 X 157 X SP.15 </t>
  </si>
  <si>
    <t>PZ</t>
  </si>
  <si>
    <t>PIASTRA310-KG</t>
  </si>
  <si>
    <t>PIASTRA TAGL. DA LAM. ACC. AISI 310</t>
  </si>
  <si>
    <t>KG</t>
  </si>
  <si>
    <t>PIASTRA316-KG</t>
  </si>
  <si>
    <t>PIASTRA TAGL. DA LAM. ACC. AISI 316</t>
  </si>
  <si>
    <t>KG</t>
  </si>
  <si>
    <t>PIASTRA316-PZ</t>
  </si>
  <si>
    <t xml:space="preserve">PIASTRA TAGL. DA LAM. ACC. AISI 316 </t>
  </si>
  <si>
    <t>PZ</t>
  </si>
  <si>
    <t>PIASTRA410-PZ</t>
  </si>
  <si>
    <t xml:space="preserve">PIASTRA TAGL. DA LAM. ACC. AISI 410 </t>
  </si>
  <si>
    <t>PZ</t>
  </si>
  <si>
    <t>PIEGATO304-MT</t>
  </si>
  <si>
    <t>PIEGATO DA LAMIERA AISI 304</t>
  </si>
  <si>
    <t>MT</t>
  </si>
  <si>
    <t>POR304-</t>
  </si>
  <si>
    <t>PORTAGOMMA  ACC. AISI 304</t>
  </si>
  <si>
    <t>PZ</t>
  </si>
  <si>
    <t>POR304-021,34</t>
  </si>
  <si>
    <t>PORTAGOMMA  ACC. AISI 304</t>
  </si>
  <si>
    <t>21,34</t>
  </si>
  <si>
    <t>PZ</t>
  </si>
  <si>
    <t>POR304-026,90</t>
  </si>
  <si>
    <t>PORTAGOMMA  ACC. AISI 304</t>
  </si>
  <si>
    <t>26,90</t>
  </si>
  <si>
    <t>PZ</t>
  </si>
  <si>
    <t>POR304-033,70</t>
  </si>
  <si>
    <t>PORTAGOMMA  ACC. AISI 304</t>
  </si>
  <si>
    <t>33,70</t>
  </si>
  <si>
    <t>PZ</t>
  </si>
  <si>
    <t>POR304-048,30</t>
  </si>
  <si>
    <t>PORTAGOMMA  ACC. AISI 304</t>
  </si>
  <si>
    <t>48,30</t>
  </si>
  <si>
    <t>PZ</t>
  </si>
  <si>
    <t>POR304-060,30</t>
  </si>
  <si>
    <t>PORTAGOMMA  ACC. AISI 304</t>
  </si>
  <si>
    <t>60,30</t>
  </si>
  <si>
    <t>PZ</t>
  </si>
  <si>
    <t>POR316-</t>
  </si>
  <si>
    <t>PORTAGOMMA  ACC. AISI 316</t>
  </si>
  <si>
    <t>PZ</t>
  </si>
  <si>
    <t>PRO304</t>
  </si>
  <si>
    <t>PROFILO ACC. AISI 304</t>
  </si>
  <si>
    <t>KG</t>
  </si>
  <si>
    <t>PRO304-020X010X3</t>
  </si>
  <si>
    <t>PROFILO L  ACC. AISI 304</t>
  </si>
  <si>
    <t>20 X 10 X 3</t>
  </si>
  <si>
    <t>KG</t>
  </si>
  <si>
    <t>PRO304-025X025X04</t>
  </si>
  <si>
    <t>PROFILO L  ACC. AISI 304</t>
  </si>
  <si>
    <t>25 X 25 X 4</t>
  </si>
  <si>
    <t>KG</t>
  </si>
  <si>
    <t>PRO304-025X050X04</t>
  </si>
  <si>
    <t>PROFILO U ACC. AISI 304</t>
  </si>
  <si>
    <t>25 X 50 X 25 X 4</t>
  </si>
  <si>
    <t>KG</t>
  </si>
  <si>
    <t>PRO304-030X020X3</t>
  </si>
  <si>
    <t>PROFILO L  ACC. AISI 304</t>
  </si>
  <si>
    <t>30 X 20 X 3</t>
  </si>
  <si>
    <t>KG</t>
  </si>
  <si>
    <t>PRO304-030X030X03</t>
  </si>
  <si>
    <t>PROFILO U ACC. AISI 304</t>
  </si>
  <si>
    <t>30 X 30 X 30 X 3</t>
  </si>
  <si>
    <t>KG</t>
  </si>
  <si>
    <t>PRO304-030X050X04</t>
  </si>
  <si>
    <t>PROFILO U ACC. AISI 304</t>
  </si>
  <si>
    <t>30 X 50 X 30 X 4</t>
  </si>
  <si>
    <t>KG</t>
  </si>
  <si>
    <t>PRO304-030X060X03</t>
  </si>
  <si>
    <t>PROFILO U ACC. AISI 304</t>
  </si>
  <si>
    <t>30 X 60 X 30 X 3</t>
  </si>
  <si>
    <t>KG</t>
  </si>
  <si>
    <t>PRO304-030X060X04</t>
  </si>
  <si>
    <t>PROFILO U ACC. AISI 304</t>
  </si>
  <si>
    <t>30 X 60 X 30 X 4</t>
  </si>
  <si>
    <t>KG</t>
  </si>
  <si>
    <t>188  X  4</t>
  </si>
  <si>
    <t>MT</t>
  </si>
  <si>
    <t>TET304-204X2,0F</t>
  </si>
  <si>
    <t>TUBO ACC_AISI 304 ELETTR.</t>
  </si>
  <si>
    <t>204  X  2</t>
  </si>
  <si>
    <t>MT</t>
  </si>
  <si>
    <t>TET304-204X2,0G</t>
  </si>
  <si>
    <t>TUBO ACC. AISI 304 ELETTR.</t>
  </si>
  <si>
    <t>204  X  2</t>
  </si>
  <si>
    <t>MT</t>
  </si>
  <si>
    <t>TET304-204X3,0G</t>
  </si>
  <si>
    <t>NON UTILIZZARE</t>
  </si>
  <si>
    <t>MT</t>
  </si>
  <si>
    <t>TET304-206X3,0G</t>
  </si>
  <si>
    <t>TUBO ACC. AISI 304 ELETTR.</t>
  </si>
  <si>
    <t>206  X  3</t>
  </si>
  <si>
    <t>MT</t>
  </si>
  <si>
    <t>TET304-219,1X2,0F</t>
  </si>
  <si>
    <t>TUBO ACC_AISI 304 ELETTR.</t>
  </si>
  <si>
    <t>219,1  X  2</t>
  </si>
  <si>
    <t>MT</t>
  </si>
  <si>
    <t>TET304-219,1X2,0G</t>
  </si>
  <si>
    <t>TUBO ACC. AISI 304 ELETTR.</t>
  </si>
  <si>
    <t>219,1  X  2</t>
  </si>
  <si>
    <t>MT</t>
  </si>
  <si>
    <t>TET304-219,1X3,0F</t>
  </si>
  <si>
    <t>TUBO ACC_AISI 304 ELETTR.</t>
  </si>
  <si>
    <t>219,1  X  3</t>
  </si>
  <si>
    <t>MT</t>
  </si>
  <si>
    <t>TET304-219,1X3,0G</t>
  </si>
  <si>
    <t>TUBO ACC. AISI 304 ELETTR.</t>
  </si>
  <si>
    <t>219,1  X  3</t>
  </si>
  <si>
    <t>MT</t>
  </si>
  <si>
    <t>TET304-219,1X4</t>
  </si>
  <si>
    <t>TUBO ACC. AISI 304 ELETTR.</t>
  </si>
  <si>
    <t>219,1  X  4</t>
  </si>
  <si>
    <t>MT</t>
  </si>
  <si>
    <t>TET304-219,1X5</t>
  </si>
  <si>
    <t>TUBO ACC. AISI 304 ELETTR.</t>
  </si>
  <si>
    <t>219,1  X  5</t>
  </si>
  <si>
    <t>MT</t>
  </si>
  <si>
    <t>TET304-254X2,0F</t>
  </si>
  <si>
    <t>TUBO ACC_AISI 304 ELETTR.</t>
  </si>
  <si>
    <t>254  X  2</t>
  </si>
  <si>
    <t>MT</t>
  </si>
  <si>
    <t>TET304-254X2,0G</t>
  </si>
  <si>
    <t>TUBO ACC. AISI 304 ELETTR.</t>
  </si>
  <si>
    <t>254  X  2</t>
  </si>
  <si>
    <t>MT</t>
  </si>
  <si>
    <t>TET304-254X3,0G</t>
  </si>
  <si>
    <t>NON UTILIZZARE</t>
  </si>
  <si>
    <t>MT</t>
  </si>
  <si>
    <t>TET304-255X2,5G</t>
  </si>
  <si>
    <t>TUBO ACC. AISI 304 ELETTR.</t>
  </si>
  <si>
    <t>255  X  2,5</t>
  </si>
  <si>
    <t>MT</t>
  </si>
  <si>
    <t>TET304-256X3,0G</t>
  </si>
  <si>
    <t>TUBO ACC. AISI 304 ELETTR.</t>
  </si>
  <si>
    <t>256  X  3,0</t>
  </si>
  <si>
    <t>MT</t>
  </si>
  <si>
    <t>TET304-273X2,0G</t>
  </si>
  <si>
    <t>TUBO ACC. AISI 304 ELETTR.</t>
  </si>
  <si>
    <t>273  X  2</t>
  </si>
  <si>
    <t>MT</t>
  </si>
  <si>
    <t>TET304-273X3,0F</t>
  </si>
  <si>
    <t>TUBO ACC_AISI 304 ELETTR.</t>
  </si>
  <si>
    <t>273  X  3</t>
  </si>
  <si>
    <t>MT</t>
  </si>
  <si>
    <t>TET304-273X3,0G</t>
  </si>
  <si>
    <t>TUBO ACC. AISI 304 ELETTR.</t>
  </si>
  <si>
    <t>273  X  3</t>
  </si>
  <si>
    <t>MT</t>
  </si>
  <si>
    <t>TET304-273X4,0G</t>
  </si>
  <si>
    <t>TUBO ACC. AISI 304 ELETTR.</t>
  </si>
  <si>
    <t>273  X  4</t>
  </si>
  <si>
    <t>MT</t>
  </si>
  <si>
    <t>TET304-304X2,0G</t>
  </si>
  <si>
    <t>TUBO ACC. AISI 304 ELETTR.</t>
  </si>
  <si>
    <t>304 X 2</t>
  </si>
  <si>
    <t>MT</t>
  </si>
  <si>
    <t>TET304-306X3,0F</t>
  </si>
  <si>
    <t>TUBO ACC_AISI 304 ELETTR.</t>
  </si>
  <si>
    <t>306 X 3</t>
  </si>
  <si>
    <t>MT</t>
  </si>
  <si>
    <t>TET304-323,9X2,0G</t>
  </si>
  <si>
    <t>TUBO ACC. AISI 304 ELETTR.</t>
  </si>
  <si>
    <t>323,9 X 2,0</t>
  </si>
  <si>
    <t>MT</t>
  </si>
  <si>
    <t>TET304-323,9X2,5G</t>
  </si>
  <si>
    <t>TUBO ACC. AISI 304 ELETTR.</t>
  </si>
  <si>
    <t>323,9 X 2,5</t>
  </si>
  <si>
    <t>MT</t>
  </si>
  <si>
    <t>TET304-323,9X3,0</t>
  </si>
  <si>
    <t>TUBO ACC. AISI 304 ELETTR.</t>
  </si>
  <si>
    <t>323,9 X 3,0</t>
  </si>
  <si>
    <t>MT</t>
  </si>
  <si>
    <t>TET304-323,9X4,00</t>
  </si>
  <si>
    <t>TUBO ACC. AISI 304 ELETTR.</t>
  </si>
  <si>
    <t>323,9 X 4,0</t>
  </si>
  <si>
    <t>MT</t>
  </si>
  <si>
    <t>TET304-323,9X4,57</t>
  </si>
  <si>
    <t>TUBO ACC. AISI 304 ELETTR.</t>
  </si>
  <si>
    <t>323,9 X 4,57</t>
  </si>
  <si>
    <t>MT</t>
  </si>
  <si>
    <t>TET304-354X2,0G</t>
  </si>
  <si>
    <t>TUBO ACC. AISI 304 ELETTR.</t>
  </si>
  <si>
    <t>354 X 2</t>
  </si>
  <si>
    <t>MT</t>
  </si>
  <si>
    <t>TET304-355,6X2,0G</t>
  </si>
  <si>
    <t>TUBO ACC. AISI 304 ELETTR.</t>
  </si>
  <si>
    <t>355,6 X 2</t>
  </si>
  <si>
    <t>MT</t>
  </si>
  <si>
    <t>TET304-355,6X2,5G</t>
  </si>
  <si>
    <t>TUBO ACC. AISI 304 ELETTR.</t>
  </si>
  <si>
    <t>355,6 X 2,5</t>
  </si>
  <si>
    <t>MT</t>
  </si>
  <si>
    <t>TSS310-114,3X6,02</t>
  </si>
  <si>
    <t>TUBO ACC. AISI 310 S/S</t>
  </si>
  <si>
    <t>114,30  X  6,02</t>
  </si>
  <si>
    <t>MT</t>
  </si>
  <si>
    <t>TSS310S-033,7X3,38</t>
  </si>
  <si>
    <t>TUBO ACC. AISI 310S S/S</t>
  </si>
  <si>
    <t>33,70  X  3,38</t>
  </si>
  <si>
    <t>MT</t>
  </si>
  <si>
    <t>TSS310S-048,3X3,68</t>
  </si>
  <si>
    <t>TUBO ACC. AISI 310S S/S</t>
  </si>
  <si>
    <t>48,30  X  3,68</t>
  </si>
  <si>
    <t>MT</t>
  </si>
  <si>
    <t>TSS310S-060,3X3,91</t>
  </si>
  <si>
    <t>TUBO ACC. AISI 310S S/S</t>
  </si>
  <si>
    <t>60,33  X  3,91</t>
  </si>
  <si>
    <t>MT</t>
  </si>
  <si>
    <t>TSS316</t>
  </si>
  <si>
    <t>TUBO ACC. AISI 316 S/S</t>
  </si>
  <si>
    <t xml:space="preserve"> </t>
  </si>
  <si>
    <t>MT</t>
  </si>
  <si>
    <t>TSS316-004X1,0</t>
  </si>
  <si>
    <t>TUBO ACC. AISI 316 S/S</t>
  </si>
  <si>
    <t>4  X  1</t>
  </si>
  <si>
    <t>MT</t>
  </si>
  <si>
    <t>TSS316-006X1</t>
  </si>
  <si>
    <t>TUBO ACC. AISI 316 S/S</t>
  </si>
  <si>
    <t>6  X  1</t>
  </si>
  <si>
    <t>MT</t>
  </si>
  <si>
    <t>TSS316-006X1,5</t>
  </si>
  <si>
    <t>TUBO ACC. AISI 316 S/S</t>
  </si>
  <si>
    <t>6  X  1,5</t>
  </si>
  <si>
    <t>MT</t>
  </si>
  <si>
    <t>TSS316-008X1</t>
  </si>
  <si>
    <t>TUBO ACC. AISI 316 S/S</t>
  </si>
  <si>
    <t>8  X  1</t>
  </si>
  <si>
    <t>MT</t>
  </si>
  <si>
    <t>TSS316-008X1,5</t>
  </si>
  <si>
    <t>TUBO ACC. AISI 316 S/S</t>
  </si>
  <si>
    <t>8  X  1,5</t>
  </si>
  <si>
    <t>MT</t>
  </si>
  <si>
    <t>TSS316-008X2,0</t>
  </si>
  <si>
    <t>TUBO ACC. AISI 316 S/S</t>
  </si>
  <si>
    <t>8  X  2,0</t>
  </si>
  <si>
    <t>MT</t>
  </si>
  <si>
    <t>TSS316-010X1</t>
  </si>
  <si>
    <t>TUBO ACC. AISI 316 S/S</t>
  </si>
  <si>
    <t>10  X  1</t>
  </si>
  <si>
    <t>MT</t>
  </si>
  <si>
    <t>TSS316-010X1,5</t>
  </si>
  <si>
    <t>TUBO ACC. AISI 316 S/S</t>
  </si>
  <si>
    <t xml:space="preserve">10  X 1,5 </t>
  </si>
  <si>
    <t>MT</t>
  </si>
  <si>
    <t>TSS316-010X2,0</t>
  </si>
  <si>
    <t>TUBO ACC. AISI 316 S/S</t>
  </si>
  <si>
    <t>10  X 2,0</t>
  </si>
  <si>
    <t>MT</t>
  </si>
  <si>
    <t>TSS316-012,70X2,11</t>
  </si>
  <si>
    <t>TUBO ACC. AISI 316 S/S</t>
  </si>
  <si>
    <t>12,70 X 2,11</t>
  </si>
  <si>
    <t>MT</t>
  </si>
  <si>
    <t>TSS316-012X1</t>
  </si>
  <si>
    <t>TUBO ACC. AISI 316 S/S</t>
  </si>
  <si>
    <t>12  X  1</t>
  </si>
  <si>
    <t>MT</t>
  </si>
  <si>
    <t>TSS316-012X1,5</t>
  </si>
  <si>
    <t>TUBO ACC. AISI 316 S/S</t>
  </si>
  <si>
    <t>12  X  1,5</t>
  </si>
  <si>
    <t>MT</t>
  </si>
  <si>
    <t>TSS316-012X2</t>
  </si>
  <si>
    <t>TUBO ACC. AISI 316 S/S</t>
  </si>
  <si>
    <t>12  X  2</t>
  </si>
  <si>
    <t>MT</t>
  </si>
  <si>
    <t>TSS316-012X2,5</t>
  </si>
  <si>
    <t>TUBO ACC. AISI 316 S/S</t>
  </si>
  <si>
    <t>12  X  2,5</t>
  </si>
  <si>
    <t>MT</t>
  </si>
  <si>
    <t>TSS316-013,72X1,65</t>
  </si>
  <si>
    <t>TUBO ACC. AISI 316 S/S</t>
  </si>
  <si>
    <t>13,72  X  1,65</t>
  </si>
  <si>
    <t>MT</t>
  </si>
  <si>
    <t>TET316-008X1,5</t>
  </si>
  <si>
    <t>TUBO ACC. AISI 316 ELETTR.</t>
  </si>
  <si>
    <t>8   X   1,5</t>
  </si>
  <si>
    <t>MT</t>
  </si>
  <si>
    <t>TET316-010X0,5</t>
  </si>
  <si>
    <t>TUBO ACC. AISI 316 ELETTR.</t>
  </si>
  <si>
    <t>10  X 0,5</t>
  </si>
  <si>
    <t>MT</t>
  </si>
  <si>
    <t>TET316-010X1,0</t>
  </si>
  <si>
    <t>TUBO ACC. AISI 316 ELETTR.</t>
  </si>
  <si>
    <t>10  X  1</t>
  </si>
  <si>
    <t>MT</t>
  </si>
  <si>
    <t>TET316-010X1,5</t>
  </si>
  <si>
    <t>TUBO ACC. AISI 316 ELETTR.</t>
  </si>
  <si>
    <t>10  X  1,5</t>
  </si>
  <si>
    <t>MT</t>
  </si>
  <si>
    <t>TET316-012X1,0</t>
  </si>
  <si>
    <t>TUBO ACC. AISI 316 ELETTR.</t>
  </si>
  <si>
    <t>12  X  1</t>
  </si>
  <si>
    <t>MT</t>
  </si>
  <si>
    <t>TET316-012X1,5</t>
  </si>
  <si>
    <t>TUBO ACC. AISI 316 ELETTR.</t>
  </si>
  <si>
    <t>12  X 1,5</t>
  </si>
  <si>
    <t>MT</t>
  </si>
  <si>
    <t>RIDUZ. CONC. AISI 304 SP. 2</t>
  </si>
  <si>
    <t>114,3 X 76,1</t>
  </si>
  <si>
    <t>PZ</t>
  </si>
  <si>
    <t>RC2304-114,3X88,9</t>
  </si>
  <si>
    <t>RIDUZ. CONC. AISI 304 SP. 2</t>
  </si>
  <si>
    <t>114,3 X 88,9</t>
  </si>
  <si>
    <t>PZ</t>
  </si>
  <si>
    <t>RC2304-129,7X88,9</t>
  </si>
  <si>
    <t>RIDUZ. CONC. AISI 304 SP. 2</t>
  </si>
  <si>
    <t>129,7 X 88,9</t>
  </si>
  <si>
    <t>PZ</t>
  </si>
  <si>
    <t>RC2304-139,7X060,3</t>
  </si>
  <si>
    <t>RIDUZ. CONC. AISI 304 SP. 2</t>
  </si>
  <si>
    <t>139,7 X 60,3</t>
  </si>
  <si>
    <t>PZ</t>
  </si>
  <si>
    <t>RC2304-139,7X088,9</t>
  </si>
  <si>
    <t>RIDUZ. CONC. AISI 304 SP. 2</t>
  </si>
  <si>
    <t>139,7 X 88,9</t>
  </si>
  <si>
    <t>PZ</t>
  </si>
  <si>
    <t>RC2304-139,7X114,3</t>
  </si>
  <si>
    <t>RIDUZ. CONC. AISI 304 SP. 2</t>
  </si>
  <si>
    <t>139,7 X 114,3</t>
  </si>
  <si>
    <t>PZ</t>
  </si>
  <si>
    <t>RC2304-154,3X129,7</t>
  </si>
  <si>
    <t>RIDUZ. CONC. AISI 304 SP. 2</t>
  </si>
  <si>
    <t>154,3 X 129,7</t>
  </si>
  <si>
    <t>PZ</t>
  </si>
  <si>
    <t>RC2304-168,3X114,3</t>
  </si>
  <si>
    <t>RIDUZ. CONC. AISI 304 SP. 2</t>
  </si>
  <si>
    <t>168,3 X 114,3</t>
  </si>
  <si>
    <t>PZ</t>
  </si>
  <si>
    <t>RC2304-168,3X139,7</t>
  </si>
  <si>
    <t>RIDUZ. CONC. AISI 304 SP. 2</t>
  </si>
  <si>
    <t>168,3 X 139,7</t>
  </si>
  <si>
    <t>PZ</t>
  </si>
  <si>
    <t>RC2304-168,3X88,9</t>
  </si>
  <si>
    <t>RIDUZ. CONC. AISI 304 SP. 2</t>
  </si>
  <si>
    <t>168,3 X 88,9</t>
  </si>
  <si>
    <t>PZ</t>
  </si>
  <si>
    <t>RC2304-219,0X168,3</t>
  </si>
  <si>
    <t>RIDUZ. CONC. AISI 304 SP. 2</t>
  </si>
  <si>
    <t>219,0 X 168,3</t>
  </si>
  <si>
    <t>PZ</t>
  </si>
  <si>
    <t>RC2304-219,1X114,3</t>
  </si>
  <si>
    <t>RIDUZ. CONC. AISI 304 SP. 2</t>
  </si>
  <si>
    <t>219,1 X 114,3</t>
  </si>
  <si>
    <t>PZ</t>
  </si>
  <si>
    <t>RC2304-273,0X168,3</t>
  </si>
  <si>
    <t>RIDUZ. CONC. AISI 304 SP. 2</t>
  </si>
  <si>
    <t>273,0 X 168,3</t>
  </si>
  <si>
    <t>PZ</t>
  </si>
  <si>
    <t>RC2316-</t>
  </si>
  <si>
    <t>RIDUZ. CONC. AISI 316 SP. 2</t>
  </si>
  <si>
    <t>PZ</t>
  </si>
  <si>
    <t>RC2316-042,4X033,7</t>
  </si>
  <si>
    <t>RIDUZ. CONC. AISI 316 SP. 2</t>
  </si>
  <si>
    <t>42,4 X 33,7 X 2</t>
  </si>
  <si>
    <t>PZ</t>
  </si>
  <si>
    <t>RC2316-060,3X026,9</t>
  </si>
  <si>
    <t>RIDUZ. CONC. AISI 316 SP. 2</t>
  </si>
  <si>
    <t>60,3 X 26,9 X 2</t>
  </si>
  <si>
    <t>PZ</t>
  </si>
  <si>
    <t>RC2316-088,9X076,1</t>
  </si>
  <si>
    <t>RIDUZ. CONC. AISI 316 SP. 2</t>
  </si>
  <si>
    <t>88,9 X 76,1 X 2</t>
  </si>
  <si>
    <t>PZ</t>
  </si>
  <si>
    <t>RC2316-114,3X60,3</t>
  </si>
  <si>
    <t>RIDUZ. CONC. AISI 316 SP. 2</t>
  </si>
  <si>
    <t>114,3 X 60,3 X 2</t>
  </si>
  <si>
    <t>PZ</t>
  </si>
  <si>
    <t>RC2316-114,3X76,1</t>
  </si>
  <si>
    <t>RIDUZ. CONC. AISI 316 SP. 2</t>
  </si>
  <si>
    <t>114,3 X 76,1 X 2</t>
  </si>
  <si>
    <t>PZ</t>
  </si>
  <si>
    <t>RC2316-168,3X60,3</t>
  </si>
  <si>
    <t>RIDUZ. CONC. AISI 316 SP. 2</t>
  </si>
  <si>
    <t>168,3 X 60,3 X 2</t>
  </si>
  <si>
    <t>PZ</t>
  </si>
  <si>
    <t>RC2316-168,3X88,9</t>
  </si>
  <si>
    <t>RIDUZ. CONC. AISI 316 SP. 2</t>
  </si>
  <si>
    <t>168,3 X 88,9 X 2</t>
  </si>
  <si>
    <t>PZ</t>
  </si>
  <si>
    <t>RC2316-219,1X168,3</t>
  </si>
  <si>
    <t>RIDUZ. CONC. AISI 316 SP. 2</t>
  </si>
  <si>
    <t>219,1 X 168,3 X 2</t>
  </si>
  <si>
    <t>PZ</t>
  </si>
  <si>
    <t>RC304-060,3X033,7</t>
  </si>
  <si>
    <t>NON UTILIZZARE</t>
  </si>
  <si>
    <t>PZ</t>
  </si>
  <si>
    <t>RC3304-</t>
  </si>
  <si>
    <t>RIDUZ. CONC. AISI 304 SP. 3</t>
  </si>
  <si>
    <t>PZ</t>
  </si>
  <si>
    <t>RC3304-048,3X42,4</t>
  </si>
  <si>
    <t>RIDUZ. CONC. AISI 304 SP. 3</t>
  </si>
  <si>
    <t>48,30 X 42,4</t>
  </si>
  <si>
    <t>PZ</t>
  </si>
  <si>
    <t>RC3304-060,3X033,7</t>
  </si>
  <si>
    <t>RIDUZ. CONC. AISI 304 SP. 3</t>
  </si>
  <si>
    <t>60,30 X 33,7</t>
  </si>
  <si>
    <t>PZ</t>
  </si>
  <si>
    <t>RC3304-076,1X48,3</t>
  </si>
  <si>
    <t>RIDUZ. CONC. AISI 304 SP. 3</t>
  </si>
  <si>
    <t>76,10 X 48,3</t>
  </si>
  <si>
    <t>PZ</t>
  </si>
  <si>
    <t>RC3304-088,9X060,3</t>
  </si>
  <si>
    <t>RIDUZ. CONC. AISI 304 SP. 3</t>
  </si>
  <si>
    <t>88,90 X 60,3</t>
  </si>
  <si>
    <t>PZ</t>
  </si>
  <si>
    <t>RC3304-088,9X76,1</t>
  </si>
  <si>
    <t>RIDUZ. CONC. AISI 304 SP. 3</t>
  </si>
  <si>
    <t>88,90 X 76,1</t>
  </si>
  <si>
    <t>PZ</t>
  </si>
  <si>
    <t>RC3304-114,3X48,3</t>
  </si>
  <si>
    <t>RIDUZ. CONC. AISI 304 SP. 3</t>
  </si>
  <si>
    <t>114,3 X 48,3</t>
  </si>
  <si>
    <t>PZ</t>
  </si>
  <si>
    <t>RC3304-114,3X60,3</t>
  </si>
  <si>
    <t>RIDUZ. CONC. AISI 304 SP. 3</t>
  </si>
  <si>
    <t>114,3 X 60,3</t>
  </si>
  <si>
    <t>PZ</t>
  </si>
  <si>
    <t>RC3304-114,3X76,1</t>
  </si>
  <si>
    <t>RIDUZ. CONC. AISI 304 SP. 3</t>
  </si>
  <si>
    <t>TUBO ACC. AISI 316 ELETTR.</t>
  </si>
  <si>
    <t>30 X 1,5</t>
  </si>
  <si>
    <t>MT</t>
  </si>
  <si>
    <t>TET316-030X2,0</t>
  </si>
  <si>
    <t>TUBO ACC. AISI 316 ELETTR.</t>
  </si>
  <si>
    <t>30 X 2</t>
  </si>
  <si>
    <t>MT</t>
  </si>
  <si>
    <t>TET316-030X2,5</t>
  </si>
  <si>
    <t>TUBO ACC. AISI 316 ELETTR.</t>
  </si>
  <si>
    <t>30 X 2,5</t>
  </si>
  <si>
    <t>MT</t>
  </si>
  <si>
    <t>TET316-032X1,5</t>
  </si>
  <si>
    <t>TUBO ACC. AISI 316 ELETTR.</t>
  </si>
  <si>
    <t>32 X 1,5</t>
  </si>
  <si>
    <t>MT</t>
  </si>
  <si>
    <t>TET316-033,7X1,50</t>
  </si>
  <si>
    <t>TUBO ACC. AISI 316 ELETTR.</t>
  </si>
  <si>
    <t>33,7 X 1,5</t>
  </si>
  <si>
    <t>MT</t>
  </si>
  <si>
    <t>TET316-033,7X2</t>
  </si>
  <si>
    <t>TUBO ACC. AISI 316 ELETTR.</t>
  </si>
  <si>
    <t>33,7 X 2</t>
  </si>
  <si>
    <t>MT</t>
  </si>
  <si>
    <t>TET316-033,7X2,5</t>
  </si>
  <si>
    <t>TUBO ACC. AISI 316 ELETTR.</t>
  </si>
  <si>
    <t>33,7 X 2,5</t>
  </si>
  <si>
    <t>MT</t>
  </si>
  <si>
    <t>TET316-033,7X3</t>
  </si>
  <si>
    <t>TUBO ACC. AISI 316 ELETTR.</t>
  </si>
  <si>
    <t>33,7 X 3</t>
  </si>
  <si>
    <t>MT</t>
  </si>
  <si>
    <t>TET316-035,0X1,50</t>
  </si>
  <si>
    <t>TUBO ACC. AISI 316 ELETTR.</t>
  </si>
  <si>
    <t>35 X 1,5</t>
  </si>
  <si>
    <t>MT</t>
  </si>
  <si>
    <t>TET316-035X2,0</t>
  </si>
  <si>
    <t>TUBO ACC. AISI 316 ELETTR.</t>
  </si>
  <si>
    <t>35 X 2,0</t>
  </si>
  <si>
    <t>MT</t>
  </si>
  <si>
    <t>TET316-038X1,5</t>
  </si>
  <si>
    <t xml:space="preserve">TUBO ACC. AISI 316 ELETTR. </t>
  </si>
  <si>
    <t>38   X  1,5</t>
  </si>
  <si>
    <t>MT</t>
  </si>
  <si>
    <t>TET316-040X1,2</t>
  </si>
  <si>
    <t>TUBO ACC. AISI 316 ELETTR.</t>
  </si>
  <si>
    <t>40 X 1,2</t>
  </si>
  <si>
    <t>MT</t>
  </si>
  <si>
    <t>TET316-040X1,50</t>
  </si>
  <si>
    <t>TUBO ACC. AISI 316 ELETTR.</t>
  </si>
  <si>
    <t>40 X 1,5</t>
  </si>
  <si>
    <t>MT</t>
  </si>
  <si>
    <t>TET316-040X2</t>
  </si>
  <si>
    <t>TUBO ACC. AISI 316 ELETTR.</t>
  </si>
  <si>
    <t>40 X 2</t>
  </si>
  <si>
    <t>MT</t>
  </si>
  <si>
    <t>TET316-040X3,0</t>
  </si>
  <si>
    <t>TUBO ACC. AISI 316 ELETTR.</t>
  </si>
  <si>
    <t>40 X 3</t>
  </si>
  <si>
    <t>MT</t>
  </si>
  <si>
    <t>TET316-042,4X1,5</t>
  </si>
  <si>
    <t>TUBO ACC. AISI 316 ELETTR.</t>
  </si>
  <si>
    <t>42,4 X 1,5</t>
  </si>
  <si>
    <t>MT</t>
  </si>
  <si>
    <t>TET316-042,4X2</t>
  </si>
  <si>
    <t>TUBO ACC. AISI 316 ELETTR.</t>
  </si>
  <si>
    <t>42,4 X 2</t>
  </si>
  <si>
    <t>MT</t>
  </si>
  <si>
    <t>TET316-042,4X2,5</t>
  </si>
  <si>
    <t>TUBO ACC. AISI 316 ELETTR.</t>
  </si>
  <si>
    <t>42,4 X 2,5</t>
  </si>
  <si>
    <t>MT</t>
  </si>
  <si>
    <t>TET316-042,4X3</t>
  </si>
  <si>
    <t>TUBO ACC. AISI 316 ELETTR.</t>
  </si>
  <si>
    <t>42,4 X 3</t>
  </si>
  <si>
    <t>MT</t>
  </si>
  <si>
    <t>TET316-044,00X1,5</t>
  </si>
  <si>
    <t>TUBO ACC. AISI 316 ELETTR.</t>
  </si>
  <si>
    <t>44  X 1,5</t>
  </si>
  <si>
    <t>MT</t>
  </si>
  <si>
    <t>TET316-048,30X1,5</t>
  </si>
  <si>
    <t>TUBO ACC. AISI 316 ELETTR.</t>
  </si>
  <si>
    <t>48,3 X 1,5</t>
  </si>
  <si>
    <t>MT</t>
  </si>
  <si>
    <t>TET316-048,3X2</t>
  </si>
  <si>
    <t>TUBO ACC. AISI 316 ELETTR.</t>
  </si>
  <si>
    <t>48,3 X 2</t>
  </si>
  <si>
    <t>MT</t>
  </si>
  <si>
    <t>TET316-048,3X3</t>
  </si>
  <si>
    <t>TUBO ACC. AISI 316 ELETTR.</t>
  </si>
  <si>
    <t>48,3 X 3</t>
  </si>
  <si>
    <t>MT</t>
  </si>
  <si>
    <t>TET316-050X1,2</t>
  </si>
  <si>
    <t>TUBO ACC. AISI 316 ELETTR.</t>
  </si>
  <si>
    <t>50  X 1,2</t>
  </si>
  <si>
    <t>MT</t>
  </si>
  <si>
    <t>TET316-050X1,5</t>
  </si>
  <si>
    <t>TUBO ACC. AISI 316 ELETTR.</t>
  </si>
  <si>
    <t>50  X 1,5</t>
  </si>
  <si>
    <t>MT</t>
  </si>
  <si>
    <t>TET316-050X2</t>
  </si>
  <si>
    <t>TUBO ACC. AISI 316 ELETTR.</t>
  </si>
  <si>
    <t>50  X 2</t>
  </si>
  <si>
    <t>MT</t>
  </si>
  <si>
    <t>TET316-052X1,0</t>
  </si>
  <si>
    <t>TUBO ACC. AISI 316 ELETTR.</t>
  </si>
  <si>
    <t>52  X 1,0</t>
  </si>
  <si>
    <t>MT</t>
  </si>
  <si>
    <t>TET316-052X1,50</t>
  </si>
  <si>
    <t>TUBO ACC. AISI 316 ELETTR.</t>
  </si>
  <si>
    <t>52  X 1,5</t>
  </si>
  <si>
    <t>MT</t>
  </si>
  <si>
    <t>TET316-052X2</t>
  </si>
  <si>
    <t>TUBO ACC. AISI 316 ELETTR.</t>
  </si>
  <si>
    <t>52  X 2,0</t>
  </si>
  <si>
    <t>MT</t>
  </si>
  <si>
    <t>TET316-053X1,5</t>
  </si>
  <si>
    <t>TUBO ACC. AISI 316 ELETTR.</t>
  </si>
  <si>
    <t>53   X  1,5</t>
  </si>
  <si>
    <t>MT</t>
  </si>
  <si>
    <t>TET316-054X2,0G</t>
  </si>
  <si>
    <t>TUBO ACC. AISI 316 ELETTR.</t>
  </si>
  <si>
    <t>54   X  2</t>
  </si>
  <si>
    <t>MT</t>
  </si>
  <si>
    <t>TET316-060,3X1,5</t>
  </si>
  <si>
    <t>TUBO ACC. AISI 316 ELETTR.</t>
  </si>
  <si>
    <t>60,3  X 1,5</t>
  </si>
  <si>
    <t>MT</t>
  </si>
  <si>
    <t>TET316-060,3X2</t>
  </si>
  <si>
    <t>TUBO ACC. AISI 316 ELETTR.</t>
  </si>
  <si>
    <t>60,3  X 2</t>
  </si>
  <si>
    <t>MT</t>
  </si>
  <si>
    <t>TET316-060,3X2,5</t>
  </si>
  <si>
    <t>TUBO ACC. AISI 316 ELETTR.</t>
  </si>
  <si>
    <t>60,3  X 2,5</t>
  </si>
  <si>
    <t>MT</t>
  </si>
  <si>
    <t>TET316-060,3X3</t>
  </si>
  <si>
    <t>TUBO ACC. AISI 316 ELETTR.</t>
  </si>
  <si>
    <t>60,3  X 3</t>
  </si>
  <si>
    <t>MT</t>
  </si>
  <si>
    <t>TET316-060,3X3,2</t>
  </si>
  <si>
    <t>TUBO ACC. AISI 316 ELETTR.</t>
  </si>
  <si>
    <t>60,3  X 3,2</t>
  </si>
  <si>
    <t>MT</t>
  </si>
  <si>
    <t>TET316-063,5X1,5</t>
  </si>
  <si>
    <t>TUBO ACC. AISI 316 ELETTR.</t>
  </si>
  <si>
    <t>63,5  X  1,5</t>
  </si>
  <si>
    <t>MT</t>
  </si>
  <si>
    <t>TET316-070X1,5</t>
  </si>
  <si>
    <t>TUBO ACC. AISI 316 ELETTR.</t>
  </si>
  <si>
    <t>70 X 1,5</t>
  </si>
  <si>
    <t>MT</t>
  </si>
  <si>
    <t>TET316-070X2</t>
  </si>
  <si>
    <t>TUBO ACC. AISI 316 ELETTR.</t>
  </si>
  <si>
    <t>70 X 2</t>
  </si>
  <si>
    <t>MT</t>
  </si>
  <si>
    <t>TET316-070X3</t>
  </si>
  <si>
    <t>TUBO ACC. AISI 316 ELETTR.</t>
  </si>
  <si>
    <t>70 X 3</t>
  </si>
  <si>
    <t>MT</t>
  </si>
  <si>
    <t>TET316-076,1X1,5</t>
  </si>
  <si>
    <t>TUBO ACC. AISI 316 ELETTR.</t>
  </si>
  <si>
    <t>76,1 X 1,5</t>
  </si>
  <si>
    <t>MT</t>
  </si>
  <si>
    <t>TET316-076,1X2</t>
  </si>
  <si>
    <t>TUBO ACC. AISI 316 ELETTR.</t>
  </si>
  <si>
    <t>76,1 X 2</t>
  </si>
  <si>
    <t>MT</t>
  </si>
  <si>
    <t>TET316-076,1X3</t>
  </si>
  <si>
    <t>TUBO ACC. AISI 316 ELETTR.</t>
  </si>
  <si>
    <t>76,1 X 3</t>
  </si>
  <si>
    <t>MT</t>
  </si>
  <si>
    <t>TET316-076,1X4,0</t>
  </si>
  <si>
    <t>TUBO ACC. AISI 316 ELETTR.</t>
  </si>
  <si>
    <t>76,1  X  4</t>
  </si>
  <si>
    <t>MT</t>
  </si>
  <si>
    <t>TET316-080X1,5</t>
  </si>
  <si>
    <t>TUBO ACC. AISI 316 ELETTR.</t>
  </si>
  <si>
    <t>80 X  1,5</t>
  </si>
  <si>
    <t>MT</t>
  </si>
  <si>
    <t>TET316-080X2,0</t>
  </si>
  <si>
    <t>TUBO ACC. AISI 316 ELETTR.</t>
  </si>
  <si>
    <t>80 X  2</t>
  </si>
  <si>
    <t>MT</t>
  </si>
  <si>
    <t>FLANGIA ACC. AISI 304</t>
  </si>
  <si>
    <t>DN15 PN10-16</t>
  </si>
  <si>
    <t>PZ</t>
  </si>
  <si>
    <t>FLA304-DN020PN16</t>
  </si>
  <si>
    <t>FLANGIA ACC. AISI 304</t>
  </si>
  <si>
    <t>DN20 PN16</t>
  </si>
  <si>
    <t>PZ</t>
  </si>
  <si>
    <t>FLA304-DN025PN1016</t>
  </si>
  <si>
    <t>FLANGIA ACC. AISI 304</t>
  </si>
  <si>
    <t>DN25 PN10-16</t>
  </si>
  <si>
    <t>PZ</t>
  </si>
  <si>
    <t>FLA304-DN032PN1016</t>
  </si>
  <si>
    <t>FLANGIA ACC. AISI 304</t>
  </si>
  <si>
    <t>DN32 PN10-16</t>
  </si>
  <si>
    <t>PZ</t>
  </si>
  <si>
    <t>FLA304-DN040PN1016</t>
  </si>
  <si>
    <t>VEDI CODICE FLA304-DN40PB1016</t>
  </si>
  <si>
    <t>DN40 PN10-16</t>
  </si>
  <si>
    <t>PZ</t>
  </si>
  <si>
    <t>FLA304-DN050PN1016</t>
  </si>
  <si>
    <t>FLANGIA ACC. AISI 304</t>
  </si>
  <si>
    <t>DN50 PN10-16</t>
  </si>
  <si>
    <t>PZ</t>
  </si>
  <si>
    <t>FLA304-DN050PN16-C</t>
  </si>
  <si>
    <t>FLANGIA ACC. AISI 304 CIECA</t>
  </si>
  <si>
    <t>DN50 PN16</t>
  </si>
  <si>
    <t>PZ</t>
  </si>
  <si>
    <t>FLA304-DN065PN1016</t>
  </si>
  <si>
    <t xml:space="preserve">FLANGIA ACC. AISI 304 </t>
  </si>
  <si>
    <t>DN65 PN10-16</t>
  </si>
  <si>
    <t>PZ</t>
  </si>
  <si>
    <t>FLA304-DN065-STAMP</t>
  </si>
  <si>
    <t>FLANGIA ACC. AISI 304 STAMPATA</t>
  </si>
  <si>
    <t>DN65</t>
  </si>
  <si>
    <t>PZ</t>
  </si>
  <si>
    <t>FLA304-DN080PN1016</t>
  </si>
  <si>
    <t>FLANGIA ACC. AISI 304</t>
  </si>
  <si>
    <t xml:space="preserve">DN80 PN10 </t>
  </si>
  <si>
    <t>PZ</t>
  </si>
  <si>
    <t>FLA304-DN080PN16</t>
  </si>
  <si>
    <t>RF304-060,30</t>
  </si>
  <si>
    <t>RIDUZ. M/F  ACC. AISI 304</t>
  </si>
  <si>
    <t>60,3 - 48,3</t>
  </si>
  <si>
    <t>PZ</t>
  </si>
  <si>
    <t>RF304-088,9</t>
  </si>
  <si>
    <t>RIDUZ. M/F  ACC. AISI 304</t>
  </si>
  <si>
    <t>88,9 - 60,3</t>
  </si>
  <si>
    <t>PZ</t>
  </si>
  <si>
    <t>RF316-</t>
  </si>
  <si>
    <t>RIDUZ. M/F  ACC. AISI 316</t>
  </si>
  <si>
    <t>PZ</t>
  </si>
  <si>
    <t>RF316-048,30</t>
  </si>
  <si>
    <t>RIDUZ. M/F  ACC. AISI 316</t>
  </si>
  <si>
    <t>48,30</t>
  </si>
  <si>
    <t>PZ</t>
  </si>
  <si>
    <t>SPECER</t>
  </si>
  <si>
    <t>SPESA CERTIFICATO</t>
  </si>
  <si>
    <t xml:space="preserve"> </t>
  </si>
  <si>
    <t>PZ</t>
  </si>
  <si>
    <t>SPETAG</t>
  </si>
  <si>
    <t>SPESA TAGLIO</t>
  </si>
  <si>
    <t>PZ</t>
  </si>
  <si>
    <t>SPETAG00006000</t>
  </si>
  <si>
    <t>SPESA TAGLIO</t>
  </si>
  <si>
    <t xml:space="preserve">3,10  </t>
  </si>
  <si>
    <t>PZ</t>
  </si>
  <si>
    <t>SPETAG00008000</t>
  </si>
  <si>
    <t>SPESA TAGLIO</t>
  </si>
  <si>
    <t xml:space="preserve">4,13 </t>
  </si>
  <si>
    <t>PZ</t>
  </si>
  <si>
    <t>SPETAG00010000</t>
  </si>
  <si>
    <t>SPESA TAGLIO</t>
  </si>
  <si>
    <t>5,50</t>
  </si>
  <si>
    <t>PZ</t>
  </si>
  <si>
    <t>SPETAG00012000</t>
  </si>
  <si>
    <t>SPESA TAGLIO</t>
  </si>
  <si>
    <t xml:space="preserve">6,20 </t>
  </si>
  <si>
    <t>PZ</t>
  </si>
  <si>
    <t>SPETAG00013000</t>
  </si>
  <si>
    <t>SPESA TAGLIO</t>
  </si>
  <si>
    <t>7,00</t>
  </si>
  <si>
    <t>PZ</t>
  </si>
  <si>
    <t>SPETAG00016000</t>
  </si>
  <si>
    <t>SPESA TAGLIO</t>
  </si>
  <si>
    <t>8,50</t>
  </si>
  <si>
    <t>PZ</t>
  </si>
  <si>
    <t>SPETAG00020000</t>
  </si>
  <si>
    <t>SPESA TAGLIO</t>
  </si>
  <si>
    <t>10,50</t>
  </si>
  <si>
    <t>PZ</t>
  </si>
  <si>
    <t>SPETAG00035000</t>
  </si>
  <si>
    <t>SPESA TAGLIO</t>
  </si>
  <si>
    <t>13,00</t>
  </si>
  <si>
    <t>PZ</t>
  </si>
  <si>
    <t>SPEVARIE</t>
  </si>
  <si>
    <t>SPESE VARIE</t>
  </si>
  <si>
    <t xml:space="preserve"> </t>
  </si>
  <si>
    <t>PZ</t>
  </si>
  <si>
    <t>TAGLAM304</t>
  </si>
  <si>
    <t>PZ. LAM. A MIS. AISI 304</t>
  </si>
  <si>
    <t>PZ</t>
  </si>
  <si>
    <t>TAGLAM310</t>
  </si>
  <si>
    <t>PZ. LAM. A MIS. AISI 310S</t>
  </si>
  <si>
    <t>PZ</t>
  </si>
  <si>
    <t>TAGLAM310-KG</t>
  </si>
  <si>
    <t>PZ. LAM. A MIS. AISI 310S</t>
  </si>
  <si>
    <t>KG</t>
  </si>
  <si>
    <t>TAGLAM316</t>
  </si>
  <si>
    <t>PZ. LAM. A MIS. AISI 316</t>
  </si>
  <si>
    <t>PZ</t>
  </si>
  <si>
    <t>TEF304-</t>
  </si>
  <si>
    <t>PEZZO T  ACC. AISI 304</t>
  </si>
  <si>
    <t>PZ</t>
  </si>
  <si>
    <t>TEF304-017,20</t>
  </si>
  <si>
    <t>PEZZO T  ACC. AISI 304</t>
  </si>
  <si>
    <t>17,20</t>
  </si>
  <si>
    <t>PZ</t>
  </si>
  <si>
    <t>TEF304-021,30</t>
  </si>
  <si>
    <t>PEZZO T  ACC. AISI 304</t>
  </si>
  <si>
    <t>21,30</t>
  </si>
  <si>
    <t>PZ</t>
  </si>
  <si>
    <t>TEF304-026,90</t>
  </si>
  <si>
    <t>PEZZO T  ACC. AISI 304</t>
  </si>
  <si>
    <t>26,90</t>
  </si>
  <si>
    <t>PZ</t>
  </si>
  <si>
    <t>TEF304-026,9NPT</t>
  </si>
  <si>
    <t>PEZZO T F/F SERIE 3000 NPT AISI 304</t>
  </si>
  <si>
    <t>26,90</t>
  </si>
  <si>
    <t>PZ</t>
  </si>
  <si>
    <t>TEF304-033,70</t>
  </si>
  <si>
    <t>PEZZO T  ACC. AISI 304</t>
  </si>
  <si>
    <t>33,70</t>
  </si>
  <si>
    <t>PZ</t>
  </si>
  <si>
    <t>TEF304-042,40</t>
  </si>
  <si>
    <t>PEZZO T  ACC. AISI 304</t>
  </si>
  <si>
    <t>42,40</t>
  </si>
  <si>
    <t>PZ</t>
  </si>
  <si>
    <t>TEF304-048,30</t>
  </si>
  <si>
    <t>PEZZO T  ACC. AISI 304</t>
  </si>
  <si>
    <t>48,30</t>
  </si>
  <si>
    <t>PZ</t>
  </si>
  <si>
    <t>TEF304-060,30</t>
  </si>
  <si>
    <t>PEZZO T  ACC. AISI 304</t>
  </si>
  <si>
    <t>60,30</t>
  </si>
  <si>
    <t>PZ</t>
  </si>
  <si>
    <t>TEF316-</t>
  </si>
  <si>
    <t>PEZZO T  ACC. AISI 316</t>
  </si>
  <si>
    <t>PZ</t>
  </si>
  <si>
    <t>TEMLUC304-</t>
  </si>
  <si>
    <t>PEZZO T A MAND. LUC. ACC. AISI 304</t>
  </si>
  <si>
    <t>PZ</t>
  </si>
  <si>
    <t>TEMLUC304-052X1,5</t>
  </si>
  <si>
    <t>PEZZO T A MAND. LUC. ACC. AISI 304</t>
  </si>
  <si>
    <t>52 X 1,5</t>
  </si>
  <si>
    <t>PZ</t>
  </si>
  <si>
    <t>TEMLUC304-060X1,5</t>
  </si>
  <si>
    <t>PEZZO T A MAND. LUC. ACC. AISI 304</t>
  </si>
  <si>
    <t>60,3 X 1,5</t>
  </si>
  <si>
    <t>PZ</t>
  </si>
  <si>
    <t>TEO-</t>
  </si>
  <si>
    <t>TUBO ACC. AISI 304 EL. OVALE</t>
  </si>
  <si>
    <t>MT</t>
  </si>
  <si>
    <t>TEO-030X015X1,5</t>
  </si>
  <si>
    <t>TUBO ACC. AISI 304 EL. OVALE</t>
  </si>
  <si>
    <t>30 X  15 X 1,5</t>
  </si>
  <si>
    <t>MT</t>
  </si>
  <si>
    <t>TET316-114,3X3</t>
  </si>
  <si>
    <t>TUBO ACC. AISI 316 ELETTR.</t>
  </si>
  <si>
    <t>114.3 X 3</t>
  </si>
  <si>
    <t>MT</t>
  </si>
  <si>
    <t>TET316-114,3X4</t>
  </si>
  <si>
    <t>TUBO ACC. AISI 316 ELETTR.</t>
  </si>
  <si>
    <t>114.3 X 4</t>
  </si>
  <si>
    <t>MT</t>
  </si>
  <si>
    <t>TET316-129X2</t>
  </si>
  <si>
    <t>TUBO ACC. AISI 316 ELETTR.</t>
  </si>
  <si>
    <t>129  X 2</t>
  </si>
  <si>
    <t>MT</t>
  </si>
  <si>
    <t>TET316-133X4,0</t>
  </si>
  <si>
    <t>TUBO ACC. AISI 316 ELETTR.</t>
  </si>
  <si>
    <t>133 X 4</t>
  </si>
  <si>
    <t>MT</t>
  </si>
  <si>
    <t>TET316-139,7X2</t>
  </si>
  <si>
    <t>TUBO ACC. AISI 316 ELETTR.</t>
  </si>
  <si>
    <t>139,7 X 2</t>
  </si>
  <si>
    <t>MT</t>
  </si>
  <si>
    <t>TET316-139,7X3</t>
  </si>
  <si>
    <t>TUBO ACC. AISI 316 ELETTR.</t>
  </si>
  <si>
    <t>139,7 X 3</t>
  </si>
  <si>
    <t>MT</t>
  </si>
  <si>
    <t>TET316-154X2,0</t>
  </si>
  <si>
    <t>TUBO ACC. AISI 316 ELETTR.</t>
  </si>
  <si>
    <t>154  X  2</t>
  </si>
  <si>
    <t>MT</t>
  </si>
  <si>
    <t>TET316-168,3X2</t>
  </si>
  <si>
    <t>TUBO ACC. AISI 316 ELETTR.</t>
  </si>
  <si>
    <t>168,3 X 2</t>
  </si>
  <si>
    <t>MT</t>
  </si>
  <si>
    <t>TET316-168,3X3</t>
  </si>
  <si>
    <t>TUBO ACC. AISI 316 ELETTR.</t>
  </si>
  <si>
    <t>168,3 X 3</t>
  </si>
  <si>
    <t>MT</t>
  </si>
  <si>
    <t>TET316-168,3X4,0</t>
  </si>
  <si>
    <t>TUBO ACC. AISI 316 ELETTR.</t>
  </si>
  <si>
    <t>168,3 X 4</t>
  </si>
  <si>
    <t>MT</t>
  </si>
  <si>
    <t>TET316-204X2</t>
  </si>
  <si>
    <t>TUBO ACC. AISI 316 ELETTR.</t>
  </si>
  <si>
    <t>204  X  2</t>
  </si>
  <si>
    <t>MT</t>
  </si>
  <si>
    <t>TET316-219,1X2</t>
  </si>
  <si>
    <t>TUBO ACC. AISI 316 ELETTR.</t>
  </si>
  <si>
    <t>219,1 X  2</t>
  </si>
  <si>
    <t>MT</t>
  </si>
  <si>
    <t>TET316-219,1X3</t>
  </si>
  <si>
    <t>TUBO ACC. AISI 316 ELETTR.</t>
  </si>
  <si>
    <t>219,1 X  3</t>
  </si>
  <si>
    <t>MT</t>
  </si>
  <si>
    <t>TET316-219,1X4</t>
  </si>
  <si>
    <t>TUBO ACC. AISI 316 ELETTR.</t>
  </si>
  <si>
    <t>219,1 X 4</t>
  </si>
  <si>
    <t>MT</t>
  </si>
  <si>
    <t>TET316-254X2</t>
  </si>
  <si>
    <t>TUBO ACC. AISI 316 ELETTR.</t>
  </si>
  <si>
    <t>254 X 2</t>
  </si>
  <si>
    <t>MT</t>
  </si>
  <si>
    <t>TET316-273X2</t>
  </si>
  <si>
    <t>TUBO ACC. AISI 316 ELETTR.</t>
  </si>
  <si>
    <t>273  X  2</t>
  </si>
  <si>
    <t>MT</t>
  </si>
  <si>
    <t>TET316-273X3</t>
  </si>
  <si>
    <t>TUBO ACC. AISI 316 ELETTR.</t>
  </si>
  <si>
    <t>273  X  3</t>
  </si>
  <si>
    <t>MT</t>
  </si>
  <si>
    <t>TET316-306X3</t>
  </si>
  <si>
    <t>TUBO ACC. AISI 316 ELETTR.</t>
  </si>
  <si>
    <t>306 X 3</t>
  </si>
  <si>
    <t>MT</t>
  </si>
  <si>
    <t>TET316-323,9X2,0</t>
  </si>
  <si>
    <t>TUBO ACC. AISI 316 ELETTR.</t>
  </si>
  <si>
    <t>323,9 X 2,0</t>
  </si>
  <si>
    <t>MT</t>
  </si>
  <si>
    <t>TET316-323,9X2,5</t>
  </si>
  <si>
    <t>TUBO ACC. AISI 316 ELETTR.</t>
  </si>
  <si>
    <t>323,9 X 2,5</t>
  </si>
  <si>
    <t>MT</t>
  </si>
  <si>
    <t>TET316-323,9X3,0</t>
  </si>
  <si>
    <t>TUBO ACC. AISI 316 ELETTR.</t>
  </si>
  <si>
    <t>323,9 X 3,0</t>
  </si>
  <si>
    <t>MT</t>
  </si>
  <si>
    <t>TET316-323,9X4,0</t>
  </si>
  <si>
    <t>TUBO ACC. AISI 316 ELETTR.</t>
  </si>
  <si>
    <t>323,9 X 4,0</t>
  </si>
  <si>
    <t>MT</t>
  </si>
  <si>
    <t>TET316-354X2,0</t>
  </si>
  <si>
    <t>TUBO ACC. AISI 316 ELETTR.</t>
  </si>
  <si>
    <t>354,0 X 2,0</t>
  </si>
  <si>
    <t>MT</t>
  </si>
  <si>
    <t>TET316-355,6X3,0</t>
  </si>
  <si>
    <t>TUBO ACC. AISI 316 ELETTR.</t>
  </si>
  <si>
    <t>355,6 X 3,0</t>
  </si>
  <si>
    <t>MT</t>
  </si>
  <si>
    <t>TET316-406,4X3,00</t>
  </si>
  <si>
    <t>TUBO ACC. AISI 316 ELETTR.</t>
  </si>
  <si>
    <t>406,4 X 3,0</t>
  </si>
  <si>
    <t>MT</t>
  </si>
  <si>
    <t>TET316-508X3,0</t>
  </si>
  <si>
    <t>TUBO ACC. AISI 316 ELETTR.</t>
  </si>
  <si>
    <t>508  X 3</t>
  </si>
  <si>
    <t>MT</t>
  </si>
  <si>
    <t>TET316-609,6X3,00</t>
  </si>
  <si>
    <t>TUBO ACC. AISI 316 ELETTR.</t>
  </si>
  <si>
    <t>609,6 X 3</t>
  </si>
  <si>
    <t>MT</t>
  </si>
  <si>
    <t>TET321-</t>
  </si>
  <si>
    <t>TUBO ACC. AISI 321 ELETTR.</t>
  </si>
  <si>
    <t>MT</t>
  </si>
  <si>
    <t>TET441-040X1,0G</t>
  </si>
  <si>
    <t>TUBO ACC. AISI 441 ELETTR.</t>
  </si>
  <si>
    <t>40   X  1</t>
  </si>
  <si>
    <t>MT</t>
  </si>
  <si>
    <t>TET441-050X1,0</t>
  </si>
  <si>
    <t>TUBO ACC. AISI 441 ELETTR.</t>
  </si>
  <si>
    <t>50   X  1</t>
  </si>
  <si>
    <t>MT</t>
  </si>
  <si>
    <t>TET441-050X1,2</t>
  </si>
  <si>
    <t>TUBO ACC. AISI 441 EL. LAM.INT.  L=5800</t>
  </si>
  <si>
    <t>50   X  1,2</t>
  </si>
  <si>
    <t>MT</t>
  </si>
  <si>
    <t>TET441-050X1,5G</t>
  </si>
  <si>
    <t>TUBO ACC. AISI 441 ELETTR.</t>
  </si>
  <si>
    <t>50   X  1,5</t>
  </si>
  <si>
    <t>MT</t>
  </si>
  <si>
    <t>TET441-060,3X1,2</t>
  </si>
  <si>
    <t>TUBO ACC. AISI 441 EL. LAM.INT.  L=5800</t>
  </si>
  <si>
    <t>60,3 X  1,2</t>
  </si>
  <si>
    <t>MT</t>
  </si>
  <si>
    <t>TET441-060,3X1,5G</t>
  </si>
  <si>
    <t>TUBO ACC. AISI 441 ELETTR.</t>
  </si>
  <si>
    <t>60,3  X  1,5</t>
  </si>
  <si>
    <t>MT</t>
  </si>
  <si>
    <t>TETJ4-016X1,2G</t>
  </si>
  <si>
    <t>TUBO ACC. AISI J4 ELETTR.</t>
  </si>
  <si>
    <t>16   X  1,2</t>
  </si>
  <si>
    <t>MT</t>
  </si>
  <si>
    <t>TETJ4-016X1,5F</t>
  </si>
  <si>
    <t>TUBO ACC_AISI J4 ELETTR.</t>
  </si>
  <si>
    <t>16   X  1,5</t>
  </si>
  <si>
    <t>MT</t>
  </si>
  <si>
    <t>TETJ4-016X1,5G</t>
  </si>
  <si>
    <t>TUBO ACC. AISI J4 ELETTR.</t>
  </si>
  <si>
    <t>16   X  1,5</t>
  </si>
  <si>
    <t>MT</t>
  </si>
  <si>
    <t>TETJ4-017,2X1,5G</t>
  </si>
  <si>
    <t>TUBO ACC. AISI J4 ELETTR.</t>
  </si>
  <si>
    <t>17,2  X  1,5</t>
  </si>
  <si>
    <t>MT</t>
  </si>
  <si>
    <t>TETJ4-018X1,2G</t>
  </si>
  <si>
    <t>TUBO ACC. AISI J4 ELETTR.</t>
  </si>
  <si>
    <t>18   X  1,2</t>
  </si>
  <si>
    <t>MT</t>
  </si>
  <si>
    <t>TETJ4-025X1,5G</t>
  </si>
  <si>
    <t xml:space="preserve">TUBO ACC. AISI J4 ELETTR. </t>
  </si>
  <si>
    <t>25   X  1,5</t>
  </si>
  <si>
    <t>MT</t>
  </si>
  <si>
    <t>TETJ4-028X1,5G</t>
  </si>
  <si>
    <t xml:space="preserve">TUBO ACC. AISI J4 ELETTR. </t>
  </si>
  <si>
    <t>28   X  1,5</t>
  </si>
  <si>
    <t>MT</t>
  </si>
  <si>
    <t>TETJ4-030X1,5F</t>
  </si>
  <si>
    <t>TUBO ACC_AISI J4 ELETTR.</t>
  </si>
  <si>
    <t>30   X  1,5</t>
  </si>
  <si>
    <t>MT</t>
  </si>
  <si>
    <t>TETJ4-032X1,5F</t>
  </si>
  <si>
    <t>TUBO ACC_AISI J4 ELETTR.</t>
  </si>
  <si>
    <t>32   X  1,5</t>
  </si>
  <si>
    <t>MT</t>
  </si>
  <si>
    <t>TF304-</t>
  </si>
  <si>
    <t>TAPPO FEMMINA ACC. AISI 304</t>
  </si>
  <si>
    <t>PZ</t>
  </si>
  <si>
    <t>TF304-010,29</t>
  </si>
  <si>
    <t>TAPPO FEMMINA ACC. AISI 304</t>
  </si>
  <si>
    <t>10,29</t>
  </si>
  <si>
    <t>PZ</t>
  </si>
  <si>
    <t>TF304-013,72</t>
  </si>
  <si>
    <t>TAPPO FEMMINA ACC. AISI 304</t>
  </si>
  <si>
    <t>13,72</t>
  </si>
  <si>
    <t>PZ</t>
  </si>
  <si>
    <t>TF304-017,20</t>
  </si>
  <si>
    <t>TAPPO FEMMINA ACC. AISI 304</t>
  </si>
  <si>
    <t>17,20</t>
  </si>
  <si>
    <t>PZ</t>
  </si>
  <si>
    <t>TF304-021,30</t>
  </si>
  <si>
    <t>TAPPO FEMMINA ACC. AISI 304</t>
  </si>
  <si>
    <t>21,30</t>
  </si>
  <si>
    <t>PZ</t>
  </si>
  <si>
    <t>TF304-026,90</t>
  </si>
  <si>
    <t>TAPPO FEMMINA ACC. AISI 304</t>
  </si>
  <si>
    <t>26,90</t>
  </si>
  <si>
    <t>PZ</t>
  </si>
  <si>
    <t>TF304-033,70</t>
  </si>
  <si>
    <t>TAPPO FEMMINA ACC. AISI 304</t>
  </si>
  <si>
    <t>33,70</t>
  </si>
  <si>
    <t>PZ</t>
  </si>
  <si>
    <t>TF304-042,40</t>
  </si>
  <si>
    <t>TAPPO FEMMINA ACC. AISI 304</t>
  </si>
  <si>
    <t>42,40</t>
  </si>
  <si>
    <t>PZ</t>
  </si>
  <si>
    <t>TF304-048,30</t>
  </si>
  <si>
    <t>TAPPO FEMMINA ACC. AISI 304</t>
  </si>
  <si>
    <t>48,30</t>
  </si>
  <si>
    <t>PZ</t>
  </si>
  <si>
    <t>TF304-060,30</t>
  </si>
  <si>
    <t>TAPPO FEMMINA ACC. AISI 304</t>
  </si>
  <si>
    <t>60,30</t>
  </si>
  <si>
    <t>PZ</t>
  </si>
  <si>
    <t>TF304-076,10</t>
  </si>
  <si>
    <t>TUBO ACC. AISI 304 ELETTR.</t>
  </si>
  <si>
    <t>80 X 80 X 2</t>
  </si>
  <si>
    <t>MT</t>
  </si>
  <si>
    <t>TEQ304-0,80X80X3</t>
  </si>
  <si>
    <t>TUBO ACC. AISI 304 ELETTR.</t>
  </si>
  <si>
    <t>80 X 80 X 3</t>
  </si>
  <si>
    <t>MT</t>
  </si>
  <si>
    <t>TEQ304-0,80X80X4</t>
  </si>
  <si>
    <t>TUBO ACC. AISI 304 ELETTR.</t>
  </si>
  <si>
    <t>80 X 80 X 4</t>
  </si>
  <si>
    <t>MT</t>
  </si>
  <si>
    <t>TEQ304-100X100X2</t>
  </si>
  <si>
    <t>TUBO ACC. AISI 304 ELETTR.</t>
  </si>
  <si>
    <t>100 X 100 X 2</t>
  </si>
  <si>
    <t>MT</t>
  </si>
  <si>
    <t>TEQ304-100X100X3</t>
  </si>
  <si>
    <t>TUBO ACC. AISI 304 ELETTR.</t>
  </si>
  <si>
    <t>100 X 100 X 3</t>
  </si>
  <si>
    <t>MT</t>
  </si>
  <si>
    <t>TEQ304-100X100X4</t>
  </si>
  <si>
    <t>TUBO ACC. AISI 304 ELETTR.</t>
  </si>
  <si>
    <t>100 X 100 X 4</t>
  </si>
  <si>
    <t>MT</t>
  </si>
  <si>
    <t>TEQ304-100X100X5</t>
  </si>
  <si>
    <t>TUBO ACC. AISI 304 ELETTR.</t>
  </si>
  <si>
    <t>100 X 100 X 5</t>
  </si>
  <si>
    <t>LAM. ACC. AISI 304 2B</t>
  </si>
  <si>
    <t>0,8 X 1250 X 2500</t>
  </si>
  <si>
    <t>KG</t>
  </si>
  <si>
    <t>L23040,8X1250X250P</t>
  </si>
  <si>
    <t>LAM. ACC. AISI 304 2B + PVC</t>
  </si>
  <si>
    <t>0,8 X 1250 X 2500</t>
  </si>
  <si>
    <t>KG</t>
  </si>
  <si>
    <t>L23040,8X1250X3000</t>
  </si>
  <si>
    <t>LAM. ACC. AISI 304 2B</t>
  </si>
  <si>
    <t>0,8 X 1250 X 3000</t>
  </si>
  <si>
    <t>KG</t>
  </si>
  <si>
    <t>L23040,8X1250X4000</t>
  </si>
  <si>
    <t>LAM. ACC. AISI 304 2B</t>
  </si>
  <si>
    <t>0,8 X 1250 X 4000</t>
  </si>
  <si>
    <t>KG</t>
  </si>
  <si>
    <t>L23040,8X1500X3000</t>
  </si>
  <si>
    <t>LAM. ACC. AISI 304 2B</t>
  </si>
  <si>
    <t>0,8 X 1500 X 3000</t>
  </si>
  <si>
    <t>KG</t>
  </si>
  <si>
    <t>L23040,8X1500X4000</t>
  </si>
  <si>
    <t>LAM. ACC. AISI 304 2B</t>
  </si>
  <si>
    <t>0,8 X 1500 X 4000</t>
  </si>
  <si>
    <t>KG</t>
  </si>
  <si>
    <t>L23041,0X1000X2000</t>
  </si>
  <si>
    <t>LAM. ACC. AISI 304 2B</t>
  </si>
  <si>
    <t>1,0 X 1000 X 2000</t>
  </si>
  <si>
    <t>KG</t>
  </si>
  <si>
    <t>L23041,0X1250X2500</t>
  </si>
  <si>
    <t xml:space="preserve">LAM. ACC. AISI 304 2B </t>
  </si>
  <si>
    <t>1,0 X 1250 X 2500</t>
  </si>
  <si>
    <t>KG</t>
  </si>
  <si>
    <t>L23041,0X1250X3000</t>
  </si>
  <si>
    <t xml:space="preserve">LAM. ACC. AISI 304 2B </t>
  </si>
  <si>
    <t>1,0 X 1250 X 3000</t>
  </si>
  <si>
    <t>KG</t>
  </si>
  <si>
    <t>L23041,0X1500X2500</t>
  </si>
  <si>
    <t xml:space="preserve">LAM. ACC. AISI 304 2B </t>
  </si>
  <si>
    <t>1,0 X 1500 X 2500</t>
  </si>
  <si>
    <t>KG</t>
  </si>
  <si>
    <t>L23041,0X1500X3000</t>
  </si>
  <si>
    <t>LAM. ACC. AISI 304 2B</t>
  </si>
  <si>
    <t>1,0 X 1500 X 3000</t>
  </si>
  <si>
    <t>KG</t>
  </si>
  <si>
    <t>L23041,0X1500X300P</t>
  </si>
  <si>
    <t>LAM. ACC. AISI 304 2B + PVC</t>
  </si>
  <si>
    <t>1,0 X 1500 X 3000</t>
  </si>
  <si>
    <t>KG</t>
  </si>
  <si>
    <t>L23041,0X1500X4000</t>
  </si>
  <si>
    <t>LAM. ACC. AISI 304 2B</t>
  </si>
  <si>
    <t>1,0 X 1500 X 4000</t>
  </si>
  <si>
    <t>KG</t>
  </si>
  <si>
    <t>L23041,2X1000X2000</t>
  </si>
  <si>
    <t>LAM. ACC. AISI 304 2B</t>
  </si>
  <si>
    <t>1,2 X 1000 X 2000</t>
  </si>
  <si>
    <t>KG</t>
  </si>
  <si>
    <t>L23041,2X1000X3000</t>
  </si>
  <si>
    <t>LAM. ACC. AISI 304 2B</t>
  </si>
  <si>
    <t>1,2 X 1000 X 3000</t>
  </si>
  <si>
    <t>KG</t>
  </si>
  <si>
    <t>L23041,2X1250X2500</t>
  </si>
  <si>
    <t>LAM. ACC. AISI 304 2B</t>
  </si>
  <si>
    <t>1,2 X 1250 X 2500</t>
  </si>
  <si>
    <t>KG</t>
  </si>
  <si>
    <t>L23041,2X1250X3000</t>
  </si>
  <si>
    <t>LAM. ACC. AISI 304 2B</t>
  </si>
  <si>
    <t>1,2 X 1250 X 3000</t>
  </si>
  <si>
    <t>KG</t>
  </si>
  <si>
    <t>L23041,2X1250X4000</t>
  </si>
  <si>
    <t>LAM. ACC. AISI 304 2B</t>
  </si>
  <si>
    <t>1,2 X 1250 X 4000</t>
  </si>
  <si>
    <t>KG</t>
  </si>
  <si>
    <t>L23041,2X1500X3000</t>
  </si>
  <si>
    <t>LAM. ACC. AISI 304 2B</t>
  </si>
  <si>
    <t>1,2 X 1500 X 3000</t>
  </si>
  <si>
    <t>KG</t>
  </si>
  <si>
    <t>L23041,2X1500X4000</t>
  </si>
  <si>
    <t>LAM. ACC. AISI 304 2B</t>
  </si>
  <si>
    <t>1,2 X 1500 X 4000</t>
  </si>
  <si>
    <t>KG</t>
  </si>
  <si>
    <t>L23041,2X1500X4100</t>
  </si>
  <si>
    <t>LAM. ACC. AISI 304 2B</t>
  </si>
  <si>
    <t>1,2 X 1500 X 4100</t>
  </si>
  <si>
    <t>KG</t>
  </si>
  <si>
    <t>L23041,5X0914X2000</t>
  </si>
  <si>
    <t>LAM. ACC. AISI 304 2B</t>
  </si>
  <si>
    <t>1,5 X  914  X 2000</t>
  </si>
  <si>
    <t>KG</t>
  </si>
  <si>
    <t>L23041,5X1000X2000</t>
  </si>
  <si>
    <t>LAM. ACC. AISI 304 2B</t>
  </si>
  <si>
    <t>1,5 X 1000 X 2000</t>
  </si>
  <si>
    <t>KG</t>
  </si>
  <si>
    <t>L23041,5X1000X3000</t>
  </si>
  <si>
    <t>LAM. ACC. AISI 304 2B</t>
  </si>
  <si>
    <t>1,5 X 1000 X 3000</t>
  </si>
  <si>
    <t>KG</t>
  </si>
  <si>
    <t>L23041,5X1250X2500</t>
  </si>
  <si>
    <t>LAM. ACC. AISI 304 2B</t>
  </si>
  <si>
    <t>1,5 X 1250 X 2500</t>
  </si>
  <si>
    <t>KG</t>
  </si>
  <si>
    <t>L23041,5X1250X3000</t>
  </si>
  <si>
    <t>LAM. ACC. AISI 304 2B</t>
  </si>
  <si>
    <t>1,5 X 1250 X 3000</t>
  </si>
  <si>
    <t>KG</t>
  </si>
  <si>
    <t>L23041,5X1500+PVC</t>
  </si>
  <si>
    <t>LAM. ACC. AISI 304 2B + PVC</t>
  </si>
  <si>
    <t>1,5 X 1500 X 3000</t>
  </si>
  <si>
    <t>KG</t>
  </si>
  <si>
    <t>L23041,5X1500X2000</t>
  </si>
  <si>
    <t>LAM. ACC. AISI 304 2B</t>
  </si>
  <si>
    <t>1,5 X 1500 X 2000</t>
  </si>
  <si>
    <t>KG</t>
  </si>
  <si>
    <t>L23041,5X1500X3000</t>
  </si>
  <si>
    <t>LAM. ACC. AISI 304 2B</t>
  </si>
  <si>
    <t>1,5 X 1500 X 3000</t>
  </si>
  <si>
    <t>KG</t>
  </si>
  <si>
    <t>L23041,5X1500X4000</t>
  </si>
  <si>
    <t>LAM. ACC. AISI 304 2B</t>
  </si>
  <si>
    <t>1,5 X 1500 X 4000</t>
  </si>
  <si>
    <t>KG</t>
  </si>
  <si>
    <t>L23041,5X1500X6000</t>
  </si>
  <si>
    <t>LAM. ACC. AISI 304 2B</t>
  </si>
  <si>
    <t>1,5 X 1500 X 6000</t>
  </si>
  <si>
    <t>KG</t>
  </si>
  <si>
    <t>L23041,5X2000X4000</t>
  </si>
  <si>
    <t>LAM. ACC. AISI 304 2B</t>
  </si>
  <si>
    <t>1,5 X 2000 X 4000</t>
  </si>
  <si>
    <t>KG</t>
  </si>
  <si>
    <t>L23042,0X1000X2000</t>
  </si>
  <si>
    <t xml:space="preserve">LAM. ACC. AISI 304 2B  </t>
  </si>
  <si>
    <t>2,0 X 1000 X 2000</t>
  </si>
  <si>
    <t>KG</t>
  </si>
  <si>
    <t>60 X 60 X 3</t>
  </si>
  <si>
    <t>MT</t>
  </si>
  <si>
    <t>TEQ316-060X60X4</t>
  </si>
  <si>
    <t>TUBO ACC. AISI 316 ELETTR.</t>
  </si>
  <si>
    <t>60 X 60 X4</t>
  </si>
  <si>
    <t>MT</t>
  </si>
  <si>
    <t>TEQ316-080X80X3</t>
  </si>
  <si>
    <t>TUBO ACC. AISI 316 ELETTR.</t>
  </si>
  <si>
    <t>80 X 80 X 3</t>
  </si>
  <si>
    <t>MT</t>
  </si>
  <si>
    <t>TEQ316-080X80X4</t>
  </si>
  <si>
    <t>TUBO ACC. AISI 316 ELETTR.</t>
  </si>
  <si>
    <t>80 X 80 X 4</t>
  </si>
  <si>
    <t>MT</t>
  </si>
  <si>
    <t>TEQ316-080X80X5</t>
  </si>
  <si>
    <t>TUBO ACC. AISI 316 ELETTR.</t>
  </si>
  <si>
    <t>80 X 80 X 5</t>
  </si>
  <si>
    <t>MT</t>
  </si>
  <si>
    <t>TEQ316-100X100X3</t>
  </si>
  <si>
    <t>TUBO ACC. AISI 316 ELETTR.</t>
  </si>
  <si>
    <t>100 X 100 X 3</t>
  </si>
  <si>
    <t>MT</t>
  </si>
  <si>
    <t>TEQ316-100X100X4</t>
  </si>
  <si>
    <t>TUBO ACC. AISI 316 ELETTR.</t>
  </si>
  <si>
    <t>100 X 100 X 4</t>
  </si>
  <si>
    <t>MT</t>
  </si>
  <si>
    <t>TEQ430-025X25X1,5</t>
  </si>
  <si>
    <t>TUBO ACC. AISI 430 ELETTR.</t>
  </si>
  <si>
    <t>25 X 25 X 1,5</t>
  </si>
  <si>
    <t>MT</t>
  </si>
  <si>
    <t>TEQ441-025X25X1,2</t>
  </si>
  <si>
    <t>TUBO ACC. AISI 441 ELETTR.</t>
  </si>
  <si>
    <t>25 X 25 X 1,2</t>
  </si>
  <si>
    <t>MT</t>
  </si>
  <si>
    <t>TEQ441-025X25X1,5</t>
  </si>
  <si>
    <t>TUBO ACC. AISI 441 ELETTR.</t>
  </si>
  <si>
    <t>25 X 25 X 1,5</t>
  </si>
  <si>
    <t>MT</t>
  </si>
  <si>
    <t>TEQ441-030X30X1,0</t>
  </si>
  <si>
    <t>TUBO ACC. AISI 441 ELETTR.</t>
  </si>
  <si>
    <t>30 X 30 X 1,0</t>
  </si>
  <si>
    <t>MT</t>
  </si>
  <si>
    <t>TEQ441-030X30X1,5</t>
  </si>
  <si>
    <t>TUBO ACC. AISI 441 ELETTR.</t>
  </si>
  <si>
    <t>30 X 30 X 1,5</t>
  </si>
  <si>
    <t>MT</t>
  </si>
  <si>
    <t>TEQ441-040X40X1,0</t>
  </si>
  <si>
    <t>TUBO ACC. AISI 441 ELETTR.</t>
  </si>
  <si>
    <t>40 X 40 X 1,0</t>
  </si>
  <si>
    <t>MT</t>
  </si>
  <si>
    <t>TEQ441-050X50X1,5</t>
  </si>
  <si>
    <t>TUBO ACC. AISI 441 ELETTR.</t>
  </si>
  <si>
    <t>50 X 50 X 1,5</t>
  </si>
  <si>
    <t>MT</t>
  </si>
  <si>
    <t>TEQJ204-040X40X1,5</t>
  </si>
  <si>
    <t>TUBO ACC. AISI J204 ELETTR.</t>
  </si>
  <si>
    <t>40 X 40 X 1,5</t>
  </si>
  <si>
    <t>MT</t>
  </si>
  <si>
    <t>TEQJ4-020X20X1,5</t>
  </si>
  <si>
    <t>TUBO ACC. AISI J4 ELETTR.</t>
  </si>
  <si>
    <t>20 X 20 X 1,5</t>
  </si>
  <si>
    <t>MT</t>
  </si>
  <si>
    <t>TEQJ4-025X25X1,2</t>
  </si>
  <si>
    <t>TUBO ACC. AISI J4 ELETTR.</t>
  </si>
  <si>
    <t>25 X 25 X 1,2</t>
  </si>
  <si>
    <t>MT</t>
  </si>
  <si>
    <t>TEQJ4-025X25X2,0</t>
  </si>
  <si>
    <t>TUBO ACC. AISI J4 ELETTR.</t>
  </si>
  <si>
    <t>25 X 25 X 2</t>
  </si>
  <si>
    <t>MT</t>
  </si>
  <si>
    <t>TEQJ4-040X40X1,5</t>
  </si>
  <si>
    <t>TUBO ACC. AISI J4 ELETTR.</t>
  </si>
  <si>
    <t>40 X 40 X 1,5</t>
  </si>
  <si>
    <t>MT</t>
  </si>
  <si>
    <t>TER304-</t>
  </si>
  <si>
    <t>TUBO ACC. AISI 304 ELETTR.</t>
  </si>
  <si>
    <t xml:space="preserve"> </t>
  </si>
  <si>
    <t>MT</t>
  </si>
  <si>
    <t>TER304-020X10X1</t>
  </si>
  <si>
    <t>TUBO ACC. AISI 304 ELETTR.</t>
  </si>
  <si>
    <t>20 X 10 X 1</t>
  </si>
  <si>
    <t>MT</t>
  </si>
  <si>
    <t>TER304-020X10X1,5</t>
  </si>
  <si>
    <t>TUBO ACC. AISI 304 ELETTR.</t>
  </si>
  <si>
    <t>20 X 10 X 1,5</t>
  </si>
  <si>
    <t>MT</t>
  </si>
  <si>
    <t>TER304-020X15X1,5</t>
  </si>
  <si>
    <t>TUBO ACC. AISI 304 ELETTR.</t>
  </si>
  <si>
    <t>20 X 15 X 1,5</t>
  </si>
  <si>
    <t>MT</t>
  </si>
  <si>
    <t>TER304-025X10X1,5</t>
  </si>
  <si>
    <t>TUBO ACC. AISI 304 ELETTR.</t>
  </si>
  <si>
    <t>25 X 10 X 1,5</t>
  </si>
  <si>
    <t>MT</t>
  </si>
  <si>
    <t>TER304-025X15X1,0</t>
  </si>
  <si>
    <t>TUBO ACC. AISI 304 ELETTR.</t>
  </si>
  <si>
    <t>25 X 15 X 1,0</t>
  </si>
  <si>
    <t>LAM. ACC. AISI 304 2B</t>
  </si>
  <si>
    <t>3,0 X 1250 X 3000</t>
  </si>
  <si>
    <t>KG</t>
  </si>
  <si>
    <t>L23043,0X1500X3000</t>
  </si>
  <si>
    <t xml:space="preserve">LAM. ACC. AISI 304 2B   </t>
  </si>
  <si>
    <t>3,0 X 1500 X 3000</t>
  </si>
  <si>
    <t>KG</t>
  </si>
  <si>
    <t>L23043,0X1500X300P</t>
  </si>
  <si>
    <t>LAM. ACC. AISI 304 2B + PVC</t>
  </si>
  <si>
    <t>3,0 X 1500 X 3000</t>
  </si>
  <si>
    <t>KG</t>
  </si>
  <si>
    <t>L23043,0X1500X4000</t>
  </si>
  <si>
    <t xml:space="preserve">LAM. ACC. AISI 304 2B   </t>
  </si>
  <si>
    <t>3,0 X 1500 X 4000</t>
  </si>
  <si>
    <t>KG</t>
  </si>
  <si>
    <t>L23043,0X2000X4000</t>
  </si>
  <si>
    <t>LAM. ACC. AISI 304 2B</t>
  </si>
  <si>
    <t>3,0 X 2000 X 4000</t>
  </si>
  <si>
    <t>KG</t>
  </si>
  <si>
    <t>L23043,5X1000X2000</t>
  </si>
  <si>
    <t>LAM. ACC. AISI 304 2B</t>
  </si>
  <si>
    <t>3,5 X 1000 X 2000</t>
  </si>
  <si>
    <t>KG</t>
  </si>
  <si>
    <t>L23044,0X1000X2000</t>
  </si>
  <si>
    <t>LAM. ACC. AISI 304 2B</t>
  </si>
  <si>
    <t>4,0 X 1000 X 2000</t>
  </si>
  <si>
    <t>KG</t>
  </si>
  <si>
    <t>L23044,0X1250X2500</t>
  </si>
  <si>
    <t>LAM. ACC. AISI 304 2B</t>
  </si>
  <si>
    <t>4,0 X 1250 X 2500</t>
  </si>
  <si>
    <t>KG</t>
  </si>
  <si>
    <t>L23044,0X1250X3000</t>
  </si>
  <si>
    <t>LAM. ACC. AISI 304 2B</t>
  </si>
  <si>
    <t>4,0 X 1250 X 3000</t>
  </si>
  <si>
    <t>KG</t>
  </si>
  <si>
    <t>L23044,0X1500X3000</t>
  </si>
  <si>
    <t>LAM. ACC. AISI 304 2B</t>
  </si>
  <si>
    <t>4,0 X 1500 X 3000</t>
  </si>
  <si>
    <t>KG</t>
  </si>
  <si>
    <t>L23044,0X1500X300P</t>
  </si>
  <si>
    <t>LAM. ACC. AISI 304 2B + PVC</t>
  </si>
  <si>
    <t>4,0 X 1500 X 3000</t>
  </si>
  <si>
    <t>KG</t>
  </si>
  <si>
    <t>L23044,0X1500X4000</t>
  </si>
  <si>
    <t>LAM. ACC. AISI 304 2B</t>
  </si>
  <si>
    <t>4,0 X 1500 X 4000</t>
  </si>
  <si>
    <t>KG</t>
  </si>
  <si>
    <t>L23045,0X1000X2000</t>
  </si>
  <si>
    <t>LAM. ACC. AISI 304 2B</t>
  </si>
  <si>
    <t>5,0 X 1000 X 2000</t>
  </si>
  <si>
    <t>KG</t>
  </si>
  <si>
    <t>L23045,0X1000X3000</t>
  </si>
  <si>
    <t>LAM. ACC. AISI 304 2B</t>
  </si>
  <si>
    <t>5,0 X 1000 X 3000</t>
  </si>
  <si>
    <t>KG</t>
  </si>
  <si>
    <t>L23045,0X1250X2500</t>
  </si>
  <si>
    <t>LAM. ACC. AISI 304 2B</t>
  </si>
  <si>
    <t>5,0 X 1250 X 2500</t>
  </si>
  <si>
    <t>KG</t>
  </si>
  <si>
    <t>L23045,0X1250X3000</t>
  </si>
  <si>
    <t>LAM. ACC. AISI 304 2B</t>
  </si>
  <si>
    <t>5,0 X 1250 X 3000</t>
  </si>
  <si>
    <t>KG</t>
  </si>
  <si>
    <t>L23045,0X1500X3000</t>
  </si>
  <si>
    <t>LAM. ACC. AISI 304 2B</t>
  </si>
  <si>
    <t>5,0 X 1500 X 3000</t>
  </si>
  <si>
    <t>KG</t>
  </si>
  <si>
    <t>L23045,0X1500X300P</t>
  </si>
  <si>
    <t>LAM. ACC. AISI 304 2B + PVC</t>
  </si>
  <si>
    <t>5,0 X 1500 X 3000</t>
  </si>
  <si>
    <t>KG</t>
  </si>
  <si>
    <t>L23046,0X1000X2000</t>
  </si>
  <si>
    <t>LAM. ACC. AISI 304 2B</t>
  </si>
  <si>
    <t>6,0 X 1000 X 2000</t>
  </si>
  <si>
    <t>KG</t>
  </si>
  <si>
    <t>L23046,0X1250X3000</t>
  </si>
  <si>
    <t>LAM. ACC. AISI 304 2B</t>
  </si>
  <si>
    <t>6,0 X 1250 X 3000</t>
  </si>
  <si>
    <t>KG</t>
  </si>
  <si>
    <t>L23046,0X1500X3000</t>
  </si>
  <si>
    <t>LAM. ACC. AISI 304 2B</t>
  </si>
  <si>
    <t>6,0 X 1500 X 3000</t>
  </si>
  <si>
    <t>KG</t>
  </si>
  <si>
    <t>TUBO ACC. AISI 304 ELETTR.</t>
  </si>
  <si>
    <t>40 X 30 X 1</t>
  </si>
  <si>
    <t>MT</t>
  </si>
  <si>
    <t>TER304-040X30X1,2</t>
  </si>
  <si>
    <t>TUBO ACC. AISI 304 ELETTR.</t>
  </si>
  <si>
    <t>40 X 30 X 1,2</t>
  </si>
  <si>
    <t>MT</t>
  </si>
  <si>
    <t>TER304-040X30X1,5</t>
  </si>
  <si>
    <t>TUBO ACC. AISI 304 ELETTR.</t>
  </si>
  <si>
    <t>40 X 30 X 1,5</t>
  </si>
  <si>
    <t>MT</t>
  </si>
  <si>
    <t>TER304-040X30X2</t>
  </si>
  <si>
    <t>TUBO ACC. AISI 304 ELETTR.</t>
  </si>
  <si>
    <t>40 X 30 X 2</t>
  </si>
  <si>
    <t>MT</t>
  </si>
  <si>
    <t>TER304-040X30X3</t>
  </si>
  <si>
    <t>TUBO ACC. AISI 304 ELETTR.</t>
  </si>
  <si>
    <t>40 X 30 X 3</t>
  </si>
  <si>
    <t>MT</t>
  </si>
  <si>
    <t>TER304-050X20X1</t>
  </si>
  <si>
    <t>TUBO ACC. AISI 304 ELETTR.</t>
  </si>
  <si>
    <t>50 X 20 X 1</t>
  </si>
  <si>
    <t>MT</t>
  </si>
  <si>
    <t>TER304-050X20X1,2</t>
  </si>
  <si>
    <t>TUBO ACC. AISI 304 ELETTR.</t>
  </si>
  <si>
    <t>50 X 20 X 1,2</t>
  </si>
  <si>
    <t>MT</t>
  </si>
  <si>
    <t>TER304-050X20X1,5</t>
  </si>
  <si>
    <t>TUBO ACC. AISI 304 ELETTR.</t>
  </si>
  <si>
    <t>50 X 20 X 1,5</t>
  </si>
  <si>
    <t>MT</t>
  </si>
  <si>
    <t>TER304-050X20X2</t>
  </si>
  <si>
    <t>TUBO ACC. AISI 304 ELETTR.</t>
  </si>
  <si>
    <t>50 X 20 X 2</t>
  </si>
  <si>
    <t>MT</t>
  </si>
  <si>
    <t>TER304-050X25X1,2</t>
  </si>
  <si>
    <t>TUBO ACC. AISI 304 ELETTR.</t>
  </si>
  <si>
    <t>50 X 25 X 1,2</t>
  </si>
  <si>
    <t>MT</t>
  </si>
  <si>
    <t>TER304-050X25X1,5</t>
  </si>
  <si>
    <t>TUBO ACC. AISI 304 ELETTR.</t>
  </si>
  <si>
    <t>50 X 25 X 1,5</t>
  </si>
  <si>
    <t>MT</t>
  </si>
  <si>
    <t>TER304-050X25X2</t>
  </si>
  <si>
    <t>TUBO ACC. AISI 304 ELETTR.</t>
  </si>
  <si>
    <t>50 X 25 X 2</t>
  </si>
  <si>
    <t>MT</t>
  </si>
  <si>
    <t>TER304-050X25X3</t>
  </si>
  <si>
    <t>TUBO ACC. AISI 304 ELETTR.</t>
  </si>
  <si>
    <t>50 X 25 X 3</t>
  </si>
  <si>
    <t>MT</t>
  </si>
  <si>
    <t>TER304-050X30X1,2</t>
  </si>
  <si>
    <t>TUBO ACC. AISI 304 ELETTR.</t>
  </si>
  <si>
    <t>50 X 30 X 1,2</t>
  </si>
  <si>
    <t>MT</t>
  </si>
  <si>
    <t>TER304-050X30X1,5</t>
  </si>
  <si>
    <t>TUBO ACC. AISI 304 ELETTR.</t>
  </si>
  <si>
    <t>50 X 30 X 1,5</t>
  </si>
  <si>
    <t>MT</t>
  </si>
  <si>
    <t>TER304-050X30X2</t>
  </si>
  <si>
    <t>TUBO ACC. AISI 304 ELETTR.</t>
  </si>
  <si>
    <t>50 X 30 X 2</t>
  </si>
  <si>
    <t>MT</t>
  </si>
  <si>
    <t>TER304-050X30X3</t>
  </si>
  <si>
    <t>TUBO ACC. AISI 304 ELETTR.</t>
  </si>
  <si>
    <t>50 X 30 X 3</t>
  </si>
  <si>
    <t>MT</t>
  </si>
  <si>
    <t>TER304-050X40X2</t>
  </si>
  <si>
    <t>TUBO ACC. AISI 304 ELETTR.</t>
  </si>
  <si>
    <t>50 X 40 X 2</t>
  </si>
  <si>
    <t>MT</t>
  </si>
  <si>
    <t>TER304-060X20X1,2</t>
  </si>
  <si>
    <t>TUBO ACC. AISI 304 ELETTR.</t>
  </si>
  <si>
    <t>60 X 20 X 1,2</t>
  </si>
  <si>
    <t>MT</t>
  </si>
  <si>
    <t>TER304-060X20X1,5</t>
  </si>
  <si>
    <t>TUBO ACC. AISI 304 ELETTR.</t>
  </si>
  <si>
    <t>60 X 20 X 1,5</t>
  </si>
  <si>
    <t>MT</t>
  </si>
  <si>
    <t>TER304-060X20X2,0</t>
  </si>
  <si>
    <t>TUBO ACC. AISI 304 ELETTR.</t>
  </si>
  <si>
    <t>60 X 20 X 2</t>
  </si>
  <si>
    <t>MT</t>
  </si>
  <si>
    <t>TER304-060X30X1,5</t>
  </si>
  <si>
    <t>TUBO ACC. AISI 304 ELETTR.</t>
  </si>
  <si>
    <t>60 X 30 X 1,5</t>
  </si>
  <si>
    <t>MT</t>
  </si>
  <si>
    <t>TER304-060X30X2</t>
  </si>
  <si>
    <t>TUBO ACC. AISI 304 ELETTR.</t>
  </si>
  <si>
    <t>60 X 30 X 2</t>
  </si>
  <si>
    <t>MT</t>
  </si>
  <si>
    <t>TER304-060X30X3</t>
  </si>
  <si>
    <t>TUBO ACC. AISI 304 ELETTR.</t>
  </si>
  <si>
    <t>60 X 30 X 3</t>
  </si>
  <si>
    <t>MT</t>
  </si>
  <si>
    <t>TER304-060X40X1,2</t>
  </si>
  <si>
    <t>TUBO ACC. AISI 304 ELETTR.</t>
  </si>
  <si>
    <t>60 X 40 X 1,2</t>
  </si>
  <si>
    <t>MT</t>
  </si>
  <si>
    <t>TER304-060X40X1,5</t>
  </si>
  <si>
    <t>TUBO ACC. AISI 304 ELETTR.</t>
  </si>
  <si>
    <t>60 X 40 X 1,5</t>
  </si>
  <si>
    <t>MT</t>
  </si>
  <si>
    <t>TER304-060X40X2</t>
  </si>
  <si>
    <t>TUBO ACC. AISI 304 ELETTR.</t>
  </si>
  <si>
    <t>60 X 40 X 2</t>
  </si>
  <si>
    <t>MT</t>
  </si>
  <si>
    <t>TER304-060X40X3</t>
  </si>
  <si>
    <t>TUBO ACC. AISI 304 ELETTR.</t>
  </si>
  <si>
    <t>60 X 40 X 3</t>
  </si>
  <si>
    <t>MT</t>
  </si>
  <si>
    <t>TER304-060X40X4</t>
  </si>
  <si>
    <t>TUBO ACC. AISI 304 ELETTR.</t>
  </si>
  <si>
    <t>60 X 40 X 4</t>
  </si>
  <si>
    <t>MT</t>
  </si>
  <si>
    <t>TER304-070X20X1,2</t>
  </si>
  <si>
    <t>TUBO ACC. AISI 304 ELETTR.</t>
  </si>
  <si>
    <t>70 X 20 X 1,2</t>
  </si>
  <si>
    <t>MT</t>
  </si>
  <si>
    <t>TER304-070X30X1,5</t>
  </si>
  <si>
    <t>TUBO ACC. AISI 304 ELETTR.</t>
  </si>
  <si>
    <t>70 X 30 X 1,5</t>
  </si>
  <si>
    <t>MT</t>
  </si>
  <si>
    <t>TER304-070X40X3,0</t>
  </si>
  <si>
    <t>TUBO ACC. AISI 304 ELETTR.</t>
  </si>
  <si>
    <t>70 X 40 X 3,0</t>
  </si>
  <si>
    <t>MT</t>
  </si>
  <si>
    <t>TER304-080X30X2</t>
  </si>
  <si>
    <t>TUBO ACC. AISI 304 ELETTR.</t>
  </si>
  <si>
    <t>80 X 30 X 2</t>
  </si>
  <si>
    <t>MT</t>
  </si>
  <si>
    <t>TER304-080X40X1,5</t>
  </si>
  <si>
    <t>TUBO ACC. AISI 304 ELETTR.</t>
  </si>
  <si>
    <t>80 X 40 X 1,5</t>
  </si>
  <si>
    <t>MT</t>
  </si>
  <si>
    <t>TER304-080X40X2</t>
  </si>
  <si>
    <t>TUBO ACC. AISI 304 ELETTR.</t>
  </si>
  <si>
    <t>80 X 40 X 2</t>
  </si>
  <si>
    <t>MT</t>
  </si>
  <si>
    <t>TER304-080X40X3</t>
  </si>
  <si>
    <t>TUBO ACC. AISI 304 ELETTR.</t>
  </si>
  <si>
    <t>80 X 40 X 3</t>
  </si>
  <si>
    <t>MT</t>
  </si>
  <si>
    <t>TER304-080X40X4</t>
  </si>
  <si>
    <t>TUBO ACC. AISI 304 ELETTR.</t>
  </si>
  <si>
    <t>80 X 40 X 4</t>
  </si>
  <si>
    <t>MT</t>
  </si>
  <si>
    <t>TER304-080X50X2</t>
  </si>
  <si>
    <t>TUBO ACC. AISI 304 ELETTR.</t>
  </si>
  <si>
    <t>80 X 50 X 2</t>
  </si>
  <si>
    <t>MT</t>
  </si>
  <si>
    <t>TER304-080X50X3</t>
  </si>
  <si>
    <t>TUBO ACC. AISI 304 ELETTR.</t>
  </si>
  <si>
    <t>80 X 50 X 3</t>
  </si>
  <si>
    <t>MT</t>
  </si>
  <si>
    <t>TER304-080X60X2</t>
  </si>
  <si>
    <t>TUBO ACC. AISI 304 ELETTR.</t>
  </si>
  <si>
    <t>80 X 60 X 2</t>
  </si>
  <si>
    <t>MT</t>
  </si>
  <si>
    <t>TER304-080X60X3</t>
  </si>
  <si>
    <t>TUBO ACC. AISI 304 ELETTR.</t>
  </si>
  <si>
    <t>80 X 60 X 3</t>
  </si>
  <si>
    <t>MT</t>
  </si>
  <si>
    <t>TER304-080X60X4</t>
  </si>
  <si>
    <t>TUBO ACC. AISI 304 ELETTR.</t>
  </si>
  <si>
    <t>80 X 60 X 4</t>
  </si>
  <si>
    <t>MT</t>
  </si>
  <si>
    <t>TER304-100X40X1,5</t>
  </si>
  <si>
    <t>TUBO ACC. AISI 304 ELETTR.</t>
  </si>
  <si>
    <t>100 X 40 X 1,5</t>
  </si>
  <si>
    <t>MT</t>
  </si>
  <si>
    <t>TUBO ACC. AISI 316 RICOTTO</t>
  </si>
  <si>
    <t>16  X 0,5</t>
  </si>
  <si>
    <t>MT</t>
  </si>
  <si>
    <t>TRI316-016X0,7</t>
  </si>
  <si>
    <t>TUBO ACC. AISI 316 RICOTTO</t>
  </si>
  <si>
    <t>16  X 0,7</t>
  </si>
  <si>
    <t>MT</t>
  </si>
  <si>
    <t>TRI316-016X1,0</t>
  </si>
  <si>
    <t>TUBO ACC. AISI 316 RICOTTO</t>
  </si>
  <si>
    <t>16 X 1</t>
  </si>
  <si>
    <t>MT</t>
  </si>
  <si>
    <t>TRI316-017,20X1,5</t>
  </si>
  <si>
    <t>TUBO ACC. AISI 316 RICOTTO</t>
  </si>
  <si>
    <t>17,20 X 1,5</t>
  </si>
  <si>
    <t>MT</t>
  </si>
  <si>
    <t>TRI316-019,05X1,65</t>
  </si>
  <si>
    <t>TUBO ACC. AISI 316 RICOTTO</t>
  </si>
  <si>
    <t>19,05 X 1,65</t>
  </si>
  <si>
    <t>MT</t>
  </si>
  <si>
    <t>TRI316-021,30X2,77</t>
  </si>
  <si>
    <t>TUBO ACC. AISI 316 RICOTTO</t>
  </si>
  <si>
    <t>21,30 X 2,77</t>
  </si>
  <si>
    <t>MT</t>
  </si>
  <si>
    <t>TRI316-021,34X2,11</t>
  </si>
  <si>
    <t>TUBO ACC. AISI 316 RICOTTO</t>
  </si>
  <si>
    <t>21,34 X 2,11</t>
  </si>
  <si>
    <t>MT</t>
  </si>
  <si>
    <t>TRI316-025,00X1,0</t>
  </si>
  <si>
    <t>TUBO ACC. AISI 316 RICOTTO</t>
  </si>
  <si>
    <t>25,00 X 1,0</t>
  </si>
  <si>
    <t>MT</t>
  </si>
  <si>
    <t>TRI316-025,00X1,5</t>
  </si>
  <si>
    <t>TUBO ACC. AISI 316 RICOTTO</t>
  </si>
  <si>
    <t>25,00 X 1,5</t>
  </si>
  <si>
    <t>MT</t>
  </si>
  <si>
    <t>TRI316-025,00X2,0</t>
  </si>
  <si>
    <t>TUBO ACC. AISI 316 RICOTTO</t>
  </si>
  <si>
    <t>25,00 X 2,0</t>
  </si>
  <si>
    <t>MT</t>
  </si>
  <si>
    <t>TRI316-025,4X1,5</t>
  </si>
  <si>
    <t>TUBO ACC. AISI 316 RICOTTO</t>
  </si>
  <si>
    <t>25,40 X 1,5</t>
  </si>
  <si>
    <t>MT</t>
  </si>
  <si>
    <t>TRI316-026,90X2,0</t>
  </si>
  <si>
    <t>TUBO ACC. AISI 316 RICOTTO</t>
  </si>
  <si>
    <t>26,90 X 2,0</t>
  </si>
  <si>
    <t>MT</t>
  </si>
  <si>
    <t>TRI316-030,00X1,5</t>
  </si>
  <si>
    <t>TUBO ACC. AISI 316 RICOTTO</t>
  </si>
  <si>
    <t>30,00 X 1,5</t>
  </si>
  <si>
    <t>MT</t>
  </si>
  <si>
    <t>TRI316-032,00X1,5</t>
  </si>
  <si>
    <t>TUBO ACC. AISI 316 RICOTTO</t>
  </si>
  <si>
    <t>32,00 X 1,5</t>
  </si>
  <si>
    <t>MT</t>
  </si>
  <si>
    <t>TRI316-033,40X2,77</t>
  </si>
  <si>
    <t>TUBO ACC. AISI 316 RICOTTO</t>
  </si>
  <si>
    <t>33,40 X 2,77</t>
  </si>
  <si>
    <t>MT</t>
  </si>
  <si>
    <t>TRI316-033,4X3,38</t>
  </si>
  <si>
    <t>TUBO ACC. AISI 316 RICOTTO</t>
  </si>
  <si>
    <t>33,40 X 3,38</t>
  </si>
  <si>
    <t>MT</t>
  </si>
  <si>
    <t>TRI316-033,70X1,5</t>
  </si>
  <si>
    <t>TUBO ACC. AISI 316 RICOTTO</t>
  </si>
  <si>
    <t>33,70 X 1,5</t>
  </si>
  <si>
    <t>MT</t>
  </si>
  <si>
    <t>TRI316-033,70X2,0</t>
  </si>
  <si>
    <t>TUBO ACC. AISI 316 RICOTTO</t>
  </si>
  <si>
    <t>33,70 X 2,0</t>
  </si>
  <si>
    <t>MT</t>
  </si>
  <si>
    <t>TRI316-035,00X1,5</t>
  </si>
  <si>
    <t>TUBO ACC. AISI 316 RICOTTO</t>
  </si>
  <si>
    <t>35,00 X 1,5</t>
  </si>
  <si>
    <t>MT</t>
  </si>
  <si>
    <t>TRI316-042,4X2,0</t>
  </si>
  <si>
    <t>TUBO ACC. AISI 316 RICOTTO</t>
  </si>
  <si>
    <t>42,40 X 2,0</t>
  </si>
  <si>
    <t>MT</t>
  </si>
  <si>
    <t>TRI316-042,4X2,77</t>
  </si>
  <si>
    <t>TUBO ACC. AISI 316 RICOTTO</t>
  </si>
  <si>
    <t>42,40 X 2,77</t>
  </si>
  <si>
    <t>MT</t>
  </si>
  <si>
    <t>TRI316-048,3X2,0</t>
  </si>
  <si>
    <t>TUBO ACC. AISI 316 RICOTTO</t>
  </si>
  <si>
    <t>48,30 X 2,0</t>
  </si>
  <si>
    <t>MT</t>
  </si>
  <si>
    <t>TRI316-048,3X2,77</t>
  </si>
  <si>
    <t>TUBO ACC. AISI 316 RICOTTO</t>
  </si>
  <si>
    <t>48,30 X 2,77</t>
  </si>
  <si>
    <t>MT</t>
  </si>
  <si>
    <t>TRI316-048,3X3,68</t>
  </si>
  <si>
    <t>TUBO ACC. AISI 316 RICOTTO</t>
  </si>
  <si>
    <t>48,30 X 3,68</t>
  </si>
  <si>
    <t>MT</t>
  </si>
  <si>
    <t>TRI316-060,3X2,77</t>
  </si>
  <si>
    <t>TUBO ACC. AISI 316 RICOTTO</t>
  </si>
  <si>
    <t>60,30 X 2,77</t>
  </si>
  <si>
    <t>MT</t>
  </si>
  <si>
    <t>TRI316-060,3X3,91</t>
  </si>
  <si>
    <t>TUBO ACC. AISI 316 RICOTTO</t>
  </si>
  <si>
    <t>60,30 X 3,91</t>
  </si>
  <si>
    <t>MT</t>
  </si>
  <si>
    <t>TRI316-073,0X3,05</t>
  </si>
  <si>
    <t>TUBO ACC. AISI 316 RICOTTO</t>
  </si>
  <si>
    <t>73,03 X 3,05</t>
  </si>
  <si>
    <t>MT</t>
  </si>
  <si>
    <t>TRI316-088,9X2,11</t>
  </si>
  <si>
    <t>TUBO ACC. AISI 316 RICOTTO</t>
  </si>
  <si>
    <t>88,90 X 2,11</t>
  </si>
  <si>
    <t>MT</t>
  </si>
  <si>
    <t>TRI316-088,9X3,05</t>
  </si>
  <si>
    <t>TUBO ACC. AISI 316 RICOTTO</t>
  </si>
  <si>
    <t>88,90 X 3,05</t>
  </si>
  <si>
    <t>MT</t>
  </si>
  <si>
    <t>TRI316-114,3X3,05</t>
  </si>
  <si>
    <t>TUBO ACC. AISI 316 RICOTTO</t>
  </si>
  <si>
    <t>114,3 X 3,05</t>
  </si>
  <si>
    <t>MT</t>
  </si>
  <si>
    <t>TRO304</t>
  </si>
  <si>
    <t>TRONCHETTO ACC. AISI 304</t>
  </si>
  <si>
    <t>PZ</t>
  </si>
  <si>
    <t>TRO304-010,2</t>
  </si>
  <si>
    <t>TRONCHETTO ACC. AISI 304</t>
  </si>
  <si>
    <t>10,20</t>
  </si>
  <si>
    <t>PZ</t>
  </si>
  <si>
    <t>13,72</t>
  </si>
  <si>
    <t>PZ</t>
  </si>
  <si>
    <t>TRO304-017,2</t>
  </si>
  <si>
    <t>TRONCHETTO ACC. AISI 304</t>
  </si>
  <si>
    <t>17.20</t>
  </si>
  <si>
    <t>PZ</t>
  </si>
  <si>
    <t>TRO304-021,3</t>
  </si>
  <si>
    <t>TRONCHETTO ACC. AISI 304</t>
  </si>
  <si>
    <t>21,30</t>
  </si>
  <si>
    <t>PZ</t>
  </si>
  <si>
    <t>TER304-200X100X2</t>
  </si>
  <si>
    <t>TUBO ACC. AISI 304 ELETTR.</t>
  </si>
  <si>
    <t>200 X 100 X 2</t>
  </si>
  <si>
    <t>MT</t>
  </si>
  <si>
    <t>TER304-200X100X3</t>
  </si>
  <si>
    <t>TUBO ACC. AISI 304 ELETTR.</t>
  </si>
  <si>
    <t>200 X 100 X 3</t>
  </si>
  <si>
    <t>MT</t>
  </si>
  <si>
    <t>TER304-200X100X4</t>
  </si>
  <si>
    <t>TUBO ACC. AISI 304 ELETTR.</t>
  </si>
  <si>
    <t>200 X 100 X 4</t>
  </si>
  <si>
    <t>MT</t>
  </si>
  <si>
    <t>TER304-200X100X5</t>
  </si>
  <si>
    <t>TUBO ACC. AISI 304 ELETTR.</t>
  </si>
  <si>
    <t>200 X 100 X 5</t>
  </si>
  <si>
    <t>MT</t>
  </si>
  <si>
    <t>TER304-200X150X5</t>
  </si>
  <si>
    <t>TUBO ACC. AISI 304 ELETTR.</t>
  </si>
  <si>
    <t>200 X 150 X 5</t>
  </si>
  <si>
    <t>MT</t>
  </si>
  <si>
    <t>TER304-250X150X4</t>
  </si>
  <si>
    <t>TUBO ACC. AISI 304 ELETTR.</t>
  </si>
  <si>
    <t>250 X 150 X 4</t>
  </si>
  <si>
    <t>MT</t>
  </si>
  <si>
    <t>TER316</t>
  </si>
  <si>
    <t>TUBO ACC. AISI 316 ELETTR.</t>
  </si>
  <si>
    <t>MT</t>
  </si>
  <si>
    <t>TER316-030X10X1,5</t>
  </si>
  <si>
    <t>NON UTILIZZARE</t>
  </si>
  <si>
    <t>1,0 X 1500 X 3500</t>
  </si>
  <si>
    <t>KG</t>
  </si>
  <si>
    <t>L430-2,0X1000X2000</t>
  </si>
  <si>
    <t>NON UTILIZZARE</t>
  </si>
  <si>
    <t>2,0 X 1000 X 2000</t>
  </si>
  <si>
    <t>KG</t>
  </si>
  <si>
    <t>L430-2,0X1250X2500</t>
  </si>
  <si>
    <t>NON UTILIZZARE</t>
  </si>
  <si>
    <t>2,0 X 1250 X 2500</t>
  </si>
  <si>
    <t>KG</t>
  </si>
  <si>
    <t>L430-2,0X1500X3000</t>
  </si>
  <si>
    <t>NON UTILIZZARE</t>
  </si>
  <si>
    <t>2,0 X 1500 X 3000</t>
  </si>
  <si>
    <t>KG</t>
  </si>
  <si>
    <t>L4302X1000X2000</t>
  </si>
  <si>
    <t>NON UTILIZZARE</t>
  </si>
  <si>
    <t>2,0 X 1000 X 2000</t>
  </si>
  <si>
    <t>KG</t>
  </si>
  <si>
    <t>L4302X1500X3000</t>
  </si>
  <si>
    <t>NON UTILIZZARE</t>
  </si>
  <si>
    <t>2,0 X 1500 X 3000</t>
  </si>
  <si>
    <t>KG</t>
  </si>
  <si>
    <t>L430-3,0X1000X2000</t>
  </si>
  <si>
    <t>NON UTILIZZARE</t>
  </si>
  <si>
    <t>3,0 X 1000 X 2000</t>
  </si>
  <si>
    <t>KG</t>
  </si>
  <si>
    <t>L430-3,0X1250X2500</t>
  </si>
  <si>
    <t>NON UTILIZZARE</t>
  </si>
  <si>
    <t>3,0 X 1250 X 2500</t>
  </si>
  <si>
    <t>KG</t>
  </si>
  <si>
    <t>L430-3,0X1500X3000</t>
  </si>
  <si>
    <t>NON UTILIZZARE</t>
  </si>
  <si>
    <t>3,0 X 1500 X 3000</t>
  </si>
  <si>
    <t>KG</t>
  </si>
  <si>
    <t>LAM.UTEN.</t>
  </si>
  <si>
    <t xml:space="preserve">LAM. IN ACC. UTENSILE </t>
  </si>
  <si>
    <t>KG</t>
  </si>
  <si>
    <t>LAM321</t>
  </si>
  <si>
    <t xml:space="preserve">LAM. ACC. AISI 321    </t>
  </si>
  <si>
    <t>KG</t>
  </si>
  <si>
    <t>LAM321-02X1000X200</t>
  </si>
  <si>
    <t xml:space="preserve">LAM. ACC. AISI 321    </t>
  </si>
  <si>
    <t>2 X 1000 X 2000</t>
  </si>
  <si>
    <t>KG</t>
  </si>
  <si>
    <t>LAM321-10X1000X200</t>
  </si>
  <si>
    <t xml:space="preserve">LAM. ACC. AISI 321    </t>
  </si>
  <si>
    <t>10 X 1000 X 2000</t>
  </si>
  <si>
    <t>KG</t>
  </si>
  <si>
    <t>LBA304</t>
  </si>
  <si>
    <t>LAM. ACC. AISI 304 BA + PVC</t>
  </si>
  <si>
    <t>KG</t>
  </si>
  <si>
    <t>LBA304,15X1250X300</t>
  </si>
  <si>
    <t>NON UTILIZZARE</t>
  </si>
  <si>
    <t>MT</t>
  </si>
  <si>
    <t>TER316-060X20X2</t>
  </si>
  <si>
    <t>TUBO ACC. AISI 316 ELETTR.</t>
  </si>
  <si>
    <t>60 X 20 X 2</t>
  </si>
  <si>
    <t>MT</t>
  </si>
  <si>
    <t>TER316-060X30X1,5</t>
  </si>
  <si>
    <t>TUBO ACC. AISI 316 ELETTR.</t>
  </si>
  <si>
    <t>60 X 30 X 1,5</t>
  </si>
  <si>
    <t>MT</t>
  </si>
  <si>
    <t>TER316-060X30X2</t>
  </si>
  <si>
    <t>TUBO ACC. AISI 316 ELETTR.</t>
  </si>
  <si>
    <t>60 X 30 X 2</t>
  </si>
  <si>
    <t>MT</t>
  </si>
  <si>
    <t>TER316-060X30X3</t>
  </si>
  <si>
    <t>TUBO ACC. AISI 316 ELETTR.</t>
  </si>
  <si>
    <t>60 X 30 X 3</t>
  </si>
  <si>
    <t>MT</t>
  </si>
  <si>
    <t>TER316-060X40X2</t>
  </si>
  <si>
    <t>TUBO ACC. AISI 316 ELETTR.</t>
  </si>
  <si>
    <t>60 X 40 X 2</t>
  </si>
  <si>
    <t>MT</t>
  </si>
  <si>
    <t>TER316-060X40X3</t>
  </si>
  <si>
    <t>TUBO ACC. AISI 316 ELETTR.</t>
  </si>
  <si>
    <t>60 X 40 X 3</t>
  </si>
  <si>
    <t>MT</t>
  </si>
  <si>
    <t>TER316-080X40X2</t>
  </si>
  <si>
    <t>TUBO ACC. AISI 316 ELETTR.</t>
  </si>
  <si>
    <t>80 X 40 X 2</t>
  </si>
  <si>
    <t>MT</t>
  </si>
  <si>
    <t>TER316-080X40X3</t>
  </si>
  <si>
    <t>TUBO ACC. AISI 316 ELETTR.</t>
  </si>
  <si>
    <t>80 X 40 X 3</t>
  </si>
  <si>
    <t>MT</t>
  </si>
  <si>
    <t>TER316-100X40X2</t>
  </si>
  <si>
    <t>TUBO ACC. AISI 316 ELETTR.</t>
  </si>
  <si>
    <t>100 X 40 X 2</t>
  </si>
  <si>
    <t>MT</t>
  </si>
  <si>
    <t>TER316-100X40X3</t>
  </si>
  <si>
    <t>TUBO ACC. AISI 316 ELETTR.</t>
  </si>
  <si>
    <t>100 X 40 X 3</t>
  </si>
  <si>
    <t>MT</t>
  </si>
  <si>
    <t>TER316-100X50X2</t>
  </si>
  <si>
    <t>TUBO ACC. AISI 316 ELETTR.</t>
  </si>
  <si>
    <t>100 X 50 X 2</t>
  </si>
  <si>
    <t>MT</t>
  </si>
  <si>
    <t>TER316-100X50X3</t>
  </si>
  <si>
    <t>TUBO ACC. AISI 316 ELETTR.</t>
  </si>
  <si>
    <t>100 X 50 X 3</t>
  </si>
  <si>
    <t>MT</t>
  </si>
  <si>
    <t>TER316-100X50X4</t>
  </si>
  <si>
    <t>TUBO ACC. AISI 316 ELETTR.</t>
  </si>
  <si>
    <t>100 X 50 X 4</t>
  </si>
  <si>
    <t>MT</t>
  </si>
  <si>
    <t>TER316-100X60X3</t>
  </si>
  <si>
    <t>TUBO ACC. AISI 316 ELETTR.</t>
  </si>
  <si>
    <t>100 X 60 X 3</t>
  </si>
  <si>
    <t>MT</t>
  </si>
  <si>
    <t>TER316-120X60X2</t>
  </si>
  <si>
    <t>TUBO ACC. AISI 316 ELETTR.</t>
  </si>
  <si>
    <t>120 X 60 X 2</t>
  </si>
  <si>
    <t>MT</t>
  </si>
  <si>
    <t>TER316-120X60X3</t>
  </si>
  <si>
    <t>TUBO ACC. AISI 316 ELETTR.</t>
  </si>
  <si>
    <t>120 X 60 X 3</t>
  </si>
  <si>
    <t>MT</t>
  </si>
  <si>
    <t>TER316-120X60X4</t>
  </si>
  <si>
    <t>TUBO ACC. AISI 316 ELETTR.</t>
  </si>
  <si>
    <t>120 X 60 X 4</t>
  </si>
  <si>
    <t>MT</t>
  </si>
  <si>
    <t>TER316-200X100X4</t>
  </si>
  <si>
    <t>TUBO ACC. AISI 316 ELETTR.</t>
  </si>
  <si>
    <t>200 X 100 X 4</t>
  </si>
  <si>
    <t>MT</t>
  </si>
  <si>
    <t>TER316-200X100X5</t>
  </si>
  <si>
    <t>TUBO ACC. AISI 316 ELETTR.</t>
  </si>
  <si>
    <t>200 X 100 X 5</t>
  </si>
  <si>
    <t>MT</t>
  </si>
  <si>
    <t>TER36-100X50X2</t>
  </si>
  <si>
    <t>TUBO ACC. AISI 316 ELETTR.</t>
  </si>
  <si>
    <t>100 X 50 X 2</t>
  </si>
  <si>
    <t>MT</t>
  </si>
  <si>
    <t>TER441-040X20X1</t>
  </si>
  <si>
    <t>TUBO ACC. AISI 441 ELETTR.</t>
  </si>
  <si>
    <t>40 X 20 X 1</t>
  </si>
  <si>
    <t>MT</t>
  </si>
  <si>
    <t>TERJ4-020X10X1,5</t>
  </si>
  <si>
    <t>TUBO ACC. AISI J4 ELETTR.</t>
  </si>
  <si>
    <t>20 X 10 X 1,5</t>
  </si>
  <si>
    <t>MT</t>
  </si>
  <si>
    <t>TERJ4-030X15X1,5</t>
  </si>
  <si>
    <t>TUBO ACC. AISI J4 ELETTR.</t>
  </si>
  <si>
    <t>30 X 15 X 1,5</t>
  </si>
  <si>
    <t>MT</t>
  </si>
  <si>
    <t>TES304-</t>
  </si>
  <si>
    <t>PEZZO T A SALDARE ACC. AISI 304</t>
  </si>
  <si>
    <t>PZ</t>
  </si>
  <si>
    <t>TES304-017,20</t>
  </si>
  <si>
    <t>PEZZO T A SALDARE ACC. AISI 304</t>
  </si>
  <si>
    <t>17,20</t>
  </si>
  <si>
    <t>PZ</t>
  </si>
  <si>
    <t>TES304-021,30</t>
  </si>
  <si>
    <t>PEZZO T A SALDARE ACC. AISI 304</t>
  </si>
  <si>
    <t>21,30</t>
  </si>
  <si>
    <t>PZ</t>
  </si>
  <si>
    <t>TES304-026,90</t>
  </si>
  <si>
    <t>PEZZO T A SALDARE ACC. AISI 304</t>
  </si>
  <si>
    <t>26,90</t>
  </si>
  <si>
    <t>PZ</t>
  </si>
  <si>
    <t>TES304-033,70</t>
  </si>
  <si>
    <t>PEZZO T A SALDARE ACC. AISI 304</t>
  </si>
  <si>
    <t>33,70</t>
  </si>
  <si>
    <t>PZ</t>
  </si>
  <si>
    <t>TES304-042,40</t>
  </si>
  <si>
    <t>PEZZO T A SALDARE ACC. AISI 304</t>
  </si>
  <si>
    <t>42,40</t>
  </si>
  <si>
    <t>PZ</t>
  </si>
  <si>
    <t>TES304-048,30</t>
  </si>
  <si>
    <t>PEZZO T A SALDARE ACC. AISI 304</t>
  </si>
  <si>
    <t>48,30</t>
  </si>
  <si>
    <t>PZ</t>
  </si>
  <si>
    <t>TES304-060,30</t>
  </si>
  <si>
    <t>PEZZO T A SALDARE ACC. AISI 304</t>
  </si>
  <si>
    <t>60,30</t>
  </si>
  <si>
    <t>PZ</t>
  </si>
  <si>
    <t>TES304-076,10</t>
  </si>
  <si>
    <t>PEZZO T A SALDARE ACC. AISI 304</t>
  </si>
  <si>
    <t>76,10</t>
  </si>
  <si>
    <t>PZ</t>
  </si>
  <si>
    <t>TES304-088,90</t>
  </si>
  <si>
    <t>PEZZO T A SALDARE ACC. AISI 304</t>
  </si>
  <si>
    <t>88,90</t>
  </si>
  <si>
    <t>PZ</t>
  </si>
  <si>
    <t>TES304-114,3X2,0</t>
  </si>
  <si>
    <t>PEZZO T A SALDARE ACC. AISI 304</t>
  </si>
  <si>
    <t>114,3</t>
  </si>
  <si>
    <t>PZ</t>
  </si>
  <si>
    <t>TES304-139,7X2,0</t>
  </si>
  <si>
    <t>PEZZO T A SALDARE ACC. AISI 304</t>
  </si>
  <si>
    <t>139,7</t>
  </si>
  <si>
    <t>PZ</t>
  </si>
  <si>
    <t>TUBO ACC. AISI 316 S/S</t>
  </si>
  <si>
    <t>42,16  X  3,56</t>
  </si>
  <si>
    <t>MT</t>
  </si>
  <si>
    <t>TSS316-042,16X4,85</t>
  </si>
  <si>
    <t>TUBO ACC. AISI 316 S/S</t>
  </si>
  <si>
    <t>42,16  X  4,85</t>
  </si>
  <si>
    <t>MT</t>
  </si>
  <si>
    <t>TSS316-042,16X6,35</t>
  </si>
  <si>
    <t>TUBO ACC. AISI 316 S/S</t>
  </si>
  <si>
    <t>42,16  X  6,35</t>
  </si>
  <si>
    <t>MT</t>
  </si>
  <si>
    <t>TSS316-048,26X1,65</t>
  </si>
  <si>
    <t>TUBO ACC. AISI 316 S/S</t>
  </si>
  <si>
    <t>48,26  X  1,65</t>
  </si>
  <si>
    <t>MT</t>
  </si>
  <si>
    <t>TSS316-048,26X2,77</t>
  </si>
  <si>
    <t>TUBO ACC. AISI 316 S/S</t>
  </si>
  <si>
    <t>48,26  X  2,77</t>
  </si>
  <si>
    <t>MT</t>
  </si>
  <si>
    <t>TSS316-048,26X3,68</t>
  </si>
  <si>
    <t>TUBO ACC. AISI 316 S/S</t>
  </si>
  <si>
    <t>48,26  X  3,68</t>
  </si>
  <si>
    <t>MT</t>
  </si>
  <si>
    <t>TSS316-048,26X5,08</t>
  </si>
  <si>
    <t>TUBO ACC. AISI 316 S/S</t>
  </si>
  <si>
    <t>48,26  X  5,08</t>
  </si>
  <si>
    <t>MT</t>
  </si>
  <si>
    <t>TSS316-048,26X7,14</t>
  </si>
  <si>
    <t>TUBO ACC. AISI 316 S/S</t>
  </si>
  <si>
    <t>48,26  X  7,14</t>
  </si>
  <si>
    <t>MT</t>
  </si>
  <si>
    <t>TSS316-060,33X2,77</t>
  </si>
  <si>
    <t>TUBO ACC. AISI 316 S/S</t>
  </si>
  <si>
    <t>60,33  X  2,77</t>
  </si>
  <si>
    <t>MT</t>
  </si>
  <si>
    <t>TSS316-060,33X3,91</t>
  </si>
  <si>
    <t>TUBO ACC. AISI 316 S/S</t>
  </si>
  <si>
    <t>60,33  X  3,91</t>
  </si>
  <si>
    <t>MT</t>
  </si>
  <si>
    <t>TSS316-060,33X5,54</t>
  </si>
  <si>
    <t>TUBO ACC. AISI 316 S/S</t>
  </si>
  <si>
    <t>60,33  X  5,54</t>
  </si>
  <si>
    <t>MT</t>
  </si>
  <si>
    <t>TSS316-060,33X8,74</t>
  </si>
  <si>
    <t>TUBO ACC. AISI 316 S/S</t>
  </si>
  <si>
    <t>60,33  X  8,74</t>
  </si>
  <si>
    <t>MT</t>
  </si>
  <si>
    <t>TSS316-070,00X2,90</t>
  </si>
  <si>
    <t>TUBO ACC. AISI 316 S/S</t>
  </si>
  <si>
    <t>70,00  X  2,90</t>
  </si>
  <si>
    <t>MT</t>
  </si>
  <si>
    <t>TSS316-073,03X3,05</t>
  </si>
  <si>
    <t>TUBO ACC. AISI 316 S/S</t>
  </si>
  <si>
    <t>73,03  X  3,05</t>
  </si>
  <si>
    <t>MT</t>
  </si>
  <si>
    <t>TSS316-073,03X5,16</t>
  </si>
  <si>
    <t>TUBO ACC. AISI 316 S/S</t>
  </si>
  <si>
    <t>73,03  X  5,16</t>
  </si>
  <si>
    <t>MT</t>
  </si>
  <si>
    <t>TSS316-073,03X7,01</t>
  </si>
  <si>
    <t>TUBO ACC. AISI 316 S/S</t>
  </si>
  <si>
    <t>73,03  X  7,01</t>
  </si>
  <si>
    <t>MT</t>
  </si>
  <si>
    <t>TSS316-076,10X2,90</t>
  </si>
  <si>
    <t>TUBO ACC. AISI 316 S/S</t>
  </si>
  <si>
    <t>76,10  X  2,90</t>
  </si>
  <si>
    <t>MT</t>
  </si>
  <si>
    <t>TSS316-076,1X3,65</t>
  </si>
  <si>
    <t>TUBO ACC. AISI 316 S/S</t>
  </si>
  <si>
    <t>76,10  X  3,65</t>
  </si>
  <si>
    <t>MT</t>
  </si>
  <si>
    <t>TSS316-076,1X6,30</t>
  </si>
  <si>
    <t>TUBO ACC. AISI 316 S/S</t>
  </si>
  <si>
    <t>76,10  X  6,30</t>
  </si>
  <si>
    <t>MT</t>
  </si>
  <si>
    <t>TSS316-088,90X3,05</t>
  </si>
  <si>
    <t>TUBO ACC. AISI 316 S/S</t>
  </si>
  <si>
    <t>88,90  X  3,05</t>
  </si>
  <si>
    <t>MT</t>
  </si>
  <si>
    <t>TSS316-088,90X5,49</t>
  </si>
  <si>
    <t>TUBO ACC. AISI 316 S/S</t>
  </si>
  <si>
    <t>88,90  X  5,49</t>
  </si>
  <si>
    <t>MT</t>
  </si>
  <si>
    <t>TSS316-088,90X7,62</t>
  </si>
  <si>
    <t>TUBO ACC. AISI 316 S/S</t>
  </si>
  <si>
    <t>88,90  X  7,62</t>
  </si>
  <si>
    <t>MT</t>
  </si>
  <si>
    <t>TSS316-088,9X11,13</t>
  </si>
  <si>
    <t>TUBO ACC. AISI 316 S/S</t>
  </si>
  <si>
    <t>88,90  X  11,13</t>
  </si>
  <si>
    <t>MT</t>
  </si>
  <si>
    <t>TSS316-101,60X3,05</t>
  </si>
  <si>
    <t>TUBO ACC. AISI 316 S/S</t>
  </si>
  <si>
    <t>101,60  X  3,05</t>
  </si>
  <si>
    <t>MT</t>
  </si>
  <si>
    <t>TSS316-101,60X5,74</t>
  </si>
  <si>
    <t>TUBO ACC. AISI 316 S/S</t>
  </si>
  <si>
    <t>101,60  X  5,74</t>
  </si>
  <si>
    <t>MT</t>
  </si>
  <si>
    <t>TSS316-101,60X8,08</t>
  </si>
  <si>
    <t>TUBO ACC. AISI 316 S/S</t>
  </si>
  <si>
    <t>101,60  X  8,08</t>
  </si>
  <si>
    <t>MT</t>
  </si>
  <si>
    <t>TSS316-114,30X3,05</t>
  </si>
  <si>
    <t>TUBO ACC. AISI 316 S/S</t>
  </si>
  <si>
    <t>114,30  X  3,05</t>
  </si>
  <si>
    <t>MT</t>
  </si>
  <si>
    <t>TSS316-114,30X6,02</t>
  </si>
  <si>
    <t>TUBO ACC. AISI 316 S/S</t>
  </si>
  <si>
    <t>114,30  X  6,02</t>
  </si>
  <si>
    <t>MT</t>
  </si>
  <si>
    <t>TSS316-114,30X8,56</t>
  </si>
  <si>
    <t>TUBO ACC. AISI 316 S/S</t>
  </si>
  <si>
    <t>114,30  X  8,56</t>
  </si>
  <si>
    <t>MT</t>
  </si>
  <si>
    <t>TSS316-141,30X3,40</t>
  </si>
  <si>
    <t>TUBO ACC. AISI 316 S/S</t>
  </si>
  <si>
    <t>141,30 X 3,40</t>
  </si>
  <si>
    <t>MT</t>
  </si>
  <si>
    <t>TSS316-168,30X10,9</t>
  </si>
  <si>
    <t>TUBO ACC. AISI 316 S/S</t>
  </si>
  <si>
    <t>168,30 X 10,97</t>
  </si>
  <si>
    <t>MT</t>
  </si>
  <si>
    <t>TSS316-168,30X3,40</t>
  </si>
  <si>
    <t>TUBO ACC. AISI 316 S/S</t>
  </si>
  <si>
    <t>168,30 X 3,40</t>
  </si>
  <si>
    <t>MT</t>
  </si>
  <si>
    <t>TSS316-168,30X7,11</t>
  </si>
  <si>
    <t>TUBO ACC. AISI 316 S/S</t>
  </si>
  <si>
    <t>168,30 X 7,11</t>
  </si>
  <si>
    <t>MT</t>
  </si>
  <si>
    <t>TSS316-168,3X5</t>
  </si>
  <si>
    <t>TUBO ACC. AISI 316 S/S</t>
  </si>
  <si>
    <t>168,30 X 5,00</t>
  </si>
  <si>
    <t>MT</t>
  </si>
  <si>
    <t>TSS316-219,08X3,76</t>
  </si>
  <si>
    <t>TUBO ACC. AISI 316 S/S</t>
  </si>
  <si>
    <t>219,08 X 3,76</t>
  </si>
  <si>
    <t>MT</t>
  </si>
  <si>
    <t>TSS316-219,08X8,18</t>
  </si>
  <si>
    <t>TUBO ACC. AISI 316 S/S</t>
  </si>
  <si>
    <t>219,08 X 8,18</t>
  </si>
  <si>
    <t>MT</t>
  </si>
  <si>
    <t>TUBLAM</t>
  </si>
  <si>
    <t>TUBO SALDATO ACC. AISI 304</t>
  </si>
  <si>
    <t>KG</t>
  </si>
  <si>
    <t>TUBLAM304-075X03</t>
  </si>
  <si>
    <t>TUBO SALDATO ACC. AISI 304</t>
  </si>
  <si>
    <t>75 X 3</t>
  </si>
  <si>
    <t>KG</t>
  </si>
  <si>
    <t>TUBLAM310</t>
  </si>
  <si>
    <t>TUBO ACC. AISI 310</t>
  </si>
  <si>
    <t>KG</t>
  </si>
  <si>
    <t>VALSF304-</t>
  </si>
  <si>
    <t>VALVOLA A SFERA ACC. AISI 304</t>
  </si>
  <si>
    <t>PZ</t>
  </si>
  <si>
    <t>VALSF316-</t>
  </si>
  <si>
    <t>VALVOLA A SFERA ACC. AISI 316</t>
  </si>
  <si>
    <t>PZ</t>
  </si>
  <si>
    <t>VALSF316-021,30</t>
  </si>
  <si>
    <t>VALVOLA A SFERA ACC. AISI 316</t>
  </si>
  <si>
    <t>21,30</t>
  </si>
  <si>
    <t>PZ</t>
  </si>
  <si>
    <t>VALSF316-026,90</t>
  </si>
  <si>
    <t>VALVOLA A SFERA ACC. AISI 316</t>
  </si>
  <si>
    <t>26,90</t>
  </si>
  <si>
    <t>PZ</t>
  </si>
  <si>
    <t>VALSF316-033,70</t>
  </si>
  <si>
    <t>VALVOLA A SFERA ACC. AISI 316</t>
  </si>
  <si>
    <t>33,7</t>
  </si>
  <si>
    <t>PZ</t>
  </si>
  <si>
    <t>VALSF316-042,40</t>
  </si>
  <si>
    <t>VALVOLA A SFERA ACC. AISI 316</t>
  </si>
  <si>
    <t>42,40</t>
  </si>
  <si>
    <t>PZ</t>
  </si>
  <si>
    <t>VALSF316-048,30</t>
  </si>
  <si>
    <t>VALVOLA A SFERA ACC. AISI 316</t>
  </si>
  <si>
    <t>48,30</t>
  </si>
  <si>
    <t>PZ</t>
  </si>
  <si>
    <t>VALVSF316-060,30</t>
  </si>
  <si>
    <t>VALVOLA A SFERA ACC. AISI 316</t>
  </si>
  <si>
    <t>60,30</t>
  </si>
  <si>
    <t>PZ</t>
  </si>
  <si>
    <t>DISCOUNT</t>
  </si>
  <si>
    <t>Alloy Surcharge €/KG</t>
  </si>
  <si>
    <t>DKK</t>
  </si>
  <si>
    <t>EUR</t>
  </si>
  <si>
    <t>GBP</t>
  </si>
  <si>
    <t>NOK</t>
  </si>
  <si>
    <t>SEK</t>
  </si>
  <si>
    <t>TUBO ACC. AISI 304 SAT. (GR.120)</t>
  </si>
  <si>
    <t>206,00 X 3,00</t>
  </si>
  <si>
    <t>MT</t>
  </si>
  <si>
    <t>TSAT316-033,7X2,0</t>
  </si>
  <si>
    <t xml:space="preserve">TUBO ACC. AISI 316 SAT. </t>
  </si>
  <si>
    <t>33,70 X 2,00</t>
  </si>
  <si>
    <t>MT</t>
  </si>
  <si>
    <t>TSAT316-048,3X2,0</t>
  </si>
  <si>
    <t>TUBO ACC. AISI 316 SAT.</t>
  </si>
  <si>
    <t>48,30 X 2,00</t>
  </si>
  <si>
    <t>MT</t>
  </si>
  <si>
    <t>TSAT316-080X1,50</t>
  </si>
  <si>
    <t>TUBO ACC. AISI 316 SAT.</t>
  </si>
  <si>
    <t>80,00 X 1,50</t>
  </si>
  <si>
    <t>MT</t>
  </si>
  <si>
    <t>TSATJ4-016X1,0G</t>
  </si>
  <si>
    <t xml:space="preserve">TUBO ACC. AISI J4 SAT. </t>
  </si>
  <si>
    <t>16 X 1,0</t>
  </si>
  <si>
    <t>MT</t>
  </si>
  <si>
    <t>TSATJ4-025X1,5G</t>
  </si>
  <si>
    <t xml:space="preserve">TUBO ACC. AISI J4 SAT. </t>
  </si>
  <si>
    <t>25 X 1,5</t>
  </si>
  <si>
    <t>MT</t>
  </si>
  <si>
    <t>TSS304</t>
  </si>
  <si>
    <t>TUBO ACC. AISI 304 S/S</t>
  </si>
  <si>
    <t xml:space="preserve"> </t>
  </si>
  <si>
    <t>MT</t>
  </si>
  <si>
    <t>TSS304-004X1,0</t>
  </si>
  <si>
    <t>TUBO ACC. AISI 304 S/S</t>
  </si>
  <si>
    <t>4  X  1</t>
  </si>
  <si>
    <t>MT</t>
  </si>
  <si>
    <t>TSS304-006X1</t>
  </si>
  <si>
    <t>14  X  1,5</t>
  </si>
  <si>
    <t>MT</t>
  </si>
  <si>
    <t>TET304-014X1,5G</t>
  </si>
  <si>
    <t>TUBO ACC. AISI 304 ELETTR.</t>
  </si>
  <si>
    <t>14  X  1,5</t>
  </si>
  <si>
    <t>MT</t>
  </si>
  <si>
    <t>TET304-014X2,0G</t>
  </si>
  <si>
    <t>TUBO ACC. AISI 304 ELETTR.</t>
  </si>
  <si>
    <t>14  X   2</t>
  </si>
  <si>
    <t>MT</t>
  </si>
  <si>
    <t>TET304-015X0,5F</t>
  </si>
  <si>
    <t>TUBO ACC_AISI 304 ELETTR.</t>
  </si>
  <si>
    <t>15  X   0,5</t>
  </si>
  <si>
    <t>MT</t>
  </si>
  <si>
    <t>TET304-015X0,8G</t>
  </si>
  <si>
    <t>TUBO ACC. AISI 304 ELETTR.</t>
  </si>
  <si>
    <t>15  X   0,8</t>
  </si>
  <si>
    <t>MT</t>
  </si>
  <si>
    <t>TET304-015X1,0F</t>
  </si>
  <si>
    <t>TUBO ACC_AISI 304 ELETTR.</t>
  </si>
  <si>
    <t>15  X   1</t>
  </si>
  <si>
    <t>MT</t>
  </si>
  <si>
    <t>TET304-015X1,0G</t>
  </si>
  <si>
    <t>TUBO ACC. AISI 304 ELETTR.</t>
  </si>
  <si>
    <t>15  X   1</t>
  </si>
  <si>
    <t>MT</t>
  </si>
  <si>
    <t>TET304-015X1,2</t>
  </si>
  <si>
    <t>TUBO ACC. AISI 304 ELETTR.</t>
  </si>
  <si>
    <t>15  X   1,2</t>
  </si>
  <si>
    <t>MT</t>
  </si>
  <si>
    <t>TET304-015X1,5F</t>
  </si>
  <si>
    <t>TUBO ACC_AISI 304 ELETTR.</t>
  </si>
  <si>
    <t>15  X   1,5</t>
  </si>
  <si>
    <t>MT</t>
  </si>
  <si>
    <t>TET304-015X1,5G</t>
  </si>
  <si>
    <t>TUBO ACC. AISI 304 ELETTR.</t>
  </si>
  <si>
    <t>15  X   1,5</t>
  </si>
  <si>
    <t>MT</t>
  </si>
  <si>
    <t>TET304-015X2,0F</t>
  </si>
  <si>
    <t>TUBO ACC_AISI 304 ELETTR.</t>
  </si>
  <si>
    <t>15  X  2</t>
  </si>
  <si>
    <t>MT</t>
  </si>
  <si>
    <t>TET304-015X2,0G</t>
  </si>
  <si>
    <t>TUBO ACC. AISI 304 ELETTR.</t>
  </si>
  <si>
    <t>15  X  2</t>
  </si>
  <si>
    <t>MT</t>
  </si>
  <si>
    <t>TET304-016X0,8G</t>
  </si>
  <si>
    <t>TUBO ACC. AISI 304 ELETTR.</t>
  </si>
  <si>
    <t>16  X   0,8</t>
  </si>
  <si>
    <t>MT</t>
  </si>
  <si>
    <t>TET304-016X1,0F</t>
  </si>
  <si>
    <t>TUBO ACC_AISI 304 ELETTR.</t>
  </si>
  <si>
    <t>16  X   1</t>
  </si>
  <si>
    <t>MT</t>
  </si>
  <si>
    <t>TET304-016X1,0G</t>
  </si>
  <si>
    <t>TUBO ACC. AISI 304 ELETTR.</t>
  </si>
  <si>
    <t>16  X   1</t>
  </si>
  <si>
    <t>MT</t>
  </si>
  <si>
    <t>TET304-016X1,0PI</t>
  </si>
  <si>
    <t>TUBO ACC. AISI 304 ELETTR.</t>
  </si>
  <si>
    <t>16  X   1</t>
  </si>
  <si>
    <t>MT</t>
  </si>
  <si>
    <t>TET304-016X1,2F</t>
  </si>
  <si>
    <t>TUBO ACC_AISI 304 ELETTR.</t>
  </si>
  <si>
    <t>16  X   1,2</t>
  </si>
  <si>
    <t>MT</t>
  </si>
  <si>
    <t>TET304-016X1,2G</t>
  </si>
  <si>
    <t>TUBO ACC. AISI 304 ELETTR.</t>
  </si>
  <si>
    <t>16  X   1,2</t>
  </si>
  <si>
    <t>MT</t>
  </si>
  <si>
    <t>TET304-016X1,5F</t>
  </si>
  <si>
    <t>TUBO ACC_AISI 304 ELETTR.</t>
  </si>
  <si>
    <t>16  X   1,5</t>
  </si>
  <si>
    <t>MT</t>
  </si>
  <si>
    <t>TET304-016X1,5G</t>
  </si>
  <si>
    <t>TUBO ACC. AISI 304 ELETTR.</t>
  </si>
  <si>
    <t>16  X   1,5</t>
  </si>
  <si>
    <t>MT</t>
  </si>
  <si>
    <t>TET304-016X2,0F</t>
  </si>
  <si>
    <t>TUBO ACC_AISI 304 ELETTR.</t>
  </si>
  <si>
    <t>16  X   2</t>
  </si>
  <si>
    <t>MT</t>
  </si>
  <si>
    <t>TET304-016X2,0G</t>
  </si>
  <si>
    <t>TUBO ACC. AISI 304 ELETTR.</t>
  </si>
  <si>
    <t>16  X   2</t>
  </si>
  <si>
    <t>MT</t>
  </si>
  <si>
    <t>TET304-017,20X1,5F</t>
  </si>
  <si>
    <t>TUBO ACC_AISI 304 ELETTR.</t>
  </si>
  <si>
    <t>17,20  X  1,5</t>
  </si>
  <si>
    <t>MT</t>
  </si>
  <si>
    <t>TET304-017,20X1,5G</t>
  </si>
  <si>
    <t>TUBO ACC. AISI 304 ELETTR.</t>
  </si>
  <si>
    <t>17,20  X  1,5</t>
  </si>
  <si>
    <t>MT</t>
  </si>
  <si>
    <t>TET304-017,20X2,0F</t>
  </si>
  <si>
    <t>TUBO ACC_AISI 304 ELETTR.</t>
  </si>
  <si>
    <t>17,20  X  2</t>
  </si>
  <si>
    <t>MT</t>
  </si>
  <si>
    <t>TET304-017,20X2,0G</t>
  </si>
  <si>
    <t>TUBO ACC. AISI 304 ELETTR.</t>
  </si>
  <si>
    <t>17,20  X  2</t>
  </si>
  <si>
    <t>MT</t>
  </si>
  <si>
    <t>TET304-018X0,5F</t>
  </si>
  <si>
    <t>TUBO ACC_AISI 304 ELETTR.</t>
  </si>
  <si>
    <t>18   X  0,5</t>
  </si>
  <si>
    <t>MT</t>
  </si>
  <si>
    <t>TET304-018X1,0F</t>
  </si>
  <si>
    <t>TUBO ACC_AISI 304 ELETTR.</t>
  </si>
  <si>
    <t>18   X   1</t>
  </si>
  <si>
    <t>MT</t>
  </si>
  <si>
    <t>TET304-018X1,0G</t>
  </si>
  <si>
    <t>TUBO ACC. AISI 304 ELETTR.</t>
  </si>
  <si>
    <t>18   X   1</t>
  </si>
  <si>
    <t>MT</t>
  </si>
  <si>
    <t>TET304-018X1,2F</t>
  </si>
  <si>
    <t>TUBO ACC_AISI 304 ELETTR.</t>
  </si>
  <si>
    <t>18   X   1,2</t>
  </si>
  <si>
    <t>MT</t>
  </si>
  <si>
    <t>TET304-018X1,2G</t>
  </si>
  <si>
    <t>TUBO ACC. AISI 304 ELETTR.</t>
  </si>
  <si>
    <t>18   X   1,2</t>
  </si>
  <si>
    <t>MT</t>
  </si>
  <si>
    <t>TET304-018X1,5F</t>
  </si>
  <si>
    <t>TUBO ACC_AISI 304 ELETTR.</t>
  </si>
  <si>
    <t>18   X  1,5</t>
  </si>
  <si>
    <t>MT</t>
  </si>
  <si>
    <t xml:space="preserve">TUBO ACC. AISI 304 SAT. </t>
  </si>
  <si>
    <t>40 X 40 X 2,0</t>
  </si>
  <si>
    <t>MT</t>
  </si>
  <si>
    <t>TSAQ304-050X50X1,2</t>
  </si>
  <si>
    <t xml:space="preserve">TUBO ACC. AISI 304 SAT. </t>
  </si>
  <si>
    <t>50 X 50 X 1,2</t>
  </si>
  <si>
    <t>MT</t>
  </si>
  <si>
    <t>TSAQ304-050X50X1,5</t>
  </si>
  <si>
    <t xml:space="preserve">TUBO ACC. AISI 304 SAT. </t>
  </si>
  <si>
    <t>50 X 50 X 1,5</t>
  </si>
  <si>
    <t>MT</t>
  </si>
  <si>
    <t>TSAQ304-050X50X2,0</t>
  </si>
  <si>
    <t xml:space="preserve">TUBO ACC. AISI 304 SAT. </t>
  </si>
  <si>
    <t>50 X 50 X 2,0</t>
  </si>
  <si>
    <t>MT</t>
  </si>
  <si>
    <t>TSAQ304-060X60X1,5</t>
  </si>
  <si>
    <t xml:space="preserve">TUBO ACC. AISI 304 SAT. </t>
  </si>
  <si>
    <t>60 X 60 X 1,5</t>
  </si>
  <si>
    <t>MT</t>
  </si>
  <si>
    <t>TSAQ304-060X60X2,0</t>
  </si>
  <si>
    <t xml:space="preserve">TUBO ACC. AISI 304 SAT. </t>
  </si>
  <si>
    <t>60 X 60 X 2,0</t>
  </si>
  <si>
    <t>MT</t>
  </si>
  <si>
    <t>TSAQJ204040X40X1,5</t>
  </si>
  <si>
    <t xml:space="preserve">TUBO ACC. AISI J204 SAT. </t>
  </si>
  <si>
    <t>40 X 40 X 1,5</t>
  </si>
  <si>
    <t>MT</t>
  </si>
  <si>
    <t>TSAQJ4-015X15X1,5</t>
  </si>
  <si>
    <t xml:space="preserve">TUBO ACC. AISI J4 SAT. </t>
  </si>
  <si>
    <t>15 X 15 X 1,5</t>
  </si>
  <si>
    <t>MT</t>
  </si>
  <si>
    <t>TSAQJ4-020X20X1,2</t>
  </si>
  <si>
    <t xml:space="preserve">TUBO ACC. AISI J4 SAT. </t>
  </si>
  <si>
    <t>20 X 20 X 1,2</t>
  </si>
  <si>
    <t>MT</t>
  </si>
  <si>
    <t>TSAQJ4-020X20X1,5</t>
  </si>
  <si>
    <t xml:space="preserve">TUBO ACC. AISI J4 SAT. </t>
  </si>
  <si>
    <t>20 X 20 X 1,5</t>
  </si>
  <si>
    <t>MT</t>
  </si>
  <si>
    <t>TSAQJ4-025X25X1,5</t>
  </si>
  <si>
    <t xml:space="preserve">TUBO ACC. AISI J4 SAT. </t>
  </si>
  <si>
    <t>25 X 25 X 1,5</t>
  </si>
  <si>
    <t>MT</t>
  </si>
  <si>
    <t>TSAQJ4-040X40X1,5</t>
  </si>
  <si>
    <t xml:space="preserve">TUBO ACC. AISI J4 SAT. </t>
  </si>
  <si>
    <t>40 X 40 X 1,5</t>
  </si>
  <si>
    <t>MT</t>
  </si>
  <si>
    <t>TSAR304-025X15X1,5</t>
  </si>
  <si>
    <t>TUBO ACC. AISI 304 SAT. E PROT.</t>
  </si>
  <si>
    <t>25 X 15 X 1,5</t>
  </si>
  <si>
    <t>MT</t>
  </si>
  <si>
    <t>TSAR304-030X20X1,5</t>
  </si>
  <si>
    <t>TUBO ACC. AISI 304 SAT. E PROT.</t>
  </si>
  <si>
    <t>30 X 20 X 1,5</t>
  </si>
  <si>
    <t>MT</t>
  </si>
  <si>
    <t>TSAR304-030X20X2,0</t>
  </si>
  <si>
    <t>TUBO ACC. AISI 304 SAT. E PROT.</t>
  </si>
  <si>
    <t>30 X 20 X 2,0</t>
  </si>
  <si>
    <t>MT</t>
  </si>
  <si>
    <t>TSAR304-040X15X2,0</t>
  </si>
  <si>
    <t>TUBO ACC. AISI 304 SAT. E PROT.</t>
  </si>
  <si>
    <t>40 X 15 X 2,0</t>
  </si>
  <si>
    <t>MT</t>
  </si>
  <si>
    <t>TSAR304-040X20X1,0</t>
  </si>
  <si>
    <t>TUBO ACC. AISI 304 SAT. E PROT.</t>
  </si>
  <si>
    <t>40 X 20 X 1,0</t>
  </si>
  <si>
    <t>MT</t>
  </si>
  <si>
    <t>TSAR304-040X20X1,5</t>
  </si>
  <si>
    <t>TUBO ACC. AISI 304 SAT. E PROT.</t>
  </si>
  <si>
    <t>40 X 20 X 1,5</t>
  </si>
  <si>
    <t>MT</t>
  </si>
  <si>
    <t>TSAR304-040X20X2,0</t>
  </si>
  <si>
    <t>TUBO ACC. AISI 304 SAT. E PROT.</t>
  </si>
  <si>
    <t>40 X 20 X 2,0</t>
  </si>
  <si>
    <t>MT</t>
  </si>
  <si>
    <t>TSAR304-050X20X1,5</t>
  </si>
  <si>
    <t>TUBO ACC. AISI 304 SAT. E PROT.</t>
  </si>
  <si>
    <t>50 X 20 X 1,5</t>
  </si>
  <si>
    <t>MT</t>
  </si>
  <si>
    <t>TSAR304-050X20X2,0</t>
  </si>
  <si>
    <t>TUBO ACC. AISI 304 SAT. E PROT.</t>
  </si>
  <si>
    <t>50 X 20 X 2,0</t>
  </si>
  <si>
    <t>MT</t>
  </si>
  <si>
    <t>TSAR304-050X25X1,2</t>
  </si>
  <si>
    <t>TUBO ACC. AISI 304 SAT. E PROT.</t>
  </si>
  <si>
    <t>50 X 25 X 1,2</t>
  </si>
  <si>
    <t>MT</t>
  </si>
  <si>
    <t>TSAR304-050X25X1,5</t>
  </si>
  <si>
    <t>TUBO ACC. AISI 304 SAT. E PROT.</t>
  </si>
  <si>
    <t>50 X 25 X 1,5</t>
  </si>
  <si>
    <t>MT</t>
  </si>
  <si>
    <t>TSAR304-060X30X2</t>
  </si>
  <si>
    <t>TUBO ACC. AISI 304 SAT. E PROT.</t>
  </si>
  <si>
    <t>60 X 30 X 2</t>
  </si>
  <si>
    <t>MT</t>
  </si>
  <si>
    <t>TSAR304-060X40X2</t>
  </si>
  <si>
    <t>TUBO ACC. AISI 304 SAT. E PROT.</t>
  </si>
  <si>
    <t>60 X 40 X 2</t>
  </si>
  <si>
    <t>MT</t>
  </si>
  <si>
    <t>TSAR304-080X40X2</t>
  </si>
  <si>
    <t>TUBO ACC. AISI 304 SAT. E PROT.</t>
  </si>
  <si>
    <t>80 X 40 X 2</t>
  </si>
  <si>
    <t>MT</t>
  </si>
  <si>
    <t>TSAR304-100X40X2</t>
  </si>
  <si>
    <t>TUBO ACC. AISI 304 SAT. E PROT.</t>
  </si>
  <si>
    <t>100 X 40 X 2</t>
  </si>
  <si>
    <t>MT</t>
  </si>
  <si>
    <t>TSAR304-120X060X3</t>
  </si>
  <si>
    <t>TUBO ACC. AISI 304 SAT. E PROT.</t>
  </si>
  <si>
    <t>120 X 60 X 3</t>
  </si>
  <si>
    <t>MT</t>
  </si>
  <si>
    <t>TSAR304-150X100X3</t>
  </si>
  <si>
    <t>TUBO ACC. AISI 304 SAT. (GR.240) E PROT.</t>
  </si>
  <si>
    <t>150 X 100 X 3</t>
  </si>
  <si>
    <t>MT</t>
  </si>
  <si>
    <t>TSAT304</t>
  </si>
  <si>
    <t xml:space="preserve">TUBO ACC. AISI 304 SAT. </t>
  </si>
  <si>
    <t>MT</t>
  </si>
  <si>
    <t>TSAT304-010X1,0G</t>
  </si>
  <si>
    <t xml:space="preserve">TUBO ACC. AISI 304 SAT. </t>
  </si>
  <si>
    <t>10,00 X 1,00</t>
  </si>
  <si>
    <t>MT</t>
  </si>
  <si>
    <t>TSAT304-014X1,2G</t>
  </si>
  <si>
    <t xml:space="preserve">TUBO ACC. AISI 304 SAT. </t>
  </si>
  <si>
    <t>14,00 X 1,20</t>
  </si>
  <si>
    <t>MT</t>
  </si>
  <si>
    <t>TSAT304-016X1,0G</t>
  </si>
  <si>
    <t xml:space="preserve">TUBO ACC. AISI 304 SAT. </t>
  </si>
  <si>
    <t>16,00 X 1,00</t>
  </si>
  <si>
    <t>MT</t>
  </si>
  <si>
    <t>TSAT304-016X2,0G</t>
  </si>
  <si>
    <t xml:space="preserve">TUBO ACC. AISI 304 SAT. </t>
  </si>
  <si>
    <t>16,00 X 2,00</t>
  </si>
  <si>
    <t>MT</t>
  </si>
  <si>
    <t>TSAT304-020X1,0F</t>
  </si>
  <si>
    <t xml:space="preserve">TUBO ACC_ISI 304 SAT. </t>
  </si>
  <si>
    <t>20,00 X 1,00</t>
  </si>
  <si>
    <t>MT</t>
  </si>
  <si>
    <t>TSAT304-020X1,5F</t>
  </si>
  <si>
    <t xml:space="preserve">TUBO ACC_ISI 304 SAT. </t>
  </si>
  <si>
    <t>20,00 X 1,50</t>
  </si>
  <si>
    <t>MT</t>
  </si>
  <si>
    <t>TSAT304-025X1,5F</t>
  </si>
  <si>
    <t xml:space="preserve">TUBO ACC_ISI 304 SAT. </t>
  </si>
  <si>
    <t>25,00 X 1,50</t>
  </si>
  <si>
    <t>MT</t>
  </si>
  <si>
    <t>TSAT304-025X1,5G</t>
  </si>
  <si>
    <t xml:space="preserve">TUBO ACC. AISI 304 SAT. </t>
  </si>
  <si>
    <t>25,00 X 1,50</t>
  </si>
  <si>
    <t>MT</t>
  </si>
  <si>
    <t>TSAT304-030X1,5F</t>
  </si>
  <si>
    <t xml:space="preserve">TUBO ACC_ISI 304 SAT. </t>
  </si>
  <si>
    <t>30,00 X 1,50</t>
  </si>
  <si>
    <t>MT</t>
  </si>
  <si>
    <t>TSAT304-030X2,0G</t>
  </si>
  <si>
    <t xml:space="preserve">TUBO ACC. AISI 304 SAT. </t>
  </si>
  <si>
    <t>30,00 X 2,00</t>
  </si>
  <si>
    <t>MT</t>
  </si>
  <si>
    <t>TSAT304-033,7X2,0</t>
  </si>
  <si>
    <t xml:space="preserve">TUBO ACC. AISI 304 SAT. </t>
  </si>
  <si>
    <t>33,70 X 2,00</t>
  </si>
  <si>
    <t>MT</t>
  </si>
  <si>
    <t>TSAT304-035X1,5F</t>
  </si>
  <si>
    <t xml:space="preserve">TUBO ACC_ISI 304 SAT. </t>
  </si>
  <si>
    <t>35,00 X 1,50</t>
  </si>
  <si>
    <t>MT</t>
  </si>
  <si>
    <t>TUBO ACC. AISI 304 ELETTR.</t>
  </si>
  <si>
    <t>26,90   X  1,5</t>
  </si>
  <si>
    <t>10 X 1500 X 3000</t>
  </si>
  <si>
    <t>KG</t>
  </si>
  <si>
    <t>LE1316</t>
  </si>
  <si>
    <t>LAM. ACC. AISI 316 ES1</t>
  </si>
  <si>
    <t>KG</t>
  </si>
  <si>
    <t>LE131603X1000X2000</t>
  </si>
  <si>
    <t>LAM. ACC. AISI 316 ES1</t>
  </si>
  <si>
    <t>3 X 1000 X 2000</t>
  </si>
  <si>
    <t>KG</t>
  </si>
  <si>
    <t>LE131603X1500X3000</t>
  </si>
  <si>
    <t>LAM. ACC. AISI 316 ES1</t>
  </si>
  <si>
    <t>3 X 1500 X 3000</t>
  </si>
  <si>
    <t>KG</t>
  </si>
  <si>
    <t>LE131604X1000X2000</t>
  </si>
  <si>
    <t>LAM. ACC. AISI 316 ES1</t>
  </si>
  <si>
    <t>4 X 1000 X 2000</t>
  </si>
  <si>
    <t>KG</t>
  </si>
  <si>
    <t>LE131604X1500X3000</t>
  </si>
  <si>
    <t>LAM. ACC. AISI 316 ES1</t>
  </si>
  <si>
    <t>4 X 1500 X 3000</t>
  </si>
  <si>
    <t>KG</t>
  </si>
  <si>
    <t>LE131605X1000X2000</t>
  </si>
  <si>
    <t>LAM. ACC. AISI 316 ES1</t>
  </si>
  <si>
    <t>5 X 1000 X 2000</t>
  </si>
  <si>
    <t>KG</t>
  </si>
  <si>
    <t>LE131605X1000X3000</t>
  </si>
  <si>
    <t>LAM. ACC. AISI 316 ES1</t>
  </si>
  <si>
    <t>5 X 1000 X 3000</t>
  </si>
  <si>
    <t>KG</t>
  </si>
  <si>
    <t>LE131605X1250X2500</t>
  </si>
  <si>
    <t>LAM. ACC. AISI 316 ES1</t>
  </si>
  <si>
    <t>5 X 1250 X 2500</t>
  </si>
  <si>
    <t>KG</t>
  </si>
  <si>
    <t>LE131605X1250X3000</t>
  </si>
  <si>
    <t>LAM. ACC. AISI 316 ES1</t>
  </si>
  <si>
    <t>5 X 1250 X 3000</t>
  </si>
  <si>
    <t>KG</t>
  </si>
  <si>
    <t>LE131605X1500X3000</t>
  </si>
  <si>
    <t>LAM. ACC. AISI 316 ES1</t>
  </si>
  <si>
    <t>5 X 1500 X 3000</t>
  </si>
  <si>
    <t>KG</t>
  </si>
  <si>
    <t>LE131606X1000X2000</t>
  </si>
  <si>
    <t>LAM. ACC. AISI 316 ES1</t>
  </si>
  <si>
    <t>6 X 1000 X 2000</t>
  </si>
  <si>
    <t>KG</t>
  </si>
  <si>
    <t>LE131606X1250X3000</t>
  </si>
  <si>
    <t>LAM. ACC. AISI 316 ES1</t>
  </si>
  <si>
    <t>MT</t>
  </si>
  <si>
    <t>TSS304-168,28X3,40</t>
  </si>
  <si>
    <t>TUBO ACC. AISI 304 S/S</t>
  </si>
  <si>
    <t>168,28  X  3,40</t>
  </si>
  <si>
    <t>MT</t>
  </si>
  <si>
    <t>TSS304-168,28X7,11</t>
  </si>
  <si>
    <t>TUBO ACC. AISI 304 S/S</t>
  </si>
  <si>
    <t>168,28  X  7,11</t>
  </si>
  <si>
    <t>MT</t>
  </si>
  <si>
    <t>TSS304-168,3X10,97</t>
  </si>
  <si>
    <t>TUBO ACC. AISI 304 S/S</t>
  </si>
  <si>
    <t>168,28  X  10,97</t>
  </si>
  <si>
    <t>MT</t>
  </si>
  <si>
    <t>TSS304-219,1X12,7</t>
  </si>
  <si>
    <t>TUBO ACC. AISI 304 S/S</t>
  </si>
  <si>
    <t>219,10  X  12,70</t>
  </si>
  <si>
    <t>MT</t>
  </si>
  <si>
    <t>TSS304-219,1X3,76</t>
  </si>
  <si>
    <t>TUBO ACC. AISI 304 S/S</t>
  </si>
  <si>
    <t>219,10  X  3,76</t>
  </si>
  <si>
    <t>MT</t>
  </si>
  <si>
    <t>TSS304-219,1X8,18</t>
  </si>
  <si>
    <t>TUBO ACC. AISI 304 S/S</t>
  </si>
  <si>
    <t>219,10  X  8,18</t>
  </si>
  <si>
    <t>MT</t>
  </si>
  <si>
    <t>TSS304-273,0X9,27</t>
  </si>
  <si>
    <t>TUBO ACC. AISI 304 S/S</t>
  </si>
  <si>
    <t>273,0  X  9,27</t>
  </si>
  <si>
    <t>MT</t>
  </si>
  <si>
    <t>TSS304-323,9X9,52</t>
  </si>
  <si>
    <t>TUBO ACC. AISI 304 S/S</t>
  </si>
  <si>
    <t>323,9  X  9,52</t>
  </si>
  <si>
    <t>MT</t>
  </si>
  <si>
    <t>TSS310</t>
  </si>
  <si>
    <t>TUBO ACC. AISI 310  S/S</t>
  </si>
  <si>
    <t xml:space="preserve"> </t>
  </si>
  <si>
    <t>MT</t>
  </si>
  <si>
    <t>TSS310-042,16X3,56</t>
  </si>
  <si>
    <t>TUBO ACC. AISI 310 S/S</t>
  </si>
  <si>
    <t>42,16  X  3,56</t>
  </si>
  <si>
    <t>MT</t>
  </si>
  <si>
    <t>TSS310-048,26X5,08</t>
  </si>
  <si>
    <t>TUBO ACC. AISI 310 S/S</t>
  </si>
  <si>
    <t>48,26  X  5,08</t>
  </si>
  <si>
    <t>MT</t>
  </si>
  <si>
    <t>TSS310-114,30X8,56</t>
  </si>
  <si>
    <t>TUBO ACC. AISI 310 S/S</t>
  </si>
  <si>
    <t>114,30  X  8,56</t>
  </si>
  <si>
    <t>MT</t>
  </si>
  <si>
    <t>MT</t>
  </si>
  <si>
    <t>TET304-026,9X2,0F</t>
  </si>
  <si>
    <t>TUBO ACC_AISI 304 ELETTR.</t>
  </si>
  <si>
    <t>26,90   X  2</t>
  </si>
  <si>
    <t>MT</t>
  </si>
  <si>
    <t>TET304-026,9X2,0G</t>
  </si>
  <si>
    <t>TUBO ACC. AISI 304 ELETTR.</t>
  </si>
  <si>
    <t>26,90   X  2</t>
  </si>
  <si>
    <t>MT</t>
  </si>
  <si>
    <t>TET304-026,9X2,5F</t>
  </si>
  <si>
    <t>TUBO ACC_AISI 304 ELETTR.</t>
  </si>
  <si>
    <t>26,90   X  2,5</t>
  </si>
  <si>
    <t>MT</t>
  </si>
  <si>
    <t>TET304-026,9X2,5G</t>
  </si>
  <si>
    <t>TUBO ACC. AISI 304 ELETTR.</t>
  </si>
  <si>
    <t>26,90   X  2,5</t>
  </si>
  <si>
    <t>MT</t>
  </si>
  <si>
    <t>TET304-026,9X3,0F</t>
  </si>
  <si>
    <t>TUBO ACC_AISI 304 ELETTR.</t>
  </si>
  <si>
    <t>26,90   X  3</t>
  </si>
  <si>
    <t>MT</t>
  </si>
  <si>
    <t>TET304-026,9X3,0G</t>
  </si>
  <si>
    <t>TUBO ACC. AISI 304 ELETTR.</t>
  </si>
  <si>
    <t>26,90   X  3</t>
  </si>
  <si>
    <t>MT</t>
  </si>
  <si>
    <t>TET304-028X1,0F</t>
  </si>
  <si>
    <t>TUBO ACC_AISI 304 ELETTR.</t>
  </si>
  <si>
    <t>28   X  1</t>
  </si>
  <si>
    <t>MT</t>
  </si>
  <si>
    <t>TET304-028X1,0G</t>
  </si>
  <si>
    <t>TUBO ACC. AISI 304 ELETTR.</t>
  </si>
  <si>
    <t>28   X  1</t>
  </si>
  <si>
    <t>MT</t>
  </si>
  <si>
    <t>TET304-028X1,2F</t>
  </si>
  <si>
    <t>TUBO ACC_AISI 304 ELETTR.</t>
  </si>
  <si>
    <t>28   X  1,2</t>
  </si>
  <si>
    <t>MT</t>
  </si>
  <si>
    <t>TET304-028X1,2G</t>
  </si>
  <si>
    <t>TUBO ACC. AISI 304 ELETTR.</t>
  </si>
  <si>
    <t>28   X  1,2</t>
  </si>
  <si>
    <t>MT</t>
  </si>
  <si>
    <t>TET304-028X1,5F</t>
  </si>
  <si>
    <t>TUBO ACC_AISI 304 ELETTR.</t>
  </si>
  <si>
    <t>28   X  1,5</t>
  </si>
  <si>
    <t>MT</t>
  </si>
  <si>
    <t>TET304-028X1,5G</t>
  </si>
  <si>
    <t xml:space="preserve">TUBO ACC. AISI 304 ELETTR. </t>
  </si>
  <si>
    <t>28   X  1,5</t>
  </si>
  <si>
    <t>MT</t>
  </si>
  <si>
    <t>TET304-028X1,5LI</t>
  </si>
  <si>
    <t>TUBO ACC. AISI 304 L.I.</t>
  </si>
  <si>
    <t>60,30 X 1,5</t>
  </si>
  <si>
    <t>MT</t>
  </si>
  <si>
    <t>TLI304-080X1,5</t>
  </si>
  <si>
    <t>TUBO ACC. AISI 304 L.I.</t>
  </si>
  <si>
    <t>80,00 X 1,5</t>
  </si>
  <si>
    <t>MT</t>
  </si>
  <si>
    <t>TLI316</t>
  </si>
  <si>
    <t>TUBO ACC. AISI 316 L.I.</t>
  </si>
  <si>
    <t>MT</t>
  </si>
  <si>
    <t>TLIE304-</t>
  </si>
  <si>
    <t>TUBO ACC. AISI 304 L.I.E.</t>
  </si>
  <si>
    <t>MT</t>
  </si>
  <si>
    <t>TLIE304-020X1,5</t>
  </si>
  <si>
    <t>TUBO ACC. AISI 304 L.I.E.</t>
  </si>
  <si>
    <t>20 X 1,5</t>
  </si>
  <si>
    <t>MT</t>
  </si>
  <si>
    <t>TLIE304-022X1,5</t>
  </si>
  <si>
    <t>TUBO ACC. AISI 304 L.I.E.</t>
  </si>
  <si>
    <t>22 X 1,5</t>
  </si>
  <si>
    <t>MT</t>
  </si>
  <si>
    <t>TLIE304-025X1,50</t>
  </si>
  <si>
    <t>TUBO ACC. AISI 304 L.I.E.</t>
  </si>
  <si>
    <t>25 X 1,5</t>
  </si>
  <si>
    <t>MT</t>
  </si>
  <si>
    <t>TLIE304-025X2,00</t>
  </si>
  <si>
    <t>TUBO ACC. AISI 304 L.I.E.</t>
  </si>
  <si>
    <t>25 X 2,0</t>
  </si>
  <si>
    <t>MT</t>
  </si>
  <si>
    <t>TLIE304-028X1,50</t>
  </si>
  <si>
    <t>TUBO ACC. AISI 304 L.I.E.</t>
  </si>
  <si>
    <t>28 X 1,5</t>
  </si>
  <si>
    <t>MT</t>
  </si>
  <si>
    <t>TLIE304-032X1,0</t>
  </si>
  <si>
    <t>TUBO ACC. AISI 304 L.I.E.</t>
  </si>
  <si>
    <t>32 X 1,0</t>
  </si>
  <si>
    <t>MT</t>
  </si>
  <si>
    <t>TLIE304-033,7X2,0</t>
  </si>
  <si>
    <t>TUBO ACC. AISI 304 L.I.E.</t>
  </si>
  <si>
    <t>33,7 X 2,0</t>
  </si>
  <si>
    <t>MT</t>
  </si>
  <si>
    <t>TLIE304-034X1,50</t>
  </si>
  <si>
    <t>TUBO ACC. AISI 304 L.I.E.</t>
  </si>
  <si>
    <t>34 X 1,5</t>
  </si>
  <si>
    <t>MT</t>
  </si>
  <si>
    <t>TLIE304-038X1,50</t>
  </si>
  <si>
    <t>TUBO ACC. AISI 304 L.I.E.</t>
  </si>
  <si>
    <t>38 X 1,5</t>
  </si>
  <si>
    <t>MT</t>
  </si>
  <si>
    <t>TLIE304-040X1,50</t>
  </si>
  <si>
    <t>TUBO ACC. AISI 304 L.I.E.</t>
  </si>
  <si>
    <t>40 X 1,5</t>
  </si>
  <si>
    <t>MT</t>
  </si>
  <si>
    <t>TLIE304-050,8X1,5</t>
  </si>
  <si>
    <t>TUBO ACC. AISI 304 L.I.E.</t>
  </si>
  <si>
    <t>50,8 X 1,5</t>
  </si>
  <si>
    <t>MT</t>
  </si>
  <si>
    <t>TLIE304-050X1,50</t>
  </si>
  <si>
    <t>TUBO ACC. AISI 304 L.I.E.</t>
  </si>
  <si>
    <t>50 X 1,5</t>
  </si>
  <si>
    <t>MT</t>
  </si>
  <si>
    <t>TLIE304-052X1,50</t>
  </si>
  <si>
    <t>TUBO ACC. AISI 304 L.I.E.</t>
  </si>
  <si>
    <t>52 X 1,5</t>
  </si>
  <si>
    <t>MT</t>
  </si>
  <si>
    <t>TLIE304-052X2,00</t>
  </si>
  <si>
    <t>TUBO ACC. AISI 304 L.I.E.</t>
  </si>
  <si>
    <t>52 X 2,0</t>
  </si>
  <si>
    <t>MT</t>
  </si>
  <si>
    <t>TLIE304-060,3X1,50</t>
  </si>
  <si>
    <t>TUBO ACC. AISI 304 L.I.E.</t>
  </si>
  <si>
    <t>60,30 X 1,5</t>
  </si>
  <si>
    <t>MT</t>
  </si>
  <si>
    <t>TLIE304-060,3X2,0</t>
  </si>
  <si>
    <t>TUBO ACC. AISI 304 L.I.E.</t>
  </si>
  <si>
    <t>60,3 X 2</t>
  </si>
  <si>
    <t>MT</t>
  </si>
  <si>
    <t>TLIE304-063,5X1,50</t>
  </si>
  <si>
    <t>TUBO ACC. AISI 304 L.I.E.</t>
  </si>
  <si>
    <t>63,50 X 1,5</t>
  </si>
  <si>
    <t>MT</t>
  </si>
  <si>
    <t>TLIE304-070X1,50</t>
  </si>
  <si>
    <t>TUBO ACC. AISI 304 L.I.E.</t>
  </si>
  <si>
    <t>70 X 1,5</t>
  </si>
  <si>
    <t>MT</t>
  </si>
  <si>
    <t>TLIE304-070X2,00</t>
  </si>
  <si>
    <t>TUBO ACC. AISI 304 L.I.E.</t>
  </si>
  <si>
    <t>70 X 2,0</t>
  </si>
  <si>
    <t>MT</t>
  </si>
  <si>
    <t>TLIE304-076,1X2,0</t>
  </si>
  <si>
    <t>TUBO ACC. AISI 304 L.I.E.</t>
  </si>
  <si>
    <t>76,1 X 2,0</t>
  </si>
  <si>
    <t>MT</t>
  </si>
  <si>
    <t>TLIE304-080X1,50</t>
  </si>
  <si>
    <t xml:space="preserve">TUBO ACC. AISI 304 L.I.E.  </t>
  </si>
  <si>
    <t>80 X 1,5</t>
  </si>
  <si>
    <t>MT</t>
  </si>
  <si>
    <t>TLIE304-085X1,50</t>
  </si>
  <si>
    <t xml:space="preserve">TUBO ACC. AISI 304 L.I.E.   </t>
  </si>
  <si>
    <t>85 X 1,5</t>
  </si>
  <si>
    <t>MT</t>
  </si>
  <si>
    <t>TLIE304-085X2,00</t>
  </si>
  <si>
    <t>TUBO ACC. AISI 304 L.I.E.</t>
  </si>
  <si>
    <t>85 X 2,0</t>
  </si>
  <si>
    <t>MT</t>
  </si>
  <si>
    <t>TLIE304-088,9X2,00</t>
  </si>
  <si>
    <t>TUBO ACC. AISI 304 L.I.E.</t>
  </si>
  <si>
    <t>88,9 X 2</t>
  </si>
  <si>
    <t>MT</t>
  </si>
  <si>
    <t>TLIE304-101,60X1,5</t>
  </si>
  <si>
    <t>TUBO ACC. AISI 304 L.I.E.</t>
  </si>
  <si>
    <t>101,6 X 1,5</t>
  </si>
  <si>
    <t>MT</t>
  </si>
  <si>
    <t>TLIE304-101,6X2,0</t>
  </si>
  <si>
    <t>TUBO ACC. AISI 304 L.I.E.</t>
  </si>
  <si>
    <t>101,6 X 2,0</t>
  </si>
  <si>
    <t>MT</t>
  </si>
  <si>
    <t>TLIE304-104X2,0</t>
  </si>
  <si>
    <t>TUBO ACC. AISI 304 L.I.E.</t>
  </si>
  <si>
    <t>104 X 2,0</t>
  </si>
  <si>
    <t>MT</t>
  </si>
  <si>
    <t>TLIE304-108X2,0</t>
  </si>
  <si>
    <t>TUBO ACC. AISI 304 L.I.E.</t>
  </si>
  <si>
    <t>108 X 2,0</t>
  </si>
  <si>
    <t>MT</t>
  </si>
  <si>
    <t>TLIE304-129X2,0</t>
  </si>
  <si>
    <t>TUBO ACC. AISI 304 L.I.E.</t>
  </si>
  <si>
    <t>129 X 2,0</t>
  </si>
  <si>
    <t>MT</t>
  </si>
  <si>
    <t>TLIE304-154X2,0</t>
  </si>
  <si>
    <t>TUBO ACC. AISI 304 L.I.E.</t>
  </si>
  <si>
    <t>154 X 2,0</t>
  </si>
  <si>
    <t>MT</t>
  </si>
  <si>
    <t>TLIE316-</t>
  </si>
  <si>
    <t>TUBO ACC. AISI 316 L.I.E.</t>
  </si>
  <si>
    <t>MT</t>
  </si>
  <si>
    <t>TLIE316-018X1,50</t>
  </si>
  <si>
    <t>TUBO ACC. AISI 316 L.I.E.</t>
  </si>
  <si>
    <t>18 X 1,5</t>
  </si>
  <si>
    <t>MT</t>
  </si>
  <si>
    <t>TLIE316-019,05X1,5</t>
  </si>
  <si>
    <t>TUBO ACC. AISI 316 L.I.E.</t>
  </si>
  <si>
    <t>19,5 X 1,5</t>
  </si>
  <si>
    <t>MT</t>
  </si>
  <si>
    <t>TLIE316-022X1,50</t>
  </si>
  <si>
    <t>TUBO ACC. AISI 316 L.I.E.</t>
  </si>
  <si>
    <t>22 X 1,5</t>
  </si>
  <si>
    <t>MT</t>
  </si>
  <si>
    <t>TLIE316-025,4X1,5</t>
  </si>
  <si>
    <t>TUBO ACC. AISI 316 L.I.E.</t>
  </si>
  <si>
    <t>25,4 X 1,5</t>
  </si>
  <si>
    <t>MT</t>
  </si>
  <si>
    <t>TLIE316-028X1,50</t>
  </si>
  <si>
    <t>TUBO ACC. AISI 316 L.I.E.</t>
  </si>
  <si>
    <t>28 X 1,5</t>
  </si>
  <si>
    <t>MT</t>
  </si>
  <si>
    <t>TLIE316-034X1,50</t>
  </si>
  <si>
    <t>TUBO ACC. AISI 316 L.I.E.</t>
  </si>
  <si>
    <t>34 X 1,5</t>
  </si>
  <si>
    <t>MT</t>
  </si>
  <si>
    <t>TLIE316-038X1,50</t>
  </si>
  <si>
    <t>TUBO ACC. AISI 316 L.I.E.</t>
  </si>
  <si>
    <t>38 X 1,5</t>
  </si>
  <si>
    <t>MT</t>
  </si>
  <si>
    <t>TLIE316-040X1,50</t>
  </si>
  <si>
    <t>TUBO ACC. AISI 316 L.I.E.</t>
  </si>
  <si>
    <t>40 X 1,5</t>
  </si>
  <si>
    <t>MT</t>
  </si>
  <si>
    <t>TLIE316-042,4X2,0</t>
  </si>
  <si>
    <t>TUBO ACC. AISI 316 L.I.E.</t>
  </si>
  <si>
    <t>42,4 X 2,0</t>
  </si>
  <si>
    <t>MT</t>
  </si>
  <si>
    <t>TLIE316-050,8X1,5</t>
  </si>
  <si>
    <t>TUBO ACC. AISI 316 L.I.E.</t>
  </si>
  <si>
    <t>50,8 X 1,5</t>
  </si>
  <si>
    <t>MT</t>
  </si>
  <si>
    <t>TLIE316-052X1,50</t>
  </si>
  <si>
    <t>TUBO ACC. AISI 316 L.I.E.</t>
  </si>
  <si>
    <t>52 X 1,5</t>
  </si>
  <si>
    <t>MT</t>
  </si>
  <si>
    <t>TLIE316-060,3X1,50</t>
  </si>
  <si>
    <t>TUBO ACC. AISI 316 L.I.E.</t>
  </si>
  <si>
    <t>60,3  X 1,5</t>
  </si>
  <si>
    <t>MT</t>
  </si>
  <si>
    <t>TLIE316-060,3X2,0</t>
  </si>
  <si>
    <t>TUBO ACC. AISI 316 L.I.E.</t>
  </si>
  <si>
    <t>60 X 2</t>
  </si>
  <si>
    <t>MT</t>
  </si>
  <si>
    <t>TLIE316-070X2,0</t>
  </si>
  <si>
    <t>TUBO ACC. AISI 316 L.I.E.</t>
  </si>
  <si>
    <t>70 X 2,0</t>
  </si>
  <si>
    <t>MT</t>
  </si>
  <si>
    <t>TLIE316-085X2,0</t>
  </si>
  <si>
    <t>TUBO ACC. AISI 316 L.I.E.</t>
  </si>
  <si>
    <t>85 X 2,0</t>
  </si>
  <si>
    <t>MT</t>
  </si>
  <si>
    <t>TLIE316-088,9X3,0</t>
  </si>
  <si>
    <t>TUBO ACC. AISI 316 L.I.E.</t>
  </si>
  <si>
    <t>88,9 X 3,0</t>
  </si>
  <si>
    <t>MT</t>
  </si>
  <si>
    <t>TLIE316-101,6X2,0</t>
  </si>
  <si>
    <t>TUBO ACC. AISI 316 L.I.E.</t>
  </si>
  <si>
    <t>101,6 X 2,0</t>
  </si>
  <si>
    <t>MT</t>
  </si>
  <si>
    <t>TLIE316-104X2,0</t>
  </si>
  <si>
    <t>TUBO ACC. AISI 316 L.I.E.</t>
  </si>
  <si>
    <t>104 X 2,0</t>
  </si>
  <si>
    <t>MT</t>
  </si>
  <si>
    <t>TLIE316-129X2,0</t>
  </si>
  <si>
    <t>TUBO ACC. AISI 304 ELETTR.</t>
  </si>
  <si>
    <t>38   X  2</t>
  </si>
  <si>
    <t>MT</t>
  </si>
  <si>
    <t>TET304-038X3,0F</t>
  </si>
  <si>
    <t>TUBO ACC_AISI 304 ELETTR.</t>
  </si>
  <si>
    <t>38   X  3</t>
  </si>
  <si>
    <t>MT</t>
  </si>
  <si>
    <t>TET304-040X1,0F</t>
  </si>
  <si>
    <t>TUBO ACC_AISI 304 ELETTR.</t>
  </si>
  <si>
    <t>40   X  1</t>
  </si>
  <si>
    <t>MT</t>
  </si>
  <si>
    <t>TET304-040X1,0G</t>
  </si>
  <si>
    <t>TUBO ACC. AISI 304 ELETTR.</t>
  </si>
  <si>
    <t>40   X  1</t>
  </si>
  <si>
    <t>MT</t>
  </si>
  <si>
    <t>TET304-040X1,2F</t>
  </si>
  <si>
    <t>TUBO ACC_AISI 304 ELETTR.</t>
  </si>
  <si>
    <t>40   X  1,2</t>
  </si>
  <si>
    <t>MT</t>
  </si>
  <si>
    <t>TET304-040X1,2G</t>
  </si>
  <si>
    <t>TUBO ACC. AISI 304 ELETTR.</t>
  </si>
  <si>
    <t>40   X  1,2</t>
  </si>
  <si>
    <t>MT</t>
  </si>
  <si>
    <t>TET304-040X1,2GPI</t>
  </si>
  <si>
    <t>TUBO ACC. AISI 304 EL. LAM. INT.  L=5800</t>
  </si>
  <si>
    <t>40   X  1,2</t>
  </si>
  <si>
    <t>MT</t>
  </si>
  <si>
    <t>TET304-040X1,5F</t>
  </si>
  <si>
    <t>TUBO ACC_AISI 304 ELETTR.</t>
  </si>
  <si>
    <t>40   X  1,5</t>
  </si>
  <si>
    <t>MT</t>
  </si>
  <si>
    <t>TET304-040X1,5G</t>
  </si>
  <si>
    <t>TUBO ACC. AISI 304 ELETTR.</t>
  </si>
  <si>
    <t>40   X  1,5</t>
  </si>
  <si>
    <t>MT</t>
  </si>
  <si>
    <t>TET304-040X1,5GPI</t>
  </si>
  <si>
    <t>LAM. ACC. AISI 304 BA + PVC ROVINATA</t>
  </si>
  <si>
    <t>0,8 X 1500 X 4000</t>
  </si>
  <si>
    <t>KG</t>
  </si>
  <si>
    <t>LRE13044,0X1500X30</t>
  </si>
  <si>
    <t>LAM. ACC. AISI 304 ES. 1 2° SCELTA</t>
  </si>
  <si>
    <t>4,0 X 1500 X 3000</t>
  </si>
  <si>
    <t>KG</t>
  </si>
  <si>
    <t>LRS3040,8X1000X200</t>
  </si>
  <si>
    <t>LAM. ACC. AISI 304 SAT. 2° SCELTA .</t>
  </si>
  <si>
    <t>0,8 X 1000 X 2000</t>
  </si>
  <si>
    <t>KG</t>
  </si>
  <si>
    <t>LRS3041,2X1500X300</t>
  </si>
  <si>
    <t>LAM. ACC. AISI 304 SAT. 2° SCELTA</t>
  </si>
  <si>
    <t>1,2 X 1500 X 3000</t>
  </si>
  <si>
    <t>KG</t>
  </si>
  <si>
    <t>LRSB3041,0X100X200</t>
  </si>
  <si>
    <t>LAM. ACC. AISI 304 SB . 2° SCELTA</t>
  </si>
  <si>
    <t>1,0 X 1000 X 2000</t>
  </si>
  <si>
    <t>KG</t>
  </si>
  <si>
    <t>LS304</t>
  </si>
  <si>
    <t>LAM. ACC. AISI 304 SAT.PR.1L</t>
  </si>
  <si>
    <t>KG</t>
  </si>
  <si>
    <t>LS3040,5X1000X2000</t>
  </si>
  <si>
    <t>LAM. ACC. AISI 304 SAT.PR.1L</t>
  </si>
  <si>
    <t>0,5 X 1000 X 2000</t>
  </si>
  <si>
    <t>KG</t>
  </si>
  <si>
    <t>LS3040,6X1000X2000</t>
  </si>
  <si>
    <t>LAM. ACC. AISI 304 SAT.PR.1L</t>
  </si>
  <si>
    <t>0,6 X 1000 X 2000</t>
  </si>
  <si>
    <t>KG</t>
  </si>
  <si>
    <t>LS3040,6X1000X3000</t>
  </si>
  <si>
    <t>LAM. ACC. AISI 304 SAT.PR.1L</t>
  </si>
  <si>
    <t>0,6 X 1000 X 3000</t>
  </si>
  <si>
    <t>KG</t>
  </si>
  <si>
    <t>LS3040,6X1250X3000</t>
  </si>
  <si>
    <t>LAM. ACC. AISI 304 SAT.PR.1L</t>
  </si>
  <si>
    <t>0,6 X 1250 X 3000</t>
  </si>
  <si>
    <t>KG</t>
  </si>
  <si>
    <t>LS3040,8X1000X2000</t>
  </si>
  <si>
    <t>LAM. ACC. AISI 304 SAT.PR.1L</t>
  </si>
  <si>
    <t>0,8 X 1000 X 2000</t>
  </si>
  <si>
    <t>KG</t>
  </si>
  <si>
    <t>LS3040,8X1250X2500</t>
  </si>
  <si>
    <t>LAM. ACC. AISI 304 SAT.PR.1L</t>
  </si>
  <si>
    <t>0,8 X 1250 X 2500</t>
  </si>
  <si>
    <t>KG</t>
  </si>
  <si>
    <t>LS3040,8X1250X3000</t>
  </si>
  <si>
    <t>LAM. ACC. AISI 304 SAT.PR.1L</t>
  </si>
  <si>
    <t>0,8 X 1250 X 3000</t>
  </si>
  <si>
    <t>KG</t>
  </si>
  <si>
    <t>LS3040,8X1500X2500</t>
  </si>
  <si>
    <t>LAM. ACC. AISI 304 SAT.PR.1L</t>
  </si>
  <si>
    <t>0,8 X 1500 X 2500</t>
  </si>
  <si>
    <t>KG</t>
  </si>
  <si>
    <t>LS3040,8X1500X3000</t>
  </si>
  <si>
    <t>LAM. ACC. AISI 304 SAT.PR.1L</t>
  </si>
  <si>
    <t>0,8 X 1500 X 3000</t>
  </si>
  <si>
    <t>KG</t>
  </si>
  <si>
    <t>LS3041,0X1000X2000</t>
  </si>
  <si>
    <t>LAM. ACC. AISI 304 SAT.PR.1L</t>
  </si>
  <si>
    <t>1,0 X 1000 X 2000</t>
  </si>
  <si>
    <t>KG</t>
  </si>
  <si>
    <t>LS3041,0X1000X3000</t>
  </si>
  <si>
    <t>LAM. ACC. AISI 304 SAT.PR.1L</t>
  </si>
  <si>
    <t>1,0 X 1000 X 3000</t>
  </si>
  <si>
    <t>KG</t>
  </si>
  <si>
    <t>LS3041,0X1250X2500</t>
  </si>
  <si>
    <t>LAM. ACC. AISI 304 SAT.PR.1L</t>
  </si>
  <si>
    <t>1,0 X 1250 X 2500</t>
  </si>
  <si>
    <t>KG</t>
  </si>
  <si>
    <t>LS3041,0X1250X3000</t>
  </si>
  <si>
    <t>LAM. ACC. AISI 304 SAT.PR.1L</t>
  </si>
  <si>
    <t>1,0 X 1250 X 3000</t>
  </si>
  <si>
    <t>KG</t>
  </si>
  <si>
    <t>LS3041,0X1500X2000</t>
  </si>
  <si>
    <t>LAM. ACC. AISI 304 SAT.PR.1L</t>
  </si>
  <si>
    <t>1,0 X 1500 X 2000</t>
  </si>
  <si>
    <t>KG</t>
  </si>
  <si>
    <t>LS3041,0X1500X3000</t>
  </si>
  <si>
    <t>LAM. ACC. AISI 304 SAT.PR.1L</t>
  </si>
  <si>
    <t>1,0 X 1500 X 3000</t>
  </si>
  <si>
    <t>KG</t>
  </si>
  <si>
    <t>LS3041,0X1500X4000</t>
  </si>
  <si>
    <t>LAM. ACC. AISI 304 SAT.PR.1L</t>
  </si>
  <si>
    <t>1,0 X 1500 X 4000</t>
  </si>
  <si>
    <t>KG</t>
  </si>
  <si>
    <t>LS3041,2X1000X2000</t>
  </si>
  <si>
    <t>LAM. ACC. AISI 304 SAT.PR.1L</t>
  </si>
  <si>
    <t>1,2 X 1000 X 2000</t>
  </si>
  <si>
    <t>KG</t>
  </si>
  <si>
    <t>LS3041,2X1000X3000</t>
  </si>
  <si>
    <t>LAM. ACC. AISI 304 SAT.PR.1L</t>
  </si>
  <si>
    <t>1,2 X 1000 X 3000</t>
  </si>
  <si>
    <t>KG</t>
  </si>
  <si>
    <t>LS3041,2X1250X2500</t>
  </si>
  <si>
    <t>LAM. ACC. AISI 304 SAT.PR.1L</t>
  </si>
  <si>
    <t>1,2 X 1250 X 2500</t>
  </si>
  <si>
    <t>KG</t>
  </si>
  <si>
    <t>LS3041,2X1500X3000</t>
  </si>
  <si>
    <t>LAM. ACC. AISI 304 SAT.PR.1L</t>
  </si>
  <si>
    <t>1,2 X 1500 X 3000</t>
  </si>
  <si>
    <t>KG</t>
  </si>
  <si>
    <t>LS3041,2X1500X4000</t>
  </si>
  <si>
    <t>LAM. ACC. AISI 304 SAT.PR.1L</t>
  </si>
  <si>
    <t>1,2 X 1500 X 4000</t>
  </si>
  <si>
    <t>KG</t>
  </si>
  <si>
    <t>LS3041,5X1000X2000</t>
  </si>
  <si>
    <t>LAM. ACC. AISI 304 SAT.PR.1L</t>
  </si>
  <si>
    <t>1,5 X 1000 X 2000</t>
  </si>
  <si>
    <t>KG</t>
  </si>
  <si>
    <t>LS3041,5X1000X3000</t>
  </si>
  <si>
    <t>LAM. ACC. AISI 304 SAT.PR.1L</t>
  </si>
  <si>
    <t>1,5 X 1000 X 3000</t>
  </si>
  <si>
    <t>KG</t>
  </si>
  <si>
    <t>LS3041,5X1250X2500</t>
  </si>
  <si>
    <t>TUBO ACC. AISI 304 ELETTR.</t>
  </si>
  <si>
    <t>48,30   X  2,5</t>
  </si>
  <si>
    <t>MT</t>
  </si>
  <si>
    <t>TET304-048,3X3,0F</t>
  </si>
  <si>
    <t>TUBO ACC_AISI 304 ELETTR.</t>
  </si>
  <si>
    <t>48,30   X  3</t>
  </si>
  <si>
    <t>MT</t>
  </si>
  <si>
    <t>TET304-048,3X3,0G</t>
  </si>
  <si>
    <t>TUBO ACC. AISI 304 ELETTR.</t>
  </si>
  <si>
    <t>48,30   X  3</t>
  </si>
  <si>
    <t>MT</t>
  </si>
  <si>
    <t>TET304-048,3X3,68G</t>
  </si>
  <si>
    <t>TUBO ACC. AISI 304 ELETTR.</t>
  </si>
  <si>
    <t>48,30   X  3,60</t>
  </si>
  <si>
    <t>MT</t>
  </si>
  <si>
    <t>TET304-048,3X4,0F</t>
  </si>
  <si>
    <t>TUBO ACC_AISI 304 ELETTR.</t>
  </si>
  <si>
    <t>48,30   X  4</t>
  </si>
  <si>
    <t>MT</t>
  </si>
  <si>
    <t>TET304-048,3X4,0G</t>
  </si>
  <si>
    <t>TUBO ACC. AISI 304 ELETTR.</t>
  </si>
  <si>
    <t>48,30   X  4</t>
  </si>
  <si>
    <t>MT</t>
  </si>
  <si>
    <t>TET304-050,8X1,5F</t>
  </si>
  <si>
    <t>NON UTIL_ZARE</t>
  </si>
  <si>
    <t>50,8X 1,5</t>
  </si>
  <si>
    <t>MT</t>
  </si>
  <si>
    <t>TET304-050,8X3,0G</t>
  </si>
  <si>
    <t>NON UTILIZZARE</t>
  </si>
  <si>
    <t>50,8X3,0</t>
  </si>
  <si>
    <t>MT</t>
  </si>
  <si>
    <t>TET304-050X1,0F</t>
  </si>
  <si>
    <t>TUBO ACC_AISI 304 ELETTR.</t>
  </si>
  <si>
    <t>50   X  1</t>
  </si>
  <si>
    <t>MT</t>
  </si>
  <si>
    <t>TET304-050X1,0G</t>
  </si>
  <si>
    <t>TUBO ACC. AISI 304 ELETTR.</t>
  </si>
  <si>
    <t>50   X  1</t>
  </si>
  <si>
    <t>MT</t>
  </si>
  <si>
    <t>TET304-050X1,2G</t>
  </si>
  <si>
    <t>TUBO ACC. AISI 304 ELETTR.</t>
  </si>
  <si>
    <t>50   X  1,2</t>
  </si>
  <si>
    <t>MT</t>
  </si>
  <si>
    <t>TET304-050X1,5F</t>
  </si>
  <si>
    <t>TUBO ACC_AISI 304 ELETTR.</t>
  </si>
  <si>
    <t>50   X  1,5</t>
  </si>
  <si>
    <t>MT</t>
  </si>
  <si>
    <t>TET304-050X1,5G</t>
  </si>
  <si>
    <t>TUBO ACC. AISI 304 ELETTR.</t>
  </si>
  <si>
    <t>50   X  1,5</t>
  </si>
  <si>
    <t>MT</t>
  </si>
  <si>
    <t>TET304-050X1,5GPI</t>
  </si>
  <si>
    <t>TUBO ACC. AISI 304 EL. LAM. INT.  L=5800</t>
  </si>
  <si>
    <t>50   X  1,5</t>
  </si>
  <si>
    <t>MT</t>
  </si>
  <si>
    <t>TET304-050X2,0F</t>
  </si>
  <si>
    <t>TUBO ACC_AISI 304 ELETTR.</t>
  </si>
  <si>
    <t>50   X  2</t>
  </si>
  <si>
    <t>MT</t>
  </si>
  <si>
    <t>TET304-050X2,0G</t>
  </si>
  <si>
    <t>TUBO ACC. AISI 304 ELETTR.</t>
  </si>
  <si>
    <t>50   X  2</t>
  </si>
  <si>
    <t>MT</t>
  </si>
  <si>
    <t>TET304-050X2,0LI</t>
  </si>
  <si>
    <t>TUBO ACC. AISI 304 EL. LAM. INT.</t>
  </si>
  <si>
    <t>50  X  2,0</t>
  </si>
  <si>
    <t>MT</t>
  </si>
  <si>
    <t>TET304-050X3,0G</t>
  </si>
  <si>
    <t>TUBO ACC. AISI 304 ELETTR.</t>
  </si>
  <si>
    <t>50   X  3</t>
  </si>
  <si>
    <t>MT</t>
  </si>
  <si>
    <t>TET304-050X4,0G</t>
  </si>
  <si>
    <t>TUBO ACC. AISI 304 ELETTR.</t>
  </si>
  <si>
    <t>50   X  4</t>
  </si>
  <si>
    <t>MT</t>
  </si>
  <si>
    <t>TET304-050Z8X1,5F</t>
  </si>
  <si>
    <t>TUBO ACC_AISI 304 ELETTR.</t>
  </si>
  <si>
    <t>50,8  X 1,5</t>
  </si>
  <si>
    <t>MT</t>
  </si>
  <si>
    <t>TET304-050Z8X1,5G</t>
  </si>
  <si>
    <t>TUBO ACC. AISI 304 ELETTR.</t>
  </si>
  <si>
    <t>50,8  X 1,5</t>
  </si>
  <si>
    <t>MT</t>
  </si>
  <si>
    <t>TET304-050Z8X2,0G</t>
  </si>
  <si>
    <t>TUBO ACC. AISI 304 ELETTR.</t>
  </si>
  <si>
    <t>50,8  X 2,0</t>
  </si>
  <si>
    <t>MT</t>
  </si>
  <si>
    <t>TET304-050Z8X3,0G</t>
  </si>
  <si>
    <t>TUBO ACC. AISI 304 ELETTR.</t>
  </si>
  <si>
    <t>50,8  X 3,0</t>
  </si>
  <si>
    <t>MT</t>
  </si>
  <si>
    <t>TET304-051X1,2F</t>
  </si>
  <si>
    <t>TUBO ACC_AISI 304 ELETTR.</t>
  </si>
  <si>
    <t>51  X   1,2</t>
  </si>
  <si>
    <t>MT</t>
  </si>
  <si>
    <t>TET304-051X1,5F</t>
  </si>
  <si>
    <t>LAM. ACC. AISI 304 SB + PVC</t>
  </si>
  <si>
    <t>0,8 X 1250 X 3000</t>
  </si>
  <si>
    <t>KG</t>
  </si>
  <si>
    <t>LSB3040,8X1250X400</t>
  </si>
  <si>
    <t>LAM. ACC. AISI 304 SB + PVC</t>
  </si>
  <si>
    <t>0,8 X 1250 X 4000</t>
  </si>
  <si>
    <t>KG</t>
  </si>
  <si>
    <t>LSB3040,8X1500X300</t>
  </si>
  <si>
    <t>LAM. ACC. AISI 304 SB + PVC</t>
  </si>
  <si>
    <t>0,8 X 1500 X 3000</t>
  </si>
  <si>
    <t>KG</t>
  </si>
  <si>
    <t>LSB3040,8X1500X400</t>
  </si>
  <si>
    <t>LAM. ACC. AISI 304 SB + PVC</t>
  </si>
  <si>
    <t>0,8 X 1500 X 4000</t>
  </si>
  <si>
    <t>KG</t>
  </si>
  <si>
    <t>LSB3041,0X1000X200</t>
  </si>
  <si>
    <t>LAM. ACC. AISI 304 SB + PVC</t>
  </si>
  <si>
    <t>1,0 X 1000 X 2000</t>
  </si>
  <si>
    <t>KG</t>
  </si>
  <si>
    <t>LSB3041,0X1000X300</t>
  </si>
  <si>
    <t>LAM. ACC. AISI 304 SB + PVC</t>
  </si>
  <si>
    <t>1,0 X 1000 X 3000</t>
  </si>
  <si>
    <t>KG</t>
  </si>
  <si>
    <t>LSB3041,0X1000X400</t>
  </si>
  <si>
    <t>LAM. ACC. AISI 304 SB + PVC</t>
  </si>
  <si>
    <t>1,0 X 1000 X 4000</t>
  </si>
  <si>
    <t>KG</t>
  </si>
  <si>
    <t>LSB3041,0X1000X500</t>
  </si>
  <si>
    <t>LAM. ACC. AISI 304 SB + PVC</t>
  </si>
  <si>
    <t>1,0 X 1000 X 5000</t>
  </si>
  <si>
    <t>KG</t>
  </si>
  <si>
    <t>LSB3041,0X1250X250</t>
  </si>
  <si>
    <t>LAM. ACC. AISI 304 SB + PVC</t>
  </si>
  <si>
    <t>1,0 X 1250 X 2500</t>
  </si>
  <si>
    <t>KG</t>
  </si>
  <si>
    <t>LSB3041,0X1250X300</t>
  </si>
  <si>
    <t>LAM. ACC. AISI 304 SB + PVC</t>
  </si>
  <si>
    <t>1,0 X 1250 X 3000</t>
  </si>
  <si>
    <t>KG</t>
  </si>
  <si>
    <t>LSB3041,0X1250X400</t>
  </si>
  <si>
    <t>LAM. ACC. AISI 304 SB + PVC</t>
  </si>
  <si>
    <t>1,0 X 1250 X 4000</t>
  </si>
  <si>
    <t>KG</t>
  </si>
  <si>
    <t>LSB3041,0X1500X300</t>
  </si>
  <si>
    <t>LAM. ACC. AISI 304 SB + PVC</t>
  </si>
  <si>
    <t>1,0 X 1500 X 3000</t>
  </si>
  <si>
    <t>KG</t>
  </si>
  <si>
    <t>LSB3041,0X1500X400</t>
  </si>
  <si>
    <t>LAM. ACC. AISI 304 SB + PVC</t>
  </si>
  <si>
    <t>1,0 X 1500 X 4000</t>
  </si>
  <si>
    <t>KG</t>
  </si>
  <si>
    <t>LSB3041,2X1000X200</t>
  </si>
  <si>
    <t>LAM. ACC. AISI 304 SB + PVC</t>
  </si>
  <si>
    <t>1,2 X 1000 X 2000</t>
  </si>
  <si>
    <t>KG</t>
  </si>
  <si>
    <t>LSB3041,2X1000X300</t>
  </si>
  <si>
    <t>LAM. ACC. AISI 304 SB + PVC</t>
  </si>
  <si>
    <t>1,2 X 1000 X 3000</t>
  </si>
  <si>
    <t>KG</t>
  </si>
  <si>
    <t>LSB3041,2X1250X250</t>
  </si>
  <si>
    <t>LAM. ACC. AISI 304 SB + PVC</t>
  </si>
  <si>
    <t>1,2 X 1250 X 2500</t>
  </si>
  <si>
    <t>KG</t>
  </si>
  <si>
    <t>LSB3041,2X1250X300</t>
  </si>
  <si>
    <t>LAM. ACC. AISI 304 SB + PVC</t>
  </si>
  <si>
    <t>1,2 X 1250 X 3000</t>
  </si>
  <si>
    <t>KG</t>
  </si>
  <si>
    <t>LSB3041,2X1500X300</t>
  </si>
  <si>
    <t>LAM. ACC. AISI 304 SB + PVC</t>
  </si>
  <si>
    <t>1,2 X 1500 X 3000</t>
  </si>
  <si>
    <t>KG</t>
  </si>
  <si>
    <t>LSB3041,2X1500X400</t>
  </si>
  <si>
    <t>LAM. ACC. AISI 304 SB + PVC</t>
  </si>
  <si>
    <t>1,2 X 1500 X 4000</t>
  </si>
  <si>
    <t>KG</t>
  </si>
  <si>
    <t>LSB3041,5X1000X200</t>
  </si>
  <si>
    <t>LAM. ACC. AISI 304 SB + PVC</t>
  </si>
  <si>
    <t>1,5 X 1000 X 2000</t>
  </si>
  <si>
    <t>KG</t>
  </si>
  <si>
    <t>LSB3041,5X1250X250</t>
  </si>
  <si>
    <t>MT</t>
  </si>
  <si>
    <t>TET304-060,3X1,2G</t>
  </si>
  <si>
    <t>TUBO ACC. AISI 304 ELETTR.</t>
  </si>
  <si>
    <t>60,3  X  1,2</t>
  </si>
  <si>
    <t>MT</t>
  </si>
  <si>
    <t>TET304-060,3X1,2PI</t>
  </si>
  <si>
    <t>TUBO ACC. AISI 304 EL. LAM. INT.  L=5800</t>
  </si>
  <si>
    <t>60,3  X  1,2</t>
  </si>
  <si>
    <t>MT</t>
  </si>
  <si>
    <t>TET304-060,3X1,5F</t>
  </si>
  <si>
    <t>TUBO ACC_AISI 304 ELETTR.</t>
  </si>
  <si>
    <t>60,3  X  1,5</t>
  </si>
  <si>
    <t>MT</t>
  </si>
  <si>
    <t>TET304-060,3X1,5G</t>
  </si>
  <si>
    <t>TUBO ACC. AISI 304 ELETTR.</t>
  </si>
  <si>
    <t>60,3  X  1,5</t>
  </si>
  <si>
    <t>MT</t>
  </si>
  <si>
    <t>TET304-060,3X1,5PI</t>
  </si>
  <si>
    <t>TUBO ACC. AISI 304 ELETTR. L=5800</t>
  </si>
  <si>
    <t>60,3  X  1,5</t>
  </si>
  <si>
    <t>MT</t>
  </si>
  <si>
    <t>TET304-060,3X2,0F</t>
  </si>
  <si>
    <t>TUBO ACC_AISI 304 ELETTR.</t>
  </si>
  <si>
    <t>60,3  X  2,0</t>
  </si>
  <si>
    <t>MT</t>
  </si>
  <si>
    <t>TET304-060,3X2,0G</t>
  </si>
  <si>
    <t>TUBO ACC. AISI 304 ELETTR.</t>
  </si>
  <si>
    <t>60,3  X  2,0</t>
  </si>
  <si>
    <t>MT</t>
  </si>
  <si>
    <t>TET304-060,3X2,0LM</t>
  </si>
  <si>
    <t>TUBO ACC. AISI 304 EL. LAM. INT.</t>
  </si>
  <si>
    <t>60,3  X  2,0</t>
  </si>
  <si>
    <t>MT</t>
  </si>
  <si>
    <t>TET304-060,3X2,5F</t>
  </si>
  <si>
    <t>TUBO ACC_AISI 304 ELETTR.</t>
  </si>
  <si>
    <t>60,3  X  2,5</t>
  </si>
  <si>
    <t>MT</t>
  </si>
  <si>
    <t>TET304-060,3X2,5G</t>
  </si>
  <si>
    <t>TUBO ACC. AISI 304 ELETTR.</t>
  </si>
  <si>
    <t>60,3  X  2,5</t>
  </si>
  <si>
    <t>MT</t>
  </si>
  <si>
    <t>TET304-060,3X3,0F</t>
  </si>
  <si>
    <t>TUBO ACC_AISI 304 ELETTR.</t>
  </si>
  <si>
    <t>60,3  X  3,0</t>
  </si>
  <si>
    <t>MT</t>
  </si>
  <si>
    <t>TET304-060,3X3,0G</t>
  </si>
  <si>
    <t>TUBO ACC. AISI 304 ELETTR.</t>
  </si>
  <si>
    <t>60,3  X  3,0</t>
  </si>
  <si>
    <t>MT</t>
  </si>
  <si>
    <t>TET304-060,3X3,2G</t>
  </si>
  <si>
    <t>TUBO ACC. AISI 304 ELETTR.</t>
  </si>
  <si>
    <t>60,3  X  3,2</t>
  </si>
  <si>
    <t>MT</t>
  </si>
  <si>
    <t>TET304-060,3X4,0F</t>
  </si>
  <si>
    <t>TUBO ACC_AISI 304 ELETTR.</t>
  </si>
  <si>
    <t>60,3  X  4,0</t>
  </si>
  <si>
    <t>MT</t>
  </si>
  <si>
    <t>TET304-060,3X4,0G</t>
  </si>
  <si>
    <t>TUBO ACC. AISI 304 ELETTR.</t>
  </si>
  <si>
    <t>60,3  X  4,0</t>
  </si>
  <si>
    <t>MT</t>
  </si>
  <si>
    <t>TET304-063,5X1,2G</t>
  </si>
  <si>
    <t>TUBO ACC. AISI 304 ELETTR.</t>
  </si>
  <si>
    <t>63,5  X  1,2</t>
  </si>
  <si>
    <t>MT</t>
  </si>
  <si>
    <t>TET304-063,5X1,5F</t>
  </si>
  <si>
    <t>TUBO ACC_AISI 304 ELETTR.</t>
  </si>
  <si>
    <t>63,5  X  1,5</t>
  </si>
  <si>
    <t>MT</t>
  </si>
  <si>
    <t>TET304-063,5X1,5G</t>
  </si>
  <si>
    <t>TUBO ACC. AISI 304 ELETTR.</t>
  </si>
  <si>
    <t>63,5  X  1,5</t>
  </si>
  <si>
    <t>MT</t>
  </si>
  <si>
    <t>TET304-063,5X2,0G</t>
  </si>
  <si>
    <t>TUBO ACC. AISI 304 ELETTR.</t>
  </si>
  <si>
    <t>63,5  X  2,0</t>
  </si>
  <si>
    <t>MT</t>
  </si>
  <si>
    <t>TET304-063,5X2,5G</t>
  </si>
  <si>
    <t>TUBO ACC. AISI 304 ELETTR.</t>
  </si>
  <si>
    <t>63,5  X  2,5</t>
  </si>
  <si>
    <t>MT</t>
  </si>
  <si>
    <t>TET304-063,5X3,0G</t>
  </si>
  <si>
    <t>TUBO ACC. AISI 304 ELETTR.</t>
  </si>
  <si>
    <t>63,5  X  3,0</t>
  </si>
  <si>
    <t>MT</t>
  </si>
  <si>
    <t>TET304-070X1,2G</t>
  </si>
  <si>
    <t>TUBO ACC. AISI 304 ELETTR.</t>
  </si>
  <si>
    <t>70  X  1,2</t>
  </si>
  <si>
    <t>MT</t>
  </si>
  <si>
    <t>TET304-070X1,5F</t>
  </si>
  <si>
    <t>TUBO ACC_AISI 304 ELETTR.</t>
  </si>
  <si>
    <t>70  X  1,5</t>
  </si>
  <si>
    <t>MT</t>
  </si>
  <si>
    <t>TET304-070X1,5G</t>
  </si>
  <si>
    <t>TUBO ACC. AISI 304 ELETTR.</t>
  </si>
  <si>
    <t>70  X  1,5</t>
  </si>
  <si>
    <t>MT</t>
  </si>
  <si>
    <t>TET304-070X2,00F</t>
  </si>
  <si>
    <t>TUBO ACC_AISI 304 ELETTR.</t>
  </si>
  <si>
    <t>70  X  2</t>
  </si>
  <si>
    <t>MT</t>
  </si>
  <si>
    <t>TET304-070X2,0G</t>
  </si>
  <si>
    <t>TUBO ACC. AISI 304 ELETTR.</t>
  </si>
  <si>
    <t>70  X  2</t>
  </si>
  <si>
    <t>MT</t>
  </si>
  <si>
    <t>TET304-070X3,0F</t>
  </si>
  <si>
    <t>TUBO ACC_AISI 304 ELETTR.</t>
  </si>
  <si>
    <t>70  X  3</t>
  </si>
  <si>
    <t>MT</t>
  </si>
  <si>
    <t>TET304-070X3,0G</t>
  </si>
  <si>
    <t>TUBO ACC. AISI 304 ELETTR.</t>
  </si>
  <si>
    <t>70  X  3</t>
  </si>
  <si>
    <t>MT</t>
  </si>
  <si>
    <t>TET304-075,0X3,0</t>
  </si>
  <si>
    <t>TUBO ACC. AISI 304 ELETTR.</t>
  </si>
  <si>
    <t>75  X  3</t>
  </si>
  <si>
    <t>MT</t>
  </si>
  <si>
    <t>TET304-076,1X1,2G</t>
  </si>
  <si>
    <t>TUBO ACC. AISI 304 ELETTR.</t>
  </si>
  <si>
    <t>76,1  X  1,2</t>
  </si>
  <si>
    <t>MT</t>
  </si>
  <si>
    <t>TET304-076,1X1,5F</t>
  </si>
  <si>
    <t>TUBO ACC_AISI 304 ELETTR.</t>
  </si>
  <si>
    <t>76,1  X  1,5</t>
  </si>
  <si>
    <t>MT</t>
  </si>
  <si>
    <t>TET304-076,1X1,5G</t>
  </si>
  <si>
    <t>TUBO ACC. AISI 304 ELETTR.</t>
  </si>
  <si>
    <t>76,1  X  1,5</t>
  </si>
  <si>
    <t>MT</t>
  </si>
  <si>
    <t>TET304-076,1X1,5LI</t>
  </si>
  <si>
    <t>TUBO ACC. AISI 304 EL. LAM. INT.</t>
  </si>
  <si>
    <t>76,1 X  1,5</t>
  </si>
  <si>
    <t>MT</t>
  </si>
  <si>
    <t>TET304-076,1X2,0F</t>
  </si>
  <si>
    <t>TUBO ACC_AISI 304 ELETTR.</t>
  </si>
  <si>
    <t>76,1  X  2</t>
  </si>
  <si>
    <t>MT</t>
  </si>
  <si>
    <t>TET304-076,1X2,0G</t>
  </si>
  <si>
    <t>TUBO ACC. AISI 304 ELETTR.</t>
  </si>
  <si>
    <t>76,1  X  2</t>
  </si>
  <si>
    <t>MT</t>
  </si>
  <si>
    <t>TET304-076,1X2,0LI</t>
  </si>
  <si>
    <t>TUBO ACC. AISI 304 EL. LAM. INT.</t>
  </si>
  <si>
    <t>76,1 X  2,0</t>
  </si>
  <si>
    <t>MT</t>
  </si>
  <si>
    <t>TET304-076,1X2,5F</t>
  </si>
  <si>
    <t>TUBO ACC_AISI 304 ELETTR.</t>
  </si>
  <si>
    <t>76,1  X  2,5</t>
  </si>
  <si>
    <t>MT</t>
  </si>
  <si>
    <t>TET304-076,1X2,5G</t>
  </si>
  <si>
    <t>TUBO ACC. AISI 304 ELETTR.</t>
  </si>
  <si>
    <t>76,1  X  2,5</t>
  </si>
  <si>
    <t>MT</t>
  </si>
  <si>
    <t>TET304-076,1X3,0F</t>
  </si>
  <si>
    <t>TUBO ACC_AISI 304 ELETTR.</t>
  </si>
  <si>
    <t>76,1  X  3</t>
  </si>
  <si>
    <t>MT</t>
  </si>
  <si>
    <t>TET304-076,1X3,0G</t>
  </si>
  <si>
    <t>TUBO ACC. AISI 304 ELETTR.</t>
  </si>
  <si>
    <t>76,1  X  3</t>
  </si>
  <si>
    <t>MT</t>
  </si>
  <si>
    <t>TET304-076,1X3,2G</t>
  </si>
  <si>
    <t>TUBO ACC. AISI 304 ELETTR.</t>
  </si>
  <si>
    <t>76,1  X  3,2</t>
  </si>
  <si>
    <t>MT</t>
  </si>
  <si>
    <t>Rate</t>
  </si>
  <si>
    <t>USD</t>
  </si>
  <si>
    <t>BRUSHED NOT ANNEALED</t>
  </si>
  <si>
    <t>O.D. POLISHED G.240/320</t>
  </si>
  <si>
    <t>O.D. MIRROR POLISHED</t>
  </si>
  <si>
    <t>Dimension</t>
  </si>
  <si>
    <t>€/kg</t>
  </si>
  <si>
    <t>1.4301</t>
  </si>
  <si>
    <t>1.4404 1.4571</t>
  </si>
  <si>
    <t>IN USO</t>
  </si>
  <si>
    <t>PACCO</t>
  </si>
  <si>
    <t>diam.</t>
  </si>
  <si>
    <t>Thk.</t>
  </si>
  <si>
    <t>kg/mt</t>
  </si>
  <si>
    <t>VENDITA</t>
  </si>
  <si>
    <t>316 L / Ti</t>
  </si>
  <si>
    <t>ROUND HF</t>
  </si>
  <si>
    <t xml:space="preserve"> €/kg</t>
  </si>
  <si>
    <t>TUBO ACC. AISI 304 S/S</t>
  </si>
  <si>
    <t>6  X  1</t>
  </si>
  <si>
    <t>MT</t>
  </si>
  <si>
    <t>TSS304-008X1,5</t>
  </si>
  <si>
    <t>TUBO ACC. AISI 304 S/S</t>
  </si>
  <si>
    <t>8  X  1,5</t>
  </si>
  <si>
    <t>MT</t>
  </si>
  <si>
    <t>TSS304-008X2</t>
  </si>
  <si>
    <t>TUBO ACC. AISI 304 S/S</t>
  </si>
  <si>
    <t>8  X  2</t>
  </si>
  <si>
    <t>MT</t>
  </si>
  <si>
    <t>TSS304-010,20X1,24</t>
  </si>
  <si>
    <t>TUBO ACC. AISI 304 S/S</t>
  </si>
  <si>
    <t>10,20  X  1,24</t>
  </si>
  <si>
    <t>MT</t>
  </si>
  <si>
    <t>TSS304-010,20X2,0</t>
  </si>
  <si>
    <t>TUBO ACC. AISI 304 S/S</t>
  </si>
  <si>
    <t>10,20  X  2</t>
  </si>
  <si>
    <t>MT</t>
  </si>
  <si>
    <t>TSS304-010X1</t>
  </si>
  <si>
    <t>TUBO ACC. AISI 304 S/S</t>
  </si>
  <si>
    <t>10  X  1</t>
  </si>
  <si>
    <t>MT</t>
  </si>
  <si>
    <t>TSS304-010X1,5</t>
  </si>
  <si>
    <t>TUBO ACC. AISI 304 S/S</t>
  </si>
  <si>
    <t xml:space="preserve">10  X  1,5 </t>
  </si>
  <si>
    <t>MT</t>
  </si>
  <si>
    <t>TSS304-010X2,0</t>
  </si>
  <si>
    <t>TUBO ACC. AISI 304 S/S</t>
  </si>
  <si>
    <t>10  X  2</t>
  </si>
  <si>
    <t>MT</t>
  </si>
  <si>
    <t>TSS304-012,70X1,65</t>
  </si>
  <si>
    <t>TUBO ACC. AISI 304 S/S</t>
  </si>
  <si>
    <t>12,70 X 1,65</t>
  </si>
  <si>
    <t>MT</t>
  </si>
  <si>
    <t>TSS304-012,70X2,11</t>
  </si>
  <si>
    <t>TUBO ACC. AISI 304 S/S</t>
  </si>
  <si>
    <t>12,70 X 2,11</t>
  </si>
  <si>
    <t>MT</t>
  </si>
  <si>
    <t>TSS304-012X1</t>
  </si>
  <si>
    <t>TUBO ACC. AISI 304 S/S</t>
  </si>
  <si>
    <t>12  X  1</t>
  </si>
  <si>
    <t>MT</t>
  </si>
  <si>
    <t>TSS304-012X1,5</t>
  </si>
  <si>
    <t>TUBO ACC. AISI 304 S/S</t>
  </si>
  <si>
    <t>12  X 1,5</t>
  </si>
  <si>
    <t>MT</t>
  </si>
  <si>
    <t>TSS304-012X2</t>
  </si>
  <si>
    <t>TUBO ACC. AISI 304 S/S</t>
  </si>
  <si>
    <t>12  X  2</t>
  </si>
  <si>
    <t>MT</t>
  </si>
  <si>
    <t>TSS304-012X3</t>
  </si>
  <si>
    <t>TUBO ACC. AISI 304 S/S</t>
  </si>
  <si>
    <t>12  X  3</t>
  </si>
  <si>
    <t>MT</t>
  </si>
  <si>
    <t>TSS304-013,72X1,65</t>
  </si>
  <si>
    <t>TUBO ACC. AISI 304 S/S</t>
  </si>
  <si>
    <t>13,72  X  1,65</t>
  </si>
  <si>
    <t>MT</t>
  </si>
  <si>
    <t>TSS304-013,72X2,24</t>
  </si>
  <si>
    <t>TUBO ACC. AISI 304 S/S</t>
  </si>
  <si>
    <t>13,72  X  2,24</t>
  </si>
  <si>
    <t>MT</t>
  </si>
  <si>
    <t>TSS304-013,72X3,02</t>
  </si>
  <si>
    <t>TUBO ACC. AISI 304 S/S</t>
  </si>
  <si>
    <t>13,72  X  3,02</t>
  </si>
  <si>
    <t>MT</t>
  </si>
  <si>
    <t>TSS304-014X1,0</t>
  </si>
  <si>
    <t>TUBO ACC. AISI 304 S/S</t>
  </si>
  <si>
    <t>14  X  1</t>
  </si>
  <si>
    <t>MT</t>
  </si>
  <si>
    <t>TSS304-014X1,5</t>
  </si>
  <si>
    <t>TUBO ACC. AISI 304 S/S</t>
  </si>
  <si>
    <t>14  X  1,5</t>
  </si>
  <si>
    <t>MT</t>
  </si>
  <si>
    <t>TSS304-015X1,50</t>
  </si>
  <si>
    <t>TUBO ACC. AISI 304 S/S</t>
  </si>
  <si>
    <t>15  X  1,5</t>
  </si>
  <si>
    <t>MT</t>
  </si>
  <si>
    <t>TSS304-015X2,00</t>
  </si>
  <si>
    <t>TUBO ACC. AISI 304 S/S</t>
  </si>
  <si>
    <t>15  X  2,0</t>
  </si>
  <si>
    <t>MT</t>
  </si>
  <si>
    <t>TSS304-016X1,0</t>
  </si>
  <si>
    <t>TUBO ACC. AISI 304 S/S</t>
  </si>
  <si>
    <t>16  X  1</t>
  </si>
  <si>
    <t>MT</t>
  </si>
  <si>
    <t>TSS304-016X1,50</t>
  </si>
  <si>
    <t>TUBO ACC. AISI 304 S/S</t>
  </si>
  <si>
    <t>16  X  1,5</t>
  </si>
  <si>
    <t>MT</t>
  </si>
  <si>
    <t>TSS304-016X2,0</t>
  </si>
  <si>
    <t>TUBO ACC. AISI 304 S/S</t>
  </si>
  <si>
    <t>16 X 2</t>
  </si>
  <si>
    <t>MT</t>
  </si>
  <si>
    <t>TSS304-017,15X1,65</t>
  </si>
  <si>
    <t>TUBO ACC. AISI 304 S/S</t>
  </si>
  <si>
    <t>17,15  X  1,65</t>
  </si>
  <si>
    <t>MT</t>
  </si>
  <si>
    <t>TSS304-017,15X3,20</t>
  </si>
  <si>
    <t>TUBO ACC. AISI 304 S/S</t>
  </si>
  <si>
    <t>17,15  X  3,20</t>
  </si>
  <si>
    <t>MT</t>
  </si>
  <si>
    <t>TSS304-017,20X2,30</t>
  </si>
  <si>
    <t>TUBO ACC. AISI 304 S/S</t>
  </si>
  <si>
    <t>17,15  X  2,31</t>
  </si>
  <si>
    <t>MT</t>
  </si>
  <si>
    <t>TSS304-018X1,50</t>
  </si>
  <si>
    <t>TUBO ACC. AISI 304 S/S</t>
  </si>
  <si>
    <t>18  X  1,5</t>
  </si>
  <si>
    <t>MT</t>
  </si>
  <si>
    <t>TSS304-018X2,00</t>
  </si>
  <si>
    <t>TUBO ACC. AISI 304 S/S</t>
  </si>
  <si>
    <t>18  X  2,0</t>
  </si>
  <si>
    <t>MT</t>
  </si>
  <si>
    <t>TSS304-019,05X1,65</t>
  </si>
  <si>
    <t>TUBO ACC. AISI 304 S/S</t>
  </si>
  <si>
    <t>19,05 X 1,65</t>
  </si>
  <si>
    <t>MT</t>
  </si>
  <si>
    <t>TSS304-019,05X2,11</t>
  </si>
  <si>
    <t>TUBO ACC. AISI 304 S/S</t>
  </si>
  <si>
    <t>19,05 X 2,11</t>
  </si>
  <si>
    <t>MT</t>
  </si>
  <si>
    <t>TSS304-020X2</t>
  </si>
  <si>
    <t>TUBO ACC. AISI 304 S/S</t>
  </si>
  <si>
    <t>20  X  2</t>
  </si>
  <si>
    <t>MT</t>
  </si>
  <si>
    <t>TSS304-020X2,5</t>
  </si>
  <si>
    <t>TUBO ACC. AISI 304 S/S</t>
  </si>
  <si>
    <t>20  X  2,5</t>
  </si>
  <si>
    <t>MT</t>
  </si>
  <si>
    <t>TSS304-021,34X1,65</t>
  </si>
  <si>
    <t>TUBO ACC. AISI 304 S/S</t>
  </si>
  <si>
    <t>21,34  X  1,65</t>
  </si>
  <si>
    <t>MT</t>
  </si>
  <si>
    <t>TSS304-021,34X2,11</t>
  </si>
  <si>
    <t>TUBO ACC. AISI 304 S/S</t>
  </si>
  <si>
    <t>21,34  X  2,11</t>
  </si>
  <si>
    <t>MT</t>
  </si>
  <si>
    <t>TSS304-021,34X2,77</t>
  </si>
  <si>
    <t>TUBO ACC. AISI 304 S/S</t>
  </si>
  <si>
    <t>21,34  X  2,77</t>
  </si>
  <si>
    <t>MT</t>
  </si>
  <si>
    <t>TSS304-021,34X3,73</t>
  </si>
  <si>
    <t>TUBO ACC. AISI 304 S/S</t>
  </si>
  <si>
    <t>21,34  X  3,73</t>
  </si>
  <si>
    <t>MT</t>
  </si>
  <si>
    <t>NASTRO430-18,7X1,9</t>
  </si>
  <si>
    <t xml:space="preserve">NASTRO ACC. AISI 430 2B </t>
  </si>
  <si>
    <t>18,7 X 1,95</t>
  </si>
  <si>
    <t>KG</t>
  </si>
  <si>
    <t>NASTRO430-60,3X1,5</t>
  </si>
  <si>
    <t xml:space="preserve">NASTRO ACC. AISI 430 2B </t>
  </si>
  <si>
    <t>60 X 1,5</t>
  </si>
  <si>
    <t>KG</t>
  </si>
  <si>
    <t>NIP304-</t>
  </si>
  <si>
    <t>NIPPLO DOPPIO ACC. AISI 304</t>
  </si>
  <si>
    <t>PZ</t>
  </si>
  <si>
    <t>NIP304-013,72</t>
  </si>
  <si>
    <t>NIPPLO DOPPIO ACC. AISI 304</t>
  </si>
  <si>
    <t>13,72</t>
  </si>
  <si>
    <t>PZ</t>
  </si>
  <si>
    <t>NIP304-017,20</t>
  </si>
  <si>
    <t>NIPPLO DOPPIO ACC. AISI 304</t>
  </si>
  <si>
    <t>17,20</t>
  </si>
  <si>
    <t>PZ</t>
  </si>
  <si>
    <t>NIP304-021,30</t>
  </si>
  <si>
    <t>NIPPLO DOPPIO ACC. AISI 304</t>
  </si>
  <si>
    <t>21,30</t>
  </si>
  <si>
    <t>PZ</t>
  </si>
  <si>
    <t>NIP304-026,90</t>
  </si>
  <si>
    <t>NIPPLO DOPPIO ACC. AISI 304</t>
  </si>
  <si>
    <t>26,90</t>
  </si>
  <si>
    <t>PZ</t>
  </si>
  <si>
    <t>NIP304-033,70</t>
  </si>
  <si>
    <t>NIPPLO DOPPIO ACC. AISI 304</t>
  </si>
  <si>
    <t>33,70</t>
  </si>
  <si>
    <t>PZ</t>
  </si>
  <si>
    <t>NIP304-033,7F</t>
  </si>
  <si>
    <t>NIPPLO ESAGONALE SERIE 3000 NPT AISI 304</t>
  </si>
  <si>
    <t>33,70</t>
  </si>
  <si>
    <t>PZ</t>
  </si>
  <si>
    <t>NIP304-042,40</t>
  </si>
  <si>
    <t>NIPPLO DOPPIO ACC. AISI 304</t>
  </si>
  <si>
    <t>42,40</t>
  </si>
  <si>
    <t>PZ</t>
  </si>
  <si>
    <t>NIP304-048,30</t>
  </si>
  <si>
    <t>NIPPLO DOPPIO ACC. AISI 304</t>
  </si>
  <si>
    <t>48,30</t>
  </si>
  <si>
    <t>PZ</t>
  </si>
  <si>
    <t>NIP304-060,30</t>
  </si>
  <si>
    <t>NIPPLO DOPPIO ACC. AISI 304</t>
  </si>
  <si>
    <t>60,30</t>
  </si>
  <si>
    <t>PZ</t>
  </si>
  <si>
    <t>NIP316-</t>
  </si>
  <si>
    <t>NIPPLO DOPPIO ACC. AISI 316</t>
  </si>
  <si>
    <t>PZ</t>
  </si>
  <si>
    <t>NIP316-017,20</t>
  </si>
  <si>
    <t>NIPPLO DOPPIO ACC. AISI 316</t>
  </si>
  <si>
    <t>17,20</t>
  </si>
  <si>
    <t>PZ</t>
  </si>
  <si>
    <t>NIP316-021,30</t>
  </si>
  <si>
    <t>NIPPLO DOPPIO ACC. AISI 316</t>
  </si>
  <si>
    <t>21,30</t>
  </si>
  <si>
    <t>PZ</t>
  </si>
  <si>
    <t>NIP316-026,90</t>
  </si>
  <si>
    <t>TUBO ACC. AISI 304 ELETTR.</t>
  </si>
  <si>
    <t>129   X  1,5</t>
  </si>
  <si>
    <t>MT</t>
  </si>
  <si>
    <t>TET304-129X2,0F</t>
  </si>
  <si>
    <t>TUBO ACC_AISI 304 ELETTR.</t>
  </si>
  <si>
    <t>129   X  2</t>
  </si>
  <si>
    <t>MT</t>
  </si>
  <si>
    <t>TET304-129X2,0G</t>
  </si>
  <si>
    <t>TUBO ACC. AISI 304 ELETTR.</t>
  </si>
  <si>
    <t>129   X  2</t>
  </si>
  <si>
    <t>MT</t>
  </si>
  <si>
    <t>TET304-129X3,0F</t>
  </si>
  <si>
    <t>TUBO ACC_AISI 304 ELETTR.</t>
  </si>
  <si>
    <t>129   X  3</t>
  </si>
  <si>
    <t>MT</t>
  </si>
  <si>
    <t>TET304-129X3,0G</t>
  </si>
  <si>
    <t>TUBO ACC. AISI 304 ELETTR.</t>
  </si>
  <si>
    <t>129   X  3</t>
  </si>
  <si>
    <t>MT</t>
  </si>
  <si>
    <t>TET304-132X3,0G</t>
  </si>
  <si>
    <t>TUBO ACC. AISI 304 ELETTR.</t>
  </si>
  <si>
    <t>132   X  3</t>
  </si>
  <si>
    <t>MT</t>
  </si>
  <si>
    <t>TET304-133X3,0G</t>
  </si>
  <si>
    <t>TUBO ACC. AISI 304 ELETTR.</t>
  </si>
  <si>
    <t>133   X  3</t>
  </si>
  <si>
    <t>MT</t>
  </si>
  <si>
    <t>TET304-139,7X1,5G</t>
  </si>
  <si>
    <t>TUBO ACC. AISI 304 ELETTR.</t>
  </si>
  <si>
    <t>139,7  X  1,5</t>
  </si>
  <si>
    <t>MT</t>
  </si>
  <si>
    <t>TET304-139,7X2,0F</t>
  </si>
  <si>
    <t>TUBO ACC_AISI 304 ELETTR.</t>
  </si>
  <si>
    <t>139,7  X  2</t>
  </si>
  <si>
    <t>MT</t>
  </si>
  <si>
    <t>TET304-139,7X2,0G</t>
  </si>
  <si>
    <t>TUBO ACC. AISI 304 ELETTR.</t>
  </si>
  <si>
    <t>139,7  X  2</t>
  </si>
  <si>
    <t>MT</t>
  </si>
  <si>
    <t>TET304-139,7X2,5G</t>
  </si>
  <si>
    <t>TUBO ACC. AISI 304 ELETTR.</t>
  </si>
  <si>
    <t>139,7  X  2,5</t>
  </si>
  <si>
    <t>MT</t>
  </si>
  <si>
    <t>TET304-139,7X3,0F</t>
  </si>
  <si>
    <t>TUBO ACC_AISI 304 ELETTR.</t>
  </si>
  <si>
    <t>139,7  X  3</t>
  </si>
  <si>
    <t>MT</t>
  </si>
  <si>
    <t>TET304-139,7X3,0G</t>
  </si>
  <si>
    <t>TUBO ACC. AISI 304 ELETTR.</t>
  </si>
  <si>
    <t>139,7  X  3</t>
  </si>
  <si>
    <t>MT</t>
  </si>
  <si>
    <t>TET304-139,7X4,0G</t>
  </si>
  <si>
    <t>TUBO ACC. AISI 304 ELETTR.</t>
  </si>
  <si>
    <t>139,7  X  4</t>
  </si>
  <si>
    <t>MT</t>
  </si>
  <si>
    <t>TET304-139,7X5,0G</t>
  </si>
  <si>
    <t>TUBO ACC. AISI 304 ELETTR.</t>
  </si>
  <si>
    <t>139,7  X  5</t>
  </si>
  <si>
    <t>MT</t>
  </si>
  <si>
    <t>TET304-150X4,0G</t>
  </si>
  <si>
    <t>TUBO ACC. AISI 304 ELETTR.</t>
  </si>
  <si>
    <t>150 X 4</t>
  </si>
  <si>
    <t>MT</t>
  </si>
  <si>
    <t>TET304-150X6,0G</t>
  </si>
  <si>
    <t>TUBO ACC. AISI 304 ELETTR.</t>
  </si>
  <si>
    <t>150 X 6</t>
  </si>
  <si>
    <t>MT</t>
  </si>
  <si>
    <t>TET304-153X1,5G</t>
  </si>
  <si>
    <t>TUBO ACC. AISI 304 ELETTR.</t>
  </si>
  <si>
    <t>153  X  1,5</t>
  </si>
  <si>
    <t>MT</t>
  </si>
  <si>
    <t>TET304-154X2,0F</t>
  </si>
  <si>
    <t>TUBO ACC_AISI 304 ELETTR.</t>
  </si>
  <si>
    <t>154  X  2</t>
  </si>
  <si>
    <t>MT</t>
  </si>
  <si>
    <t>TET304-154X2,0G</t>
  </si>
  <si>
    <t>TUBO ACC. AISI 304 ELETTR.</t>
  </si>
  <si>
    <t>154  X  2</t>
  </si>
  <si>
    <t>MT</t>
  </si>
  <si>
    <t>TET304-154X3,0F</t>
  </si>
  <si>
    <t>TUBO ACC_AISI 304 ELETTR.</t>
  </si>
  <si>
    <t>154  X  3</t>
  </si>
  <si>
    <t>MT</t>
  </si>
  <si>
    <t>TET304-154X3,0G</t>
  </si>
  <si>
    <t>TUBO ACC. AISI 304 ELETTR.</t>
  </si>
  <si>
    <t>154  X  3</t>
  </si>
  <si>
    <t>MT</t>
  </si>
  <si>
    <t>TET304-157X8,0G</t>
  </si>
  <si>
    <t>TUBO ACC. AISI 304 ELETTR.</t>
  </si>
  <si>
    <t>157  X  8</t>
  </si>
  <si>
    <t>MT</t>
  </si>
  <si>
    <t>TET304-159X3,0</t>
  </si>
  <si>
    <t>TUBO ACC. AISI 304 ELETTR.</t>
  </si>
  <si>
    <t>159  X  3</t>
  </si>
  <si>
    <t>MT</t>
  </si>
  <si>
    <t>TET304-168,3X2,0G</t>
  </si>
  <si>
    <t>TUBO ACC. AISI 304 ELETTR.</t>
  </si>
  <si>
    <t>168,3  X  2</t>
  </si>
  <si>
    <t>MT</t>
  </si>
  <si>
    <t>TET304-168,3X2,5G</t>
  </si>
  <si>
    <t>TUBO ACC. AISI 304 ELETTR.</t>
  </si>
  <si>
    <t>168,3  X  2,5</t>
  </si>
  <si>
    <t>MT</t>
  </si>
  <si>
    <t>TET304-168,3X2F</t>
  </si>
  <si>
    <t>TUBO ACC_AISI 304 ELETTR.</t>
  </si>
  <si>
    <t>168,3  X  2</t>
  </si>
  <si>
    <t>MT</t>
  </si>
  <si>
    <t>TET304-168,3X3,0F</t>
  </si>
  <si>
    <t>TUBO ACC_AISI 304 ELETTR.</t>
  </si>
  <si>
    <t>168,3  X  3</t>
  </si>
  <si>
    <t>MT</t>
  </si>
  <si>
    <t>TET304-168,3X3,0G</t>
  </si>
  <si>
    <t>TUBO ACC. AISI 304 ELETTR.</t>
  </si>
  <si>
    <t>168,3  X  3</t>
  </si>
  <si>
    <t>MT</t>
  </si>
  <si>
    <t>TET304-168,3X3,6F</t>
  </si>
  <si>
    <t>TUBO ACC_AISI 304 ELETTR.</t>
  </si>
  <si>
    <t>168,3  X  3,6</t>
  </si>
  <si>
    <t>MT</t>
  </si>
  <si>
    <t>TET304-168,3X4,0G</t>
  </si>
  <si>
    <t>TUBO ACC. AISI 304 ELETTR.</t>
  </si>
  <si>
    <t>168,3  X  4</t>
  </si>
  <si>
    <t>MT</t>
  </si>
  <si>
    <t>TET304-168,3X5,0G</t>
  </si>
  <si>
    <t>TUBO ACC. AISI 304 ELETTR.</t>
  </si>
  <si>
    <t>168,3  X  5</t>
  </si>
  <si>
    <t>MT</t>
  </si>
  <si>
    <t>TET304-180X4,0G</t>
  </si>
  <si>
    <t>TUBO ACC. AISI 304 ELETTR.</t>
  </si>
  <si>
    <t>180  X  4</t>
  </si>
  <si>
    <t>MT</t>
  </si>
  <si>
    <t>TET304-188X4.0G</t>
  </si>
  <si>
    <t>TUBO ACC. AISI 304 ELETTR.</t>
  </si>
  <si>
    <t>TSAT304-035X1,5G</t>
  </si>
  <si>
    <t xml:space="preserve">TUBO ACC. AISI 304 SAT. </t>
  </si>
  <si>
    <t>35,00  X 1,50</t>
  </si>
  <si>
    <t>MT</t>
  </si>
  <si>
    <t>TSAT304-035X2,0G</t>
  </si>
  <si>
    <t xml:space="preserve">TUBO ACC. AISI 304 SAT. </t>
  </si>
  <si>
    <t>35,00 X 2,00</t>
  </si>
  <si>
    <t>MT</t>
  </si>
  <si>
    <t>TSAT304-038X2,0G</t>
  </si>
  <si>
    <t xml:space="preserve">TUBO ACC. AISI 304 SAT. </t>
  </si>
  <si>
    <t>38,00 X 2,00</t>
  </si>
  <si>
    <t>MT</t>
  </si>
  <si>
    <t>TSAT304-040X1,0F</t>
  </si>
  <si>
    <t xml:space="preserve">TUBO ACC_ISI 304 SAT. </t>
  </si>
  <si>
    <t>101,6  X  3</t>
  </si>
  <si>
    <t>MT</t>
  </si>
  <si>
    <t>TET304-101,6X3,0G</t>
  </si>
  <si>
    <t>TUBO ACC. AISI 304 ELETTR.</t>
  </si>
  <si>
    <t>101,6  X  3</t>
  </si>
  <si>
    <t>MT</t>
  </si>
  <si>
    <t>TET304-101,6X4,0G</t>
  </si>
  <si>
    <t>TUBO ACC. AISI 304 ELETTR.</t>
  </si>
  <si>
    <t>101,6  X  4</t>
  </si>
  <si>
    <t>MT</t>
  </si>
  <si>
    <t>TET304-104X2,0G</t>
  </si>
  <si>
    <t>TUBO ACC. AISI 304 ELETTR.</t>
  </si>
  <si>
    <t>104   X  2</t>
  </si>
  <si>
    <t>MT</t>
  </si>
  <si>
    <t>TET304-108X2,0F</t>
  </si>
  <si>
    <t>TUBO ACC_AISI 304 ELETTR.</t>
  </si>
  <si>
    <t>108   X  2</t>
  </si>
  <si>
    <t>MT</t>
  </si>
  <si>
    <t>TET304-108X4,5F</t>
  </si>
  <si>
    <t>TUBO ACC_AISI 304 ELETTR.</t>
  </si>
  <si>
    <t>108   X  4,5</t>
  </si>
  <si>
    <t>MT</t>
  </si>
  <si>
    <t>TET304-114,3X1,5F</t>
  </si>
  <si>
    <t>TUBO ACC_AISI 304 ELETTR.</t>
  </si>
  <si>
    <t>114,3  X  1,5</t>
  </si>
  <si>
    <t>MT</t>
  </si>
  <si>
    <t>TET304-114,3X1,5G</t>
  </si>
  <si>
    <t>TUBO ACC. AISI 304 ELETTR.</t>
  </si>
  <si>
    <t>114,3  X  1,5</t>
  </si>
  <si>
    <t>MT</t>
  </si>
  <si>
    <t>TET304-114,3X2,0F</t>
  </si>
  <si>
    <t>TUBO ACC_AISI 304 ELETTR.</t>
  </si>
  <si>
    <t>114,3  X  2</t>
  </si>
  <si>
    <t>MT</t>
  </si>
  <si>
    <t>TET304-114,3X2,0G</t>
  </si>
  <si>
    <t>TUBO ACC. AISI 304 ELETTR.</t>
  </si>
  <si>
    <t>114,3  X  2</t>
  </si>
  <si>
    <t>MT</t>
  </si>
  <si>
    <t>TET304-114,3X2,5F</t>
  </si>
  <si>
    <t>TUBO ACC_AISI 304 ELETTR.</t>
  </si>
  <si>
    <t>114,3  X  2,5</t>
  </si>
  <si>
    <t>MT</t>
  </si>
  <si>
    <t>TET304-114,3X2,5G</t>
  </si>
  <si>
    <t>TUBO ACC. AISI 304 ELETTR.</t>
  </si>
  <si>
    <t>114,3  X  2,5</t>
  </si>
  <si>
    <t>MT</t>
  </si>
  <si>
    <t>TET304-114,3X3,0F</t>
  </si>
  <si>
    <t>TUBO ACC_AISI 304 ELETTR.</t>
  </si>
  <si>
    <t>114,3  X  3</t>
  </si>
  <si>
    <t>MT</t>
  </si>
  <si>
    <t>TET304-114,3X3,0G</t>
  </si>
  <si>
    <t>TUBO ACC. AISI 304 ELETTR.</t>
  </si>
  <si>
    <t>114,3  X  3</t>
  </si>
  <si>
    <t>MT</t>
  </si>
  <si>
    <t>TET304-114,3X4,0G</t>
  </si>
  <si>
    <t>TUBO ACC. AISI 304 ELETTR.</t>
  </si>
  <si>
    <t>114,3  X 4</t>
  </si>
  <si>
    <t>MT</t>
  </si>
  <si>
    <t>TET304-114,3X4,5</t>
  </si>
  <si>
    <t>TUBO ACC. AISI 304 ELETTR.</t>
  </si>
  <si>
    <t>114,3  X 4,5</t>
  </si>
  <si>
    <t>MT</t>
  </si>
  <si>
    <t>TET304-127X2,0G</t>
  </si>
  <si>
    <t>TUBO ACC. AISI 304 ELETTR.</t>
  </si>
  <si>
    <t>127   X  2</t>
  </si>
  <si>
    <t>MT</t>
  </si>
  <si>
    <t>TET304-129X1,5F</t>
  </si>
  <si>
    <t>TUBO ACC_AISI 304 ELETTR.</t>
  </si>
  <si>
    <t>129   X  1,5</t>
  </si>
  <si>
    <t>MT</t>
  </si>
  <si>
    <t>TET304-129X1,5G</t>
  </si>
  <si>
    <t>BA+pvc</t>
  </si>
  <si>
    <t>MT</t>
  </si>
  <si>
    <t>TER304-025X15X1,5</t>
  </si>
  <si>
    <t>TUBO ACC. AISI 304 ELETTR.</t>
  </si>
  <si>
    <t>25 X 15 X 1,5</t>
  </si>
  <si>
    <t>MT</t>
  </si>
  <si>
    <t>TER304-025X15X2,0</t>
  </si>
  <si>
    <t>TUBO ACC. AISI 304 ELETTR.</t>
  </si>
  <si>
    <t>25 X 15 X 2,0</t>
  </si>
  <si>
    <t>MT</t>
  </si>
  <si>
    <t>TER304-030X10X1</t>
  </si>
  <si>
    <t>TUBO ACC. AISI 304 ELETTR.</t>
  </si>
  <si>
    <t>30 X 10 X 1</t>
  </si>
  <si>
    <t>MT</t>
  </si>
  <si>
    <t>TER304-030X10X1,2</t>
  </si>
  <si>
    <t>TUBO ACC. AISI 304 ELETTR.</t>
  </si>
  <si>
    <t>30 X 10 X 1,2</t>
  </si>
  <si>
    <t>MT</t>
  </si>
  <si>
    <t>TER304-030X10X1,5</t>
  </si>
  <si>
    <t>TUBO ACC. AISI 304 ELETTR.</t>
  </si>
  <si>
    <t>30 X 10 X 1,5</t>
  </si>
  <si>
    <t>MT</t>
  </si>
  <si>
    <t>TER304-030X15X1,2</t>
  </si>
  <si>
    <t>TUBO ACC. AISI 304 ELETTR.</t>
  </si>
  <si>
    <t>30 X 15 X 1,2</t>
  </si>
  <si>
    <t>MT</t>
  </si>
  <si>
    <t>TER304-030X15X1,5</t>
  </si>
  <si>
    <t>TUBO ACC. AISI 304 ELETTR.</t>
  </si>
  <si>
    <t>30 X 15 X 1,5</t>
  </si>
  <si>
    <t>MT</t>
  </si>
  <si>
    <t>TER304-030X15X2</t>
  </si>
  <si>
    <t>TUBO ACC. AISI 304 ELETTR.</t>
  </si>
  <si>
    <t>30 X 15 X 2</t>
  </si>
  <si>
    <t>MT</t>
  </si>
  <si>
    <t>TER304-030X20X1,0</t>
  </si>
  <si>
    <t>TUBO ACC. AISI 304 ELETTR.</t>
  </si>
  <si>
    <t>30 X 20 X 1,0</t>
  </si>
  <si>
    <t>MT</t>
  </si>
  <si>
    <t>TER304-030X20X1,5</t>
  </si>
  <si>
    <t>TUBO ACC. AISI 304 ELETTR.</t>
  </si>
  <si>
    <t>30 X 20 X 1,5</t>
  </si>
  <si>
    <t>MT</t>
  </si>
  <si>
    <t>TER304-030X20X2</t>
  </si>
  <si>
    <t>TUBO ACC. AISI 304 ELETTR.</t>
  </si>
  <si>
    <t>30 X 20 X 2</t>
  </si>
  <si>
    <t>MT</t>
  </si>
  <si>
    <t>TER304-035X20X1,5</t>
  </si>
  <si>
    <t>TUBO ACC. AISI 304 ELETTR.</t>
  </si>
  <si>
    <t>35 X 20 X 1,5</t>
  </si>
  <si>
    <t>MT</t>
  </si>
  <si>
    <t>TER304-035X20X2,0</t>
  </si>
  <si>
    <t>TUBO ACC. AISI 304 ELETTR.</t>
  </si>
  <si>
    <t>35 X 20 X 2,0</t>
  </si>
  <si>
    <t>MT</t>
  </si>
  <si>
    <t>TER304-040X15X1,5</t>
  </si>
  <si>
    <t>TUBO ACC. AISI 304 ELETTR.</t>
  </si>
  <si>
    <t>40 X 15 X 1,5</t>
  </si>
  <si>
    <t>MT</t>
  </si>
  <si>
    <t>TER304-040X15X2,0</t>
  </si>
  <si>
    <t>TUBO ACC. AISI 304 ELETTR.</t>
  </si>
  <si>
    <t>40 X 15 X 2,0</t>
  </si>
  <si>
    <t>MT</t>
  </si>
  <si>
    <t>TER304-040X20X1</t>
  </si>
  <si>
    <t>TUBO ACC. AISI 304 ELETTR.</t>
  </si>
  <si>
    <t>40 X 20 X 1</t>
  </si>
  <si>
    <t>MT</t>
  </si>
  <si>
    <t>TER304-040X20X1,2</t>
  </si>
  <si>
    <t>TUBO ACC. AISI 304 ELETTR.</t>
  </si>
  <si>
    <t>40 X 20 X 1,2</t>
  </si>
  <si>
    <t>MT</t>
  </si>
  <si>
    <t>TER304-040X20X1,5</t>
  </si>
  <si>
    <t>TUBO ACC. AISI 304 ELETTR.</t>
  </si>
  <si>
    <t>40 X 20 X 1,5</t>
  </si>
  <si>
    <t>MT</t>
  </si>
  <si>
    <t>TER304-040X20X1,5S</t>
  </si>
  <si>
    <t>TUBO ACC. AISI 304 ELETTR. IN SPEZZONI</t>
  </si>
  <si>
    <t>40 X 20 X 1,5 SPE</t>
  </si>
  <si>
    <t>MT</t>
  </si>
  <si>
    <t>TER304-040X20X2</t>
  </si>
  <si>
    <t>TUBO ACC. AISI 304 ELETTR.</t>
  </si>
  <si>
    <t>40 X 20 X 2</t>
  </si>
  <si>
    <t>MT</t>
  </si>
  <si>
    <t>TER304-040X20X3</t>
  </si>
  <si>
    <t>TUBO ACC. AISI 304 ELETTR.</t>
  </si>
  <si>
    <t>40 X 20 X 3</t>
  </si>
  <si>
    <t>MT</t>
  </si>
  <si>
    <t>TER304-040X30X1</t>
  </si>
  <si>
    <t>TLQ304-040X40X2</t>
  </si>
  <si>
    <t>TUBO ACC. AISI 304 ELETTR. LUCIDO</t>
  </si>
  <si>
    <t>40 X 40 X 2,0</t>
  </si>
  <si>
    <t>MT</t>
  </si>
  <si>
    <t>TLR304-030X20X1,5</t>
  </si>
  <si>
    <t>TUBO ACC. AISI 304 ELETTR. LUCIDO</t>
  </si>
  <si>
    <t>30 X 20 X 1,5</t>
  </si>
  <si>
    <t>MT</t>
  </si>
  <si>
    <t>TM304-</t>
  </si>
  <si>
    <t>TAPPO MASCHIO ACC. AISI 304</t>
  </si>
  <si>
    <t>PZ</t>
  </si>
  <si>
    <t>TM304-013,72</t>
  </si>
  <si>
    <t>TAPPO MASCHIO ACC. AISI 304</t>
  </si>
  <si>
    <t>13,72</t>
  </si>
  <si>
    <t>PZ</t>
  </si>
  <si>
    <t>TM304-017,20</t>
  </si>
  <si>
    <t>TAPPO MASCHIO ACC. AISI 304</t>
  </si>
  <si>
    <t>17,20</t>
  </si>
  <si>
    <t>PZ</t>
  </si>
  <si>
    <t>TM304-021,30</t>
  </si>
  <si>
    <t>TAPPO MASCHIO ACC. AISI 304</t>
  </si>
  <si>
    <t>21,30</t>
  </si>
  <si>
    <t>PZ</t>
  </si>
  <si>
    <t>TM304-026,90</t>
  </si>
  <si>
    <t>TAPPO MASCHIO ACC. AISI 304</t>
  </si>
  <si>
    <t>26,90</t>
  </si>
  <si>
    <t>PZ</t>
  </si>
  <si>
    <t>TM304-033,70</t>
  </si>
  <si>
    <t>TAPPO MASCHIO ACC. AISI 304</t>
  </si>
  <si>
    <t>33,70</t>
  </si>
  <si>
    <t>PZ</t>
  </si>
  <si>
    <t>TM304-042,40</t>
  </si>
  <si>
    <t>TAPPO MASCHIO ACC. AISI 304</t>
  </si>
  <si>
    <t>42,40</t>
  </si>
  <si>
    <t>PZ</t>
  </si>
  <si>
    <t>TM304-048,30</t>
  </si>
  <si>
    <t>TAPPO MASCHIO ACC. AISI 304</t>
  </si>
  <si>
    <t>48,30</t>
  </si>
  <si>
    <t>PZ</t>
  </si>
  <si>
    <t>TM304-060,30</t>
  </si>
  <si>
    <t>TAPPO MASCHIO ACC. AISI 304</t>
  </si>
  <si>
    <t>60,30</t>
  </si>
  <si>
    <t>PZ</t>
  </si>
  <si>
    <t>TM304-076,10</t>
  </si>
  <si>
    <t>TAPPO MASCHIO ACC. AISI 304</t>
  </si>
  <si>
    <t>76,10</t>
  </si>
  <si>
    <t>PZ</t>
  </si>
  <si>
    <t>TM304-088,90</t>
  </si>
  <si>
    <t>TAPPO MASCHIO ACC. AISI 304</t>
  </si>
  <si>
    <t>88,90</t>
  </si>
  <si>
    <t>PZ</t>
  </si>
  <si>
    <t>TM316-</t>
  </si>
  <si>
    <t>TAPPO MASCHIO ACC. AISI 316</t>
  </si>
  <si>
    <t>PZ</t>
  </si>
  <si>
    <t>TRI304</t>
  </si>
  <si>
    <t>TUBO ACC. AISI 304 RICOTTO</t>
  </si>
  <si>
    <t xml:space="preserve"> </t>
  </si>
  <si>
    <t>MT</t>
  </si>
  <si>
    <t>TRI304-013,00X0,5</t>
  </si>
  <si>
    <t>TUBO ACC. AISI 304 RICOTTO</t>
  </si>
  <si>
    <t>13,00 X 0,5</t>
  </si>
  <si>
    <t>MT</t>
  </si>
  <si>
    <t>TRI304-014,00X1,0</t>
  </si>
  <si>
    <t>TUBO ACC. AISI 304 RICOTTO</t>
  </si>
  <si>
    <t>14,00 X 1,0</t>
  </si>
  <si>
    <t>MT</t>
  </si>
  <si>
    <t>TRI304-015X0,5</t>
  </si>
  <si>
    <t>TUBO ACC. AISI 304 RICOTTO</t>
  </si>
  <si>
    <t>15  X 0,5</t>
  </si>
  <si>
    <t>MT</t>
  </si>
  <si>
    <t>TRI304-016,00X1,0</t>
  </si>
  <si>
    <t>TUBO ACC. AISI 304 RICOTTO</t>
  </si>
  <si>
    <t>16,00 X 1,0</t>
  </si>
  <si>
    <t>MT</t>
  </si>
  <si>
    <t>TRI304-017,20X1,5</t>
  </si>
  <si>
    <t>TUBO ACC. AISI 304 RICOTTO</t>
  </si>
  <si>
    <t>17,20 X 1,5</t>
  </si>
  <si>
    <t>MT</t>
  </si>
  <si>
    <t>TRI304-018,00X1,0</t>
  </si>
  <si>
    <t>TUBO ACC. AISI 304 RICOTTO</t>
  </si>
  <si>
    <t>18,00 X 1,0</t>
  </si>
  <si>
    <t>MT</t>
  </si>
  <si>
    <t>TRI304-019,05X1,65</t>
  </si>
  <si>
    <t>TUBO ACC. AISI 304 RICOTTO</t>
  </si>
  <si>
    <t>19,05 X 1,65</t>
  </si>
  <si>
    <t>MT</t>
  </si>
  <si>
    <t>TRI304-021,30X2,0</t>
  </si>
  <si>
    <t>TUBO ACC. AISI 304 RICOTTO</t>
  </si>
  <si>
    <t>21,30 X 2,0</t>
  </si>
  <si>
    <t>MT</t>
  </si>
  <si>
    <t>TRI304-021,30X2,11</t>
  </si>
  <si>
    <t>TUBO ACC. AISI 304 RICOTTO</t>
  </si>
  <si>
    <t>21,30 X 2,11</t>
  </si>
  <si>
    <t>MT</t>
  </si>
  <si>
    <t>TRI304-025,00X1</t>
  </si>
  <si>
    <t>TUBO ACC. AISI 304 RICOTTO</t>
  </si>
  <si>
    <t>25,00 X 1,0</t>
  </si>
  <si>
    <t>MT</t>
  </si>
  <si>
    <t>TRI304-026,90X2,0</t>
  </si>
  <si>
    <t>TUBO ACC. AISI 304 RICOTTO</t>
  </si>
  <si>
    <t>26,90 X 2,0</t>
  </si>
  <si>
    <t>MT</t>
  </si>
  <si>
    <t>TRI304-026,90X2,11</t>
  </si>
  <si>
    <t>TUBO ACC. AISI 304 RICOTTO</t>
  </si>
  <si>
    <t>26,90 X 2,11</t>
  </si>
  <si>
    <t>MT</t>
  </si>
  <si>
    <t>TRI304-028X1,5</t>
  </si>
  <si>
    <t>TUBO ACC. AISI 304 RICOTTO</t>
  </si>
  <si>
    <t>28,00 X 1,5</t>
  </si>
  <si>
    <t>MT</t>
  </si>
  <si>
    <t>TRI304-033,40X2,77</t>
  </si>
  <si>
    <t>TUBO ACC. AISI 304 RICOTTO</t>
  </si>
  <si>
    <t>33,40 X 2,77</t>
  </si>
  <si>
    <t>MT</t>
  </si>
  <si>
    <t>TRI304-033,70X2,0</t>
  </si>
  <si>
    <t>TUBO ACC. AISI 304 RICOTTO</t>
  </si>
  <si>
    <t>33,70 X 2,0</t>
  </si>
  <si>
    <t>MT</t>
  </si>
  <si>
    <t>TRI304-038X1,5</t>
  </si>
  <si>
    <t>TUBO ACC. AISI 304 RICOTTO</t>
  </si>
  <si>
    <t>38,00 X 1,5</t>
  </si>
  <si>
    <t>MT</t>
  </si>
  <si>
    <t>TRI304-042,4X2,0</t>
  </si>
  <si>
    <t>TUBO ACC. AISI 304 RICOTTO</t>
  </si>
  <si>
    <t>42,40 X 2,0</t>
  </si>
  <si>
    <t>MT</t>
  </si>
  <si>
    <t>TRI304-042,4X2,77</t>
  </si>
  <si>
    <t>TUBO ACC. AISI 304 RICOTTO</t>
  </si>
  <si>
    <t>42,40 X 2,77</t>
  </si>
  <si>
    <t>MT</t>
  </si>
  <si>
    <t>TRI304-048,3X1,65</t>
  </si>
  <si>
    <t>TUBO ACC. AISI 304 RICOTTO</t>
  </si>
  <si>
    <t>48,30 X 1,65</t>
  </si>
  <si>
    <t>MT</t>
  </si>
  <si>
    <t>TRI304-048,3X2,77</t>
  </si>
  <si>
    <t>TUBO ACC. AISI 304 RICOTTO</t>
  </si>
  <si>
    <t>48,30 X 2,77</t>
  </si>
  <si>
    <t>MT</t>
  </si>
  <si>
    <t>TRI304-060,3X1,65</t>
  </si>
  <si>
    <t>TUBO ACC. AISI 304 RICOTTO</t>
  </si>
  <si>
    <t>60,30 X 1,65</t>
  </si>
  <si>
    <t>MT</t>
  </si>
  <si>
    <t>TRI304-060,3X2,11</t>
  </si>
  <si>
    <t>TUBO ACC. AISI 304 RICOTTO</t>
  </si>
  <si>
    <t>60,30 X 2,11</t>
  </si>
  <si>
    <t>MT</t>
  </si>
  <si>
    <t>TRI304-060,3X3,91</t>
  </si>
  <si>
    <t>TUBO ACC. AISI 304 RICOTTO</t>
  </si>
  <si>
    <t>60,30 X 3,91</t>
  </si>
  <si>
    <t>MT</t>
  </si>
  <si>
    <t>TRI304-088,9X3,05</t>
  </si>
  <si>
    <t>TUBO ACC. AISI 304 RICOTTO</t>
  </si>
  <si>
    <t>88,90 X 3,05</t>
  </si>
  <si>
    <t>MT</t>
  </si>
  <si>
    <t>TRI304-114,3X3,05</t>
  </si>
  <si>
    <t>TUBO ACC. AISI 304 RICOTTO</t>
  </si>
  <si>
    <t>114,3 X 3,05</t>
  </si>
  <si>
    <t>MT</t>
  </si>
  <si>
    <t>TRI304-219,1X2,77</t>
  </si>
  <si>
    <t>TUBO ACC. AISI 304 RICOTTO</t>
  </si>
  <si>
    <t>219,1 X 2,77</t>
  </si>
  <si>
    <t>MT</t>
  </si>
  <si>
    <t>TRI316</t>
  </si>
  <si>
    <t>TUBO ACC. AISI 316 RICOTTO</t>
  </si>
  <si>
    <t xml:space="preserve"> </t>
  </si>
  <si>
    <t>MT</t>
  </si>
  <si>
    <t>TRI316-010X0,5</t>
  </si>
  <si>
    <t>TUBO ACC. AISI 316 RICOTTO</t>
  </si>
  <si>
    <t>10  X 0,5</t>
  </si>
  <si>
    <t>MT</t>
  </si>
  <si>
    <t>TRI316-014X1,0</t>
  </si>
  <si>
    <t>TUBO ACC. AISI 316 RICOTTO</t>
  </si>
  <si>
    <t>14 X  1</t>
  </si>
  <si>
    <t>MT</t>
  </si>
  <si>
    <t>TRI316-015X0,5</t>
  </si>
  <si>
    <t>TUBO ACC. AISI 316 RICOTTO</t>
  </si>
  <si>
    <t>15  X 0,5</t>
  </si>
  <si>
    <t>MT</t>
  </si>
  <si>
    <t>TRI316-016X0,5</t>
  </si>
  <si>
    <t>TUBO ACC. AISI 316 L.I.E.</t>
  </si>
  <si>
    <t>129 X 2,0</t>
  </si>
  <si>
    <t>MT</t>
  </si>
  <si>
    <t>TLQ304-020X20X1,5</t>
  </si>
  <si>
    <t>TUBO ACC. AISI 304 ELETTR. LUCIDO</t>
  </si>
  <si>
    <t>20 X 20 X 1,5</t>
  </si>
  <si>
    <t>MT</t>
  </si>
  <si>
    <t>TLQ304-020X20X2</t>
  </si>
  <si>
    <t>TUBO ACC. AISI 304 ELETTR. LUCIDO</t>
  </si>
  <si>
    <t>20 X 20 X 2,0</t>
  </si>
  <si>
    <t>MT</t>
  </si>
  <si>
    <t>TLQ304-025X25X2</t>
  </si>
  <si>
    <t>TUBO ACC. AISI 304 ELETTR. LUCIDO</t>
  </si>
  <si>
    <t>25 X 25 X 2,0</t>
  </si>
  <si>
    <t>MT</t>
  </si>
  <si>
    <t>DA LISTINI TUBO</t>
  </si>
  <si>
    <t>BUSINESS</t>
  </si>
  <si>
    <t>TRAFILATI</t>
  </si>
  <si>
    <t>AISI 304</t>
  </si>
  <si>
    <t>AISI 316</t>
  </si>
  <si>
    <t>AISI 303</t>
  </si>
  <si>
    <t>EXTRA LEGA - Euro/Kg</t>
  </si>
  <si>
    <t>RICARICO +%</t>
  </si>
  <si>
    <t>Tondi h9</t>
  </si>
  <si>
    <t>DIAMETRO</t>
  </si>
  <si>
    <t>PREZZO - Euro/Kg</t>
  </si>
  <si>
    <t>ACQ.</t>
  </si>
  <si>
    <t>BASE</t>
  </si>
  <si>
    <t>Quadri</t>
  </si>
  <si>
    <t>DIMENSIONI</t>
  </si>
  <si>
    <t>6x6</t>
  </si>
  <si>
    <t>oltre</t>
  </si>
  <si>
    <t>Esagoni</t>
  </si>
  <si>
    <t>CHIAVE</t>
  </si>
  <si>
    <t>17 - 24</t>
  </si>
  <si>
    <t>24 - oltre</t>
  </si>
  <si>
    <t>CESOIATI</t>
  </si>
  <si>
    <t>Larghezza</t>
  </si>
  <si>
    <t>TUTTO FINO A SP.8</t>
  </si>
  <si>
    <t>OLTRE SP.</t>
  </si>
  <si>
    <t>TUBO ACC. AISI 304 EL. LAM. INT.  L=5800</t>
  </si>
  <si>
    <t>40   X  1,5</t>
  </si>
  <si>
    <t>MT</t>
  </si>
  <si>
    <t>TET304-040X1,5LI</t>
  </si>
  <si>
    <t>TUBO ACC. AISI 304 EL. LAM. INT.</t>
  </si>
  <si>
    <t>40   X  1,5</t>
  </si>
  <si>
    <t>MT</t>
  </si>
  <si>
    <t>TET304-040X2,0F</t>
  </si>
  <si>
    <t>TUBO ACC_AISI 304 ELETTR.</t>
  </si>
  <si>
    <t>40   X  2</t>
  </si>
  <si>
    <t>MT</t>
  </si>
  <si>
    <t>TET304-040X2,0G</t>
  </si>
  <si>
    <t>TUBO ACC. AISI 304 ELETTR.</t>
  </si>
  <si>
    <t>40   X  2</t>
  </si>
  <si>
    <t>MT</t>
  </si>
  <si>
    <t>TET304-040X2,0LI</t>
  </si>
  <si>
    <t>TUBO ACC. AISI 304 EL. LAM. INT.</t>
  </si>
  <si>
    <t>40  X  2,0</t>
  </si>
  <si>
    <t>MT</t>
  </si>
  <si>
    <t>TET304-040X3,0G</t>
  </si>
  <si>
    <t>TUBO ACC. AISI 304 ELETTR.</t>
  </si>
  <si>
    <t>40   X  3</t>
  </si>
  <si>
    <t>MT</t>
  </si>
  <si>
    <t>TET304-042,4X1,2F</t>
  </si>
  <si>
    <t>TUBO ACC_AISI 304 ELETTR.</t>
  </si>
  <si>
    <t>42,40   X  1,2</t>
  </si>
  <si>
    <t>MT</t>
  </si>
  <si>
    <t>TET304-042,4X1,2G</t>
  </si>
  <si>
    <t>TUBO ACC. AISI 304 ELETTR.</t>
  </si>
  <si>
    <t>42,40   X  1,2</t>
  </si>
  <si>
    <t>MT</t>
  </si>
  <si>
    <t>TET304-042,4X1,5F</t>
  </si>
  <si>
    <t>TUBO ACC_AISI 304 ELETTR.</t>
  </si>
  <si>
    <t>42,40   X  1,5</t>
  </si>
  <si>
    <t>MT</t>
  </si>
  <si>
    <t>TET304-042,4X1,5G</t>
  </si>
  <si>
    <t>TUBO ACC. AISI 304 ELETTR.</t>
  </si>
  <si>
    <t>42,40   X  1,5</t>
  </si>
  <si>
    <t>MT</t>
  </si>
  <si>
    <t>TET304-042,4X2,0F</t>
  </si>
  <si>
    <t>TUBO ACC_AISI 304 ELETTR.</t>
  </si>
  <si>
    <t>42,40   X  2</t>
  </si>
  <si>
    <t>MT</t>
  </si>
  <si>
    <t>TET304-042,4X2,0G</t>
  </si>
  <si>
    <t>TUBO ACC. AISI 304 ELETTR.</t>
  </si>
  <si>
    <t>42,40   X  2</t>
  </si>
  <si>
    <t>MT</t>
  </si>
  <si>
    <t>TET304-042,4X2,5F</t>
  </si>
  <si>
    <t>TUBO ACC_AISI 304 ELETTR.</t>
  </si>
  <si>
    <t>42,40   X  2,5</t>
  </si>
  <si>
    <t>MT</t>
  </si>
  <si>
    <t>TET304-042,4X2,5G</t>
  </si>
  <si>
    <t>TUBO ACC. AISI 304 ELETTR.</t>
  </si>
  <si>
    <t>42,40   X  2,5</t>
  </si>
  <si>
    <t>MT</t>
  </si>
  <si>
    <t>TET304-042,4X3,0F</t>
  </si>
  <si>
    <t>TUBO ACC_AISI 304 ELETTR.</t>
  </si>
  <si>
    <t>42,40   X  3</t>
  </si>
  <si>
    <t>MT</t>
  </si>
  <si>
    <t>TET304-042,4X3,0G</t>
  </si>
  <si>
    <t>TUBO ACC. AISI 304 ELETTR.</t>
  </si>
  <si>
    <t>42,40   X  3</t>
  </si>
  <si>
    <t>MT</t>
  </si>
  <si>
    <t>TET304-042,4X4,0G</t>
  </si>
  <si>
    <t>TUBO ACC. AISI 304 ELETTR.</t>
  </si>
  <si>
    <t>42,40   X  4</t>
  </si>
  <si>
    <t>MT</t>
  </si>
  <si>
    <t>TET304-043,0X1,5F</t>
  </si>
  <si>
    <t>TUBO ACC_AISI 304 ELETTR.</t>
  </si>
  <si>
    <t>43   X  1,5</t>
  </si>
  <si>
    <t>MT</t>
  </si>
  <si>
    <t>TET304-044,5X1,5F</t>
  </si>
  <si>
    <t>TUBO ACC_AISI 304 ELETTR.</t>
  </si>
  <si>
    <t>44 ,5 X  1,5</t>
  </si>
  <si>
    <t>MT</t>
  </si>
  <si>
    <t>TET304-044,5X2,0F</t>
  </si>
  <si>
    <t>TUBO ACC_AISI 304 ELETTR.</t>
  </si>
  <si>
    <t>44 ,5 X  2</t>
  </si>
  <si>
    <t>MT</t>
  </si>
  <si>
    <t>TET304-045X1,0F</t>
  </si>
  <si>
    <t>TUBO ACC_AISI 304 ELETTR.</t>
  </si>
  <si>
    <t>45   X  1</t>
  </si>
  <si>
    <t>MT</t>
  </si>
  <si>
    <t>TET304-045X1,0G</t>
  </si>
  <si>
    <t>TUBO ACC. AISI 304 ELETTR.</t>
  </si>
  <si>
    <t>45   X  1</t>
  </si>
  <si>
    <t>MT</t>
  </si>
  <si>
    <t>TET304-045X1,2G</t>
  </si>
  <si>
    <t>TUBO ACC. AISI 304 ELETTR.</t>
  </si>
  <si>
    <t>45   X  1,2</t>
  </si>
  <si>
    <t>MT</t>
  </si>
  <si>
    <t>TET304-045X1,5F</t>
  </si>
  <si>
    <t>TUBO ACC_AISI 304 ELETTR.</t>
  </si>
  <si>
    <t>45   X  1,5</t>
  </si>
  <si>
    <t>MT</t>
  </si>
  <si>
    <t>TET304-045X1,5G</t>
  </si>
  <si>
    <t>TUBO ACC. AISI 304 ELETTR.</t>
  </si>
  <si>
    <t>45   X  1,5</t>
  </si>
  <si>
    <t>MT</t>
  </si>
  <si>
    <t>TET304-045X2,0G</t>
  </si>
  <si>
    <t>TUBO ACC. AISI 304 ELETTR.</t>
  </si>
  <si>
    <t>45   X   2</t>
  </si>
  <si>
    <t>MT</t>
  </si>
  <si>
    <t>TET304-045X3,0G</t>
  </si>
  <si>
    <t>TUBO ACC. AISI 304 ELETTR.</t>
  </si>
  <si>
    <t>45   X   3</t>
  </si>
  <si>
    <t>MT</t>
  </si>
  <si>
    <t>TET304-048,3X1,2F</t>
  </si>
  <si>
    <t>TUBO ACC_AISI 304 ELETTR.</t>
  </si>
  <si>
    <t>48,30   X  1,2</t>
  </si>
  <si>
    <t>MT</t>
  </si>
  <si>
    <t>TET304-048,3X1,5F</t>
  </si>
  <si>
    <t>TUBO ACC_AISI 304 ELETTR.</t>
  </si>
  <si>
    <t>48,30   X  1,5</t>
  </si>
  <si>
    <t>MT</t>
  </si>
  <si>
    <t>TET304-048,3X1,5G</t>
  </si>
  <si>
    <t>TUBO ACC. AISI 304 ELETTR.</t>
  </si>
  <si>
    <t>48,30   X  1,5</t>
  </si>
  <si>
    <t>MT</t>
  </si>
  <si>
    <t>TET304-048,3X2,0F</t>
  </si>
  <si>
    <t>TUBO ACC_AISI 304 ELETTR.</t>
  </si>
  <si>
    <t>48,30   X  2</t>
  </si>
  <si>
    <t>MT</t>
  </si>
  <si>
    <t>TET304-048,3X2,0G</t>
  </si>
  <si>
    <t>TUBO ACC. AISI 304 ELETTR.</t>
  </si>
  <si>
    <t>48,30   X  2</t>
  </si>
  <si>
    <t>MT</t>
  </si>
  <si>
    <t>TET304-048,3X2,5F</t>
  </si>
  <si>
    <t>TUBO ACC_AISI 304 ELETTR.</t>
  </si>
  <si>
    <t>48,30   X  2,5</t>
  </si>
  <si>
    <t>MT</t>
  </si>
  <si>
    <t>TET304-048,3X2,5G</t>
  </si>
  <si>
    <t>TET316-088,9X4,0</t>
  </si>
  <si>
    <t>88,9 X 4</t>
  </si>
  <si>
    <t>TET304-406,4X4,00G</t>
  </si>
  <si>
    <t>406,4 X 4</t>
  </si>
  <si>
    <t>BFO304-080X045</t>
  </si>
  <si>
    <t>80 X 45</t>
  </si>
  <si>
    <t>BCE304-130X04</t>
  </si>
  <si>
    <t>130 X 4</t>
  </si>
  <si>
    <t>BCE310-010X04</t>
  </si>
  <si>
    <t>BCE316-090X05</t>
  </si>
  <si>
    <t>BCE316-150X08</t>
  </si>
  <si>
    <t>BLP304-090X40</t>
  </si>
  <si>
    <t>90 X 40</t>
  </si>
  <si>
    <t>BLP316-150X08</t>
  </si>
  <si>
    <t>BTP304-010X04</t>
  </si>
  <si>
    <t>BTP304-040X003</t>
  </si>
  <si>
    <t>TET316-084X2,0</t>
  </si>
  <si>
    <t>TUBO ACC. AISI 316 ELETTR.</t>
  </si>
  <si>
    <t>84  X  2</t>
  </si>
  <si>
    <t>MT</t>
  </si>
  <si>
    <t>TET316-085X2,0</t>
  </si>
  <si>
    <t>TUBO ACC. AISI 316 ELETTR.</t>
  </si>
  <si>
    <t>85  X  2</t>
  </si>
  <si>
    <t>MT</t>
  </si>
  <si>
    <t>TET316-085X2,00</t>
  </si>
  <si>
    <t xml:space="preserve">TUBO ACC. AISI 316 ELETTR. </t>
  </si>
  <si>
    <t>85 X 2,0</t>
  </si>
  <si>
    <t>MT</t>
  </si>
  <si>
    <t>TET316-088,9X1,5</t>
  </si>
  <si>
    <t>TUBO ACC. AISI 316 ELETTR.</t>
  </si>
  <si>
    <t>88,9 X 1,5</t>
  </si>
  <si>
    <t>MT</t>
  </si>
  <si>
    <t>TET316-088,9X2</t>
  </si>
  <si>
    <t>TUBO ACC. AISI 316 ELETTR.</t>
  </si>
  <si>
    <t>88,9 X 2</t>
  </si>
  <si>
    <t>MT</t>
  </si>
  <si>
    <t>33,7 - 26,9</t>
  </si>
  <si>
    <t>PZ</t>
  </si>
  <si>
    <t>RF304-033,70-21,30</t>
  </si>
  <si>
    <t>RIDUZ. M/F  ACC. AISI 304</t>
  </si>
  <si>
    <t>33,7 - 21,3</t>
  </si>
  <si>
    <t>PZ</t>
  </si>
  <si>
    <t>RF304-042,40</t>
  </si>
  <si>
    <t>RIDUZ. M/F  ACC. AISI 304</t>
  </si>
  <si>
    <t>42,40</t>
  </si>
  <si>
    <t>PZ</t>
  </si>
  <si>
    <t>RF304-042,4X21,30</t>
  </si>
  <si>
    <t>RIDUZ. M/F  ACC. AISI 304</t>
  </si>
  <si>
    <t>42,4  - 21,3</t>
  </si>
  <si>
    <t>PZ</t>
  </si>
  <si>
    <t>RF304-042,4X33,7</t>
  </si>
  <si>
    <t xml:space="preserve">RIDUZ. M/F  ACC. AISI 304 </t>
  </si>
  <si>
    <t>42,4  - 33,7</t>
  </si>
  <si>
    <t>PZ</t>
  </si>
  <si>
    <t>RF304-048,30</t>
  </si>
  <si>
    <t>RIDUZ. M/F  ACC. AISI 304</t>
  </si>
  <si>
    <t>48,3 - 42,4</t>
  </si>
  <si>
    <t>PZ</t>
  </si>
  <si>
    <t xml:space="preserve">Section </t>
  </si>
  <si>
    <t>EXTRA</t>
  </si>
  <si>
    <t>EUR/KG   304</t>
  </si>
  <si>
    <t>A</t>
  </si>
  <si>
    <t>B</t>
  </si>
  <si>
    <t>SATINATURA</t>
  </si>
  <si>
    <t>LUCIDAT.</t>
  </si>
  <si>
    <t>BRUSHED</t>
  </si>
  <si>
    <t>POLISHED</t>
  </si>
  <si>
    <t>MIRROR</t>
  </si>
  <si>
    <t>x</t>
  </si>
  <si>
    <t xml:space="preserve">X </t>
  </si>
  <si>
    <t>X</t>
  </si>
  <si>
    <t>LAMINATI A FREDDO - 2B</t>
  </si>
  <si>
    <t>Lamiera 304</t>
  </si>
  <si>
    <t>Lamiera 430</t>
  </si>
  <si>
    <t>Lamiera 316L</t>
  </si>
  <si>
    <t>Qualita'</t>
  </si>
  <si>
    <t>€/kg.1°sc</t>
  </si>
  <si>
    <t>Spessore</t>
  </si>
  <si>
    <t>2B</t>
  </si>
  <si>
    <t>pvc</t>
  </si>
  <si>
    <t>sat+pvc</t>
  </si>
  <si>
    <t>sb.+pvc</t>
  </si>
  <si>
    <t>2B/BA</t>
  </si>
  <si>
    <t>sat.+pvc</t>
  </si>
  <si>
    <t>base 20/10</t>
  </si>
  <si>
    <t>aisi 304</t>
  </si>
  <si>
    <t>aisi 430ba</t>
  </si>
  <si>
    <t>aisi 316L</t>
  </si>
  <si>
    <t>seconda scelta</t>
  </si>
  <si>
    <t>terza scelta</t>
  </si>
  <si>
    <t>nastro</t>
  </si>
  <si>
    <t>3 al 5</t>
  </si>
  <si>
    <t>LAMINATI A CALDO - F1</t>
  </si>
  <si>
    <t>Extra BA</t>
  </si>
  <si>
    <t>extra</t>
  </si>
  <si>
    <t>Costi SOLO lavorazione</t>
  </si>
  <si>
    <t>£2600/MQ</t>
  </si>
  <si>
    <t>spess</t>
  </si>
  <si>
    <t>spessori</t>
  </si>
  <si>
    <t xml:space="preserve">spessori dal 2,5 a 8 </t>
  </si>
  <si>
    <t xml:space="preserve">Extra altezza 2000 mm </t>
  </si>
  <si>
    <t xml:space="preserve">Extra profondo stampaggio </t>
  </si>
  <si>
    <t>aisi  316L</t>
  </si>
  <si>
    <t>extra spessore</t>
  </si>
  <si>
    <t>Extra slitter</t>
  </si>
  <si>
    <t>2 mm</t>
  </si>
  <si>
    <t>10 mm</t>
  </si>
  <si>
    <t>Ex. bandella</t>
  </si>
  <si>
    <t>fino a 300</t>
  </si>
  <si>
    <t>301-500</t>
  </si>
  <si>
    <t>501-625</t>
  </si>
  <si>
    <t>626-750</t>
  </si>
  <si>
    <t>751-999</t>
  </si>
  <si>
    <t>12 mm</t>
  </si>
  <si>
    <t>0,4 - 0,5</t>
  </si>
  <si>
    <t>extra altezza 2000 mm</t>
  </si>
  <si>
    <t>0,6 - 0,7</t>
  </si>
  <si>
    <t>4 mm</t>
  </si>
  <si>
    <t>0,9 - 1,2</t>
  </si>
  <si>
    <t>5 mm</t>
  </si>
  <si>
    <t>1,5 - 3</t>
  </si>
  <si>
    <t>sup 5 mm</t>
  </si>
  <si>
    <t>P.S.: Per sottomisure applicare almeno + 4%</t>
  </si>
  <si>
    <t>2' scelta</t>
  </si>
  <si>
    <t>Lucidatura + pvc</t>
  </si>
  <si>
    <t>Fiorettatura+pvc</t>
  </si>
  <si>
    <t>2B+luc.ind.</t>
  </si>
  <si>
    <t>2B+luc.spec</t>
  </si>
  <si>
    <t>BA+luc.spec</t>
  </si>
  <si>
    <t>passo 25</t>
  </si>
  <si>
    <t>pass 25</t>
  </si>
  <si>
    <t>passo 55</t>
  </si>
  <si>
    <t>BRAMME</t>
  </si>
  <si>
    <t>list A</t>
  </si>
  <si>
    <t>list. B</t>
  </si>
  <si>
    <t>list. A</t>
  </si>
  <si>
    <t>H&lt;= 1500</t>
  </si>
  <si>
    <t>H = 2000</t>
  </si>
  <si>
    <t>aisi 316</t>
  </si>
  <si>
    <t>TET316-088,9X3</t>
  </si>
  <si>
    <t>TUBO ACC. AISI 316 ELETTR.</t>
  </si>
  <si>
    <t>88,9 X 3</t>
  </si>
  <si>
    <t>MT</t>
  </si>
  <si>
    <t>TET316-101,6X1,5</t>
  </si>
  <si>
    <t>TUBO ACC. AISI 316 ELETTR.</t>
  </si>
  <si>
    <t>101,6 X 1,5</t>
  </si>
  <si>
    <t>MT</t>
  </si>
  <si>
    <t>TET316-101,6X2</t>
  </si>
  <si>
    <t>TUBO ACC. AISI 316 ELETTR.</t>
  </si>
  <si>
    <t>101,6 X 2</t>
  </si>
  <si>
    <t>MT</t>
  </si>
  <si>
    <t>TET316-101,6X3,0</t>
  </si>
  <si>
    <t>TUBO ACC. AISI 316 ELETTR.</t>
  </si>
  <si>
    <t>101,6 X 3</t>
  </si>
  <si>
    <t>MT</t>
  </si>
  <si>
    <t>TET316-108X2,0</t>
  </si>
  <si>
    <t>TUBO ACC. AISI 316 ELETTR.</t>
  </si>
  <si>
    <t>108   X  2</t>
  </si>
  <si>
    <t>MT</t>
  </si>
  <si>
    <t>TET316-114,3X1,5</t>
  </si>
  <si>
    <t>TUBO ACC. AISI 316 ELETTR.</t>
  </si>
  <si>
    <t>114,3  X  1,5</t>
  </si>
  <si>
    <t>MT</t>
  </si>
  <si>
    <t>TET316-114,3X2,0</t>
  </si>
  <si>
    <t>TUBO ACC. AISI 316 ELETTR.</t>
  </si>
  <si>
    <t>114,3 X 2</t>
  </si>
  <si>
    <t>MT</t>
  </si>
  <si>
    <t>TUBO ACC_AISI 304 ELETTR.</t>
  </si>
  <si>
    <t>51  X   1,5</t>
  </si>
  <si>
    <t>MT</t>
  </si>
  <si>
    <t>TET304-051X3,0G</t>
  </si>
  <si>
    <t>TUBO ACC. AISI 304 ELETTR.</t>
  </si>
  <si>
    <t>51   X  3</t>
  </si>
  <si>
    <t>MT</t>
  </si>
  <si>
    <t>TET304-052X1,0F</t>
  </si>
  <si>
    <t>TUBO ACC_AISI 304 ELETTR.</t>
  </si>
  <si>
    <t>52   X  1</t>
  </si>
  <si>
    <t>MT</t>
  </si>
  <si>
    <t>TET304-052X1,0G</t>
  </si>
  <si>
    <t>TUBO ACC. AISI 304 ELETTR.</t>
  </si>
  <si>
    <t>52   X  1</t>
  </si>
  <si>
    <t>MT</t>
  </si>
  <si>
    <t>TET304-052X1,5F</t>
  </si>
  <si>
    <t>TUBO ACC_AISI 304 ELETTR.</t>
  </si>
  <si>
    <t>52   X  1,5</t>
  </si>
  <si>
    <t>MT</t>
  </si>
  <si>
    <t>TET304-052X1,5G</t>
  </si>
  <si>
    <t>TUBO ACC. AISI 304 ELETTR.</t>
  </si>
  <si>
    <t>52   X  1,5</t>
  </si>
  <si>
    <t>MT</t>
  </si>
  <si>
    <t>TET304-052X1,5LI</t>
  </si>
  <si>
    <t>TUBO ACC. AISI 304 EL. LAM. INT.</t>
  </si>
  <si>
    <t>52   X  1,5</t>
  </si>
  <si>
    <t>MT</t>
  </si>
  <si>
    <t>TET304-052X2,0G</t>
  </si>
  <si>
    <t>TUBO ACC. AISI 304 ELETTR.</t>
  </si>
  <si>
    <t>52   X  2</t>
  </si>
  <si>
    <t>MT</t>
  </si>
  <si>
    <t>TET304-052X3,0G</t>
  </si>
  <si>
    <t>TUBO ACC. AISI 304 ELETTR.</t>
  </si>
  <si>
    <t>52   X  3</t>
  </si>
  <si>
    <t>MT</t>
  </si>
  <si>
    <t>TET304-053X1,5</t>
  </si>
  <si>
    <t>TUBO ACC. AISI 304 ELETTR.</t>
  </si>
  <si>
    <t>53   X  1,5</t>
  </si>
  <si>
    <t>MT</t>
  </si>
  <si>
    <t>TET304-054X1,0G</t>
  </si>
  <si>
    <t>TUBO ACC. AISI 304 ELETTR.</t>
  </si>
  <si>
    <t>54   X  1,0</t>
  </si>
  <si>
    <t>MT</t>
  </si>
  <si>
    <t>TET304-054X1,5G</t>
  </si>
  <si>
    <t>TUBO ACC. AISI 304 ELETTR.</t>
  </si>
  <si>
    <t>54   X  1,5</t>
  </si>
  <si>
    <t>MT</t>
  </si>
  <si>
    <t>TET304-054X2,0F</t>
  </si>
  <si>
    <t>TUBO ACC_AISI 304 ELETTR.</t>
  </si>
  <si>
    <t>54   X  2</t>
  </si>
  <si>
    <t>MT</t>
  </si>
  <si>
    <t>TET304-054X2,0G</t>
  </si>
  <si>
    <t>TUBO ACC. AISI 304 ELETTR.</t>
  </si>
  <si>
    <t>54   X  2</t>
  </si>
  <si>
    <t>MT</t>
  </si>
  <si>
    <t>TET304-054X3,0F</t>
  </si>
  <si>
    <t>TUBO ACC_AISI 304 ELETTR.</t>
  </si>
  <si>
    <t>54   X  3</t>
  </si>
  <si>
    <t>MT</t>
  </si>
  <si>
    <t>TET304-054X3,0G</t>
  </si>
  <si>
    <t>TUBO ACC. AISI 304 ELETTR.</t>
  </si>
  <si>
    <t>54   X  3</t>
  </si>
  <si>
    <t>MT</t>
  </si>
  <si>
    <t>TET304-055X1,2G</t>
  </si>
  <si>
    <t>TUBO ACC. AISI 304 ELETTR.</t>
  </si>
  <si>
    <t>55   X  1,2</t>
  </si>
  <si>
    <t>MT</t>
  </si>
  <si>
    <t>TET304-055X1,5G</t>
  </si>
  <si>
    <t>TUBO ACC. AISI 304 ELETTR.</t>
  </si>
  <si>
    <t>55   X  1,5</t>
  </si>
  <si>
    <t>MT</t>
  </si>
  <si>
    <t>TET304-057X1,5G</t>
  </si>
  <si>
    <t>TUBO ACC. AISI 304 ELETTR.</t>
  </si>
  <si>
    <t>57   X  1,5</t>
  </si>
  <si>
    <t>MT</t>
  </si>
  <si>
    <t>TET304-060,3X1,0F</t>
  </si>
  <si>
    <t>TUBO ACC_AISI 304 ELETTR.</t>
  </si>
  <si>
    <t>60,3  X  1,0</t>
  </si>
  <si>
    <t>MT</t>
  </si>
  <si>
    <t>TET304-060,3X1,2F</t>
  </si>
  <si>
    <t>TUBO ACC_AISI 304 ELETTR.</t>
  </si>
  <si>
    <t>60,3  X  1,2</t>
  </si>
  <si>
    <t>TRO304-021,3-L=35</t>
  </si>
  <si>
    <t>TRONCHETTO ACC. AISI 304 L=35</t>
  </si>
  <si>
    <t>21,30</t>
  </si>
  <si>
    <t>PZ</t>
  </si>
  <si>
    <t>TRO304-026,90</t>
  </si>
  <si>
    <t>TRONCHETTO ACC. AISI 304</t>
  </si>
  <si>
    <t>26,90</t>
  </si>
  <si>
    <t>PZ</t>
  </si>
  <si>
    <t>TRO304-033,7</t>
  </si>
  <si>
    <t>TRONCHETTO ACC. AISI 304</t>
  </si>
  <si>
    <t>33,70</t>
  </si>
  <si>
    <t>PZ</t>
  </si>
  <si>
    <t>TRO304-042,4</t>
  </si>
  <si>
    <t>TRONCHETTO ACC. AISI 304</t>
  </si>
  <si>
    <t>42,40</t>
  </si>
  <si>
    <t>PZ</t>
  </si>
  <si>
    <t>TRO304-048,3</t>
  </si>
  <si>
    <t>TRONCHETTO ACC. AISI 304</t>
  </si>
  <si>
    <t>48,30</t>
  </si>
  <si>
    <t>PZ</t>
  </si>
  <si>
    <t>TRO304-048,3L=60</t>
  </si>
  <si>
    <t>TRONCHETTO ACC. AISI 304 L=60</t>
  </si>
  <si>
    <t>48,30</t>
  </si>
  <si>
    <t>PZ</t>
  </si>
  <si>
    <t>TRO304-060,3</t>
  </si>
  <si>
    <t>TRONCHETTO ACC. AISI 304</t>
  </si>
  <si>
    <t>60,30</t>
  </si>
  <si>
    <t>PZ</t>
  </si>
  <si>
    <t>TRO304-076,10</t>
  </si>
  <si>
    <t>TRONCHETTO ACC. AISI 304</t>
  </si>
  <si>
    <t>76,10</t>
  </si>
  <si>
    <t>PZ</t>
  </si>
  <si>
    <t>TRO304-088,9</t>
  </si>
  <si>
    <t>TRONCHETTO ACC. AISI 304</t>
  </si>
  <si>
    <t>88.90</t>
  </si>
  <si>
    <t>PZ</t>
  </si>
  <si>
    <t>TRO304-101,6</t>
  </si>
  <si>
    <t>TRONCHETTO ACC. AISI 304</t>
  </si>
  <si>
    <t>101,6</t>
  </si>
  <si>
    <t>PZ</t>
  </si>
  <si>
    <t>TRO304-114,3</t>
  </si>
  <si>
    <t>TRONCHETTO ACC. AISI 304</t>
  </si>
  <si>
    <t>114.30</t>
  </si>
  <si>
    <t>PZ</t>
  </si>
  <si>
    <t>TRO304-139,7</t>
  </si>
  <si>
    <t>TRONCHETTO ACC. AISI 304</t>
  </si>
  <si>
    <t>139,7</t>
  </si>
  <si>
    <t>PZ</t>
  </si>
  <si>
    <t>TRO316</t>
  </si>
  <si>
    <t>TRONCHETTO ACC. AISI 316</t>
  </si>
  <si>
    <t>PZ</t>
  </si>
  <si>
    <t>TRO316-017,20</t>
  </si>
  <si>
    <t>TRONCHETTO ACC. AISI 316</t>
  </si>
  <si>
    <t>17,20</t>
  </si>
  <si>
    <t>PZ</t>
  </si>
  <si>
    <t>TRO316-021,30</t>
  </si>
  <si>
    <t>TRONCHETTO ACC. AISI 316</t>
  </si>
  <si>
    <t>21,30</t>
  </si>
  <si>
    <t>PZ</t>
  </si>
  <si>
    <t>TRO316-026,90</t>
  </si>
  <si>
    <t>TRONCHETTO ACC. AISI 316</t>
  </si>
  <si>
    <t>26,90</t>
  </si>
  <si>
    <t>PZ</t>
  </si>
  <si>
    <t>TRO316-033,7</t>
  </si>
  <si>
    <t>TRONCHETTO ACC. AISI 316</t>
  </si>
  <si>
    <t>33,70</t>
  </si>
  <si>
    <t>PZ</t>
  </si>
  <si>
    <t>TRO316-042,40</t>
  </si>
  <si>
    <t>TRONCHETTO ACC. AISI 316</t>
  </si>
  <si>
    <t>42,40</t>
  </si>
  <si>
    <t>PZ</t>
  </si>
  <si>
    <t>TRO316-048,30</t>
  </si>
  <si>
    <t>TRONCHETTO ACC. AISI 316</t>
  </si>
  <si>
    <t>48,30</t>
  </si>
  <si>
    <t>PZ</t>
  </si>
  <si>
    <t>TRO316-060,3</t>
  </si>
  <si>
    <t>TRONCHETTO ACC. AISI 316</t>
  </si>
  <si>
    <t>60,30</t>
  </si>
  <si>
    <t>PZ</t>
  </si>
  <si>
    <t>TRO316-088,90</t>
  </si>
  <si>
    <t>TRONCHETTO ACC. AISI 316</t>
  </si>
  <si>
    <t>88,90</t>
  </si>
  <si>
    <t>PZ</t>
  </si>
  <si>
    <t>TSAQ304-015X15X1,5</t>
  </si>
  <si>
    <t>TUBO ACC. AISI 304 SAT. E PROT.</t>
  </si>
  <si>
    <t>15 X 15 X 1,5</t>
  </si>
  <si>
    <t>MT</t>
  </si>
  <si>
    <t>TSAQ304-020X20X1,0</t>
  </si>
  <si>
    <t>TUBO ACC. AISI 304 SAT. E PROT.</t>
  </si>
  <si>
    <t>20 X 20 X 1,0</t>
  </si>
  <si>
    <t>MT</t>
  </si>
  <si>
    <t>TSAQ304-020X20X1,5</t>
  </si>
  <si>
    <t>TUBO ACC. AISI 304 SAT. E PROT.</t>
  </si>
  <si>
    <t>20 X 20 X 1,5</t>
  </si>
  <si>
    <t>MT</t>
  </si>
  <si>
    <t>TSAQ304-020X20X2,0</t>
  </si>
  <si>
    <t xml:space="preserve">TUBO ACC. AISI 304 SAT. </t>
  </si>
  <si>
    <t>20 X 20 X 2,0</t>
  </si>
  <si>
    <t>MT</t>
  </si>
  <si>
    <t>TSAQ304-025X25X1,5</t>
  </si>
  <si>
    <t>TUBO ACC. AISI 304 SAT.</t>
  </si>
  <si>
    <t>25 X 25 X 1,5</t>
  </si>
  <si>
    <t>MT</t>
  </si>
  <si>
    <t>TSAQ304-025X25X2,0</t>
  </si>
  <si>
    <t>TUBO ACC. AISI 304 SAT.</t>
  </si>
  <si>
    <t>25 X 25 X 2,0</t>
  </si>
  <si>
    <t>MT</t>
  </si>
  <si>
    <t>TSAQ304-030X30X1,2</t>
  </si>
  <si>
    <t xml:space="preserve">TUBO ACC. AISI 304 SAT. </t>
  </si>
  <si>
    <t>30 X 30 X 1,2</t>
  </si>
  <si>
    <t>MT</t>
  </si>
  <si>
    <t>TSAQ304-030X30X1,5</t>
  </si>
  <si>
    <t xml:space="preserve">TUBO ACC. AISI 304 SAT. </t>
  </si>
  <si>
    <t>30 X 30 X 1,5</t>
  </si>
  <si>
    <t>MT</t>
  </si>
  <si>
    <t>TSAQ304-030X30X2,0</t>
  </si>
  <si>
    <t xml:space="preserve">TUBO ACC. AISI 304 SAT. </t>
  </si>
  <si>
    <t>30 X 30 X 2,0</t>
  </si>
  <si>
    <t>MT</t>
  </si>
  <si>
    <t>TSAQ304-035X35X1,5</t>
  </si>
  <si>
    <t>TUBO ACC. AISI 304 SAT.</t>
  </si>
  <si>
    <t>35 X 35 X 1,5</t>
  </si>
  <si>
    <t>MT</t>
  </si>
  <si>
    <t>TSAQ304-040X40X1,0</t>
  </si>
  <si>
    <t xml:space="preserve">TUBO ACC. AISI 304 SAT. </t>
  </si>
  <si>
    <t>40 X 40 X 1,0</t>
  </si>
  <si>
    <t>MT</t>
  </si>
  <si>
    <t>TSAQ304-040X40X1,2</t>
  </si>
  <si>
    <t xml:space="preserve">TUBO ACC. AISI 304 SAT. </t>
  </si>
  <si>
    <t>40 X 40 X 1,2</t>
  </si>
  <si>
    <t>MT</t>
  </si>
  <si>
    <t>TSAQ304-040X40X1,5</t>
  </si>
  <si>
    <t xml:space="preserve">TUBO ACC. AISI 304 SAT. </t>
  </si>
  <si>
    <t>40 X 40 X 1,5</t>
  </si>
  <si>
    <t>MT</t>
  </si>
  <si>
    <t>TSAQ304-040X40X2,0</t>
  </si>
  <si>
    <t>TAPPO FEMMINA ACC. AISI 304</t>
  </si>
  <si>
    <t>76,10</t>
  </si>
  <si>
    <t>PZ</t>
  </si>
  <si>
    <t>TF304-088,90</t>
  </si>
  <si>
    <t>TAPPO FEMMINA ACC. AISI 304</t>
  </si>
  <si>
    <t>88,90</t>
  </si>
  <si>
    <t>PZ</t>
  </si>
  <si>
    <t>TF316-</t>
  </si>
  <si>
    <t>TAPPO FEMMINA ACC. AISI 316</t>
  </si>
  <si>
    <t>PZ</t>
  </si>
  <si>
    <t>TLE304</t>
  </si>
  <si>
    <t>TUBO ACC. AISI 304 L.E.</t>
  </si>
  <si>
    <t>MT</t>
  </si>
  <si>
    <t>TLE304-016,0X1,5</t>
  </si>
  <si>
    <t>TUBO ACC. AISI 304 L.E.</t>
  </si>
  <si>
    <t>16 X 1,5</t>
  </si>
  <si>
    <t>MT</t>
  </si>
  <si>
    <t>TLE304-020,0X1,5</t>
  </si>
  <si>
    <t>TUBO ACC. AISI 304 L.E.</t>
  </si>
  <si>
    <t>20 X 1,5</t>
  </si>
  <si>
    <t>MT</t>
  </si>
  <si>
    <t>TLE304-020,0X2,5</t>
  </si>
  <si>
    <t>TUBO ACC. AISI 304 L.E.</t>
  </si>
  <si>
    <t>20 X 2,5</t>
  </si>
  <si>
    <t>MT</t>
  </si>
  <si>
    <t>TLE304-022X1,5</t>
  </si>
  <si>
    <t>TUBO ACC. AISI 304 L.E.</t>
  </si>
  <si>
    <t>22 X 1,5</t>
  </si>
  <si>
    <t>MT</t>
  </si>
  <si>
    <t>TLE304-025,0X1,2</t>
  </si>
  <si>
    <t>TUBO ACC. AISI 304 L.E.</t>
  </si>
  <si>
    <t>25 X 1,2</t>
  </si>
  <si>
    <t>MT</t>
  </si>
  <si>
    <t>TLE304-025,0X1,5</t>
  </si>
  <si>
    <t>TUBO ACC. AISI 304 L.E.</t>
  </si>
  <si>
    <t>25 X 1,5</t>
  </si>
  <si>
    <t>MT</t>
  </si>
  <si>
    <t>TLE304-028X1,20</t>
  </si>
  <si>
    <t>TUBO ACC. AISI 304 L.E.</t>
  </si>
  <si>
    <t>28 X 1,2</t>
  </si>
  <si>
    <t>MT</t>
  </si>
  <si>
    <t>TLE304-030,0X1,5</t>
  </si>
  <si>
    <t>TUBO ACC. AISI 304 L.E.</t>
  </si>
  <si>
    <t>30 X 1,5</t>
  </si>
  <si>
    <t>MT</t>
  </si>
  <si>
    <t>TLE304-032,0X1,0</t>
  </si>
  <si>
    <t>TUBO ACC. AISI 304 L.E.</t>
  </si>
  <si>
    <t>MT</t>
  </si>
  <si>
    <t>TEQ304-120X120X2</t>
  </si>
  <si>
    <t>TUBO ACC. AISI 304 ELETTR.</t>
  </si>
  <si>
    <t>120 X 120 X 2</t>
  </si>
  <si>
    <t>MT</t>
  </si>
  <si>
    <t>TEQ304-120X120X3F</t>
  </si>
  <si>
    <t>TUBO ACC_AISI 304 ELETTR.</t>
  </si>
  <si>
    <t>120 X 120 X 3</t>
  </si>
  <si>
    <t>MT</t>
  </si>
  <si>
    <t>TEQ304-120X120X3G</t>
  </si>
  <si>
    <t>TUBO ACC. AISI 304 ELETTR.</t>
  </si>
  <si>
    <t>120 X 120 X 3</t>
  </si>
  <si>
    <t>MT</t>
  </si>
  <si>
    <t>TEQ304-120X120X4G</t>
  </si>
  <si>
    <t>TUBO ACC. AISI 304 ELETTR.</t>
  </si>
  <si>
    <t>120 X 120 X 4</t>
  </si>
  <si>
    <t>MT</t>
  </si>
  <si>
    <t>TEQ304-120X120X5</t>
  </si>
  <si>
    <t>TUBO ACC. AISI 304 ELETTR.</t>
  </si>
  <si>
    <t>120 X 120 X 5</t>
  </si>
  <si>
    <t>MT</t>
  </si>
  <si>
    <t>TEQ304-140X140X3G</t>
  </si>
  <si>
    <t>TUBO ACC. AISI 304 ELETTR.</t>
  </si>
  <si>
    <t>140 X 140 X 3</t>
  </si>
  <si>
    <t>MT</t>
  </si>
  <si>
    <t>TEQ304-150X150X2</t>
  </si>
  <si>
    <t>TUBO ACC. AISI 304 ELETTR.</t>
  </si>
  <si>
    <t>150 X 150 X 2</t>
  </si>
  <si>
    <t>MT</t>
  </si>
  <si>
    <t>TEQ304-150X150X3</t>
  </si>
  <si>
    <t>TUBO ACC. AISI 304 ELETTR.</t>
  </si>
  <si>
    <t>150 X 150 X 3</t>
  </si>
  <si>
    <t>MT</t>
  </si>
  <si>
    <t>TEQ304-150X150X4</t>
  </si>
  <si>
    <t>TUBO ACC. AISI 304 ELETTR.</t>
  </si>
  <si>
    <t>150 X 150 X 4</t>
  </si>
  <si>
    <t>MT</t>
  </si>
  <si>
    <t>TEQ304-150X150X5</t>
  </si>
  <si>
    <t>TUBO ACC. AISI 304 ELETTR.</t>
  </si>
  <si>
    <t>150 X 150 X 5</t>
  </si>
  <si>
    <t>MT</t>
  </si>
  <si>
    <t>TEQ304-180X180X4</t>
  </si>
  <si>
    <t>TUBO ACC. AISI 304 ELETTR.</t>
  </si>
  <si>
    <t>180 X 180 X 4</t>
  </si>
  <si>
    <t>MT</t>
  </si>
  <si>
    <t>TEQ304-200X200X4</t>
  </si>
  <si>
    <t>TUBO ACC. AISI 304 ELETTR.</t>
  </si>
  <si>
    <t>200 X 200 X 4</t>
  </si>
  <si>
    <t>MT</t>
  </si>
  <si>
    <t>TEQ304-200X200X5</t>
  </si>
  <si>
    <t>TUBO ACC. AISI 304 ELETTR.</t>
  </si>
  <si>
    <t>200 X 200 X 5</t>
  </si>
  <si>
    <t>MT</t>
  </si>
  <si>
    <t>TEQ316</t>
  </si>
  <si>
    <t>TUBO ACC. AISI 316 ELETTR.</t>
  </si>
  <si>
    <t>MT</t>
  </si>
  <si>
    <t>TEQ316-015X015X1,5</t>
  </si>
  <si>
    <t>TUBO ACC. AISI 316 ELETTR.</t>
  </si>
  <si>
    <t>15 X 15 X 1,5</t>
  </si>
  <si>
    <t>MT</t>
  </si>
  <si>
    <t>TEQ316-020X020X1,5</t>
  </si>
  <si>
    <t>TUBO ACC. AISI 316 ELETTR.</t>
  </si>
  <si>
    <t>20 X 20 X 1,5</t>
  </si>
  <si>
    <t>MT</t>
  </si>
  <si>
    <t>TEQ316-020X020X2</t>
  </si>
  <si>
    <t>TUBO ACC. AISI 316 ELETTR.</t>
  </si>
  <si>
    <t>20 X 20 X 2</t>
  </si>
  <si>
    <t>MT</t>
  </si>
  <si>
    <t>TEQ316-025X025X1,5</t>
  </si>
  <si>
    <t>TUBO ACC. AISI 316 ELETTR.</t>
  </si>
  <si>
    <t>25 X 25 X 1,5</t>
  </si>
  <si>
    <t>MT</t>
  </si>
  <si>
    <t>TEQ316-025X025X2</t>
  </si>
  <si>
    <t>TUBO ACC. AISI 316 ELETTR.</t>
  </si>
  <si>
    <t>25 X 25 X 2</t>
  </si>
  <si>
    <t>MT</t>
  </si>
  <si>
    <t>TEQ316-030X030X1,5</t>
  </si>
  <si>
    <t>TUBO ACC. AISI 316 ELETTR.</t>
  </si>
  <si>
    <t>30 X 30 X 1,5</t>
  </si>
  <si>
    <t>MT</t>
  </si>
  <si>
    <t>TEQ316-030X030X2</t>
  </si>
  <si>
    <t>TUBO ACC. AISI 316 ELETTR.</t>
  </si>
  <si>
    <t>30 X 30 X 2</t>
  </si>
  <si>
    <t>MT</t>
  </si>
  <si>
    <t>TEQ316-030X30X3</t>
  </si>
  <si>
    <t>TUBO ACC. AISI 316 ELETTR.</t>
  </si>
  <si>
    <t>30 X 30 X 3</t>
  </si>
  <si>
    <t>MT</t>
  </si>
  <si>
    <t>TEQ316-035X35X2</t>
  </si>
  <si>
    <t>TUBO ACC. AISI 316 ELETTR.</t>
  </si>
  <si>
    <t>35 X 35 X 2</t>
  </si>
  <si>
    <t>MT</t>
  </si>
  <si>
    <t>TEQ316-040X40X2</t>
  </si>
  <si>
    <t>TUBO ACC. AISI 316 ELETTR.</t>
  </si>
  <si>
    <t>40 X 40 X 2</t>
  </si>
  <si>
    <t>MT</t>
  </si>
  <si>
    <t>TEQ316-040X40X3</t>
  </si>
  <si>
    <t>TUBO ACC. AISI 316 ELETTR.</t>
  </si>
  <si>
    <t>40 X 40 X 3</t>
  </si>
  <si>
    <t>MT</t>
  </si>
  <si>
    <t>TEQ316-050X50X1,5</t>
  </si>
  <si>
    <t>TUBO ACC. AISI 316 ELETTR.</t>
  </si>
  <si>
    <t>50 X 50 X 1,5</t>
  </si>
  <si>
    <t>MT</t>
  </si>
  <si>
    <t>TEQ316-050X50X2</t>
  </si>
  <si>
    <t>TUBO ACC. AISI 316 ELETTR.</t>
  </si>
  <si>
    <t>50 X 50 X 2</t>
  </si>
  <si>
    <t>MT</t>
  </si>
  <si>
    <t>TEQ316-050X50X3</t>
  </si>
  <si>
    <t>TUBO ACC. AISI 316 ELETTR.</t>
  </si>
  <si>
    <t>50 X 50 X 3</t>
  </si>
  <si>
    <t>MT</t>
  </si>
  <si>
    <t>TEQ316-050X50X4</t>
  </si>
  <si>
    <t>TUBO ACC. AISI 316 ELETTR.</t>
  </si>
  <si>
    <t>50 X 50 X 4</t>
  </si>
  <si>
    <t>MT</t>
  </si>
  <si>
    <t>TEQ316-060X60X2</t>
  </si>
  <si>
    <t>TUBO ACC. AISI 316 ELETTR.</t>
  </si>
  <si>
    <t>60 X 60 X 2</t>
  </si>
  <si>
    <t>MT</t>
  </si>
  <si>
    <t>TEQ316-060X60X3</t>
  </si>
  <si>
    <t>TUBO ACC. AISI 316 ELETTR.</t>
  </si>
  <si>
    <t>TSS304-021,3X4,78</t>
  </si>
  <si>
    <t>TUBO ACC. AISI 304 S/S</t>
  </si>
  <si>
    <t>21,34  X  4,78</t>
  </si>
  <si>
    <t>MT</t>
  </si>
  <si>
    <t>TSS304-022,00X1,50</t>
  </si>
  <si>
    <t>TUBO ACC. AISI 304 S/S</t>
  </si>
  <si>
    <t>22  X  1,5</t>
  </si>
  <si>
    <t>MT</t>
  </si>
  <si>
    <t>TSS304-022,00X2,00</t>
  </si>
  <si>
    <t>TUBO ACC. AISI 304 S/S</t>
  </si>
  <si>
    <t>22  X  2</t>
  </si>
  <si>
    <t>MT</t>
  </si>
  <si>
    <t>TSS304-025,00X3,00</t>
  </si>
  <si>
    <t>TUBO ACC. AISI 304 S/S</t>
  </si>
  <si>
    <t>25  X  3,0</t>
  </si>
  <si>
    <t>MT</t>
  </si>
  <si>
    <t>TSS304-025X2</t>
  </si>
  <si>
    <t>TUBO ACC. AISI 304 S/S</t>
  </si>
  <si>
    <t>25  X  2</t>
  </si>
  <si>
    <t>MT</t>
  </si>
  <si>
    <t>TSS304-026,67X1,65</t>
  </si>
  <si>
    <t>26,67  X  1,65</t>
  </si>
  <si>
    <t>TSS304-026,67X2,11</t>
  </si>
  <si>
    <t>TUBO ACC. AISI 304 S/S</t>
  </si>
  <si>
    <t>26,67  X  2,11</t>
  </si>
  <si>
    <t>MT</t>
  </si>
  <si>
    <t>TSS304-026,67X2,87</t>
  </si>
  <si>
    <t>TUBO ACC. AISI 304 S/S</t>
  </si>
  <si>
    <t>26,67  X  2,87</t>
  </si>
  <si>
    <t>MT</t>
  </si>
  <si>
    <t>TSS304-026,67X3,91</t>
  </si>
  <si>
    <t>TUBO ACC. AISI 304 S/S</t>
  </si>
  <si>
    <t>26,67  X  3,91</t>
  </si>
  <si>
    <t>MT</t>
  </si>
  <si>
    <t>TSS304-026,67X5,56</t>
  </si>
  <si>
    <t>TUBO ACC. AISI 304 S/S</t>
  </si>
  <si>
    <t>26,67  X  5,56</t>
  </si>
  <si>
    <t>MT</t>
  </si>
  <si>
    <t>TSS304-028X1,5</t>
  </si>
  <si>
    <t>TUBO ACC. AISI 304 S/S</t>
  </si>
  <si>
    <t>28 X 1,5</t>
  </si>
  <si>
    <t>MT</t>
  </si>
  <si>
    <t>TSS304-028X2,0</t>
  </si>
  <si>
    <t>TUBO ACC. AISI 304 S/S</t>
  </si>
  <si>
    <t>28 X 2,0</t>
  </si>
  <si>
    <t>MT</t>
  </si>
  <si>
    <t>TSS304-030X2,0</t>
  </si>
  <si>
    <t>TUBO ACC. AISI 304 S/S</t>
  </si>
  <si>
    <t>30 X 2</t>
  </si>
  <si>
    <t>MT</t>
  </si>
  <si>
    <t>TSS304-030X3,0</t>
  </si>
  <si>
    <t>TUBO ACC. AISI 304 S/S</t>
  </si>
  <si>
    <t>30 X 3</t>
  </si>
  <si>
    <t>MT</t>
  </si>
  <si>
    <t>TSS304-033,40X2,77</t>
  </si>
  <si>
    <t>TUBO ACC. AISI 304 S/S</t>
  </si>
  <si>
    <t>33,40  X  2,77</t>
  </si>
  <si>
    <t>MT</t>
  </si>
  <si>
    <t>TSS304-033,40X3,38</t>
  </si>
  <si>
    <t>TUBO ACC. AISI 304 S/S</t>
  </si>
  <si>
    <t>33,40  X  3,38</t>
  </si>
  <si>
    <t>MT</t>
  </si>
  <si>
    <t>TSS304-033,40X4,55</t>
  </si>
  <si>
    <t>TUBO ACC. AISI 304 S/S</t>
  </si>
  <si>
    <t>33,40  X  4,55</t>
  </si>
  <si>
    <t>MT</t>
  </si>
  <si>
    <t>TSS304-033,40X6,35</t>
  </si>
  <si>
    <t>TUBO ACC. AISI 304 S/S</t>
  </si>
  <si>
    <t>33,40  X  6,35</t>
  </si>
  <si>
    <t>MT</t>
  </si>
  <si>
    <t>TSS304-035X2,0</t>
  </si>
  <si>
    <t>TUBO ACC. AISI 304 S/S</t>
  </si>
  <si>
    <t>35 X 2</t>
  </si>
  <si>
    <t>MT</t>
  </si>
  <si>
    <t>TSS304-038X4,0</t>
  </si>
  <si>
    <t>TUBO ACC. AISI 304 S/S</t>
  </si>
  <si>
    <t>38 X 4</t>
  </si>
  <si>
    <t>MT</t>
  </si>
  <si>
    <t>TSS304-042,16X2,77</t>
  </si>
  <si>
    <t>TUBO ACC. AISI 304 S/S</t>
  </si>
  <si>
    <t>42,16  X  2,77</t>
  </si>
  <si>
    <t>MT</t>
  </si>
  <si>
    <t>TSS304-042,16X3,56</t>
  </si>
  <si>
    <t>TUBO ACC. AISI 304 S/S</t>
  </si>
  <si>
    <t>42,16  X  3,56</t>
  </si>
  <si>
    <t>MT</t>
  </si>
  <si>
    <t>TSS304-042,16X4,85</t>
  </si>
  <si>
    <t>TUBO ACC. AISI 304 S/S</t>
  </si>
  <si>
    <t>42,16  X  4,85</t>
  </si>
  <si>
    <t>MT</t>
  </si>
  <si>
    <t>TSS304-042,16X6,35</t>
  </si>
  <si>
    <t>TUBO ACC. AISI 304 S/S</t>
  </si>
  <si>
    <t>42,16  X  6,35</t>
  </si>
  <si>
    <t>MT</t>
  </si>
  <si>
    <t>TSS304-048,26X2,77</t>
  </si>
  <si>
    <t>TUBO ACC. AISI 304 S/S</t>
  </si>
  <si>
    <t>48,26  X  2,77</t>
  </si>
  <si>
    <t>MT</t>
  </si>
  <si>
    <t>TSS304-048,26X3,68</t>
  </si>
  <si>
    <t>TUBO ACC. AISI 304 S/S</t>
  </si>
  <si>
    <t>48,26  X  3,68</t>
  </si>
  <si>
    <t>MT</t>
  </si>
  <si>
    <t>TSS304-048,26X5,08</t>
  </si>
  <si>
    <t>TUBO ACC. AISI 304 S/S</t>
  </si>
  <si>
    <t>48,26  X  5,08</t>
  </si>
  <si>
    <t>MT</t>
  </si>
  <si>
    <t>TSS304-060,33X2,77</t>
  </si>
  <si>
    <t>TUBO ACC. AISI 304 S/S</t>
  </si>
  <si>
    <t>60,33  X  2,77</t>
  </si>
  <si>
    <t>MT</t>
  </si>
  <si>
    <t>TSS304-060,33X3,91</t>
  </si>
  <si>
    <t>TUBO ACC. AISI 304 S/S</t>
  </si>
  <si>
    <t>60,33  X  3,91</t>
  </si>
  <si>
    <t>MT</t>
  </si>
  <si>
    <t>TSS304-060,33X5,54</t>
  </si>
  <si>
    <t>TUBO ACC. AISI 304 S/S</t>
  </si>
  <si>
    <t>60,33  X  5,54</t>
  </si>
  <si>
    <t>MT</t>
  </si>
  <si>
    <t>TSS304-060,33X8,74</t>
  </si>
  <si>
    <t>TUBO ACC. AISI 304 S/S</t>
  </si>
  <si>
    <t>60,33  X  8,74</t>
  </si>
  <si>
    <t>MT</t>
  </si>
  <si>
    <t>TSS304-073,03X3,05</t>
  </si>
  <si>
    <t>TUBO ACC. AISI 304 S/S</t>
  </si>
  <si>
    <t>73,03  X  3,05</t>
  </si>
  <si>
    <t>MT</t>
  </si>
  <si>
    <t>TSS304-073,03X5,16</t>
  </si>
  <si>
    <t>TUBO ACC. AISI 304 S/S</t>
  </si>
  <si>
    <t>73,03  X  5,16</t>
  </si>
  <si>
    <t>MT</t>
  </si>
  <si>
    <t>TSS304-073,03X7,01</t>
  </si>
  <si>
    <t>TUBO ACC. AISI 304 S/S</t>
  </si>
  <si>
    <t>73,03  X  7,01</t>
  </si>
  <si>
    <t>MT</t>
  </si>
  <si>
    <t>TSS304-076,10X2,90</t>
  </si>
  <si>
    <t>TUBO ACC. AISI 304 S/S</t>
  </si>
  <si>
    <t>76,10  X  2,90</t>
  </si>
  <si>
    <t>MT</t>
  </si>
  <si>
    <t>TSS304-076,10X3,60</t>
  </si>
  <si>
    <t>TUBO ACC. AISI 304 S/S</t>
  </si>
  <si>
    <t>76,10  X  3,60</t>
  </si>
  <si>
    <t>MT</t>
  </si>
  <si>
    <t>TSS304-076,10X6,30</t>
  </si>
  <si>
    <t>TUBO ACC. AISI 304 S/S</t>
  </si>
  <si>
    <t>76,10  X  6,30</t>
  </si>
  <si>
    <t>MT</t>
  </si>
  <si>
    <t>TSS304-088,90X11,1</t>
  </si>
  <si>
    <t>TUBO ACC. AISI 304 S/S</t>
  </si>
  <si>
    <t>88,90  X  11,13</t>
  </si>
  <si>
    <t>MT</t>
  </si>
  <si>
    <t>TSS304-088,90X3,05</t>
  </si>
  <si>
    <t>TUBO ACC. AISI 304 S/S</t>
  </si>
  <si>
    <t>88,90  X  3,05</t>
  </si>
  <si>
    <t>MT</t>
  </si>
  <si>
    <t>TSS304-088,90X5,49</t>
  </si>
  <si>
    <t>TUBO ACC. AISI 304 S/S</t>
  </si>
  <si>
    <t>88,90  X  5,49</t>
  </si>
  <si>
    <t>MT</t>
  </si>
  <si>
    <t>TSS304-088,90X7,62</t>
  </si>
  <si>
    <t>TUBO ACC. AISI 304 S/S</t>
  </si>
  <si>
    <t>88,90  X  7,62</t>
  </si>
  <si>
    <t>MT</t>
  </si>
  <si>
    <t>TSS304-101,60X3,05</t>
  </si>
  <si>
    <t>TUBO ACC. AISI 304 S/S</t>
  </si>
  <si>
    <t>101,60  X  3,05</t>
  </si>
  <si>
    <t>MT</t>
  </si>
  <si>
    <t>TSS304-101,60X5,74</t>
  </si>
  <si>
    <t>TUBO ACC. AISI 304 S/S</t>
  </si>
  <si>
    <t>101,60  X  5,74</t>
  </si>
  <si>
    <t>MT</t>
  </si>
  <si>
    <t>TSS304-101,60X8,08</t>
  </si>
  <si>
    <t>TUBO ACC. AISI 304 S/S</t>
  </si>
  <si>
    <t>101,60  X  8,08</t>
  </si>
  <si>
    <t>MT</t>
  </si>
  <si>
    <t>TSS304-114,30X3,05</t>
  </si>
  <si>
    <t>TUBO ACC. AISI 304 S/S</t>
  </si>
  <si>
    <t>114,30  X  3,05</t>
  </si>
  <si>
    <t>MT</t>
  </si>
  <si>
    <t>TSS304-114,30X6,02</t>
  </si>
  <si>
    <t>TUBO ACC. AISI 304 S/S</t>
  </si>
  <si>
    <t>114,30  X  6,02</t>
  </si>
  <si>
    <t>MT</t>
  </si>
  <si>
    <t>TSS304-114,30X8,56</t>
  </si>
  <si>
    <t>TUBO ACC. AISI 304 S/S</t>
  </si>
  <si>
    <t>114,30  X  8,56</t>
  </si>
  <si>
    <t>MT</t>
  </si>
  <si>
    <t>TSS304-114,3X4,50</t>
  </si>
  <si>
    <t>TUBO ACC. AISI 304 S/S</t>
  </si>
  <si>
    <t>114,30  X  4,50</t>
  </si>
  <si>
    <t>MT</t>
  </si>
  <si>
    <t>TSS304-141,30X3,40</t>
  </si>
  <si>
    <t>TUBO ACC. AISI 304 S/S</t>
  </si>
  <si>
    <t>141,30  X  3,40</t>
  </si>
  <si>
    <t>MT</t>
  </si>
  <si>
    <t>TSS304-141,30X6,55</t>
  </si>
  <si>
    <t>TUBO ACC. AISI 304 S/S</t>
  </si>
  <si>
    <t>141,30  X  6,55</t>
  </si>
  <si>
    <t>MT</t>
  </si>
  <si>
    <t>TSS304-141,30X9,53</t>
  </si>
  <si>
    <t>TUBO ACC. AISI 304 S/S</t>
  </si>
  <si>
    <t>141,30  X  9,53</t>
  </si>
  <si>
    <t>32 X 1,0</t>
  </si>
  <si>
    <t>MT</t>
  </si>
  <si>
    <t>TLE304-032,0X1,5</t>
  </si>
  <si>
    <t>TUBO ACC. AISI 304 L.E.</t>
  </si>
  <si>
    <t>32 X 1,5</t>
  </si>
  <si>
    <t>MT</t>
  </si>
  <si>
    <t>TLE304-035,0X1,5</t>
  </si>
  <si>
    <t>TUBO ACC. AISI 304 L.E.</t>
  </si>
  <si>
    <t>35 X 1,5</t>
  </si>
  <si>
    <t>MT</t>
  </si>
  <si>
    <t>TLE304-040,0X1,0</t>
  </si>
  <si>
    <t>TUBO ACC. AISI 304 L.E.</t>
  </si>
  <si>
    <t>40 X 1,0</t>
  </si>
  <si>
    <t>MT</t>
  </si>
  <si>
    <t>TLE304-042,4X2,0</t>
  </si>
  <si>
    <t>TUBO ACC. AISI 304 L.E.</t>
  </si>
  <si>
    <t>42,4 X 2,0</t>
  </si>
  <si>
    <t>MT</t>
  </si>
  <si>
    <t>TLE304-048,3X1,5</t>
  </si>
  <si>
    <t>TUBO ACC. AISI 304 L.E.</t>
  </si>
  <si>
    <t>48,3 X 1,5</t>
  </si>
  <si>
    <t>MT</t>
  </si>
  <si>
    <t>TLE304-048,3X2,0</t>
  </si>
  <si>
    <t>TUBO ACC. AISI 304 L.E.</t>
  </si>
  <si>
    <t>48,3 X 2,0</t>
  </si>
  <si>
    <t>MT</t>
  </si>
  <si>
    <t>TLE304-050,8X1,5</t>
  </si>
  <si>
    <t>TUBO ACC. AISI 304 L.E.</t>
  </si>
  <si>
    <t>50,8 X 1,5</t>
  </si>
  <si>
    <t>MT</t>
  </si>
  <si>
    <t>TLE304-060X3X1,5</t>
  </si>
  <si>
    <t>TUBO ACC. AISI 304 L.E.</t>
  </si>
  <si>
    <t>60,3 X 1,5</t>
  </si>
  <si>
    <t>MT</t>
  </si>
  <si>
    <t>TLE304-060X3X2,5</t>
  </si>
  <si>
    <t>TUBO ACC. AISI 304 L.E.</t>
  </si>
  <si>
    <t>60,3 X 2,5</t>
  </si>
  <si>
    <t>MT</t>
  </si>
  <si>
    <t>TLE304-080X1,5</t>
  </si>
  <si>
    <t>TUBO ACC. AISI 304 L.E.</t>
  </si>
  <si>
    <t>80,0 X 1,5</t>
  </si>
  <si>
    <t>MT</t>
  </si>
  <si>
    <t>TLE304-114,3X2</t>
  </si>
  <si>
    <t>TUBO ACC. AISI 304 L.E.</t>
  </si>
  <si>
    <t>114,3  X  2</t>
  </si>
  <si>
    <t>MT</t>
  </si>
  <si>
    <t>TLE304-168,3X3,0</t>
  </si>
  <si>
    <t>TUBO ACC. AISI 304 L.E.</t>
  </si>
  <si>
    <t>168,3 X 3,0</t>
  </si>
  <si>
    <t>MT</t>
  </si>
  <si>
    <t>TLE304-219,1X2</t>
  </si>
  <si>
    <t>TUBO ACC. AISI 304 L.E.</t>
  </si>
  <si>
    <t>219,1  X  2</t>
  </si>
  <si>
    <t>MT</t>
  </si>
  <si>
    <t>TLE316</t>
  </si>
  <si>
    <t>TUBO ACC. AISI 316 L.E.</t>
  </si>
  <si>
    <t>MT</t>
  </si>
  <si>
    <t>TLE316-018X1,5</t>
  </si>
  <si>
    <t>TUBO ACC. AISI 316 L.E.</t>
  </si>
  <si>
    <t>18 X 1,5</t>
  </si>
  <si>
    <t>MT</t>
  </si>
  <si>
    <t>TLE316-020X1,5</t>
  </si>
  <si>
    <t>TUBO ACC. AISI 316 L.E.</t>
  </si>
  <si>
    <t>20 X 1,5</t>
  </si>
  <si>
    <t>MT</t>
  </si>
  <si>
    <t>TLE316-022X1,2</t>
  </si>
  <si>
    <t>TUBO ACC. AISI 316 L.E.</t>
  </si>
  <si>
    <t>22 X 1,2</t>
  </si>
  <si>
    <t>MT</t>
  </si>
  <si>
    <t>TLE316-022X1,5</t>
  </si>
  <si>
    <t>TUBO ACC. AISI 316 L.E.</t>
  </si>
  <si>
    <t>22 X 1,5</t>
  </si>
  <si>
    <t>MT</t>
  </si>
  <si>
    <t>TLE316-025X1,5</t>
  </si>
  <si>
    <t>TUBO ACC. AISI 316 L.E.</t>
  </si>
  <si>
    <t>25 X 1,5</t>
  </si>
  <si>
    <t>MT</t>
  </si>
  <si>
    <t>TLE316-025X2,0</t>
  </si>
  <si>
    <t>TUBO ACC. AISI 316 L.E.</t>
  </si>
  <si>
    <t>25 X 2,0</t>
  </si>
  <si>
    <t>MT</t>
  </si>
  <si>
    <t>TLE316-030X1,5</t>
  </si>
  <si>
    <t>TUBO ACC. AISI 316 L.E.</t>
  </si>
  <si>
    <t>30 X 1,5</t>
  </si>
  <si>
    <t>MT</t>
  </si>
  <si>
    <t>TLE316-033,7X3,0</t>
  </si>
  <si>
    <t>TUBO ACC. AISI 316 L.E.</t>
  </si>
  <si>
    <t>33,7 X 3,0</t>
  </si>
  <si>
    <t>MT</t>
  </si>
  <si>
    <t>TLE316-040X2,0</t>
  </si>
  <si>
    <t>TUBO ACC. AISI 316 L.E.</t>
  </si>
  <si>
    <t>40 X 2,0</t>
  </si>
  <si>
    <t>MT</t>
  </si>
  <si>
    <t>TLE316-042,4X2,0</t>
  </si>
  <si>
    <t>TUBO ACC. AISI 316 L.E.</t>
  </si>
  <si>
    <t>42,4 X 2,0</t>
  </si>
  <si>
    <t>MT</t>
  </si>
  <si>
    <t>TLE316-060,3X3,0</t>
  </si>
  <si>
    <t>TUBO ACC. AISI 316 L.E.</t>
  </si>
  <si>
    <t>60,3 X 3,0</t>
  </si>
  <si>
    <t>MT</t>
  </si>
  <si>
    <t>TLI304</t>
  </si>
  <si>
    <t>TUBO ACC. AISI 304 L.I.</t>
  </si>
  <si>
    <t>MT</t>
  </si>
  <si>
    <t>TLI304-060,3X1,50</t>
  </si>
  <si>
    <t xml:space="preserve">     SCONTO</t>
  </si>
  <si>
    <t xml:space="preserve">Cross Rate </t>
  </si>
  <si>
    <t xml:space="preserve"> EXTRA LEGA</t>
  </si>
  <si>
    <t>extra 1 €/KG</t>
  </si>
  <si>
    <t>€ur</t>
  </si>
  <si>
    <t>extra 2 €/KG</t>
  </si>
  <si>
    <t>extra 3 €/KG</t>
  </si>
  <si>
    <t>extra percentage</t>
  </si>
  <si>
    <t>Currency</t>
  </si>
  <si>
    <t>eur</t>
  </si>
  <si>
    <t>SPAZZOLATO</t>
  </si>
  <si>
    <t xml:space="preserve">SATINATO </t>
  </si>
  <si>
    <t>LUCIDO INT. EST.</t>
  </si>
  <si>
    <t>Dimensione</t>
  </si>
  <si>
    <t>CRUDO EUR/KG</t>
  </si>
  <si>
    <t>CRUDO EUR/MTR PIENO</t>
  </si>
  <si>
    <t>1.4301 1.4307</t>
  </si>
  <si>
    <t>1.4541</t>
  </si>
  <si>
    <t>Ø</t>
  </si>
  <si>
    <t>Spes.</t>
  </si>
  <si>
    <t>extra 321</t>
  </si>
  <si>
    <t>extra 316</t>
  </si>
  <si>
    <t>304/304L</t>
  </si>
  <si>
    <t>SAT</t>
  </si>
  <si>
    <t>LUC ST.</t>
  </si>
  <si>
    <t>LUC 800</t>
  </si>
  <si>
    <t>LUC INT/EST</t>
  </si>
  <si>
    <t>Marcegaglia  Divisione  Inox</t>
  </si>
  <si>
    <t>PRICE LIST 2013 ( Ed. 11 / 03 / 2013 )</t>
  </si>
  <si>
    <t>CORROSION</t>
  </si>
  <si>
    <t>EN 4301       EN 4307</t>
  </si>
  <si>
    <t>EN 4541</t>
  </si>
  <si>
    <t>EN 4404      EN 4571</t>
  </si>
  <si>
    <t>DAIRY ITEMS - COLD FINISHED 2B</t>
  </si>
  <si>
    <t>Not Annealed   Mill Finish</t>
  </si>
  <si>
    <t>POLISHED G.240/320</t>
  </si>
  <si>
    <t xml:space="preserve"> MIRROR POLISHED</t>
  </si>
  <si>
    <t>€ur / mtr</t>
  </si>
  <si>
    <t>1.4306 1.4541</t>
  </si>
  <si>
    <t>Ø  Diam.</t>
  </si>
  <si>
    <t>304 / 304 L</t>
  </si>
  <si>
    <t>sat</t>
  </si>
  <si>
    <t>pol</t>
  </si>
  <si>
    <t>The bundles may change for internal production needs</t>
  </si>
  <si>
    <t>KZ</t>
  </si>
  <si>
    <t>TSS316-013,72X2,24</t>
  </si>
  <si>
    <t>TUBO ACC. AISI 316 S/S</t>
  </si>
  <si>
    <t>13,72  X  2,24</t>
  </si>
  <si>
    <t>MT</t>
  </si>
  <si>
    <t>TSS316-013,72X3,02</t>
  </si>
  <si>
    <t>TUBO ACC. AISI 316 S/S</t>
  </si>
  <si>
    <t>13,72  X  3,02</t>
  </si>
  <si>
    <t>MT</t>
  </si>
  <si>
    <t>TSS316-014X1</t>
  </si>
  <si>
    <t>TUBO ACC. AISI 316 S/S</t>
  </si>
  <si>
    <t>14 X 1</t>
  </si>
  <si>
    <t>MT</t>
  </si>
  <si>
    <t>TSS316-014X1,5</t>
  </si>
  <si>
    <t>TUBO ACC. AISI 316 S/S</t>
  </si>
  <si>
    <t>14 X 1,5</t>
  </si>
  <si>
    <t>MT</t>
  </si>
  <si>
    <t>TSS316-014X2</t>
  </si>
  <si>
    <t>TUBO ACC. AISI 316 S/S</t>
  </si>
  <si>
    <t>14 X 2</t>
  </si>
  <si>
    <t>MT</t>
  </si>
  <si>
    <t>TSS316-015X2,00</t>
  </si>
  <si>
    <t>TUBO ACC. AISI 316 S/S</t>
  </si>
  <si>
    <t>15  X  2,0</t>
  </si>
  <si>
    <t>MT</t>
  </si>
  <si>
    <t>TSS316-016X1,50</t>
  </si>
  <si>
    <t>TUBO ACC. AISI 316 S/S</t>
  </si>
  <si>
    <t>16  X  1,5</t>
  </si>
  <si>
    <t>MT</t>
  </si>
  <si>
    <t>TSS316-016X2,00</t>
  </si>
  <si>
    <t>TET316-012X2,0G</t>
  </si>
  <si>
    <t>TUBO ACC. AISI 316 ELETTR.</t>
  </si>
  <si>
    <t>12  X   2</t>
  </si>
  <si>
    <t>MT</t>
  </si>
  <si>
    <t>TET316-013X1,0</t>
  </si>
  <si>
    <t>TUBO ACC. AISI 316 ELETTR.</t>
  </si>
  <si>
    <t>13  X 1</t>
  </si>
  <si>
    <t>MT</t>
  </si>
  <si>
    <t>TET316-014X1,0</t>
  </si>
  <si>
    <t>TUBO ACC. AISI 316 ELETTR.</t>
  </si>
  <si>
    <t>14  X 1</t>
  </si>
  <si>
    <t>MT</t>
  </si>
  <si>
    <t>TET316-014X1,5</t>
  </si>
  <si>
    <t>TUBO ACC. AISI 316 ELETTR.</t>
  </si>
  <si>
    <t>14  X 1,5</t>
  </si>
  <si>
    <t>MT</t>
  </si>
  <si>
    <t>TET316-014X2,0</t>
  </si>
  <si>
    <t>TUBO ACC. AISI 316 ELETTR.</t>
  </si>
  <si>
    <t>14  X   2</t>
  </si>
  <si>
    <t>MT</t>
  </si>
  <si>
    <t>TET316-015X2,0</t>
  </si>
  <si>
    <t>TUBO ACC. AISI 316 ELETTR.</t>
  </si>
  <si>
    <t>15  X 2</t>
  </si>
  <si>
    <t>MT</t>
  </si>
  <si>
    <t>TET316-016X1,0</t>
  </si>
  <si>
    <t xml:space="preserve">TUBO ACC. AISI 316 ELETTR. </t>
  </si>
  <si>
    <t>16  X  1</t>
  </si>
  <si>
    <t>MT</t>
  </si>
  <si>
    <t>TET316-016X1,5</t>
  </si>
  <si>
    <t>TUBO ACC. AISI 316 ELETTR.</t>
  </si>
  <si>
    <t>16  X  1,5</t>
  </si>
  <si>
    <t>MT</t>
  </si>
  <si>
    <t>TET316-016X2,0</t>
  </si>
  <si>
    <t>TUBO ACC. AISI 316 ELETTR.</t>
  </si>
  <si>
    <t>16  X   2</t>
  </si>
  <si>
    <t>MT</t>
  </si>
  <si>
    <t>TET316-017,2X1,5</t>
  </si>
  <si>
    <t>TUBO ACC. AISI 316 ELETTR.</t>
  </si>
  <si>
    <t>17,2 X 1,5</t>
  </si>
  <si>
    <t>MT</t>
  </si>
  <si>
    <t>TET316-017,2X2,0</t>
  </si>
  <si>
    <t>TUBO ACC. AISI 316 ELETTR.</t>
  </si>
  <si>
    <t>17,2 X 2</t>
  </si>
  <si>
    <t>MT</t>
  </si>
  <si>
    <t>TET316-018X1,0</t>
  </si>
  <si>
    <t>TUBO ACC. AISI 316 ELETTR.</t>
  </si>
  <si>
    <t>18  X 1</t>
  </si>
  <si>
    <t>MT</t>
  </si>
  <si>
    <t>TET316-018X1,2</t>
  </si>
  <si>
    <t>TUBO ACC. AISI 316 ELETTR.</t>
  </si>
  <si>
    <t>18 X 1,2</t>
  </si>
  <si>
    <t>MT</t>
  </si>
  <si>
    <t>TET316-018X1,5</t>
  </si>
  <si>
    <t>TUBO ACC. AISI 316 ELETTR.</t>
  </si>
  <si>
    <t>18  X 1,5</t>
  </si>
  <si>
    <t>MT</t>
  </si>
  <si>
    <t>TET316-019,05X1,2</t>
  </si>
  <si>
    <t>TUBO ACC. AISI 316 ELETTR.</t>
  </si>
  <si>
    <t>19,05 X 1,20</t>
  </si>
  <si>
    <t>MT</t>
  </si>
  <si>
    <t>TET316-019,05X1,65</t>
  </si>
  <si>
    <t>TUBO ACC. AISI 316 ELETTR.</t>
  </si>
  <si>
    <t>19,05 X 1,65</t>
  </si>
  <si>
    <t>MT</t>
  </si>
  <si>
    <t>TET316-020X1</t>
  </si>
  <si>
    <t>TUBO ACC. AISI 316 ELETTR.</t>
  </si>
  <si>
    <t>20  X 1</t>
  </si>
  <si>
    <t>MT</t>
  </si>
  <si>
    <t>TET316-020X1,5</t>
  </si>
  <si>
    <t>TUBO ACC. AISI 316 ELETTR.</t>
  </si>
  <si>
    <t>20  X 1,5</t>
  </si>
  <si>
    <t>MT</t>
  </si>
  <si>
    <t>TET316-021,3X1,5</t>
  </si>
  <si>
    <t>TUBO ACC. AISI 316 ELETTR.</t>
  </si>
  <si>
    <t>21,30  X  1,5</t>
  </si>
  <si>
    <t>MT</t>
  </si>
  <si>
    <t>TET316-021,3X2,0</t>
  </si>
  <si>
    <t>TUBO ACC. AISI 316 ELETTR.</t>
  </si>
  <si>
    <t>21,30  X  2</t>
  </si>
  <si>
    <t>MT</t>
  </si>
  <si>
    <t>TET316-021,3X2,5</t>
  </si>
  <si>
    <t>TUBO ACC. AISI 316 ELETTR.</t>
  </si>
  <si>
    <t>21,30  X  2,5</t>
  </si>
  <si>
    <t>MT</t>
  </si>
  <si>
    <t>TET316-022X1,5</t>
  </si>
  <si>
    <t>TUBO ACC. AISI 316 ELETTR.</t>
  </si>
  <si>
    <t>22  X 1,5</t>
  </si>
  <si>
    <t>MT</t>
  </si>
  <si>
    <t>TET316-025X1,0</t>
  </si>
  <si>
    <t>TUBO ACC. AISI 316 ELETTR.</t>
  </si>
  <si>
    <t>25  X 1,0</t>
  </si>
  <si>
    <t>MT</t>
  </si>
  <si>
    <t>TET316-025X1,2</t>
  </si>
  <si>
    <t>TUBO ACC. AISI 316 ELETTR.</t>
  </si>
  <si>
    <t>25  X 1,2</t>
  </si>
  <si>
    <t>MT</t>
  </si>
  <si>
    <t>TET316-025X1,5</t>
  </si>
  <si>
    <t>TUBO ACC. AISI 316 ELETTR.</t>
  </si>
  <si>
    <t>25  X 1,5</t>
  </si>
  <si>
    <t>MT</t>
  </si>
  <si>
    <t>TET316-025X2,0</t>
  </si>
  <si>
    <t>TUBO ACC. AISI 316 ELETTR.</t>
  </si>
  <si>
    <t>25  X 2</t>
  </si>
  <si>
    <t>MT</t>
  </si>
  <si>
    <t>TET316-025X3,0</t>
  </si>
  <si>
    <t>TUBO ACC. AISI 316 ELETTR.</t>
  </si>
  <si>
    <t>25   X  3</t>
  </si>
  <si>
    <t>MT</t>
  </si>
  <si>
    <t>TET316-026,9X1,5</t>
  </si>
  <si>
    <t>TUBO ACC. AISI 316 ELETTR.</t>
  </si>
  <si>
    <t>26,9 X 1,5</t>
  </si>
  <si>
    <t>MT</t>
  </si>
  <si>
    <t>TET316-026,9X2</t>
  </si>
  <si>
    <t>TUBO ACC. AISI 316 ELETTR.</t>
  </si>
  <si>
    <t>26,9 X 2</t>
  </si>
  <si>
    <t>MT</t>
  </si>
  <si>
    <t>TET316-026,9X2,5</t>
  </si>
  <si>
    <t>TUBO ACC. AISI 316 ELETTR.</t>
  </si>
  <si>
    <t>26,9 X 2,5</t>
  </si>
  <si>
    <t>MT</t>
  </si>
  <si>
    <t>TET316-026,9X3</t>
  </si>
  <si>
    <t>TUBO ACC. AISI 316 ELETTR.</t>
  </si>
  <si>
    <t>26,9 X 3</t>
  </si>
  <si>
    <t>MT</t>
  </si>
  <si>
    <t>TET316-028X1,2</t>
  </si>
  <si>
    <t>TUBO ACC. AISI 316 ELETTR.</t>
  </si>
  <si>
    <t>28 X 1,2</t>
  </si>
  <si>
    <t>MT</t>
  </si>
  <si>
    <t>TET316-028X1,5</t>
  </si>
  <si>
    <t>TUBO ACC. AISI 316 ELETTR.</t>
  </si>
  <si>
    <t>28 X 1,5</t>
  </si>
  <si>
    <t>MT</t>
  </si>
  <si>
    <t>TET316-028X1,5LI</t>
  </si>
  <si>
    <t>TUBO ACC. AISI 316 EL. LAM. INT.</t>
  </si>
  <si>
    <t>28 X 1,5</t>
  </si>
  <si>
    <t>MT</t>
  </si>
  <si>
    <t>TET316-028X2</t>
  </si>
  <si>
    <t>TUBO ACC. AISI 316 ELETTR.</t>
  </si>
  <si>
    <t>28 X 2</t>
  </si>
  <si>
    <t>MT</t>
  </si>
  <si>
    <t>TET316-030X1,5</t>
  </si>
  <si>
    <t>TUBO ACC. AISI 316 ELETTR.</t>
  </si>
  <si>
    <t>30 X 10 X 1,5</t>
  </si>
  <si>
    <t>MT</t>
  </si>
  <si>
    <t>TER316-030X15X1,5</t>
  </si>
  <si>
    <t>TUBO ACC. AISI 316 ELETTR.</t>
  </si>
  <si>
    <t>30 X 15 X 1,5</t>
  </si>
  <si>
    <t>MT</t>
  </si>
  <si>
    <t>TER316-030X20X1,5</t>
  </si>
  <si>
    <t>TUBO ACC. AISI 316 ELETTR.</t>
  </si>
  <si>
    <t>30 X 20 X 1,5</t>
  </si>
  <si>
    <t>MT</t>
  </si>
  <si>
    <t>TER316-040X20X1,5</t>
  </si>
  <si>
    <t>TUBO ACC. AISI 316 ELETTR.</t>
  </si>
  <si>
    <t>40 X 20 X 1,5</t>
  </si>
  <si>
    <t>MT</t>
  </si>
  <si>
    <t>TER316-040X20X2</t>
  </si>
  <si>
    <t>TUBO ACC. AISI 316 ELETTR.</t>
  </si>
  <si>
    <t>40 X 20 X 2</t>
  </si>
  <si>
    <t>MT</t>
  </si>
  <si>
    <t>TER316-040X30X2</t>
  </si>
  <si>
    <t>TUBO ACC. AISI 316 ELETTR.</t>
  </si>
  <si>
    <t>40 X 30 X 2</t>
  </si>
  <si>
    <t>MT</t>
  </si>
  <si>
    <t>TER316-050X20X2</t>
  </si>
  <si>
    <t>TUBO ACC. AISI 316 ELETTR.</t>
  </si>
  <si>
    <t>50 X 20 X 2</t>
  </si>
  <si>
    <t>MT</t>
  </si>
  <si>
    <t>TER316-050X25X1,5</t>
  </si>
  <si>
    <t>TUBO ACC. AISI 316 ELETTR.</t>
  </si>
  <si>
    <t>50 X 25 X 1,5</t>
  </si>
  <si>
    <t>MT</t>
  </si>
  <si>
    <t>TER316-050X25X2</t>
  </si>
  <si>
    <t>TUBO ACC. AISI 316 ELETTR.</t>
  </si>
  <si>
    <t>50 X 25 X 2</t>
  </si>
  <si>
    <t>MT</t>
  </si>
  <si>
    <t>TER316-050X30X2</t>
  </si>
  <si>
    <t>TUBO ACC. AISI 316 ELETTR.</t>
  </si>
  <si>
    <t>50 X 30 X 2</t>
  </si>
  <si>
    <t>MT</t>
  </si>
  <si>
    <t>TER316-050X30X3</t>
  </si>
  <si>
    <t>TUBO ACC. AISI 316 ELETTR.</t>
  </si>
  <si>
    <t>50 X 30 X 3</t>
  </si>
  <si>
    <t>MT</t>
  </si>
  <si>
    <t>TER316-060X20X1,5</t>
  </si>
  <si>
    <t>TUBO ACC. AISI 316 ELETTR.</t>
  </si>
  <si>
    <t>60 X 20 X 1,5</t>
  </si>
  <si>
    <t>TUBO ACC. AISI 316 S/S</t>
  </si>
  <si>
    <t>16  X  2,0</t>
  </si>
  <si>
    <t>MT</t>
  </si>
  <si>
    <t>TSS316-017,15X1,65</t>
  </si>
  <si>
    <t>TUBO ACC. AISI 316 S/S</t>
  </si>
  <si>
    <t>17,15  X  1,65</t>
  </si>
  <si>
    <t>MT</t>
  </si>
  <si>
    <t>TSS316-017,15X3,20</t>
  </si>
  <si>
    <t>TUBO ACC. AISI 316 S/S</t>
  </si>
  <si>
    <t>17,15  X  3,20</t>
  </si>
  <si>
    <t>MT</t>
  </si>
  <si>
    <t>TSS316-017,20X2,30</t>
  </si>
  <si>
    <t>TUBO ACC. AISI 316 S/S</t>
  </si>
  <si>
    <t>17,15  X  2,31</t>
  </si>
  <si>
    <t>MT</t>
  </si>
  <si>
    <t>TSS316-018X1,50</t>
  </si>
  <si>
    <t>TUBO ACC. AISI 316 S/S</t>
  </si>
  <si>
    <t>18  X  1,5</t>
  </si>
  <si>
    <t>MT</t>
  </si>
  <si>
    <t>TSS316-018X2,00</t>
  </si>
  <si>
    <t>TUBO ACC. AISI 316 S/S</t>
  </si>
  <si>
    <t>18  X  2,0</t>
  </si>
  <si>
    <t>MT</t>
  </si>
  <si>
    <t>TSS316-019,03X1,65</t>
  </si>
  <si>
    <t>TUBO ACC. AISI 316 S/S</t>
  </si>
  <si>
    <t>19,05 X 1,65</t>
  </si>
  <si>
    <t>MT</t>
  </si>
  <si>
    <t>TSS316-019,05X2,11</t>
  </si>
  <si>
    <t>TUBO ACC. AISI 316 S/S</t>
  </si>
  <si>
    <t>19,05 X 2,11</t>
  </si>
  <si>
    <t>MT</t>
  </si>
  <si>
    <t>TSS316-020,00X1,50</t>
  </si>
  <si>
    <t>TUBO ACC. AISI 316 S/S</t>
  </si>
  <si>
    <t>20  X  1,5</t>
  </si>
  <si>
    <t>MT</t>
  </si>
  <si>
    <t>TSS316-020,00X2,50</t>
  </si>
  <si>
    <t>TUBO ACC. AISI 316 S/S</t>
  </si>
  <si>
    <t>20  X  2,5</t>
  </si>
  <si>
    <t>MT</t>
  </si>
  <si>
    <t>TSS316-020X2</t>
  </si>
  <si>
    <t>TUBO ACC. AISI 316 S/S</t>
  </si>
  <si>
    <t>20  X  2</t>
  </si>
  <si>
    <t>MT</t>
  </si>
  <si>
    <t>TSS316-021,34X1,65</t>
  </si>
  <si>
    <t>TUBO ACC. AISI 316 S/S</t>
  </si>
  <si>
    <t>21,34  X  1,65</t>
  </si>
  <si>
    <t>MT</t>
  </si>
  <si>
    <t>TSS316-021,34X2,11</t>
  </si>
  <si>
    <t>TUBO ACC. AISI 316 S/S</t>
  </si>
  <si>
    <t>21,34  X  2,11</t>
  </si>
  <si>
    <t>MT</t>
  </si>
  <si>
    <t>TSS316-021,34X2,77</t>
  </si>
  <si>
    <t>TUBO ACC. AISI 316 S/S</t>
  </si>
  <si>
    <t>21,34  X  2,77</t>
  </si>
  <si>
    <t>MT</t>
  </si>
  <si>
    <t>TSS316-021,34X3,73</t>
  </si>
  <si>
    <t>TUBO ACC. AISI 316 S/S</t>
  </si>
  <si>
    <t>21,34  X  3,73</t>
  </si>
  <si>
    <t>MT</t>
  </si>
  <si>
    <t>TSS316-021,3X4,78</t>
  </si>
  <si>
    <t>TUBO ACC. AISI 316 S/S</t>
  </si>
  <si>
    <t>21,34  X  4,78</t>
  </si>
  <si>
    <t>MT</t>
  </si>
  <si>
    <t>TSS316-022,00X1,50</t>
  </si>
  <si>
    <t>TUBO ACC. AISI 316 S/S</t>
  </si>
  <si>
    <t>22  X  1,5</t>
  </si>
  <si>
    <t>MT</t>
  </si>
  <si>
    <t>TSS316-025,00X2,00</t>
  </si>
  <si>
    <t>TUBO ACC. AISI 316 S/S</t>
  </si>
  <si>
    <t>25  X  2,0</t>
  </si>
  <si>
    <t>MT</t>
  </si>
  <si>
    <t>TSS316-025,00X2,50</t>
  </si>
  <si>
    <t>TUBO ACC. AISI 316 S/S</t>
  </si>
  <si>
    <t>25  X  2,5</t>
  </si>
  <si>
    <t>MT</t>
  </si>
  <si>
    <t>TSS316-025,00X3,00</t>
  </si>
  <si>
    <t>TUBO ACC. AISI 316 S/S</t>
  </si>
  <si>
    <t>25  X  3,0</t>
  </si>
  <si>
    <t>MT</t>
  </si>
  <si>
    <t>TSS316-026,67X1,65</t>
  </si>
  <si>
    <t>TUBO ACC. AISI 316 S/S</t>
  </si>
  <si>
    <t>26,67  X  1,65</t>
  </si>
  <si>
    <t>MT</t>
  </si>
  <si>
    <t>TSS316-026,67X2,11</t>
  </si>
  <si>
    <t>TUBO ACC. AISI 316 S/S</t>
  </si>
  <si>
    <t>26,67  X  2,11</t>
  </si>
  <si>
    <t>MT</t>
  </si>
  <si>
    <t>TSS316-026,67X2,87</t>
  </si>
  <si>
    <t>TUBO ACC. AISI 316 S/S</t>
  </si>
  <si>
    <t>26,67  X  2,87</t>
  </si>
  <si>
    <t>MT</t>
  </si>
  <si>
    <t>TSS316-026,67X3,91</t>
  </si>
  <si>
    <t>TUBO ACC. AISI 316 S/S</t>
  </si>
  <si>
    <t>26,67  X  3,91</t>
  </si>
  <si>
    <t>MT</t>
  </si>
  <si>
    <t>TSS316-028,00X2,00</t>
  </si>
  <si>
    <t>TSS316-033,40X2,77</t>
  </si>
  <si>
    <t>TUBO ACC. AISI 316 S/S</t>
  </si>
  <si>
    <t>33,40  X  2,77</t>
  </si>
  <si>
    <t>MT</t>
  </si>
  <si>
    <t>TSS316-033,40X3,38</t>
  </si>
  <si>
    <t>TUBO ACC. AISI 316 S/S</t>
  </si>
  <si>
    <t>33,40  X  3,38</t>
  </si>
  <si>
    <t>MT</t>
  </si>
  <si>
    <t>TSS316-033,40X4,55</t>
  </si>
  <si>
    <t>TUBO ACC. AISI 316 S/S</t>
  </si>
  <si>
    <t>33,40  X  4,55</t>
  </si>
  <si>
    <t>MT</t>
  </si>
  <si>
    <t>TSS316-033,40X6,35</t>
  </si>
  <si>
    <t>TUBO ACC. AISI 316 S/S</t>
  </si>
  <si>
    <t>33,40  X  6,35</t>
  </si>
  <si>
    <t>MT</t>
  </si>
  <si>
    <t>TSS316-042,16X2,77</t>
  </si>
  <si>
    <t>TUBO ACC. AISI 316 S/S</t>
  </si>
  <si>
    <t>42,16  X  2,77</t>
  </si>
  <si>
    <t>MT</t>
  </si>
  <si>
    <t>TSS316-042,16X3,56</t>
  </si>
  <si>
    <t>BTT304-022L=6</t>
  </si>
  <si>
    <t>TER304-070X30X3,0</t>
  </si>
  <si>
    <t>70 X 30 X 3,0</t>
  </si>
  <si>
    <t>BTT304-050L=6</t>
  </si>
  <si>
    <t>TET304-084X2,0F</t>
  </si>
  <si>
    <t>84 X 2,0</t>
  </si>
  <si>
    <t>ANG304-40X40X4,0</t>
  </si>
  <si>
    <t>BCE304-030X03X6000</t>
  </si>
  <si>
    <t>BCE304-050X08L=6</t>
  </si>
  <si>
    <t>TER304-040X10X1,5</t>
  </si>
  <si>
    <t>40 X 10 X 1,5</t>
  </si>
  <si>
    <t>BCE304-060X10L=6</t>
  </si>
  <si>
    <t>BCE304-050X03L=6</t>
  </si>
  <si>
    <t>LS3041,5X1500X300L</t>
  </si>
  <si>
    <t>6,0 X 1250 X 2500</t>
  </si>
  <si>
    <t>L23046,0X1250X2500</t>
  </si>
  <si>
    <t>BCE304-080X10X6000</t>
  </si>
  <si>
    <t>70 X 30 X 2</t>
  </si>
  <si>
    <t>TER304-070X30X2,0</t>
  </si>
  <si>
    <t>LBA3041,5X1000X200</t>
  </si>
  <si>
    <t>TER304-080X20X2</t>
  </si>
  <si>
    <t>80 X 20 X 2</t>
  </si>
  <si>
    <t>TEQ304-200X200X3</t>
  </si>
  <si>
    <t>200 X 200 X 3</t>
  </si>
  <si>
    <t>TEQ316-080X80X2</t>
  </si>
  <si>
    <t>TET304-084X2,0</t>
  </si>
  <si>
    <t>60,3 X 4</t>
  </si>
  <si>
    <t>TET316-060,3X4</t>
  </si>
  <si>
    <t>MT BDL</t>
  </si>
  <si>
    <t>BFO316-090X56</t>
  </si>
  <si>
    <t>90 X 56</t>
  </si>
  <si>
    <t>TEQ304-0,35X35X3</t>
  </si>
  <si>
    <t>TET304-025X1,2F</t>
  </si>
  <si>
    <t>da 63 a 180</t>
  </si>
  <si>
    <t>da 190 a 224</t>
  </si>
  <si>
    <t>Kg/Bdl</t>
  </si>
  <si>
    <t>Nota: il listino riporta i prezzi base. Si rimanda al contatto commerciale per la definizione di sconti ed extra di lega</t>
  </si>
  <si>
    <t>Note: list indicates base prices. Make reference to sales department for agreement upon discount and alloy surcharge.</t>
  </si>
  <si>
    <t>TET316-021,3X3,0</t>
  </si>
  <si>
    <t>21,3 X 3,0</t>
  </si>
  <si>
    <t>BCE304-050X06X6000</t>
  </si>
  <si>
    <t>TET304-017,20X2,5G</t>
  </si>
  <si>
    <t>17,20 X 2,5</t>
  </si>
  <si>
    <t>S I D E R I N O X - LISTINO CORROSIONE - MAGGIO 2019</t>
  </si>
  <si>
    <t>321</t>
  </si>
  <si>
    <t>316TI</t>
  </si>
  <si>
    <t>MAX</t>
  </si>
  <si>
    <t>CAMBIO</t>
  </si>
  <si>
    <t>Finitura</t>
  </si>
  <si>
    <t>Comp.</t>
  </si>
  <si>
    <t>LUC 777</t>
  </si>
  <si>
    <t>Alloy Surcharge €/Kg</t>
  </si>
  <si>
    <t>304L</t>
  </si>
  <si>
    <t>EXTRA %</t>
  </si>
  <si>
    <t>TLE304-010,0X1,0</t>
  </si>
  <si>
    <t>10 X 1,0</t>
  </si>
  <si>
    <t>TLE304-018,0X1,5</t>
  </si>
  <si>
    <t>TLIE304-042,4X1,5</t>
  </si>
  <si>
    <t>TLIE304-048,3X1,5</t>
  </si>
  <si>
    <t>TLE316-016X2,0</t>
  </si>
  <si>
    <t>16 X 2,0</t>
  </si>
  <si>
    <t>TLE316-018X2,0</t>
  </si>
  <si>
    <t>18 X 2,0</t>
  </si>
  <si>
    <t>TLE316-020X2,0</t>
  </si>
  <si>
    <t>TET304-013X1,5G</t>
  </si>
  <si>
    <t>13 X 1,5</t>
  </si>
  <si>
    <t>100x100x</t>
  </si>
  <si>
    <t>ANG304-50X50X4</t>
  </si>
  <si>
    <t>FISSO</t>
  </si>
  <si>
    <t>LUC</t>
  </si>
  <si>
    <t>Fisso 316L</t>
  </si>
  <si>
    <t>Fis. 316Ti</t>
  </si>
  <si>
    <t>ROUND TIG-LASER</t>
  </si>
  <si>
    <t>BDL</t>
  </si>
  <si>
    <t>TSS304-014X2</t>
  </si>
  <si>
    <t>14  X  2</t>
  </si>
  <si>
    <t>TSS304-006X1,5</t>
  </si>
  <si>
    <t>TSS316-026,67X5,56</t>
  </si>
  <si>
    <t>28  X  2,0</t>
  </si>
  <si>
    <t>TSS316-028X1,5</t>
  </si>
  <si>
    <t>28  X  1,5</t>
  </si>
  <si>
    <t>TSS304-015X1</t>
  </si>
  <si>
    <t>15 X 1</t>
  </si>
  <si>
    <t>TSS304-018X1,00</t>
  </si>
  <si>
    <t>18 X 1</t>
  </si>
  <si>
    <t>TSS304-038X3,0</t>
  </si>
  <si>
    <t>38 X 3</t>
  </si>
  <si>
    <t>TSS316-016X2,50</t>
  </si>
  <si>
    <t>16 X 2,5</t>
  </si>
  <si>
    <t>TSS316-038X5,0</t>
  </si>
  <si>
    <t>38 X 5</t>
  </si>
  <si>
    <t>TET304-040X3,0F</t>
  </si>
  <si>
    <t>TET316-035,0X1,50F</t>
  </si>
  <si>
    <t>TEQ304-100X100X6</t>
  </si>
  <si>
    <t>100 X 100 X 6</t>
  </si>
  <si>
    <t>TER304-040X10X2,0</t>
  </si>
  <si>
    <t>40 X 10 X 2</t>
  </si>
  <si>
    <t>TER304-100X60X5</t>
  </si>
  <si>
    <t>100 X 60 X 5</t>
  </si>
  <si>
    <t>BLT303-170</t>
  </si>
  <si>
    <t>L23041,5X1500X300C</t>
  </si>
  <si>
    <t>LAM. ACC. AISI 304 2B NO CARTA</t>
  </si>
  <si>
    <t>L23042,0X1000X200C</t>
  </si>
  <si>
    <t>L23042,0X1500X300C</t>
  </si>
  <si>
    <t>L23043,0X1500X300C</t>
  </si>
  <si>
    <t>L23044,0X1000X200C</t>
  </si>
  <si>
    <t>L23044,0X1500X300C</t>
  </si>
  <si>
    <t>TEQ304-0,40X40X4</t>
  </si>
  <si>
    <t>TEQ304-150X150X6</t>
  </si>
  <si>
    <t>150 X 150 X 6</t>
  </si>
  <si>
    <t>TET304-108X3,0G</t>
  </si>
  <si>
    <t>108 X 3</t>
  </si>
  <si>
    <t>TET304-323,9X5,00</t>
  </si>
  <si>
    <t>323,9 X 5,0</t>
  </si>
  <si>
    <t>BFO304-132X080</t>
  </si>
  <si>
    <t>132 X 80</t>
  </si>
  <si>
    <t>TSS304-008X1</t>
  </si>
  <si>
    <t>8 X 1</t>
  </si>
  <si>
    <t>LMAN3043+2,0X10X30</t>
  </si>
  <si>
    <t>3+2,00 X1000 X3000</t>
  </si>
  <si>
    <t>DC 8.2_03</t>
  </si>
  <si>
    <t>BCE304-080X03</t>
  </si>
  <si>
    <t>80 X 3</t>
  </si>
  <si>
    <t>BTT304-017L=6</t>
  </si>
  <si>
    <t>TER304-100X20X2</t>
  </si>
  <si>
    <t>100 X 20 X 2</t>
  </si>
  <si>
    <t>BTT304-045L=6</t>
  </si>
  <si>
    <t>L23045,0X1500X300C</t>
  </si>
  <si>
    <t>BTT304-065</t>
  </si>
  <si>
    <t>316 J / Ti</t>
  </si>
  <si>
    <t>POL.</t>
  </si>
  <si>
    <t xml:space="preserve">DN </t>
  </si>
  <si>
    <t>Prices on Demand</t>
  </si>
  <si>
    <t>Codice Articolo</t>
  </si>
  <si>
    <t>Fam.</t>
  </si>
  <si>
    <t>Descr. Fam.</t>
  </si>
  <si>
    <t>Gruppo Merc</t>
  </si>
  <si>
    <t>Prezzo</t>
  </si>
  <si>
    <t>RACCORDERIA</t>
  </si>
  <si>
    <t>CUR1,5304-025,0</t>
  </si>
  <si>
    <t>CUR1,5304-042,4</t>
  </si>
  <si>
    <t>CUR1,5304-048,3</t>
  </si>
  <si>
    <t>CUR1,5304-088,9</t>
  </si>
  <si>
    <t>GOMITO F/F ACC. AISI 316 MICROFUSO</t>
  </si>
  <si>
    <t>GOMITO F/F ACC. AISI 316 MASSELLO</t>
  </si>
  <si>
    <t>GOMITO F/F ACC. AISI 316 MICROFUSIONE</t>
  </si>
  <si>
    <t>MANICOTTO ACC. AISI 304 MASSELLO</t>
  </si>
  <si>
    <t>RC2304-017,2X013,7</t>
  </si>
  <si>
    <t>RC2304-076,1X042,4</t>
  </si>
  <si>
    <t>RC2304-088,9X042,4</t>
  </si>
  <si>
    <t>RCSS304026,6X021,3</t>
  </si>
  <si>
    <t>RIDUZ. CONC. S/S B16.9 AISI 304 SCH.10S</t>
  </si>
  <si>
    <t>RCSS304033,7X021,3</t>
  </si>
  <si>
    <t>RCSS304033,7X026,6</t>
  </si>
  <si>
    <t>RIDUZ. CONC. S/S B16.9 AISI 304 SCH.40S</t>
  </si>
  <si>
    <t>RCSS304033,7X026,9</t>
  </si>
  <si>
    <t>TRO304-013,72-L=30</t>
  </si>
  <si>
    <t>TRONCHETTO ACC. AISI 304 L=30</t>
  </si>
  <si>
    <t>25,0 X 1,5</t>
  </si>
  <si>
    <t>17,2 X 13,7</t>
  </si>
  <si>
    <t>76,1 X 42,4</t>
  </si>
  <si>
    <t xml:space="preserve">PZ </t>
  </si>
  <si>
    <t>88,9 X 42,4</t>
  </si>
  <si>
    <t>26,6 X 21,3</t>
  </si>
  <si>
    <t>33,7 X 26,6</t>
  </si>
  <si>
    <t xml:space="preserve"> KZ</t>
  </si>
  <si>
    <t>LAM. ACC. AISI 316 2B NO CARTA</t>
  </si>
  <si>
    <t>L23162,0X1500X300C</t>
  </si>
  <si>
    <t>L23162,0X1000X200C</t>
  </si>
  <si>
    <t>L23161,5X1500X300C</t>
  </si>
  <si>
    <t>b 316</t>
  </si>
  <si>
    <t>ex 316</t>
  </si>
  <si>
    <t>PRICE LIST MAY '26</t>
  </si>
  <si>
    <t>EX Ti</t>
  </si>
  <si>
    <t>T.316L</t>
  </si>
  <si>
    <t>EX 316</t>
  </si>
  <si>
    <t>E316Ti</t>
  </si>
  <si>
    <t>E316L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</si>
</sst>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 #,##0_-;_-* &quot;-&quot;_-;_-@_-"/>
    <numFmt numFmtId="43" formatCode="_-* #,##0.00_-;\-* #,##0.00_-;_-* &quot;-&quot;??_-;_-@_-"/>
    <numFmt numFmtId="164" formatCode="_-&quot;€&quot;\ * #,##0.00_-;\-&quot;€&quot;\ * #,##0.00_-;_-&quot;€&quot;\ * &quot;-&quot;??_-;_-@_-"/>
    <numFmt numFmtId="165" formatCode="0.000"/>
    <numFmt numFmtId="166" formatCode="0.0"/>
    <numFmt numFmtId="167" formatCode="0.0000"/>
    <numFmt numFmtId="168" formatCode="#,##0_ ;\-#,##0\ "/>
    <numFmt numFmtId="169" formatCode="_-* #,##0.000_-;\-* #,##0.000_-;_-* &quot;-&quot;???_-;_-@_-"/>
    <numFmt numFmtId="170" formatCode="_-* #,##0.00_-;\-* #,##0.00_-;_-* &quot;-&quot;_-;_-@_-"/>
    <numFmt numFmtId="171" formatCode="d\ mmmm\ yyyy"/>
    <numFmt numFmtId="172" formatCode="_-[$€-2]\ * #,##0.00_-;\-[$€-2]\ * #,##0.00_-;_-[$€-2]\ * &quot;-&quot;??_-"/>
    <numFmt numFmtId="173" formatCode="_-&quot;L.&quot;\ * #,##0_-;\-&quot;L.&quot;\ * #,##0_-;_-&quot;L.&quot;\ * &quot;-&quot;_-;_-@_-"/>
    <numFmt numFmtId="174" formatCode="_-* #,##0_-;\-* #,##0_-;_-* &quot;-&quot;_-;_-@"/>
    <numFmt numFmtId="175" formatCode="_-* #,##0.00_-;\-* #,##0.00_-;_-* &quot;-&quot;??_-;_-@"/>
    <numFmt numFmtId="176" formatCode="_-* #,##0_-;\-* #,##0_-;_-* &quot;-&quot;??_-;_-@"/>
    <numFmt numFmtId="177" formatCode="#,##0.00_ ;\-#,##0.00\ "/>
    <numFmt numFmtId="178" formatCode="#,##0.00\ &quot;€&quot;"/>
  </numFmts>
  <fonts count="3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Tahoma"/>
      <family val="2"/>
    </font>
    <font>
      <b/>
      <sz val="12"/>
      <color indexed="56"/>
      <name val="Calibri"/>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0"/>
      <name val="MS Sans Serif"/>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b/>
      <sz val="14"/>
      <name val="Times New Roman"/>
      <family val="1"/>
    </font>
    <font>
      <sz val="11"/>
      <name val="Arial Black"/>
      <family val="2"/>
    </font>
    <font>
      <b/>
      <sz val="10"/>
      <name val="Times New Roman"/>
      <family val="1"/>
    </font>
    <font>
      <sz val="11"/>
      <name val="Calibri"/>
      <family val="2"/>
    </font>
    <font>
      <b/>
      <sz val="14"/>
      <color indexed="62"/>
      <name val="Calibri"/>
      <family val="2"/>
    </font>
    <font>
      <b/>
      <sz val="16"/>
      <color indexed="18"/>
      <name val="Calibri"/>
      <family val="2"/>
    </font>
    <font>
      <sz val="11"/>
      <color indexed="14"/>
      <name val="Calibri"/>
      <family val="2"/>
    </font>
    <font>
      <b/>
      <sz val="11"/>
      <color indexed="18"/>
      <name val="Calibri"/>
      <family val="2"/>
    </font>
    <font>
      <b/>
      <sz val="10"/>
      <color indexed="18"/>
      <name val="Calibri"/>
      <family val="2"/>
    </font>
    <font>
      <b/>
      <sz val="10"/>
      <name val="Calibri"/>
      <family val="2"/>
    </font>
    <font>
      <sz val="10"/>
      <name val="Calibri"/>
      <family val="2"/>
    </font>
    <font>
      <b/>
      <sz val="12"/>
      <color indexed="8"/>
      <name val="Calibri"/>
      <family val="2"/>
    </font>
    <font>
      <b/>
      <sz val="14"/>
      <color indexed="22"/>
      <name val="Calibri"/>
      <family val="2"/>
    </font>
    <font>
      <b/>
      <sz val="10"/>
      <color indexed="62"/>
      <name val="Calibri"/>
      <family val="2"/>
    </font>
    <font>
      <b/>
      <sz val="16"/>
      <color indexed="14"/>
      <name val="Calibri"/>
      <family val="2"/>
    </font>
    <font>
      <b/>
      <sz val="10"/>
      <color indexed="12"/>
      <name val="Calibri"/>
      <family val="2"/>
    </font>
    <font>
      <b/>
      <sz val="11"/>
      <name val="Calibri"/>
      <family val="2"/>
    </font>
    <font>
      <b/>
      <sz val="10"/>
      <color indexed="8"/>
      <name val="Calibri"/>
      <family val="2"/>
    </font>
    <font>
      <b/>
      <sz val="10"/>
      <color indexed="9"/>
      <name val="Calibri"/>
      <family val="2"/>
    </font>
    <font>
      <sz val="10"/>
      <color indexed="18"/>
      <name val="Calibri"/>
      <family val="2"/>
    </font>
    <font>
      <b/>
      <sz val="7"/>
      <name val="Calibri"/>
      <family val="2"/>
    </font>
    <font>
      <b/>
      <sz val="12"/>
      <name val="Calibri"/>
      <family val="2"/>
    </font>
    <font>
      <sz val="12"/>
      <name val="Calibri"/>
      <family val="2"/>
    </font>
    <font>
      <b/>
      <sz val="12"/>
      <color indexed="9"/>
      <name val="Calibri"/>
      <family val="2"/>
    </font>
    <font>
      <sz val="12"/>
      <color indexed="56"/>
      <name val="Calibri"/>
      <family val="2"/>
    </font>
    <font>
      <b/>
      <sz val="12"/>
      <color indexed="18"/>
      <name val="Calibri"/>
      <family val="2"/>
    </font>
    <font>
      <sz val="12"/>
      <color indexed="18"/>
      <name val="Calibri"/>
      <family val="2"/>
    </font>
    <font>
      <b/>
      <sz val="7"/>
      <color indexed="8"/>
      <name val="Calibri"/>
      <family val="2"/>
    </font>
    <font>
      <sz val="12"/>
      <color indexed="8"/>
      <name val="Calibri"/>
      <family val="2"/>
    </font>
    <font>
      <b/>
      <i/>
      <sz val="12"/>
      <name val="Calibri"/>
      <family val="2"/>
    </font>
    <font>
      <sz val="10"/>
      <color indexed="14"/>
      <name val="Calibri"/>
      <family val="2"/>
    </font>
    <font>
      <sz val="11"/>
      <name val="Lucida Sans Unicode"/>
      <family val="2"/>
    </font>
    <font>
      <i/>
      <sz val="11"/>
      <name val="Lucida Sans Unicode"/>
      <family val="2"/>
    </font>
    <font>
      <b/>
      <i/>
      <sz val="11"/>
      <name val="Lucida Sans Unicode"/>
      <family val="2"/>
    </font>
    <font>
      <sz val="10"/>
      <color indexed="17"/>
      <name val="MS Sans Serif"/>
      <family val="2"/>
    </font>
    <font>
      <sz val="10"/>
      <name val="Lucida Sans Unicode"/>
      <family val="2"/>
    </font>
    <font>
      <sz val="10"/>
      <color indexed="14"/>
      <name val="MS Sans Serif"/>
      <family val="2"/>
    </font>
    <font>
      <sz val="11"/>
      <color indexed="17"/>
      <name val="Lucida Sans Unicode"/>
      <family val="2"/>
    </font>
    <font>
      <sz val="11"/>
      <color indexed="14"/>
      <name val="Lucida Sans Unicode"/>
      <family val="2"/>
    </font>
    <font>
      <sz val="8"/>
      <name val="Tahoma"/>
      <family val="2"/>
    </font>
    <font>
      <b/>
      <i/>
      <sz val="10"/>
      <name val="Times New Roman"/>
      <family val="1"/>
    </font>
    <font>
      <b/>
      <i/>
      <sz val="10"/>
      <color indexed="10"/>
      <name val="Times New Roman"/>
      <family val="1"/>
    </font>
    <font>
      <b/>
      <sz val="10"/>
      <color indexed="10"/>
      <name val="Times New Roman"/>
      <family val="1"/>
    </font>
    <font>
      <b/>
      <i/>
      <sz val="10"/>
      <color indexed="8"/>
      <name val="Times New Roman"/>
      <family val="1"/>
    </font>
    <font>
      <b/>
      <sz val="10"/>
      <color indexed="53"/>
      <name val="Times New Roman"/>
      <family val="1"/>
    </font>
    <font>
      <sz val="18"/>
      <name val="Arial"/>
      <family val="2"/>
    </font>
    <font>
      <b/>
      <i/>
      <sz val="18"/>
      <name val="Arial"/>
      <family val="2"/>
    </font>
    <font>
      <i/>
      <sz val="8"/>
      <name val="Arial"/>
      <family val="2"/>
    </font>
    <font>
      <sz val="10"/>
      <name val="Arial"/>
      <family val="2"/>
    </font>
    <font>
      <sz val="12"/>
      <name val="Arial"/>
      <family val="2"/>
    </font>
    <font>
      <b/>
      <sz val="14"/>
      <name val="Arial"/>
      <family val="2"/>
    </font>
    <font>
      <b/>
      <sz val="10"/>
      <name val="Arial"/>
      <family val="2"/>
    </font>
    <font>
      <sz val="14"/>
      <name val="Arial"/>
      <family val="2"/>
    </font>
    <font>
      <i/>
      <sz val="10"/>
      <name val="Arial"/>
      <family val="2"/>
    </font>
    <font>
      <b/>
      <sz val="12"/>
      <name val="Arial"/>
      <family val="2"/>
    </font>
    <font>
      <b/>
      <u/>
      <sz val="13"/>
      <name val="Arial"/>
      <family val="2"/>
    </font>
    <font>
      <sz val="10"/>
      <color indexed="9"/>
      <name val="Arial"/>
      <family val="2"/>
    </font>
    <font>
      <b/>
      <sz val="11"/>
      <name val="Arial"/>
      <family val="2"/>
    </font>
    <font>
      <b/>
      <sz val="12"/>
      <name val="Arial"/>
      <family val="2"/>
    </font>
    <font>
      <b/>
      <sz val="10"/>
      <name val="Arial"/>
      <family val="2"/>
    </font>
    <font>
      <b/>
      <sz val="10"/>
      <color indexed="56"/>
      <name val="Arial"/>
      <family val="2"/>
    </font>
    <font>
      <b/>
      <sz val="8"/>
      <name val="Arial"/>
      <family val="2"/>
    </font>
    <font>
      <b/>
      <sz val="10"/>
      <color indexed="8"/>
      <name val="Arial"/>
      <family val="2"/>
    </font>
    <font>
      <b/>
      <sz val="8"/>
      <name val="Arial"/>
      <family val="2"/>
    </font>
    <font>
      <sz val="9"/>
      <name val="Arial"/>
      <family val="2"/>
    </font>
    <font>
      <b/>
      <sz val="9"/>
      <name val="Arial"/>
      <family val="2"/>
    </font>
    <font>
      <sz val="9"/>
      <name val="Arial"/>
      <family val="2"/>
    </font>
    <font>
      <sz val="10"/>
      <name val="MS Sans Serif"/>
      <family val="2"/>
    </font>
    <font>
      <b/>
      <sz val="12"/>
      <color indexed="9"/>
      <name val="Arial Black"/>
      <family val="2"/>
    </font>
    <font>
      <sz val="11"/>
      <color indexed="9"/>
      <name val="Arial Black"/>
      <family val="2"/>
    </font>
    <font>
      <b/>
      <sz val="14"/>
      <color indexed="19"/>
      <name val="Arial Black"/>
      <family val="2"/>
    </font>
    <font>
      <sz val="14"/>
      <color indexed="19"/>
      <name val="Arial Black"/>
      <family val="2"/>
    </font>
    <font>
      <b/>
      <sz val="10"/>
      <name val="Arial Black"/>
      <family val="2"/>
    </font>
    <font>
      <b/>
      <sz val="14"/>
      <color indexed="18"/>
      <name val="Lucida Sans Unicode"/>
      <family val="2"/>
    </font>
    <font>
      <b/>
      <sz val="14"/>
      <color indexed="56"/>
      <name val="Arial Black"/>
      <family val="2"/>
    </font>
    <font>
      <sz val="14"/>
      <color indexed="62"/>
      <name val="Arial Black"/>
      <family val="2"/>
    </font>
    <font>
      <b/>
      <sz val="14"/>
      <color indexed="62"/>
      <name val="Arial Black"/>
      <family val="2"/>
    </font>
    <font>
      <b/>
      <sz val="9"/>
      <color indexed="9"/>
      <name val="Arial"/>
      <family val="2"/>
    </font>
    <font>
      <sz val="9"/>
      <color indexed="9"/>
      <name val="Arial"/>
      <family val="2"/>
    </font>
    <font>
      <b/>
      <sz val="12"/>
      <color indexed="18"/>
      <name val="Arial Black"/>
      <family val="2"/>
    </font>
    <font>
      <b/>
      <i/>
      <sz val="10"/>
      <color indexed="18"/>
      <name val="Lucida Console"/>
      <family val="3"/>
    </font>
    <font>
      <sz val="12"/>
      <color indexed="18"/>
      <name val="Arial Black"/>
      <family val="2"/>
    </font>
    <font>
      <sz val="12"/>
      <color indexed="18"/>
      <name val="Lucida Sans Unicode"/>
      <family val="2"/>
    </font>
    <font>
      <b/>
      <i/>
      <sz val="11"/>
      <color indexed="18"/>
      <name val="Lucida Console"/>
      <family val="3"/>
    </font>
    <font>
      <b/>
      <sz val="10"/>
      <color indexed="18"/>
      <name val="Arial Black"/>
      <family val="2"/>
    </font>
    <font>
      <b/>
      <i/>
      <sz val="10"/>
      <name val="Lucida Console"/>
      <family val="3"/>
    </font>
    <font>
      <sz val="10"/>
      <name val="Impact"/>
      <family val="2"/>
    </font>
    <font>
      <b/>
      <sz val="12"/>
      <color indexed="8"/>
      <name val="Arial Black"/>
      <family val="2"/>
    </font>
    <font>
      <b/>
      <sz val="10"/>
      <color indexed="9"/>
      <name val="Arial"/>
      <family val="2"/>
    </font>
    <font>
      <b/>
      <sz val="11"/>
      <color indexed="18"/>
      <name val="Lucida Sans Unicode"/>
      <family val="2"/>
    </font>
    <font>
      <b/>
      <sz val="14"/>
      <color indexed="9"/>
      <name val="Arial Black"/>
      <family val="2"/>
    </font>
    <font>
      <b/>
      <i/>
      <sz val="10"/>
      <color indexed="62"/>
      <name val="Lucida Console"/>
      <family val="3"/>
    </font>
    <font>
      <b/>
      <i/>
      <sz val="16"/>
      <color indexed="14"/>
      <name val="Lucida Console"/>
      <family val="3"/>
    </font>
    <font>
      <b/>
      <i/>
      <sz val="10"/>
      <name val="Lucida Sans Unicode"/>
      <family val="2"/>
    </font>
    <font>
      <i/>
      <sz val="10"/>
      <name val="Lucida Sans Unicode"/>
      <family val="2"/>
    </font>
    <font>
      <sz val="11"/>
      <color indexed="56"/>
      <name val="Lucida Sans Unicode"/>
      <family val="2"/>
    </font>
    <font>
      <sz val="10"/>
      <color indexed="56"/>
      <name val="Lucida Sans Unicode"/>
      <family val="2"/>
    </font>
    <font>
      <b/>
      <sz val="10"/>
      <color indexed="56"/>
      <name val="Lucida Sans Unicode"/>
      <family val="2"/>
    </font>
    <font>
      <b/>
      <sz val="10"/>
      <color indexed="56"/>
      <name val="MS Sans Serif"/>
      <family val="2"/>
    </font>
    <font>
      <b/>
      <sz val="10"/>
      <color indexed="18"/>
      <name val="Lucida Sans Unicode"/>
      <family val="2"/>
    </font>
    <font>
      <sz val="10"/>
      <color indexed="17"/>
      <name val="MS Sans Serif"/>
      <family val="2"/>
    </font>
    <font>
      <sz val="10"/>
      <color indexed="14"/>
      <name val="MS Sans Serif"/>
      <family val="2"/>
    </font>
    <font>
      <sz val="11"/>
      <color indexed="56"/>
      <name val="Arial Black"/>
      <family val="2"/>
    </font>
    <font>
      <sz val="11"/>
      <name val="MS Sans Serif"/>
      <family val="2"/>
    </font>
    <font>
      <sz val="10"/>
      <color indexed="18"/>
      <name val="Impact"/>
      <family val="2"/>
    </font>
    <font>
      <b/>
      <sz val="14"/>
      <color indexed="18"/>
      <name val="Arial Black"/>
      <family val="2"/>
    </font>
    <font>
      <sz val="10"/>
      <color indexed="62"/>
      <name val="Impact"/>
      <family val="2"/>
    </font>
    <font>
      <b/>
      <sz val="12"/>
      <color indexed="18"/>
      <name val="Lucida Sans Unicode"/>
      <family val="2"/>
    </font>
    <font>
      <sz val="10"/>
      <color indexed="18"/>
      <name val="Lucida Sans Unicode"/>
      <family val="2"/>
    </font>
    <font>
      <b/>
      <sz val="12"/>
      <color indexed="9"/>
      <name val="Lucida Sans Unicode"/>
      <family val="2"/>
    </font>
    <font>
      <b/>
      <sz val="10"/>
      <color indexed="9"/>
      <name val="Lucida Sans Unicode"/>
      <family val="2"/>
    </font>
    <font>
      <sz val="11"/>
      <color indexed="18"/>
      <name val="Lucida Sans Unicode"/>
      <family val="2"/>
    </font>
    <font>
      <b/>
      <i/>
      <sz val="10"/>
      <color indexed="56"/>
      <name val="Lucida Sans Unicode"/>
      <family val="2"/>
    </font>
    <font>
      <b/>
      <sz val="10"/>
      <color indexed="10"/>
      <name val="Lucida Sans Unicode"/>
      <family val="2"/>
    </font>
    <font>
      <b/>
      <i/>
      <sz val="10"/>
      <color indexed="18"/>
      <name val="Lucida Sans Unicode"/>
      <family val="2"/>
    </font>
    <font>
      <b/>
      <i/>
      <sz val="11"/>
      <color indexed="18"/>
      <name val="Lucida Sans Unicode"/>
      <family val="2"/>
    </font>
    <font>
      <b/>
      <sz val="11"/>
      <color indexed="9"/>
      <name val="Lucida Sans Unicode"/>
      <family val="2"/>
    </font>
    <font>
      <b/>
      <sz val="10"/>
      <color indexed="18"/>
      <name val="MS Sans Serif"/>
      <family val="2"/>
    </font>
    <font>
      <sz val="10"/>
      <name val="Arial"/>
      <family val="2"/>
    </font>
    <font>
      <sz val="11"/>
      <color indexed="56"/>
      <name val="Calibri"/>
      <family val="2"/>
    </font>
    <font>
      <sz val="10"/>
      <color indexed="56"/>
      <name val="Calibri"/>
      <family val="2"/>
    </font>
    <font>
      <b/>
      <sz val="11"/>
      <name val="Lucida Sans Unicode"/>
      <family val="2"/>
    </font>
    <font>
      <b/>
      <sz val="10"/>
      <color indexed="17"/>
      <name val="MS Sans Serif"/>
      <family val="2"/>
    </font>
    <font>
      <b/>
      <sz val="10"/>
      <name val="Lucida Sans Unicode"/>
      <family val="2"/>
    </font>
    <font>
      <b/>
      <sz val="10"/>
      <color indexed="14"/>
      <name val="MS Sans Serif"/>
      <family val="2"/>
    </font>
    <font>
      <b/>
      <i/>
      <sz val="10"/>
      <color indexed="17"/>
      <name val="MS Sans Serif"/>
      <family val="2"/>
    </font>
    <font>
      <b/>
      <i/>
      <sz val="10"/>
      <color indexed="14"/>
      <name val="MS Sans Serif"/>
      <family val="2"/>
    </font>
    <font>
      <sz val="10"/>
      <name val="MS Sans Serif"/>
    </font>
    <font>
      <sz val="11"/>
      <color indexed="8"/>
      <name val="Calibri"/>
      <family val="2"/>
    </font>
    <font>
      <sz val="11"/>
      <color theme="1"/>
      <name val="Calibri"/>
      <family val="2"/>
      <scheme val="minor"/>
    </font>
    <font>
      <i/>
      <sz val="12"/>
      <name val="Arial"/>
      <family val="2"/>
    </font>
    <font>
      <sz val="12"/>
      <color rgb="FFFFFF00"/>
      <name val="Calibri"/>
      <family val="2"/>
    </font>
    <font>
      <b/>
      <sz val="12"/>
      <color rgb="FFFFFF00"/>
      <name val="Calibri"/>
      <family val="2"/>
    </font>
    <font>
      <b/>
      <sz val="16"/>
      <color rgb="FFFF0000"/>
      <name val="Calibri"/>
      <family val="2"/>
    </font>
    <font>
      <b/>
      <sz val="13"/>
      <name val="Calibri"/>
      <family val="2"/>
    </font>
    <font>
      <sz val="10"/>
      <color rgb="FF000000"/>
      <name val="Open Sans"/>
    </font>
    <font>
      <b/>
      <sz val="18"/>
      <color rgb="FF000080"/>
      <name val="Arial"/>
      <family val="2"/>
    </font>
    <font>
      <sz val="11"/>
      <color theme="1"/>
      <name val="Lucida Sans"/>
    </font>
    <font>
      <i/>
      <sz val="11"/>
      <color theme="1"/>
      <name val="Lucida Sans"/>
    </font>
    <font>
      <b/>
      <i/>
      <sz val="11"/>
      <color theme="1"/>
      <name val="Lucida Sans"/>
    </font>
    <font>
      <b/>
      <sz val="12"/>
      <color rgb="FFFFFFFF"/>
      <name val="Calibri"/>
      <family val="2"/>
    </font>
    <font>
      <sz val="11"/>
      <color rgb="FF008000"/>
      <name val="Lucida Sans"/>
    </font>
    <font>
      <sz val="10"/>
      <color theme="1"/>
      <name val="Lucida Sans"/>
    </font>
    <font>
      <sz val="11"/>
      <color rgb="FFFF00FF"/>
      <name val="Lucida Sans"/>
    </font>
    <font>
      <b/>
      <sz val="14"/>
      <color theme="0"/>
      <name val="Arial Black"/>
      <family val="2"/>
    </font>
    <font>
      <b/>
      <sz val="14"/>
      <color rgb="FF0000FF"/>
      <name val="Arial"/>
      <family val="2"/>
    </font>
    <font>
      <b/>
      <sz val="14"/>
      <color rgb="FF808000"/>
      <name val="Arial Black"/>
      <family val="2"/>
    </font>
    <font>
      <sz val="14"/>
      <color rgb="FF808000"/>
      <name val="Arial Black"/>
      <family val="2"/>
    </font>
    <font>
      <b/>
      <sz val="14"/>
      <color rgb="FF000080"/>
      <name val="Arial"/>
      <family val="2"/>
    </font>
    <font>
      <b/>
      <sz val="10"/>
      <color theme="1"/>
      <name val="Arial Black"/>
      <family val="2"/>
    </font>
    <font>
      <sz val="11"/>
      <color theme="1"/>
      <name val="Arial Black"/>
      <family val="2"/>
    </font>
    <font>
      <b/>
      <sz val="10"/>
      <color theme="1"/>
      <name val="Calibri"/>
      <family val="2"/>
    </font>
    <font>
      <b/>
      <sz val="14"/>
      <color rgb="FF000080"/>
      <name val="Lucida Sans"/>
    </font>
    <font>
      <b/>
      <sz val="14"/>
      <color rgb="FF003366"/>
      <name val="Arial Black"/>
      <family val="2"/>
    </font>
    <font>
      <sz val="14"/>
      <color rgb="FF333399"/>
      <name val="Arial Black"/>
      <family val="2"/>
    </font>
    <font>
      <b/>
      <sz val="14"/>
      <color rgb="FF333399"/>
      <name val="Arial Black"/>
      <family val="2"/>
    </font>
    <font>
      <b/>
      <sz val="12"/>
      <color rgb="FF003366"/>
      <name val="Arial"/>
      <family val="2"/>
    </font>
    <font>
      <b/>
      <sz val="12"/>
      <color theme="1"/>
      <name val="Arial"/>
      <family val="2"/>
    </font>
    <font>
      <b/>
      <sz val="11"/>
      <color rgb="FF003366"/>
      <name val="Calibri"/>
      <family val="2"/>
    </font>
    <font>
      <sz val="10"/>
      <color theme="0"/>
      <name val="Arial Black"/>
      <family val="2"/>
    </font>
    <font>
      <sz val="11"/>
      <color rgb="FF003366"/>
      <name val="Arial Black"/>
      <family val="2"/>
    </font>
    <font>
      <b/>
      <sz val="10"/>
      <color theme="0"/>
      <name val="Arial"/>
      <family val="2"/>
    </font>
    <font>
      <b/>
      <sz val="12"/>
      <color rgb="FF000080"/>
      <name val="Arial Black"/>
      <family val="2"/>
    </font>
    <font>
      <b/>
      <i/>
      <sz val="10"/>
      <color rgb="FF000080"/>
      <name val="Droid Sans Mono"/>
    </font>
    <font>
      <sz val="10"/>
      <color rgb="FF000080"/>
      <name val="Impact"/>
      <family val="2"/>
    </font>
    <font>
      <b/>
      <sz val="14"/>
      <color rgb="FF000080"/>
      <name val="Arial Black"/>
      <family val="2"/>
    </font>
    <font>
      <sz val="10"/>
      <color rgb="FF000080"/>
      <name val="Arial Black"/>
      <family val="2"/>
    </font>
    <font>
      <b/>
      <i/>
      <sz val="10"/>
      <color theme="1"/>
      <name val="Droid Sans Mono"/>
    </font>
    <font>
      <sz val="10"/>
      <color theme="1"/>
      <name val="Impact"/>
      <family val="2"/>
    </font>
    <font>
      <b/>
      <sz val="12"/>
      <color theme="0"/>
      <name val="Arial Black"/>
      <family val="2"/>
    </font>
    <font>
      <b/>
      <sz val="11"/>
      <color theme="1"/>
      <name val="Calibri"/>
      <family val="2"/>
    </font>
    <font>
      <b/>
      <sz val="10"/>
      <color rgb="FF000080"/>
      <name val="Arial Black"/>
      <family val="2"/>
    </font>
    <font>
      <b/>
      <sz val="10"/>
      <color theme="1"/>
      <name val="Arial"/>
      <family val="2"/>
    </font>
    <font>
      <b/>
      <sz val="8"/>
      <color theme="1"/>
      <name val="Arial"/>
      <family val="2"/>
    </font>
    <font>
      <b/>
      <sz val="16"/>
      <color theme="1"/>
      <name val="Arial"/>
      <family val="2"/>
    </font>
    <font>
      <sz val="10"/>
      <name val="Open Sans"/>
    </font>
    <font>
      <b/>
      <sz val="14"/>
      <color rgb="FFFF0000"/>
      <name val="Arial"/>
      <family val="2"/>
    </font>
    <font>
      <b/>
      <sz val="11"/>
      <color rgb="FF000080"/>
      <name val="Lucida Sans"/>
    </font>
    <font>
      <b/>
      <sz val="11"/>
      <color theme="1"/>
      <name val="Arial"/>
      <family val="2"/>
    </font>
    <font>
      <b/>
      <sz val="14"/>
      <color rgb="FFFFFFFF"/>
      <name val="Arial Black"/>
      <family val="2"/>
    </font>
    <font>
      <b/>
      <i/>
      <sz val="10"/>
      <color rgb="FF333399"/>
      <name val="Droid Sans Mono"/>
    </font>
    <font>
      <sz val="10"/>
      <color rgb="FF333399"/>
      <name val="Impact"/>
      <family val="2"/>
    </font>
    <font>
      <b/>
      <sz val="8"/>
      <color theme="0"/>
      <name val="Arial"/>
      <family val="2"/>
    </font>
    <font>
      <b/>
      <sz val="11"/>
      <color rgb="FF008000"/>
      <name val="Calibri"/>
      <family val="2"/>
    </font>
    <font>
      <sz val="8"/>
      <color theme="1"/>
      <name val="Arial"/>
      <family val="2"/>
    </font>
    <font>
      <b/>
      <sz val="11"/>
      <color rgb="FFFF0000"/>
      <name val="Arial"/>
      <family val="2"/>
    </font>
    <font>
      <b/>
      <i/>
      <sz val="16"/>
      <color rgb="FFFF00FF"/>
      <name val="Droid Sans Mono"/>
    </font>
    <font>
      <b/>
      <sz val="12"/>
      <color rgb="FF000080"/>
      <name val="Lucida Sans"/>
    </font>
    <font>
      <b/>
      <sz val="14"/>
      <color theme="0"/>
      <name val="Arial"/>
      <family val="2"/>
    </font>
    <font>
      <sz val="12"/>
      <color rgb="FF000080"/>
      <name val="Lucida Sans"/>
    </font>
    <font>
      <b/>
      <i/>
      <sz val="11"/>
      <color rgb="FF000080"/>
      <name val="Droid Sans Mono"/>
    </font>
    <font>
      <b/>
      <sz val="12"/>
      <color theme="0"/>
      <name val="Calibri"/>
      <family val="2"/>
    </font>
    <font>
      <sz val="12"/>
      <color theme="0"/>
      <name val="Lucida Sans"/>
    </font>
    <font>
      <b/>
      <sz val="12"/>
      <color rgb="FF000080"/>
      <name val="Calibri"/>
      <family val="2"/>
    </font>
    <font>
      <b/>
      <sz val="10"/>
      <color rgb="FFFF0000"/>
      <name val="Arial"/>
      <family val="2"/>
    </font>
    <font>
      <b/>
      <i/>
      <sz val="10"/>
      <color theme="1"/>
      <name val="Calibri"/>
      <family val="2"/>
    </font>
    <font>
      <b/>
      <sz val="10"/>
      <color rgb="FFFFFFFF"/>
      <name val="Lucida Sans"/>
    </font>
    <font>
      <b/>
      <sz val="10"/>
      <color rgb="FFFFFFFF"/>
      <name val="Calibri"/>
      <family val="2"/>
    </font>
    <font>
      <sz val="11"/>
      <color rgb="FF003366"/>
      <name val="Lucida Sans"/>
    </font>
    <font>
      <sz val="10"/>
      <color rgb="FF003366"/>
      <name val="Lucida Sans"/>
    </font>
    <font>
      <b/>
      <sz val="10"/>
      <color theme="1"/>
      <name val="Lucida Sans"/>
    </font>
    <font>
      <b/>
      <sz val="10"/>
      <color rgb="FF003366"/>
      <name val="Arial"/>
      <family val="2"/>
    </font>
    <font>
      <b/>
      <sz val="10"/>
      <color rgb="FF003366"/>
      <name val="Arimo"/>
    </font>
    <font>
      <b/>
      <sz val="11"/>
      <color rgb="FF003366"/>
      <name val="Arial"/>
      <family val="2"/>
    </font>
    <font>
      <sz val="10"/>
      <color rgb="FF003366"/>
      <name val="Arial"/>
      <family val="2"/>
    </font>
    <font>
      <b/>
      <i/>
      <sz val="11"/>
      <color rgb="FF003366"/>
      <name val="Arial"/>
      <family val="2"/>
    </font>
    <font>
      <b/>
      <sz val="10"/>
      <color rgb="FF003366"/>
      <name val="Lucida Sans"/>
    </font>
    <font>
      <sz val="11"/>
      <color theme="1"/>
      <name val="Arial"/>
      <family val="2"/>
    </font>
    <font>
      <b/>
      <sz val="10"/>
      <color rgb="FF000080"/>
      <name val="Lucida Sans"/>
    </font>
    <font>
      <b/>
      <sz val="10"/>
      <color rgb="FF000080"/>
      <name val="Arimo"/>
    </font>
    <font>
      <b/>
      <sz val="11"/>
      <color rgb="FF000080"/>
      <name val="Arimo"/>
    </font>
    <font>
      <b/>
      <sz val="8"/>
      <color rgb="FF003366"/>
      <name val="Arimo"/>
    </font>
    <font>
      <b/>
      <sz val="11"/>
      <color rgb="FF000080"/>
      <name val="Arial"/>
      <family val="2"/>
    </font>
    <font>
      <sz val="11"/>
      <color theme="1"/>
      <name val="Arimo"/>
    </font>
    <font>
      <sz val="11"/>
      <color rgb="FFFF00FF"/>
      <name val="Arial"/>
      <family val="2"/>
    </font>
    <font>
      <sz val="10"/>
      <color rgb="FF008000"/>
      <name val="Open Sans"/>
    </font>
    <font>
      <sz val="10"/>
      <color rgb="FFFF00FF"/>
      <name val="Open Sans"/>
    </font>
    <font>
      <b/>
      <sz val="14"/>
      <color indexed="18"/>
      <name val="Calibri"/>
      <family val="2"/>
    </font>
    <font>
      <b/>
      <sz val="16"/>
      <color theme="3"/>
      <name val="Calibri"/>
      <family val="2"/>
    </font>
    <font>
      <b/>
      <sz val="14"/>
      <color theme="3"/>
      <name val="Calibri"/>
      <family val="2"/>
    </font>
    <font>
      <sz val="11"/>
      <name val="Calibri"/>
      <family val="2"/>
      <scheme val="minor"/>
    </font>
    <font>
      <b/>
      <sz val="12"/>
      <name val="Calibri"/>
      <family val="2"/>
      <scheme val="minor"/>
    </font>
    <font>
      <b/>
      <sz val="16"/>
      <name val="Calibri"/>
      <family val="2"/>
    </font>
    <font>
      <b/>
      <sz val="14"/>
      <color rgb="FF002060"/>
      <name val="Arial Black"/>
      <family val="2"/>
    </font>
    <font>
      <sz val="14"/>
      <color rgb="FF002060"/>
      <name val="Arial Black"/>
      <family val="2"/>
    </font>
    <font>
      <sz val="14"/>
      <name val="Arial Black"/>
      <family val="2"/>
    </font>
    <font>
      <sz val="13"/>
      <name val="Calibri"/>
      <family val="2"/>
    </font>
    <font>
      <sz val="16"/>
      <color theme="1"/>
      <name val="Arial Black"/>
      <family val="2"/>
    </font>
    <font>
      <b/>
      <sz val="11"/>
      <color theme="1"/>
      <name val="Arial Black"/>
      <family val="2"/>
    </font>
    <font>
      <b/>
      <sz val="12"/>
      <color theme="1"/>
      <name val="Times New Roman"/>
      <family val="1"/>
    </font>
    <font>
      <b/>
      <sz val="14"/>
      <color theme="1"/>
      <name val="Times New Roman"/>
      <family val="1"/>
    </font>
    <font>
      <b/>
      <sz val="10"/>
      <color theme="1"/>
      <name val="Times New Roman"/>
      <family val="1"/>
    </font>
    <font>
      <b/>
      <sz val="11"/>
      <color indexed="62"/>
      <name val="Calibri"/>
      <family val="2"/>
    </font>
    <font>
      <b/>
      <sz val="14"/>
      <color rgb="FFFF0000"/>
      <name val="Calibri"/>
      <family val="2"/>
    </font>
    <font>
      <sz val="10"/>
      <color theme="1"/>
      <name val="Arial"/>
      <family val="2"/>
    </font>
    <font>
      <b/>
      <sz val="14"/>
      <color rgb="FFFF0000"/>
      <name val="Lucida Sans Unicode"/>
      <family val="2"/>
    </font>
    <font>
      <b/>
      <sz val="11"/>
      <name val="Times New Roman"/>
      <family val="1"/>
    </font>
    <font>
      <b/>
      <sz val="11"/>
      <color indexed="57"/>
      <name val="Times New Roman"/>
      <family val="1"/>
    </font>
    <font>
      <b/>
      <sz val="11"/>
      <color indexed="12"/>
      <name val="Times New Roman"/>
      <family val="1"/>
    </font>
    <font>
      <b/>
      <sz val="6"/>
      <name val="Times New Roman"/>
      <family val="1"/>
    </font>
    <font>
      <sz val="11"/>
      <name val="Times New Roman"/>
      <family val="1"/>
    </font>
    <font>
      <sz val="12"/>
      <color theme="0" tint="-0.499984740745262"/>
      <name val="Calibri"/>
      <family val="2"/>
    </font>
    <font>
      <b/>
      <sz val="12"/>
      <color rgb="FFFFC000"/>
      <name val="Calibri"/>
      <family val="2"/>
    </font>
    <font>
      <sz val="12"/>
      <color rgb="FFFF0000"/>
      <name val="Calibri"/>
      <family val="2"/>
    </font>
    <font>
      <b/>
      <sz val="12"/>
      <color rgb="FF0000FF"/>
      <name val="Calibri"/>
      <family val="2"/>
    </font>
    <font>
      <sz val="12"/>
      <color theme="0"/>
      <name val="Calibri"/>
      <family val="2"/>
    </font>
    <font>
      <b/>
      <sz val="12"/>
      <color theme="0" tint="-0.499984740745262"/>
      <name val="Calibri"/>
      <family val="2"/>
    </font>
    <font>
      <sz val="10"/>
      <color indexed="8"/>
      <name val="Calibri"/>
      <family val="2"/>
    </font>
    <font>
      <b/>
      <sz val="10"/>
      <color indexed="56"/>
      <name val="Calibri"/>
      <family val="2"/>
    </font>
    <font>
      <b/>
      <sz val="12"/>
      <color indexed="57"/>
      <name val="Calibri"/>
      <family val="2"/>
    </font>
    <font>
      <b/>
      <u/>
      <sz val="16"/>
      <color rgb="FFFF0000"/>
      <name val="Calibri"/>
      <family val="2"/>
    </font>
    <font>
      <sz val="12"/>
      <color indexed="9"/>
      <name val="Calibri"/>
      <family val="2"/>
    </font>
    <font>
      <b/>
      <sz val="14"/>
      <color indexed="56"/>
      <name val="Calibri"/>
      <family val="2"/>
    </font>
    <font>
      <b/>
      <sz val="16"/>
      <color rgb="FF0000FF"/>
      <name val="Calibri"/>
      <family val="2"/>
    </font>
    <font>
      <b/>
      <sz val="14"/>
      <name val="Calibri"/>
      <family val="2"/>
    </font>
    <font>
      <b/>
      <sz val="12"/>
      <color indexed="10"/>
      <name val="Calibri"/>
      <family val="2"/>
    </font>
    <font>
      <sz val="12"/>
      <color indexed="10"/>
      <name val="Calibri"/>
      <family val="2"/>
    </font>
    <font>
      <sz val="18"/>
      <color theme="1"/>
      <name val="Calibri"/>
      <family val="2"/>
    </font>
    <font>
      <b/>
      <sz val="18"/>
      <color theme="1"/>
      <name val="Arial Black"/>
      <family val="2"/>
    </font>
  </fonts>
  <fills count="6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47"/>
        <bgColor indexed="64"/>
      </patternFill>
    </fill>
    <fill>
      <patternFill patternType="solid">
        <fgColor indexed="10"/>
        <bgColor indexed="64"/>
      </patternFill>
    </fill>
    <fill>
      <patternFill patternType="solid">
        <fgColor indexed="45"/>
        <bgColor indexed="64"/>
      </patternFill>
    </fill>
    <fill>
      <patternFill patternType="solid">
        <fgColor indexed="52"/>
        <bgColor indexed="64"/>
      </patternFill>
    </fill>
    <fill>
      <patternFill patternType="gray0625"/>
    </fill>
    <fill>
      <patternFill patternType="solid">
        <fgColor indexed="44"/>
        <bgColor indexed="64"/>
      </patternFill>
    </fill>
    <fill>
      <patternFill patternType="solid">
        <fgColor indexed="26"/>
        <bgColor indexed="64"/>
      </patternFill>
    </fill>
    <fill>
      <patternFill patternType="solid">
        <fgColor indexed="18"/>
        <bgColor indexed="64"/>
      </patternFill>
    </fill>
    <fill>
      <patternFill patternType="solid">
        <fgColor indexed="31"/>
        <bgColor indexed="64"/>
      </patternFill>
    </fill>
    <fill>
      <patternFill patternType="solid">
        <fgColor indexed="15"/>
        <bgColor indexed="64"/>
      </patternFill>
    </fill>
    <fill>
      <patternFill patternType="solid">
        <fgColor indexed="63"/>
        <bgColor indexed="64"/>
      </patternFill>
    </fill>
    <fill>
      <patternFill patternType="solid">
        <fgColor indexed="40"/>
        <bgColor indexed="64"/>
      </patternFill>
    </fill>
    <fill>
      <patternFill patternType="solid">
        <fgColor theme="0"/>
        <bgColor indexed="64"/>
      </patternFill>
    </fill>
    <fill>
      <patternFill patternType="solid">
        <fgColor theme="0" tint="-0.14999847407452621"/>
        <bgColor indexed="64"/>
      </patternFill>
    </fill>
    <fill>
      <patternFill patternType="solid">
        <fgColor rgb="FFFABF8F"/>
        <bgColor rgb="FFFABF8F"/>
      </patternFill>
    </fill>
    <fill>
      <patternFill patternType="solid">
        <fgColor theme="0"/>
        <bgColor theme="0"/>
      </patternFill>
    </fill>
    <fill>
      <patternFill patternType="solid">
        <fgColor rgb="FFFFFF00"/>
        <bgColor rgb="FFFFFF00"/>
      </patternFill>
    </fill>
    <fill>
      <patternFill patternType="solid">
        <fgColor rgb="FFFFCC00"/>
        <bgColor rgb="FFFFCC00"/>
      </patternFill>
    </fill>
    <fill>
      <patternFill patternType="solid">
        <fgColor rgb="FFB6DDE8"/>
        <bgColor rgb="FFB6DDE8"/>
      </patternFill>
    </fill>
    <fill>
      <patternFill patternType="solid">
        <fgColor rgb="FFC6D9F0"/>
        <bgColor rgb="FFC6D9F0"/>
      </patternFill>
    </fill>
    <fill>
      <patternFill patternType="solid">
        <fgColor rgb="FFF2DBDB"/>
        <bgColor rgb="FFF2DBDB"/>
      </patternFill>
    </fill>
    <fill>
      <patternFill patternType="solid">
        <fgColor rgb="FF99CC00"/>
        <bgColor rgb="FF99CC00"/>
      </patternFill>
    </fill>
    <fill>
      <patternFill patternType="solid">
        <fgColor rgb="FFD6E3BC"/>
        <bgColor rgb="FFD6E3BC"/>
      </patternFill>
    </fill>
    <fill>
      <patternFill patternType="solid">
        <fgColor rgb="FFC2D69B"/>
        <bgColor rgb="FFC2D69B"/>
      </patternFill>
    </fill>
    <fill>
      <patternFill patternType="solid">
        <fgColor rgb="FF8DB3E2"/>
        <bgColor rgb="FF8DB3E2"/>
      </patternFill>
    </fill>
    <fill>
      <patternFill patternType="solid">
        <fgColor rgb="FF00FFFF"/>
        <bgColor rgb="FF00FFFF"/>
      </patternFill>
    </fill>
    <fill>
      <patternFill patternType="solid">
        <fgColor rgb="FFFFFF99"/>
        <bgColor indexed="64"/>
      </patternFill>
    </fill>
    <fill>
      <patternFill patternType="solid">
        <fgColor theme="0" tint="-0.249977111117893"/>
        <bgColor indexed="64"/>
      </patternFill>
    </fill>
    <fill>
      <patternFill patternType="solid">
        <fgColor theme="1"/>
        <bgColor indexed="64"/>
      </patternFill>
    </fill>
    <fill>
      <patternFill patternType="solid">
        <fgColor theme="4" tint="0.59999389629810485"/>
        <bgColor indexed="64"/>
      </patternFill>
    </fill>
    <fill>
      <patternFill patternType="solid">
        <fgColor theme="8"/>
        <bgColor indexed="64"/>
      </patternFill>
    </fill>
    <fill>
      <patternFill patternType="solid">
        <fgColor rgb="FFFFFF00"/>
        <bgColor indexed="64"/>
      </patternFill>
    </fill>
    <fill>
      <patternFill patternType="solid">
        <fgColor rgb="FFE3F5E1"/>
      </patternFill>
    </fill>
    <fill>
      <patternFill patternType="solid">
        <fgColor rgb="FFEBEBEB"/>
      </patternFill>
    </fill>
    <fill>
      <patternFill patternType="solid">
        <fgColor rgb="FFFFFFFF"/>
      </patternFill>
    </fill>
  </fills>
  <borders count="198">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ck">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style="thin">
        <color indexed="64"/>
      </right>
      <top style="thick">
        <color indexed="64"/>
      </top>
      <bottom style="medium">
        <color indexed="64"/>
      </bottom>
      <diagonal/>
    </border>
    <border>
      <left style="thin">
        <color indexed="64"/>
      </left>
      <right/>
      <top style="thick">
        <color indexed="64"/>
      </top>
      <bottom style="medium">
        <color indexed="64"/>
      </bottom>
      <diagonal/>
    </border>
    <border>
      <left style="medium">
        <color indexed="64"/>
      </left>
      <right style="medium">
        <color indexed="64"/>
      </right>
      <top style="thick">
        <color indexed="64"/>
      </top>
      <bottom style="thick">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style="double">
        <color indexed="64"/>
      </left>
      <right style="double">
        <color indexed="64"/>
      </right>
      <top style="double">
        <color indexed="64"/>
      </top>
      <bottom style="thin">
        <color indexed="64"/>
      </bottom>
      <diagonal/>
    </border>
    <border>
      <left style="double">
        <color indexed="64"/>
      </left>
      <right/>
      <top/>
      <bottom/>
      <diagonal/>
    </border>
    <border>
      <left style="thin">
        <color indexed="64"/>
      </left>
      <right style="double">
        <color indexed="64"/>
      </right>
      <top style="thin">
        <color indexed="64"/>
      </top>
      <bottom style="double">
        <color indexed="64"/>
      </bottom>
      <diagonal/>
    </border>
    <border>
      <left style="double">
        <color indexed="64"/>
      </left>
      <right style="double">
        <color indexed="64"/>
      </right>
      <top/>
      <bottom style="double">
        <color indexed="64"/>
      </bottom>
      <diagonal/>
    </border>
    <border>
      <left style="double">
        <color indexed="64"/>
      </left>
      <right/>
      <top/>
      <bottom style="double">
        <color indexed="64"/>
      </bottom>
      <diagonal/>
    </border>
    <border>
      <left/>
      <right/>
      <top style="double">
        <color indexed="64"/>
      </top>
      <bottom/>
      <diagonal/>
    </border>
    <border>
      <left style="thin">
        <color indexed="64"/>
      </left>
      <right style="thin">
        <color indexed="64"/>
      </right>
      <top style="double">
        <color indexed="64"/>
      </top>
      <bottom/>
      <diagonal/>
    </border>
    <border>
      <left/>
      <right style="double">
        <color indexed="64"/>
      </right>
      <top style="double">
        <color indexed="64"/>
      </top>
      <bottom/>
      <diagonal/>
    </border>
    <border>
      <left/>
      <right/>
      <top/>
      <bottom style="double">
        <color indexed="64"/>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thin">
        <color indexed="64"/>
      </right>
      <top/>
      <bottom/>
      <diagonal/>
    </border>
    <border>
      <left/>
      <right style="double">
        <color indexed="64"/>
      </right>
      <top/>
      <bottom/>
      <diagonal/>
    </border>
    <border>
      <left style="double">
        <color indexed="64"/>
      </left>
      <right/>
      <top style="double">
        <color indexed="64"/>
      </top>
      <bottom/>
      <diagonal/>
    </border>
    <border>
      <left style="thin">
        <color indexed="64"/>
      </left>
      <right/>
      <top style="double">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style="double">
        <color indexed="64"/>
      </left>
      <right/>
      <top/>
      <bottom style="thin">
        <color indexed="64"/>
      </bottom>
      <diagonal/>
    </border>
    <border>
      <left style="double">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style="dotted">
        <color indexed="64"/>
      </bottom>
      <diagonal/>
    </border>
    <border>
      <left/>
      <right style="double">
        <color indexed="64"/>
      </right>
      <top style="thin">
        <color indexed="64"/>
      </top>
      <bottom/>
      <diagonal/>
    </border>
    <border>
      <left style="double">
        <color indexed="64"/>
      </left>
      <right/>
      <top style="dotted">
        <color indexed="64"/>
      </top>
      <bottom style="dotted">
        <color indexed="64"/>
      </bottom>
      <diagonal/>
    </border>
    <border>
      <left/>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double">
        <color indexed="64"/>
      </right>
      <top style="dotted">
        <color indexed="64"/>
      </top>
      <bottom style="dotted">
        <color indexed="64"/>
      </bottom>
      <diagonal/>
    </border>
    <border>
      <left style="double">
        <color indexed="64"/>
      </left>
      <right/>
      <top style="dotted">
        <color indexed="64"/>
      </top>
      <bottom style="medium">
        <color indexed="64"/>
      </bottom>
      <diagonal/>
    </border>
    <border>
      <left/>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right style="double">
        <color indexed="64"/>
      </right>
      <top style="dotted">
        <color indexed="64"/>
      </top>
      <bottom style="medium">
        <color indexed="64"/>
      </bottom>
      <diagonal/>
    </border>
    <border>
      <left style="double">
        <color indexed="64"/>
      </left>
      <right/>
      <top/>
      <bottom style="dotted">
        <color indexed="64"/>
      </bottom>
      <diagonal/>
    </border>
    <border>
      <left/>
      <right/>
      <top/>
      <bottom style="dotted">
        <color indexed="64"/>
      </bottom>
      <diagonal/>
    </border>
    <border>
      <left/>
      <right style="double">
        <color indexed="64"/>
      </right>
      <top/>
      <bottom style="dotted">
        <color indexed="64"/>
      </bottom>
      <diagonal/>
    </border>
    <border>
      <left style="double">
        <color indexed="64"/>
      </left>
      <right/>
      <top/>
      <bottom style="medium">
        <color indexed="64"/>
      </bottom>
      <diagonal/>
    </border>
    <border>
      <left style="thin">
        <color indexed="64"/>
      </left>
      <right style="thin">
        <color indexed="64"/>
      </right>
      <top/>
      <bottom style="dotted">
        <color indexed="64"/>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double">
        <color indexed="64"/>
      </right>
      <top/>
      <bottom style="medium">
        <color indexed="64"/>
      </bottom>
      <diagonal/>
    </border>
    <border>
      <left/>
      <right/>
      <top style="dotted">
        <color indexed="64"/>
      </top>
      <bottom style="double">
        <color indexed="64"/>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ck">
        <color indexed="64"/>
      </top>
      <bottom/>
      <diagonal/>
    </border>
    <border>
      <left/>
      <right/>
      <top style="thick">
        <color indexed="64"/>
      </top>
      <bottom/>
      <diagonal/>
    </border>
    <border>
      <left style="thin">
        <color indexed="64"/>
      </left>
      <right style="medium">
        <color indexed="64"/>
      </right>
      <top style="thick">
        <color indexed="64"/>
      </top>
      <bottom/>
      <diagonal/>
    </border>
    <border>
      <left style="medium">
        <color indexed="64"/>
      </left>
      <right/>
      <top style="thin">
        <color indexed="64"/>
      </top>
      <bottom style="thick">
        <color indexed="64"/>
      </bottom>
      <diagonal/>
    </border>
    <border>
      <left/>
      <right/>
      <top style="thin">
        <color indexed="64"/>
      </top>
      <bottom style="thick">
        <color indexed="64"/>
      </bottom>
      <diagonal/>
    </border>
    <border>
      <left/>
      <right style="medium">
        <color indexed="64"/>
      </right>
      <top style="thin">
        <color indexed="64"/>
      </top>
      <bottom style="thick">
        <color indexed="64"/>
      </bottom>
      <diagonal/>
    </border>
    <border>
      <left/>
      <right style="medium">
        <color indexed="64"/>
      </right>
      <top/>
      <bottom style="thick">
        <color indexed="64"/>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style="thin">
        <color indexed="64"/>
      </left>
      <right/>
      <top style="medium">
        <color indexed="64"/>
      </top>
      <bottom/>
      <diagonal/>
    </border>
    <border>
      <left/>
      <right/>
      <top/>
      <bottom style="thick">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style="medium">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indexed="64"/>
      </top>
      <bottom style="medium">
        <color indexed="64"/>
      </bottom>
      <diagonal/>
    </border>
  </borders>
  <cellStyleXfs count="119">
    <xf numFmtId="0" fontId="0" fillId="0" borderId="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5" borderId="0" applyNumberFormat="0" applyBorder="0" applyAlignment="0" applyProtection="0"/>
    <xf numFmtId="0" fontId="23" fillId="8" borderId="0" applyNumberFormat="0" applyBorder="0" applyAlignment="0" applyProtection="0"/>
    <xf numFmtId="0" fontId="23" fillId="11" borderId="0" applyNumberFormat="0" applyBorder="0" applyAlignment="0" applyProtection="0"/>
    <xf numFmtId="0" fontId="24" fillId="12"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5" fillId="16" borderId="1" applyNumberFormat="0" applyAlignment="0" applyProtection="0"/>
    <xf numFmtId="0" fontId="26" fillId="0" borderId="2" applyNumberFormat="0" applyFill="0" applyAlignment="0" applyProtection="0"/>
    <xf numFmtId="0" fontId="27" fillId="17" borderId="3" applyNumberFormat="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21" borderId="0" applyNumberFormat="0" applyBorder="0" applyAlignment="0" applyProtection="0"/>
    <xf numFmtId="172" fontId="20" fillId="0" borderId="0" applyFont="0" applyFill="0" applyBorder="0" applyAlignment="0" applyProtection="0"/>
    <xf numFmtId="0" fontId="28" fillId="7" borderId="1" applyNumberFormat="0" applyAlignment="0" applyProtection="0"/>
    <xf numFmtId="38" fontId="29" fillId="0" borderId="0" applyFont="0" applyFill="0" applyBorder="0" applyAlignment="0" applyProtection="0"/>
    <xf numFmtId="38" fontId="108" fillId="0" borderId="0" applyFont="0" applyFill="0" applyBorder="0" applyAlignment="0" applyProtection="0"/>
    <xf numFmtId="41" fontId="89" fillId="0" borderId="0" applyFont="0" applyFill="0" applyBorder="0" applyAlignment="0" applyProtection="0"/>
    <xf numFmtId="41" fontId="169" fillId="0" borderId="0" applyFont="0" applyFill="0" applyBorder="0" applyAlignment="0" applyProtection="0"/>
    <xf numFmtId="38" fontId="29" fillId="0" borderId="0" applyFont="0" applyFill="0" applyBorder="0" applyAlignment="0" applyProtection="0"/>
    <xf numFmtId="38" fontId="108" fillId="0" borderId="0" applyFont="0" applyFill="0" applyBorder="0" applyAlignment="0" applyProtection="0"/>
    <xf numFmtId="41" fontId="20" fillId="0" borderId="0" applyFont="0" applyFill="0" applyBorder="0" applyAlignment="0" applyProtection="0"/>
    <xf numFmtId="40" fontId="108" fillId="0" borderId="0" applyFont="0" applyFill="0" applyBorder="0" applyAlignment="0" applyProtection="0"/>
    <xf numFmtId="40" fontId="108" fillId="0" borderId="0" applyFont="0" applyFill="0" applyBorder="0" applyAlignment="0" applyProtection="0"/>
    <xf numFmtId="0" fontId="30" fillId="22" borderId="0" applyNumberFormat="0" applyBorder="0" applyAlignment="0" applyProtection="0"/>
    <xf numFmtId="0" fontId="108" fillId="0" borderId="0"/>
    <xf numFmtId="0" fontId="108" fillId="0" borderId="0"/>
    <xf numFmtId="0" fontId="29" fillId="0" borderId="0"/>
    <xf numFmtId="0" fontId="89" fillId="0" borderId="0"/>
    <xf numFmtId="0" fontId="23" fillId="0" borderId="0"/>
    <xf numFmtId="0" fontId="89" fillId="0" borderId="0"/>
    <xf numFmtId="0" fontId="29" fillId="0" borderId="0"/>
    <xf numFmtId="0" fontId="170" fillId="0" borderId="0"/>
    <xf numFmtId="0" fontId="168" fillId="0" borderId="0"/>
    <xf numFmtId="0" fontId="29" fillId="0" borderId="0"/>
    <xf numFmtId="0" fontId="20" fillId="23" borderId="5" applyNumberFormat="0" applyFont="0" applyAlignment="0" applyProtection="0"/>
    <xf numFmtId="0" fontId="31" fillId="16" borderId="4" applyNumberFormat="0" applyAlignment="0" applyProtection="0"/>
    <xf numFmtId="0" fontId="159" fillId="0" borderId="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6" applyNumberFormat="0" applyFill="0" applyAlignment="0" applyProtection="0"/>
    <xf numFmtId="0" fontId="36" fillId="0" borderId="7" applyNumberFormat="0" applyFill="0" applyAlignment="0" applyProtection="0"/>
    <xf numFmtId="0" fontId="37" fillId="0" borderId="8" applyNumberFormat="0" applyFill="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3" borderId="0" applyNumberFormat="0" applyBorder="0" applyAlignment="0" applyProtection="0"/>
    <xf numFmtId="0" fontId="40" fillId="4" borderId="0" applyNumberFormat="0" applyBorder="0" applyAlignment="0" applyProtection="0"/>
    <xf numFmtId="173" fontId="89" fillId="0" borderId="0" applyFont="0" applyFill="0" applyBorder="0" applyAlignment="0" applyProtection="0"/>
    <xf numFmtId="0" fontId="19" fillId="0" borderId="0"/>
    <xf numFmtId="41" fontId="19" fillId="0" borderId="0" applyFont="0" applyFill="0" applyBorder="0" applyAlignment="0" applyProtection="0"/>
    <xf numFmtId="0" fontId="20" fillId="0" borderId="0"/>
    <xf numFmtId="0" fontId="20" fillId="0" borderId="0"/>
    <xf numFmtId="0" fontId="18" fillId="0" borderId="0"/>
    <xf numFmtId="41" fontId="18" fillId="0" borderId="0" applyFont="0" applyFill="0" applyBorder="0" applyAlignment="0" applyProtection="0"/>
    <xf numFmtId="0" fontId="17" fillId="0" borderId="0"/>
    <xf numFmtId="41" fontId="17" fillId="0" borderId="0" applyFont="0" applyFill="0" applyBorder="0" applyAlignment="0" applyProtection="0"/>
    <xf numFmtId="0" fontId="176" fillId="0" borderId="0"/>
    <xf numFmtId="0" fontId="16" fillId="0" borderId="0"/>
    <xf numFmtId="9" fontId="16" fillId="0" borderId="0" applyFont="0" applyFill="0" applyBorder="0" applyAlignment="0" applyProtection="0"/>
    <xf numFmtId="41" fontId="16" fillId="0" borderId="0" applyFont="0" applyFill="0" applyBorder="0" applyAlignment="0" applyProtection="0"/>
    <xf numFmtId="0" fontId="15" fillId="0" borderId="0"/>
    <xf numFmtId="9" fontId="15" fillId="0" borderId="0" applyFont="0" applyFill="0" applyBorder="0" applyAlignment="0" applyProtection="0"/>
    <xf numFmtId="41" fontId="15" fillId="0" borderId="0" applyFont="0" applyFill="0" applyBorder="0" applyAlignment="0" applyProtection="0"/>
    <xf numFmtId="0" fontId="14" fillId="0" borderId="0"/>
    <xf numFmtId="9" fontId="14" fillId="0" borderId="0" applyFont="0" applyFill="0" applyBorder="0" applyAlignment="0" applyProtection="0"/>
    <xf numFmtId="41" fontId="14" fillId="0" borderId="0" applyFont="0" applyFill="0" applyBorder="0" applyAlignment="0" applyProtection="0"/>
    <xf numFmtId="0" fontId="13" fillId="0" borderId="0"/>
    <xf numFmtId="9" fontId="13" fillId="0" borderId="0" applyFont="0" applyFill="0" applyBorder="0" applyAlignment="0" applyProtection="0"/>
    <xf numFmtId="41" fontId="13" fillId="0" borderId="0" applyFont="0" applyFill="0" applyBorder="0" applyAlignment="0" applyProtection="0"/>
    <xf numFmtId="0" fontId="12" fillId="0" borderId="0"/>
    <xf numFmtId="9" fontId="12" fillId="0" borderId="0" applyFont="0" applyFill="0" applyBorder="0" applyAlignment="0" applyProtection="0"/>
    <xf numFmtId="41" fontId="12" fillId="0" borderId="0" applyFont="0" applyFill="0" applyBorder="0" applyAlignment="0" applyProtection="0"/>
    <xf numFmtId="0" fontId="11" fillId="0" borderId="0"/>
    <xf numFmtId="9" fontId="11" fillId="0" borderId="0" applyFont="0" applyFill="0" applyBorder="0" applyAlignment="0" applyProtection="0"/>
    <xf numFmtId="41" fontId="11" fillId="0" borderId="0" applyFont="0" applyFill="0" applyBorder="0" applyAlignment="0" applyProtection="0"/>
    <xf numFmtId="0" fontId="10" fillId="0" borderId="0"/>
    <xf numFmtId="9" fontId="10" fillId="0" borderId="0" applyFont="0" applyFill="0" applyBorder="0" applyAlignment="0" applyProtection="0"/>
    <xf numFmtId="41" fontId="10" fillId="0" borderId="0" applyFont="0" applyFill="0" applyBorder="0" applyAlignment="0" applyProtection="0"/>
    <xf numFmtId="0" fontId="9" fillId="0" borderId="0"/>
    <xf numFmtId="9" fontId="9" fillId="0" borderId="0" applyFont="0" applyFill="0" applyBorder="0" applyAlignment="0" applyProtection="0"/>
    <xf numFmtId="41" fontId="9" fillId="0" borderId="0" applyFont="0" applyFill="0" applyBorder="0" applyAlignment="0" applyProtection="0"/>
    <xf numFmtId="0" fontId="8" fillId="0" borderId="0"/>
    <xf numFmtId="9" fontId="8" fillId="0" borderId="0" applyFont="0" applyFill="0" applyBorder="0" applyAlignment="0" applyProtection="0"/>
    <xf numFmtId="41" fontId="8" fillId="0" borderId="0" applyFont="0" applyFill="0" applyBorder="0" applyAlignment="0" applyProtection="0"/>
    <xf numFmtId="0" fontId="7" fillId="0" borderId="0"/>
    <xf numFmtId="9" fontId="7" fillId="0" borderId="0" applyFont="0" applyFill="0" applyBorder="0" applyAlignment="0" applyProtection="0"/>
    <xf numFmtId="41" fontId="7" fillId="0" borderId="0" applyFont="0" applyFill="0" applyBorder="0" applyAlignment="0" applyProtection="0"/>
    <xf numFmtId="0" fontId="6" fillId="0" borderId="0"/>
    <xf numFmtId="9" fontId="6" fillId="0" borderId="0" applyFont="0" applyFill="0" applyBorder="0" applyAlignment="0" applyProtection="0"/>
    <xf numFmtId="41" fontId="6" fillId="0" borderId="0" applyFont="0" applyFill="0" applyBorder="0" applyAlignment="0" applyProtection="0"/>
    <xf numFmtId="0" fontId="5" fillId="0" borderId="0"/>
    <xf numFmtId="9" fontId="5" fillId="0" borderId="0" applyFont="0" applyFill="0" applyBorder="0" applyAlignment="0" applyProtection="0"/>
    <xf numFmtId="41" fontId="5" fillId="0" borderId="0" applyFont="0" applyFill="0" applyBorder="0" applyAlignment="0" applyProtection="0"/>
    <xf numFmtId="0" fontId="4" fillId="0" borderId="0"/>
    <xf numFmtId="9" fontId="4" fillId="0" borderId="0" applyFont="0" applyFill="0" applyBorder="0" applyAlignment="0" applyProtection="0"/>
    <xf numFmtId="41" fontId="4" fillId="0" borderId="0" applyFont="0" applyFill="0" applyBorder="0" applyAlignment="0" applyProtection="0"/>
    <xf numFmtId="0" fontId="3" fillId="0" borderId="0"/>
    <xf numFmtId="9" fontId="3" fillId="0" borderId="0" applyFont="0" applyFill="0" applyBorder="0" applyAlignment="0" applyProtection="0"/>
    <xf numFmtId="41" fontId="3" fillId="0" borderId="0" applyFont="0" applyFill="0" applyBorder="0" applyAlignment="0" applyProtection="0"/>
    <xf numFmtId="0" fontId="2" fillId="0" borderId="0"/>
    <xf numFmtId="0" fontId="1" fillId="0" borderId="0"/>
    <xf numFmtId="41" fontId="1" fillId="0" borderId="0" applyFont="0" applyFill="0" applyBorder="0" applyAlignment="0" applyProtection="0"/>
    <xf numFmtId="9" fontId="1" fillId="0" borderId="0" applyFont="0" applyFill="0" applyBorder="0" applyAlignment="0" applyProtection="0"/>
  </cellStyleXfs>
  <cellXfs count="1800">
    <xf numFmtId="0" fontId="0" fillId="0" borderId="0" xfId="0"/>
    <xf numFmtId="0" fontId="21" fillId="18" borderId="10" xfId="52" applyFont="1" applyFill="1" applyBorder="1" applyAlignment="1">
      <alignment horizontal="left" vertical="top" wrapText="1"/>
    </xf>
    <xf numFmtId="0" fontId="0" fillId="0" borderId="10" xfId="52" applyFont="1" applyBorder="1"/>
    <xf numFmtId="0" fontId="21" fillId="0" borderId="10" xfId="52" applyFont="1" applyBorder="1" applyAlignment="1">
      <alignment horizontal="left" vertical="top" wrapText="1"/>
    </xf>
    <xf numFmtId="0" fontId="22" fillId="24" borderId="0" xfId="52" applyFont="1" applyFill="1"/>
    <xf numFmtId="0" fontId="43" fillId="0" borderId="0" xfId="52" applyFont="1"/>
    <xf numFmtId="0" fontId="81" fillId="0" borderId="0" xfId="52" applyFont="1"/>
    <xf numFmtId="0" fontId="81" fillId="0" borderId="0" xfId="52" applyFont="1" applyAlignment="1">
      <alignment horizontal="center"/>
    </xf>
    <xf numFmtId="0" fontId="0" fillId="0" borderId="0" xfId="52" applyFont="1"/>
    <xf numFmtId="0" fontId="43" fillId="0" borderId="17" xfId="52" applyFont="1" applyBorder="1"/>
    <xf numFmtId="0" fontId="43" fillId="0" borderId="18" xfId="52" applyFont="1" applyBorder="1"/>
    <xf numFmtId="0" fontId="81" fillId="0" borderId="18" xfId="52" applyFont="1" applyBorder="1" applyAlignment="1">
      <alignment horizontal="center"/>
    </xf>
    <xf numFmtId="0" fontId="81" fillId="26" borderId="19" xfId="52" applyFont="1" applyFill="1" applyBorder="1" applyAlignment="1">
      <alignment horizontal="center"/>
    </xf>
    <xf numFmtId="0" fontId="43" fillId="0" borderId="20" xfId="52" applyFont="1" applyBorder="1"/>
    <xf numFmtId="0" fontId="43" fillId="0" borderId="21" xfId="52" applyFont="1" applyBorder="1" applyAlignment="1">
      <alignment horizontal="center"/>
    </xf>
    <xf numFmtId="0" fontId="81" fillId="0" borderId="22" xfId="52" applyFont="1" applyBorder="1" applyAlignment="1">
      <alignment horizontal="center"/>
    </xf>
    <xf numFmtId="0" fontId="81" fillId="0" borderId="23" xfId="52" applyFont="1" applyBorder="1" applyAlignment="1">
      <alignment horizontal="center"/>
    </xf>
    <xf numFmtId="0" fontId="43" fillId="0" borderId="20" xfId="52" applyFont="1" applyBorder="1" applyAlignment="1">
      <alignment horizontal="center"/>
    </xf>
    <xf numFmtId="0" fontId="81" fillId="27" borderId="24" xfId="52" applyFont="1" applyFill="1" applyBorder="1"/>
    <xf numFmtId="0" fontId="43" fillId="27" borderId="24" xfId="52" applyFont="1" applyFill="1" applyBorder="1" applyAlignment="1" applyProtection="1">
      <alignment horizontal="center"/>
      <protection locked="0"/>
    </xf>
    <xf numFmtId="0" fontId="43" fillId="0" borderId="25" xfId="52" applyFont="1" applyBorder="1" applyAlignment="1">
      <alignment horizontal="center"/>
    </xf>
    <xf numFmtId="0" fontId="81" fillId="0" borderId="10" xfId="52" applyFont="1" applyBorder="1" applyAlignment="1">
      <alignment horizontal="center"/>
    </xf>
    <xf numFmtId="0" fontId="81" fillId="0" borderId="26" xfId="52" applyFont="1" applyBorder="1" applyAlignment="1">
      <alignment horizontal="center"/>
    </xf>
    <xf numFmtId="0" fontId="43" fillId="0" borderId="24" xfId="52" applyFont="1" applyBorder="1" applyAlignment="1">
      <alignment horizontal="center"/>
    </xf>
    <xf numFmtId="0" fontId="43" fillId="0" borderId="24" xfId="52" applyFont="1" applyBorder="1"/>
    <xf numFmtId="0" fontId="81" fillId="26" borderId="24" xfId="52" applyFont="1" applyFill="1" applyBorder="1"/>
    <xf numFmtId="0" fontId="43" fillId="26" borderId="24" xfId="52" applyFont="1" applyFill="1" applyBorder="1" applyAlignment="1" applyProtection="1">
      <alignment horizontal="center"/>
      <protection locked="0"/>
    </xf>
    <xf numFmtId="0" fontId="81" fillId="28" borderId="24" xfId="52" applyFont="1" applyFill="1" applyBorder="1"/>
    <xf numFmtId="0" fontId="43" fillId="28" borderId="24" xfId="52" applyFont="1" applyFill="1" applyBorder="1" applyAlignment="1" applyProtection="1">
      <alignment horizontal="center"/>
      <protection locked="0"/>
    </xf>
    <xf numFmtId="0" fontId="81" fillId="0" borderId="24" xfId="52" applyFont="1" applyBorder="1"/>
    <xf numFmtId="9" fontId="43" fillId="0" borderId="24" xfId="52" applyNumberFormat="1" applyFont="1" applyBorder="1" applyAlignment="1">
      <alignment horizontal="center"/>
    </xf>
    <xf numFmtId="0" fontId="43" fillId="0" borderId="27" xfId="52" applyFont="1" applyBorder="1" applyAlignment="1">
      <alignment horizontal="center"/>
    </xf>
    <xf numFmtId="0" fontId="43" fillId="0" borderId="28" xfId="52" applyFont="1" applyBorder="1" applyAlignment="1">
      <alignment horizontal="center"/>
    </xf>
    <xf numFmtId="0" fontId="82" fillId="0" borderId="29" xfId="52" applyFont="1" applyBorder="1"/>
    <xf numFmtId="0" fontId="83" fillId="0" borderId="29" xfId="52" applyFont="1" applyBorder="1" applyAlignment="1">
      <alignment horizontal="center"/>
    </xf>
    <xf numFmtId="16" fontId="43" fillId="0" borderId="30" xfId="52" applyNumberFormat="1" applyFont="1" applyBorder="1" applyAlignment="1">
      <alignment horizontal="center"/>
    </xf>
    <xf numFmtId="0" fontId="81" fillId="0" borderId="31" xfId="52" applyFont="1" applyBorder="1" applyAlignment="1">
      <alignment horizontal="center"/>
    </xf>
    <xf numFmtId="0" fontId="81" fillId="0" borderId="32" xfId="52" applyFont="1" applyBorder="1" applyAlignment="1">
      <alignment horizontal="center"/>
    </xf>
    <xf numFmtId="0" fontId="84" fillId="0" borderId="0" xfId="52" applyFont="1"/>
    <xf numFmtId="0" fontId="85" fillId="0" borderId="0" xfId="52" applyFont="1"/>
    <xf numFmtId="1" fontId="81" fillId="0" borderId="0" xfId="52" applyNumberFormat="1" applyFont="1" applyAlignment="1">
      <alignment horizontal="center"/>
    </xf>
    <xf numFmtId="0" fontId="81" fillId="29" borderId="33" xfId="52" applyFont="1" applyFill="1" applyBorder="1"/>
    <xf numFmtId="0" fontId="43" fillId="29" borderId="18" xfId="52" applyFont="1" applyFill="1" applyBorder="1"/>
    <xf numFmtId="0" fontId="82" fillId="0" borderId="34" xfId="52" applyFont="1" applyBorder="1"/>
    <xf numFmtId="0" fontId="83" fillId="0" borderId="35" xfId="52" applyFont="1" applyBorder="1"/>
    <xf numFmtId="0" fontId="83" fillId="0" borderId="36" xfId="52" applyFont="1" applyBorder="1" applyAlignment="1">
      <alignment horizontal="center"/>
    </xf>
    <xf numFmtId="0" fontId="0" fillId="0" borderId="37" xfId="52" applyFont="1" applyBorder="1"/>
    <xf numFmtId="0" fontId="81" fillId="0" borderId="38" xfId="52" applyFont="1" applyBorder="1" applyAlignment="1">
      <alignment horizontal="center"/>
    </xf>
    <xf numFmtId="0" fontId="43" fillId="0" borderId="38" xfId="52" applyFont="1" applyBorder="1"/>
    <xf numFmtId="0" fontId="43" fillId="0" borderId="30" xfId="52" applyFont="1" applyBorder="1"/>
    <xf numFmtId="0" fontId="43" fillId="0" borderId="39" xfId="52" applyFont="1" applyBorder="1"/>
    <xf numFmtId="0" fontId="0" fillId="0" borderId="40" xfId="52" applyFont="1" applyBorder="1"/>
    <xf numFmtId="0" fontId="0" fillId="0" borderId="41" xfId="52" applyFont="1" applyBorder="1"/>
    <xf numFmtId="0" fontId="0" fillId="0" borderId="42" xfId="52" applyFont="1" applyBorder="1"/>
    <xf numFmtId="0" fontId="81" fillId="0" borderId="43" xfId="52" applyFont="1" applyBorder="1" applyAlignment="1">
      <alignment horizontal="center"/>
    </xf>
    <xf numFmtId="0" fontId="81" fillId="0" borderId="44" xfId="52" applyFont="1" applyBorder="1" applyAlignment="1">
      <alignment horizontal="center"/>
    </xf>
    <xf numFmtId="0" fontId="81" fillId="0" borderId="19" xfId="52" applyFont="1" applyBorder="1" applyAlignment="1">
      <alignment horizontal="center"/>
    </xf>
    <xf numFmtId="0" fontId="81" fillId="0" borderId="45" xfId="52" applyFont="1" applyBorder="1" applyAlignment="1">
      <alignment horizontal="center"/>
    </xf>
    <xf numFmtId="0" fontId="81" fillId="0" borderId="46" xfId="52" applyFont="1" applyBorder="1" applyAlignment="1">
      <alignment horizontal="center"/>
    </xf>
    <xf numFmtId="0" fontId="81" fillId="0" borderId="34" xfId="52" applyFont="1" applyBorder="1"/>
    <xf numFmtId="0" fontId="81" fillId="0" borderId="40" xfId="52" applyFont="1" applyBorder="1"/>
    <xf numFmtId="0" fontId="43" fillId="0" borderId="41" xfId="52" applyFont="1" applyBorder="1" applyAlignment="1">
      <alignment horizontal="center"/>
    </xf>
    <xf numFmtId="0" fontId="43" fillId="0" borderId="42" xfId="52" applyFont="1" applyBorder="1"/>
    <xf numFmtId="0" fontId="81" fillId="0" borderId="47" xfId="52" applyFont="1" applyBorder="1" applyAlignment="1">
      <alignment horizontal="center"/>
    </xf>
    <xf numFmtId="0" fontId="81" fillId="0" borderId="48" xfId="52" applyFont="1" applyBorder="1" applyAlignment="1">
      <alignment horizontal="center"/>
    </xf>
    <xf numFmtId="0" fontId="81" fillId="0" borderId="49" xfId="52" applyFont="1" applyBorder="1" applyAlignment="1">
      <alignment horizontal="center"/>
    </xf>
    <xf numFmtId="0" fontId="81" fillId="0" borderId="16" xfId="52" applyFont="1" applyBorder="1" applyAlignment="1">
      <alignment horizontal="center"/>
    </xf>
    <xf numFmtId="0" fontId="43" fillId="0" borderId="50" xfId="52" applyFont="1" applyBorder="1" applyAlignment="1">
      <alignment horizontal="center"/>
    </xf>
    <xf numFmtId="0" fontId="81" fillId="30" borderId="34" xfId="52" applyFont="1" applyFill="1" applyBorder="1"/>
    <xf numFmtId="0" fontId="43" fillId="30" borderId="50" xfId="52" applyFont="1" applyFill="1" applyBorder="1" applyAlignment="1" applyProtection="1">
      <alignment horizontal="center"/>
      <protection locked="0"/>
    </xf>
    <xf numFmtId="0" fontId="43" fillId="0" borderId="40" xfId="52" applyFont="1" applyBorder="1"/>
    <xf numFmtId="0" fontId="81" fillId="0" borderId="51" xfId="52" applyFont="1" applyBorder="1" applyAlignment="1">
      <alignment horizontal="center"/>
    </xf>
    <xf numFmtId="0" fontId="81" fillId="0" borderId="52" xfId="52" applyFont="1" applyBorder="1" applyAlignment="1">
      <alignment horizontal="center"/>
    </xf>
    <xf numFmtId="0" fontId="43" fillId="0" borderId="25" xfId="52" applyFont="1" applyBorder="1"/>
    <xf numFmtId="0" fontId="43" fillId="0" borderId="53" xfId="52" applyFont="1" applyBorder="1" applyAlignment="1">
      <alignment horizontal="center"/>
    </xf>
    <xf numFmtId="0" fontId="81" fillId="30" borderId="30" xfId="52" applyFont="1" applyFill="1" applyBorder="1"/>
    <xf numFmtId="0" fontId="43" fillId="30" borderId="29" xfId="52" applyFont="1" applyFill="1" applyBorder="1" applyAlignment="1" applyProtection="1">
      <alignment horizontal="center"/>
      <protection locked="0"/>
    </xf>
    <xf numFmtId="0" fontId="81" fillId="0" borderId="33" xfId="52" applyFont="1" applyBorder="1"/>
    <xf numFmtId="0" fontId="81" fillId="0" borderId="21" xfId="52" applyFont="1" applyBorder="1"/>
    <xf numFmtId="0" fontId="81" fillId="0" borderId="30" xfId="52" applyFont="1" applyBorder="1"/>
    <xf numFmtId="0" fontId="43" fillId="0" borderId="54" xfId="52" applyFont="1" applyBorder="1"/>
    <xf numFmtId="0" fontId="43" fillId="0" borderId="55" xfId="52" applyFont="1" applyBorder="1" applyAlignment="1">
      <alignment horizontal="center"/>
    </xf>
    <xf numFmtId="0" fontId="43" fillId="0" borderId="56" xfId="52" applyFont="1" applyBorder="1"/>
    <xf numFmtId="0" fontId="81" fillId="0" borderId="25" xfId="52" applyFont="1" applyBorder="1"/>
    <xf numFmtId="0" fontId="81" fillId="0" borderId="43" xfId="52" applyFont="1" applyBorder="1"/>
    <xf numFmtId="0" fontId="81" fillId="0" borderId="55" xfId="52" applyFont="1" applyBorder="1" applyAlignment="1">
      <alignment horizontal="center"/>
    </xf>
    <xf numFmtId="0" fontId="81" fillId="0" borderId="57" xfId="52" applyFont="1" applyBorder="1" applyAlignment="1">
      <alignment horizontal="center"/>
    </xf>
    <xf numFmtId="0" fontId="81" fillId="0" borderId="27" xfId="52" applyFont="1" applyBorder="1"/>
    <xf numFmtId="0" fontId="81" fillId="0" borderId="58" xfId="52" applyFont="1" applyBorder="1"/>
    <xf numFmtId="0" fontId="43" fillId="0" borderId="49" xfId="52" applyFont="1" applyBorder="1"/>
    <xf numFmtId="0" fontId="43" fillId="0" borderId="49" xfId="52" applyFont="1" applyBorder="1" applyAlignment="1">
      <alignment horizontal="center"/>
    </xf>
    <xf numFmtId="0" fontId="43" fillId="0" borderId="59" xfId="52" applyFont="1" applyBorder="1"/>
    <xf numFmtId="0" fontId="81" fillId="0" borderId="51" xfId="52" applyFont="1" applyBorder="1"/>
    <xf numFmtId="0" fontId="43" fillId="0" borderId="10" xfId="52" applyFont="1" applyBorder="1"/>
    <xf numFmtId="0" fontId="43" fillId="0" borderId="10" xfId="52" applyFont="1" applyBorder="1" applyAlignment="1">
      <alignment horizontal="center"/>
    </xf>
    <xf numFmtId="0" fontId="43" fillId="0" borderId="60" xfId="52" applyFont="1" applyBorder="1"/>
    <xf numFmtId="0" fontId="81" fillId="0" borderId="61" xfId="52" applyFont="1" applyBorder="1"/>
    <xf numFmtId="0" fontId="81" fillId="0" borderId="62" xfId="52" applyFont="1" applyBorder="1"/>
    <xf numFmtId="0" fontId="43" fillId="0" borderId="31" xfId="52" applyFont="1" applyBorder="1"/>
    <xf numFmtId="0" fontId="43" fillId="0" borderId="31" xfId="52" applyFont="1" applyBorder="1" applyAlignment="1">
      <alignment horizontal="center"/>
    </xf>
    <xf numFmtId="0" fontId="43" fillId="0" borderId="63" xfId="52" applyFont="1" applyBorder="1"/>
    <xf numFmtId="0" fontId="43" fillId="0" borderId="29" xfId="52" applyFont="1" applyBorder="1" applyAlignment="1">
      <alignment horizontal="center"/>
    </xf>
    <xf numFmtId="0" fontId="81" fillId="0" borderId="64" xfId="52" applyFont="1" applyBorder="1"/>
    <xf numFmtId="0" fontId="81" fillId="0" borderId="62" xfId="52" applyFont="1" applyBorder="1" applyAlignment="1">
      <alignment horizontal="center"/>
    </xf>
    <xf numFmtId="0" fontId="81" fillId="0" borderId="65" xfId="52" applyFont="1" applyBorder="1" applyAlignment="1">
      <alignment horizontal="center"/>
    </xf>
    <xf numFmtId="1" fontId="43" fillId="0" borderId="18" xfId="52" applyNumberFormat="1" applyFont="1" applyBorder="1" applyAlignment="1">
      <alignment horizontal="center"/>
    </xf>
    <xf numFmtId="9" fontId="43" fillId="0" borderId="18" xfId="52" applyNumberFormat="1" applyFont="1" applyBorder="1" applyAlignment="1">
      <alignment horizontal="center"/>
    </xf>
    <xf numFmtId="0" fontId="81" fillId="30" borderId="66" xfId="52" applyFont="1" applyFill="1" applyBorder="1"/>
    <xf numFmtId="0" fontId="81" fillId="30" borderId="67" xfId="52" applyFont="1" applyFill="1" applyBorder="1"/>
    <xf numFmtId="0" fontId="81" fillId="30" borderId="68" xfId="52" applyFont="1" applyFill="1" applyBorder="1"/>
    <xf numFmtId="0" fontId="43" fillId="30" borderId="47" xfId="52" applyFont="1" applyFill="1" applyBorder="1"/>
    <xf numFmtId="0" fontId="43" fillId="30" borderId="22" xfId="52" applyFont="1" applyFill="1" applyBorder="1"/>
    <xf numFmtId="0" fontId="43" fillId="30" borderId="69" xfId="52" applyFont="1" applyFill="1" applyBorder="1"/>
    <xf numFmtId="0" fontId="81" fillId="0" borderId="59" xfId="52" applyFont="1" applyBorder="1" applyAlignment="1">
      <alignment horizontal="center"/>
    </xf>
    <xf numFmtId="0" fontId="43" fillId="0" borderId="47" xfId="52" applyFont="1" applyBorder="1" applyAlignment="1">
      <alignment horizontal="center"/>
    </xf>
    <xf numFmtId="0" fontId="43" fillId="0" borderId="69" xfId="52" applyFont="1" applyBorder="1" applyAlignment="1">
      <alignment horizontal="center"/>
    </xf>
    <xf numFmtId="0" fontId="43" fillId="30" borderId="62" xfId="52" applyFont="1" applyFill="1" applyBorder="1"/>
    <xf numFmtId="0" fontId="43" fillId="30" borderId="31" xfId="52" applyFont="1" applyFill="1" applyBorder="1"/>
    <xf numFmtId="0" fontId="43" fillId="30" borderId="32" xfId="52" applyFont="1" applyFill="1" applyBorder="1"/>
    <xf numFmtId="0" fontId="43" fillId="0" borderId="53" xfId="52" applyFont="1" applyBorder="1"/>
    <xf numFmtId="0" fontId="81" fillId="0" borderId="60" xfId="52" applyFont="1" applyBorder="1" applyAlignment="1">
      <alignment horizontal="center"/>
    </xf>
    <xf numFmtId="0" fontId="43" fillId="0" borderId="51" xfId="52" applyFont="1" applyBorder="1" applyAlignment="1">
      <alignment horizontal="center"/>
    </xf>
    <xf numFmtId="0" fontId="43" fillId="0" borderId="60" xfId="52" applyFont="1" applyBorder="1" applyAlignment="1">
      <alignment horizontal="center"/>
    </xf>
    <xf numFmtId="0" fontId="81" fillId="30" borderId="33" xfId="52" applyFont="1" applyFill="1" applyBorder="1"/>
    <xf numFmtId="0" fontId="43" fillId="30" borderId="18" xfId="52" applyFont="1" applyFill="1" applyBorder="1"/>
    <xf numFmtId="0" fontId="81" fillId="0" borderId="40" xfId="52" applyFont="1" applyBorder="1" applyAlignment="1">
      <alignment horizontal="left"/>
    </xf>
    <xf numFmtId="0" fontId="43" fillId="0" borderId="53" xfId="52" applyFont="1" applyBorder="1" applyAlignment="1" applyProtection="1">
      <alignment horizontal="center"/>
      <protection locked="0"/>
    </xf>
    <xf numFmtId="0" fontId="81" fillId="0" borderId="30" xfId="52" applyFont="1" applyBorder="1" applyAlignment="1">
      <alignment horizontal="left"/>
    </xf>
    <xf numFmtId="0" fontId="43" fillId="0" borderId="39" xfId="52" applyFont="1" applyBorder="1" applyAlignment="1" applyProtection="1">
      <alignment horizontal="center"/>
      <protection locked="0"/>
    </xf>
    <xf numFmtId="0" fontId="43" fillId="0" borderId="39" xfId="52" applyFont="1" applyBorder="1" applyAlignment="1">
      <alignment horizontal="center"/>
    </xf>
    <xf numFmtId="0" fontId="81" fillId="0" borderId="63" xfId="52" applyFont="1" applyBorder="1" applyAlignment="1">
      <alignment horizontal="center"/>
    </xf>
    <xf numFmtId="0" fontId="43" fillId="0" borderId="62" xfId="52" applyFont="1" applyBorder="1" applyAlignment="1">
      <alignment horizontal="center"/>
    </xf>
    <xf numFmtId="0" fontId="43" fillId="0" borderId="63" xfId="52" applyFont="1" applyBorder="1" applyAlignment="1">
      <alignment horizontal="center"/>
    </xf>
    <xf numFmtId="0" fontId="81" fillId="0" borderId="33" xfId="52" applyFont="1" applyBorder="1" applyAlignment="1">
      <alignment horizontal="center"/>
    </xf>
    <xf numFmtId="0" fontId="81" fillId="26" borderId="44" xfId="52" applyFont="1" applyFill="1" applyBorder="1" applyAlignment="1">
      <alignment horizontal="center"/>
    </xf>
    <xf numFmtId="0" fontId="81" fillId="0" borderId="70" xfId="52" applyFont="1" applyBorder="1" applyAlignment="1">
      <alignment horizontal="center"/>
    </xf>
    <xf numFmtId="165" fontId="81" fillId="0" borderId="52" xfId="52" applyNumberFormat="1" applyFont="1" applyBorder="1" applyAlignment="1">
      <alignment horizontal="center"/>
    </xf>
    <xf numFmtId="2" fontId="81" fillId="0" borderId="52" xfId="52" applyNumberFormat="1" applyFont="1" applyBorder="1" applyAlignment="1">
      <alignment horizontal="center"/>
    </xf>
    <xf numFmtId="165" fontId="81" fillId="0" borderId="10" xfId="52" applyNumberFormat="1" applyFont="1" applyBorder="1" applyAlignment="1">
      <alignment horizontal="center"/>
    </xf>
    <xf numFmtId="0" fontId="81" fillId="27" borderId="47" xfId="52" applyFont="1" applyFill="1" applyBorder="1" applyAlignment="1">
      <alignment horizontal="center"/>
    </xf>
    <xf numFmtId="0" fontId="81" fillId="27" borderId="22" xfId="52" applyFont="1" applyFill="1" applyBorder="1" applyAlignment="1">
      <alignment horizontal="center"/>
    </xf>
    <xf numFmtId="0" fontId="81" fillId="27" borderId="69" xfId="52" applyFont="1" applyFill="1" applyBorder="1" applyAlignment="1">
      <alignment horizontal="center"/>
    </xf>
    <xf numFmtId="0" fontId="81" fillId="26" borderId="45" xfId="52" applyFont="1" applyFill="1" applyBorder="1" applyAlignment="1">
      <alignment horizontal="center"/>
    </xf>
    <xf numFmtId="0" fontId="81" fillId="28" borderId="47" xfId="52" applyFont="1" applyFill="1" applyBorder="1" applyAlignment="1">
      <alignment horizontal="center"/>
    </xf>
    <xf numFmtId="0" fontId="81" fillId="28" borderId="22" xfId="52" applyFont="1" applyFill="1" applyBorder="1" applyAlignment="1">
      <alignment horizontal="center"/>
    </xf>
    <xf numFmtId="0" fontId="81" fillId="0" borderId="20" xfId="52" applyFont="1" applyBorder="1" applyAlignment="1">
      <alignment horizontal="center"/>
    </xf>
    <xf numFmtId="16" fontId="43" fillId="0" borderId="29" xfId="52" applyNumberFormat="1" applyFont="1" applyBorder="1" applyAlignment="1">
      <alignment horizontal="center"/>
    </xf>
    <xf numFmtId="0" fontId="80" fillId="31" borderId="10" xfId="52" applyFont="1" applyFill="1" applyBorder="1" applyAlignment="1">
      <alignment horizontal="left" vertical="top" wrapText="1"/>
    </xf>
    <xf numFmtId="0" fontId="86" fillId="0" borderId="0" xfId="52" applyFont="1" applyAlignment="1">
      <alignment horizontal="center" vertical="center"/>
    </xf>
    <xf numFmtId="2" fontId="87" fillId="27" borderId="38" xfId="52" applyNumberFormat="1" applyFont="1" applyFill="1" applyBorder="1" applyAlignment="1">
      <alignment horizontal="center" vertical="top"/>
    </xf>
    <xf numFmtId="2" fontId="88" fillId="0" borderId="0" xfId="52" applyNumberFormat="1" applyFont="1" applyAlignment="1">
      <alignment horizontal="center"/>
    </xf>
    <xf numFmtId="0" fontId="89" fillId="0" borderId="0" xfId="52" applyFont="1"/>
    <xf numFmtId="2" fontId="87" fillId="28" borderId="38" xfId="52" applyNumberFormat="1" applyFont="1" applyFill="1" applyBorder="1" applyAlignment="1">
      <alignment horizontal="center" vertical="top"/>
    </xf>
    <xf numFmtId="2" fontId="87" fillId="26" borderId="38" xfId="52" applyNumberFormat="1" applyFont="1" applyFill="1" applyBorder="1" applyAlignment="1">
      <alignment horizontal="center" vertical="top"/>
    </xf>
    <xf numFmtId="2" fontId="90" fillId="30" borderId="20" xfId="52" applyNumberFormat="1" applyFont="1" applyFill="1" applyBorder="1" applyAlignment="1">
      <alignment horizontal="center" vertical="top"/>
    </xf>
    <xf numFmtId="2" fontId="88" fillId="0" borderId="0" xfId="52" applyNumberFormat="1" applyFont="1" applyAlignment="1">
      <alignment horizontal="center" vertical="top"/>
    </xf>
    <xf numFmtId="2" fontId="91" fillId="30" borderId="39" xfId="52" applyNumberFormat="1" applyFont="1" applyFill="1" applyBorder="1" applyAlignment="1">
      <alignment horizontal="center" vertical="top"/>
    </xf>
    <xf numFmtId="2" fontId="90" fillId="32" borderId="50" xfId="52" applyNumberFormat="1" applyFont="1" applyFill="1" applyBorder="1" applyAlignment="1">
      <alignment horizontal="center" vertical="top"/>
    </xf>
    <xf numFmtId="1" fontId="91" fillId="32" borderId="39" xfId="52" applyNumberFormat="1" applyFont="1" applyFill="1" applyBorder="1" applyAlignment="1" applyProtection="1">
      <alignment horizontal="center" vertical="top"/>
      <protection locked="0"/>
    </xf>
    <xf numFmtId="2" fontId="91" fillId="0" borderId="0" xfId="52" applyNumberFormat="1" applyFont="1" applyAlignment="1">
      <alignment horizontal="center" vertical="top"/>
    </xf>
    <xf numFmtId="49" fontId="91" fillId="29" borderId="18" xfId="52" applyNumberFormat="1" applyFont="1" applyFill="1" applyBorder="1" applyAlignment="1">
      <alignment horizontal="center" vertical="center"/>
    </xf>
    <xf numFmtId="2" fontId="89" fillId="0" borderId="0" xfId="52" applyNumberFormat="1" applyFont="1" applyAlignment="1">
      <alignment horizontal="center"/>
    </xf>
    <xf numFmtId="49" fontId="88" fillId="29" borderId="18" xfId="52" applyNumberFormat="1" applyFont="1" applyFill="1" applyBorder="1" applyAlignment="1">
      <alignment horizontal="center" vertical="center"/>
    </xf>
    <xf numFmtId="0" fontId="88" fillId="29" borderId="18" xfId="52" applyFont="1" applyFill="1" applyBorder="1" applyAlignment="1">
      <alignment horizontal="center" vertical="center"/>
    </xf>
    <xf numFmtId="2" fontId="0" fillId="27" borderId="0" xfId="52" applyNumberFormat="1" applyFont="1" applyFill="1" applyAlignment="1">
      <alignment horizontal="center" vertical="top"/>
    </xf>
    <xf numFmtId="2" fontId="0" fillId="28" borderId="0" xfId="52" applyNumberFormat="1" applyFont="1" applyFill="1" applyAlignment="1">
      <alignment horizontal="center" vertical="top"/>
    </xf>
    <xf numFmtId="2" fontId="0" fillId="26" borderId="0" xfId="52" applyNumberFormat="1" applyFont="1" applyFill="1" applyAlignment="1">
      <alignment horizontal="center" vertical="top"/>
    </xf>
    <xf numFmtId="2" fontId="90" fillId="0" borderId="10" xfId="52" applyNumberFormat="1" applyFont="1" applyBorder="1" applyAlignment="1">
      <alignment horizontal="center"/>
    </xf>
    <xf numFmtId="49" fontId="91" fillId="29" borderId="10" xfId="52" applyNumberFormat="1" applyFont="1" applyFill="1" applyBorder="1" applyAlignment="1">
      <alignment horizontal="center" vertical="center"/>
    </xf>
    <xf numFmtId="49" fontId="89" fillId="0" borderId="0" xfId="52" applyNumberFormat="1" applyFont="1"/>
    <xf numFmtId="2" fontId="90" fillId="0" borderId="0" xfId="52" applyNumberFormat="1" applyFont="1" applyAlignment="1">
      <alignment horizontal="center"/>
    </xf>
    <xf numFmtId="49" fontId="91" fillId="29" borderId="20" xfId="52" applyNumberFormat="1" applyFont="1" applyFill="1" applyBorder="1" applyAlignment="1">
      <alignment horizontal="center" vertical="center"/>
    </xf>
    <xf numFmtId="49" fontId="91" fillId="29" borderId="24" xfId="52" applyNumberFormat="1" applyFont="1" applyFill="1" applyBorder="1" applyAlignment="1">
      <alignment horizontal="center" vertical="center"/>
    </xf>
    <xf numFmtId="49" fontId="91" fillId="29" borderId="29" xfId="52" applyNumberFormat="1" applyFont="1" applyFill="1" applyBorder="1" applyAlignment="1">
      <alignment horizontal="center" vertical="center"/>
    </xf>
    <xf numFmtId="0" fontId="88" fillId="0" borderId="0" xfId="52" applyFont="1" applyAlignment="1">
      <alignment horizontal="center"/>
    </xf>
    <xf numFmtId="2" fontId="90" fillId="30" borderId="38" xfId="52" applyNumberFormat="1" applyFont="1" applyFill="1" applyBorder="1" applyAlignment="1">
      <alignment horizontal="center" vertical="top"/>
    </xf>
    <xf numFmtId="2" fontId="94" fillId="0" borderId="0" xfId="52" applyNumberFormat="1" applyFont="1" applyAlignment="1">
      <alignment horizontal="center" vertical="top"/>
    </xf>
    <xf numFmtId="0" fontId="94" fillId="0" borderId="0" xfId="52" applyFont="1" applyAlignment="1">
      <alignment horizontal="center" vertical="top"/>
    </xf>
    <xf numFmtId="0" fontId="95" fillId="29" borderId="18" xfId="52" applyFont="1" applyFill="1" applyBorder="1" applyAlignment="1">
      <alignment horizontal="center" vertical="center"/>
    </xf>
    <xf numFmtId="0" fontId="88" fillId="0" borderId="0" xfId="52" applyFont="1" applyAlignment="1">
      <alignment horizontal="center" vertical="top"/>
    </xf>
    <xf numFmtId="2" fontId="88" fillId="0" borderId="10" xfId="52" applyNumberFormat="1" applyFont="1" applyBorder="1" applyAlignment="1">
      <alignment horizontal="center"/>
    </xf>
    <xf numFmtId="2" fontId="0" fillId="0" borderId="0" xfId="52" applyNumberFormat="1" applyFont="1"/>
    <xf numFmtId="2" fontId="88" fillId="0" borderId="0" xfId="52" applyNumberFormat="1" applyFont="1"/>
    <xf numFmtId="0" fontId="0" fillId="0" borderId="0" xfId="52" applyFont="1" applyAlignment="1">
      <alignment horizontal="center"/>
    </xf>
    <xf numFmtId="2" fontId="90" fillId="0" borderId="13" xfId="52" applyNumberFormat="1" applyFont="1" applyBorder="1" applyAlignment="1">
      <alignment horizontal="center"/>
    </xf>
    <xf numFmtId="2" fontId="0" fillId="0" borderId="0" xfId="52" applyNumberFormat="1" applyFont="1" applyAlignment="1">
      <alignment horizontal="center"/>
    </xf>
    <xf numFmtId="2" fontId="92" fillId="0" borderId="0" xfId="52" applyNumberFormat="1" applyFont="1" applyAlignment="1">
      <alignment horizontal="center" vertical="center"/>
    </xf>
    <xf numFmtId="171" fontId="92" fillId="0" borderId="0" xfId="52" applyNumberFormat="1" applyFont="1" applyAlignment="1">
      <alignment horizontal="center" vertical="center"/>
    </xf>
    <xf numFmtId="2" fontId="80" fillId="33" borderId="10" xfId="52" applyNumberFormat="1" applyFont="1" applyFill="1" applyBorder="1" applyAlignment="1">
      <alignment horizontal="left" vertical="top" wrapText="1"/>
    </xf>
    <xf numFmtId="2" fontId="0" fillId="34" borderId="10" xfId="52" applyNumberFormat="1" applyFont="1" applyFill="1" applyBorder="1"/>
    <xf numFmtId="2" fontId="0" fillId="0" borderId="10" xfId="52" applyNumberFormat="1" applyFont="1" applyBorder="1"/>
    <xf numFmtId="0" fontId="97" fillId="0" borderId="0" xfId="52" applyFont="1"/>
    <xf numFmtId="2" fontId="91" fillId="0" borderId="0" xfId="52" applyNumberFormat="1" applyFont="1" applyAlignment="1">
      <alignment horizontal="centerContinuous"/>
    </xf>
    <xf numFmtId="14" fontId="98" fillId="0" borderId="0" xfId="52" applyNumberFormat="1" applyFont="1" applyAlignment="1">
      <alignment horizontal="center" vertical="center"/>
    </xf>
    <xf numFmtId="14" fontId="99" fillId="0" borderId="0" xfId="52" applyNumberFormat="1" applyFont="1" applyAlignment="1">
      <alignment horizontal="center"/>
    </xf>
    <xf numFmtId="2" fontId="0" fillId="0" borderId="0" xfId="52" applyNumberFormat="1" applyFont="1" applyAlignment="1">
      <alignment horizontal="centerContinuous"/>
    </xf>
    <xf numFmtId="0" fontId="98" fillId="0" borderId="0" xfId="52" applyFont="1" applyAlignment="1">
      <alignment horizontal="center" vertical="center"/>
    </xf>
    <xf numFmtId="49" fontId="100" fillId="0" borderId="0" xfId="52" applyNumberFormat="1" applyFont="1" applyAlignment="1">
      <alignment horizontal="center"/>
    </xf>
    <xf numFmtId="49" fontId="100" fillId="32" borderId="71" xfId="52" applyNumberFormat="1" applyFont="1" applyFill="1" applyBorder="1" applyAlignment="1" applyProtection="1">
      <alignment horizontal="center"/>
      <protection locked="0"/>
    </xf>
    <xf numFmtId="2" fontId="92" fillId="0" borderId="14" xfId="52" applyNumberFormat="1" applyFont="1" applyBorder="1" applyAlignment="1">
      <alignment horizontal="left"/>
    </xf>
    <xf numFmtId="2" fontId="92" fillId="0" borderId="12" xfId="52" applyNumberFormat="1" applyFont="1" applyBorder="1" applyAlignment="1">
      <alignment horizontal="centerContinuous"/>
    </xf>
    <xf numFmtId="0" fontId="92" fillId="0" borderId="12" xfId="52" applyFont="1" applyBorder="1"/>
    <xf numFmtId="14" fontId="92" fillId="0" borderId="12" xfId="52" applyNumberFormat="1" applyFont="1" applyBorder="1" applyAlignment="1">
      <alignment horizontal="center"/>
    </xf>
    <xf numFmtId="0" fontId="0" fillId="0" borderId="12" xfId="52" applyFont="1" applyBorder="1"/>
    <xf numFmtId="2" fontId="92" fillId="29" borderId="10" xfId="52" applyNumberFormat="1" applyFont="1" applyFill="1" applyBorder="1" applyAlignment="1">
      <alignment horizontal="center"/>
    </xf>
    <xf numFmtId="2" fontId="92" fillId="25" borderId="12" xfId="52" applyNumberFormat="1" applyFont="1" applyFill="1" applyBorder="1" applyAlignment="1">
      <alignment horizontal="center"/>
    </xf>
    <xf numFmtId="2" fontId="101" fillId="0" borderId="0" xfId="52" applyNumberFormat="1" applyFont="1" applyAlignment="1">
      <alignment horizontal="center"/>
    </xf>
    <xf numFmtId="2" fontId="92" fillId="29" borderId="49" xfId="52" applyNumberFormat="1" applyFont="1" applyFill="1" applyBorder="1" applyAlignment="1">
      <alignment horizontal="center"/>
    </xf>
    <xf numFmtId="2" fontId="92" fillId="25" borderId="0" xfId="52" applyNumberFormat="1" applyFont="1" applyFill="1" applyAlignment="1">
      <alignment horizontal="center"/>
    </xf>
    <xf numFmtId="2" fontId="92" fillId="0" borderId="0" xfId="52" applyNumberFormat="1" applyFont="1" applyAlignment="1">
      <alignment horizontal="center"/>
    </xf>
    <xf numFmtId="2" fontId="89" fillId="0" borderId="14" xfId="52" applyNumberFormat="1" applyFont="1" applyBorder="1" applyAlignment="1">
      <alignment horizontal="centerContinuous"/>
    </xf>
    <xf numFmtId="2" fontId="89" fillId="0" borderId="12" xfId="52" applyNumberFormat="1" applyFont="1" applyBorder="1" applyAlignment="1">
      <alignment horizontal="centerContinuous"/>
    </xf>
    <xf numFmtId="0" fontId="89" fillId="0" borderId="12" xfId="52" applyFont="1" applyBorder="1"/>
    <xf numFmtId="0" fontId="89" fillId="0" borderId="12" xfId="52" applyFont="1" applyBorder="1" applyAlignment="1">
      <alignment horizontal="center" vertical="center"/>
    </xf>
    <xf numFmtId="14" fontId="89" fillId="0" borderId="12" xfId="52" applyNumberFormat="1" applyFont="1" applyBorder="1" applyAlignment="1">
      <alignment horizontal="center"/>
    </xf>
    <xf numFmtId="2" fontId="101" fillId="0" borderId="12" xfId="52" applyNumberFormat="1" applyFont="1" applyBorder="1" applyAlignment="1">
      <alignment horizontal="center"/>
    </xf>
    <xf numFmtId="0" fontId="102" fillId="29" borderId="72" xfId="52" applyFont="1" applyFill="1" applyBorder="1" applyAlignment="1">
      <alignment horizontal="center"/>
    </xf>
    <xf numFmtId="2" fontId="101" fillId="0" borderId="73" xfId="52" applyNumberFormat="1" applyFont="1" applyBorder="1" applyAlignment="1">
      <alignment horizontal="center"/>
    </xf>
    <xf numFmtId="2" fontId="92" fillId="0" borderId="26" xfId="52" applyNumberFormat="1" applyFont="1" applyBorder="1" applyAlignment="1">
      <alignment horizontal="left"/>
    </xf>
    <xf numFmtId="2" fontId="92" fillId="0" borderId="13" xfId="52" applyNumberFormat="1" applyFont="1" applyBorder="1" applyAlignment="1">
      <alignment horizontal="centerContinuous"/>
    </xf>
    <xf numFmtId="0" fontId="92" fillId="0" borderId="13" xfId="52" applyFont="1" applyBorder="1"/>
    <xf numFmtId="0" fontId="92" fillId="0" borderId="13" xfId="52" applyFont="1" applyBorder="1" applyAlignment="1">
      <alignment horizontal="center" vertical="center"/>
    </xf>
    <xf numFmtId="0" fontId="92" fillId="0" borderId="12" xfId="52" applyFont="1" applyBorder="1" applyAlignment="1">
      <alignment horizontal="center"/>
    </xf>
    <xf numFmtId="2" fontId="103" fillId="29" borderId="74" xfId="52" applyNumberFormat="1" applyFont="1" applyFill="1" applyBorder="1" applyAlignment="1">
      <alignment horizontal="center"/>
    </xf>
    <xf numFmtId="0" fontId="102" fillId="29" borderId="75" xfId="52" applyFont="1" applyFill="1" applyBorder="1" applyAlignment="1">
      <alignment horizontal="center"/>
    </xf>
    <xf numFmtId="2" fontId="103" fillId="0" borderId="12" xfId="52" applyNumberFormat="1" applyFont="1" applyBorder="1" applyAlignment="1">
      <alignment horizontal="center"/>
    </xf>
    <xf numFmtId="2" fontId="92" fillId="29" borderId="74" xfId="52" applyNumberFormat="1" applyFont="1" applyFill="1" applyBorder="1" applyAlignment="1">
      <alignment horizontal="center"/>
    </xf>
    <xf numFmtId="2" fontId="103" fillId="0" borderId="76" xfId="52" applyNumberFormat="1" applyFont="1" applyBorder="1" applyAlignment="1">
      <alignment horizontal="center"/>
    </xf>
    <xf numFmtId="0" fontId="102" fillId="29" borderId="77" xfId="52" applyFont="1" applyFill="1" applyBorder="1" applyAlignment="1">
      <alignment horizontal="center"/>
    </xf>
    <xf numFmtId="0" fontId="102" fillId="29" borderId="78" xfId="52" applyFont="1" applyFill="1" applyBorder="1" applyAlignment="1">
      <alignment horizontal="center"/>
    </xf>
    <xf numFmtId="0" fontId="102" fillId="35" borderId="79" xfId="52" applyFont="1" applyFill="1" applyBorder="1" applyAlignment="1">
      <alignment horizontal="center"/>
    </xf>
    <xf numFmtId="0" fontId="102" fillId="28" borderId="79" xfId="52" applyFont="1" applyFill="1" applyBorder="1" applyAlignment="1">
      <alignment horizontal="center"/>
    </xf>
    <xf numFmtId="0" fontId="0" fillId="0" borderId="48" xfId="52" applyFont="1" applyBorder="1"/>
    <xf numFmtId="0" fontId="0" fillId="0" borderId="15" xfId="52" applyFont="1" applyBorder="1"/>
    <xf numFmtId="0" fontId="102" fillId="29" borderId="80" xfId="52" applyFont="1" applyFill="1" applyBorder="1" applyAlignment="1">
      <alignment horizontal="center"/>
    </xf>
    <xf numFmtId="0" fontId="102" fillId="29" borderId="81" xfId="52" applyFont="1" applyFill="1" applyBorder="1" applyAlignment="1">
      <alignment horizontal="center"/>
    </xf>
    <xf numFmtId="0" fontId="102" fillId="35" borderId="82" xfId="52" applyFont="1" applyFill="1" applyBorder="1" applyAlignment="1">
      <alignment horizontal="center"/>
    </xf>
    <xf numFmtId="0" fontId="102" fillId="29" borderId="0" xfId="52" applyFont="1" applyFill="1" applyAlignment="1">
      <alignment horizontal="center"/>
    </xf>
    <xf numFmtId="0" fontId="102" fillId="28" borderId="82" xfId="52" applyFont="1" applyFill="1" applyBorder="1" applyAlignment="1">
      <alignment horizontal="center"/>
    </xf>
    <xf numFmtId="0" fontId="102" fillId="29" borderId="83" xfId="52" applyFont="1" applyFill="1" applyBorder="1" applyAlignment="1">
      <alignment horizontal="center"/>
    </xf>
    <xf numFmtId="0" fontId="102" fillId="29" borderId="15" xfId="52" applyFont="1" applyFill="1" applyBorder="1" applyAlignment="1">
      <alignment horizontal="center"/>
    </xf>
    <xf numFmtId="0" fontId="102" fillId="35" borderId="84" xfId="52" applyFont="1" applyFill="1" applyBorder="1" applyAlignment="1">
      <alignment horizontal="center"/>
    </xf>
    <xf numFmtId="0" fontId="102" fillId="29" borderId="85" xfId="52" applyFont="1" applyFill="1" applyBorder="1" applyAlignment="1">
      <alignment horizontal="center"/>
    </xf>
    <xf numFmtId="0" fontId="102" fillId="29" borderId="86" xfId="52" applyFont="1" applyFill="1" applyBorder="1" applyAlignment="1">
      <alignment horizontal="center"/>
    </xf>
    <xf numFmtId="0" fontId="102" fillId="28" borderId="84" xfId="52" applyFont="1" applyFill="1" applyBorder="1" applyAlignment="1">
      <alignment horizontal="center"/>
    </xf>
    <xf numFmtId="2" fontId="92" fillId="29" borderId="87" xfId="52" applyNumberFormat="1" applyFont="1" applyFill="1" applyBorder="1" applyAlignment="1">
      <alignment horizontal="centerContinuous"/>
    </xf>
    <xf numFmtId="2" fontId="92" fillId="29" borderId="10" xfId="52" applyNumberFormat="1" applyFont="1" applyFill="1" applyBorder="1" applyAlignment="1">
      <alignment horizontal="centerContinuous"/>
    </xf>
    <xf numFmtId="0" fontId="92" fillId="29" borderId="26" xfId="52" applyFont="1" applyFill="1" applyBorder="1" applyAlignment="1">
      <alignment horizontal="center"/>
    </xf>
    <xf numFmtId="0" fontId="100" fillId="29" borderId="26" xfId="52" applyFont="1" applyFill="1" applyBorder="1" applyAlignment="1">
      <alignment horizontal="center" vertical="center"/>
    </xf>
    <xf numFmtId="0" fontId="104" fillId="29" borderId="88" xfId="52" applyFont="1" applyFill="1" applyBorder="1" applyAlignment="1">
      <alignment horizontal="center"/>
    </xf>
    <xf numFmtId="0" fontId="104" fillId="29" borderId="16" xfId="52" applyFont="1" applyFill="1" applyBorder="1" applyAlignment="1">
      <alignment horizontal="center"/>
    </xf>
    <xf numFmtId="0" fontId="104" fillId="29" borderId="11" xfId="52" applyFont="1" applyFill="1" applyBorder="1" applyAlignment="1">
      <alignment horizontal="center"/>
    </xf>
    <xf numFmtId="0" fontId="104" fillId="35" borderId="89" xfId="52" applyFont="1" applyFill="1" applyBorder="1" applyAlignment="1">
      <alignment horizontal="center"/>
    </xf>
    <xf numFmtId="0" fontId="104" fillId="29" borderId="90" xfId="52" applyFont="1" applyFill="1" applyBorder="1" applyAlignment="1">
      <alignment horizontal="center"/>
    </xf>
    <xf numFmtId="0" fontId="104" fillId="28" borderId="89" xfId="52" applyFont="1" applyFill="1" applyBorder="1" applyAlignment="1">
      <alignment horizontal="center"/>
    </xf>
    <xf numFmtId="2" fontId="100" fillId="0" borderId="91" xfId="52" applyNumberFormat="1" applyFont="1" applyBorder="1" applyAlignment="1">
      <alignment horizontal="centerContinuous"/>
    </xf>
    <xf numFmtId="2" fontId="100" fillId="0" borderId="12" xfId="52" applyNumberFormat="1" applyFont="1" applyBorder="1" applyAlignment="1">
      <alignment horizontal="centerContinuous"/>
    </xf>
    <xf numFmtId="165" fontId="89" fillId="0" borderId="92" xfId="52" applyNumberFormat="1" applyFont="1" applyBorder="1" applyAlignment="1">
      <alignment horizontal="center"/>
    </xf>
    <xf numFmtId="165" fontId="92" fillId="0" borderId="92" xfId="52" applyNumberFormat="1" applyFont="1" applyBorder="1" applyAlignment="1">
      <alignment horizontal="center"/>
    </xf>
    <xf numFmtId="0" fontId="105" fillId="0" borderId="12" xfId="52" applyFont="1" applyBorder="1" applyAlignment="1">
      <alignment horizontal="center" vertical="center"/>
    </xf>
    <xf numFmtId="40" fontId="106" fillId="0" borderId="91" xfId="36" applyNumberFormat="1" applyFont="1" applyBorder="1" applyAlignment="1" applyProtection="1">
      <alignment horizontal="right"/>
    </xf>
    <xf numFmtId="40" fontId="107" fillId="0" borderId="12" xfId="36" applyNumberFormat="1" applyFont="1" applyBorder="1" applyAlignment="1" applyProtection="1">
      <alignment horizontal="right"/>
    </xf>
    <xf numFmtId="40" fontId="107" fillId="0" borderId="93" xfId="36" applyNumberFormat="1" applyFont="1" applyBorder="1" applyAlignment="1" applyProtection="1">
      <alignment horizontal="right"/>
    </xf>
    <xf numFmtId="40" fontId="107" fillId="0" borderId="94" xfId="36" applyNumberFormat="1" applyFont="1" applyBorder="1" applyAlignment="1" applyProtection="1">
      <alignment horizontal="right"/>
    </xf>
    <xf numFmtId="2" fontId="100" fillId="0" borderId="95" xfId="52" applyNumberFormat="1" applyFont="1" applyBorder="1" applyAlignment="1">
      <alignment horizontal="centerContinuous"/>
    </xf>
    <xf numFmtId="2" fontId="100" fillId="0" borderId="96" xfId="52" applyNumberFormat="1" applyFont="1" applyBorder="1" applyAlignment="1">
      <alignment horizontal="centerContinuous"/>
    </xf>
    <xf numFmtId="165" fontId="89" fillId="0" borderId="97" xfId="52" applyNumberFormat="1" applyFont="1" applyBorder="1" applyAlignment="1">
      <alignment horizontal="center"/>
    </xf>
    <xf numFmtId="165" fontId="92" fillId="0" borderId="97" xfId="52" applyNumberFormat="1" applyFont="1" applyBorder="1" applyAlignment="1">
      <alignment horizontal="center"/>
    </xf>
    <xf numFmtId="0" fontId="105" fillId="0" borderId="96" xfId="52" applyFont="1" applyBorder="1" applyAlignment="1">
      <alignment horizontal="center" vertical="center"/>
    </xf>
    <xf numFmtId="40" fontId="106" fillId="0" borderId="95" xfId="36" applyNumberFormat="1" applyFont="1" applyBorder="1" applyAlignment="1" applyProtection="1">
      <alignment horizontal="right"/>
    </xf>
    <xf numFmtId="40" fontId="107" fillId="0" borderId="96" xfId="36" applyNumberFormat="1" applyFont="1" applyBorder="1" applyAlignment="1" applyProtection="1">
      <alignment horizontal="right"/>
    </xf>
    <xf numFmtId="40" fontId="107" fillId="0" borderId="98" xfId="36" applyNumberFormat="1" applyFont="1" applyBorder="1" applyAlignment="1" applyProtection="1">
      <alignment horizontal="right"/>
    </xf>
    <xf numFmtId="2" fontId="100" fillId="0" borderId="99" xfId="52" applyNumberFormat="1" applyFont="1" applyBorder="1" applyAlignment="1">
      <alignment horizontal="centerContinuous"/>
    </xf>
    <xf numFmtId="2" fontId="100" fillId="0" borderId="100" xfId="52" applyNumberFormat="1" applyFont="1" applyBorder="1" applyAlignment="1">
      <alignment horizontal="centerContinuous"/>
    </xf>
    <xf numFmtId="165" fontId="89" fillId="0" borderId="101" xfId="52" applyNumberFormat="1" applyFont="1" applyBorder="1" applyAlignment="1">
      <alignment horizontal="center"/>
    </xf>
    <xf numFmtId="165" fontId="92" fillId="0" borderId="101" xfId="52" applyNumberFormat="1" applyFont="1" applyBorder="1" applyAlignment="1">
      <alignment horizontal="center"/>
    </xf>
    <xf numFmtId="0" fontId="105" fillId="0" borderId="100" xfId="52" applyFont="1" applyBorder="1" applyAlignment="1">
      <alignment horizontal="center" vertical="center"/>
    </xf>
    <xf numFmtId="40" fontId="106" fillId="0" borderId="99" xfId="36" applyNumberFormat="1" applyFont="1" applyBorder="1" applyAlignment="1" applyProtection="1">
      <alignment horizontal="right"/>
    </xf>
    <xf numFmtId="40" fontId="107" fillId="0" borderId="100" xfId="36" applyNumberFormat="1" applyFont="1" applyBorder="1" applyAlignment="1" applyProtection="1">
      <alignment horizontal="right"/>
    </xf>
    <xf numFmtId="40" fontId="107" fillId="0" borderId="102" xfId="36" applyNumberFormat="1" applyFont="1" applyBorder="1" applyAlignment="1" applyProtection="1">
      <alignment horizontal="right"/>
    </xf>
    <xf numFmtId="2" fontId="100" fillId="0" borderId="73" xfId="52" applyNumberFormat="1" applyFont="1" applyBorder="1" applyAlignment="1">
      <alignment horizontal="centerContinuous"/>
    </xf>
    <xf numFmtId="2" fontId="100" fillId="0" borderId="0" xfId="52" applyNumberFormat="1" applyFont="1" applyAlignment="1">
      <alignment horizontal="centerContinuous"/>
    </xf>
    <xf numFmtId="165" fontId="89" fillId="0" borderId="41" xfId="52" applyNumberFormat="1" applyFont="1" applyBorder="1" applyAlignment="1">
      <alignment horizontal="center"/>
    </xf>
    <xf numFmtId="165" fontId="92" fillId="0" borderId="41" xfId="52" applyNumberFormat="1" applyFont="1" applyBorder="1" applyAlignment="1">
      <alignment horizontal="center"/>
    </xf>
    <xf numFmtId="0" fontId="105" fillId="0" borderId="0" xfId="52" applyFont="1" applyAlignment="1">
      <alignment horizontal="center" vertical="center"/>
    </xf>
    <xf numFmtId="40" fontId="106" fillId="0" borderId="103" xfId="36" applyNumberFormat="1" applyFont="1" applyBorder="1" applyAlignment="1" applyProtection="1">
      <alignment horizontal="right"/>
    </xf>
    <xf numFmtId="40" fontId="107" fillId="0" borderId="104" xfId="36" applyNumberFormat="1" applyFont="1" applyBorder="1" applyAlignment="1" applyProtection="1">
      <alignment horizontal="right"/>
    </xf>
    <xf numFmtId="40" fontId="107" fillId="0" borderId="105" xfId="36" applyNumberFormat="1" applyFont="1" applyBorder="1" applyAlignment="1" applyProtection="1">
      <alignment horizontal="right"/>
    </xf>
    <xf numFmtId="2" fontId="100" fillId="0" borderId="106" xfId="52" applyNumberFormat="1" applyFont="1" applyBorder="1" applyAlignment="1">
      <alignment horizontal="centerContinuous"/>
    </xf>
    <xf numFmtId="2" fontId="100" fillId="0" borderId="54" xfId="52" applyNumberFormat="1" applyFont="1" applyBorder="1" applyAlignment="1">
      <alignment horizontal="centerContinuous"/>
    </xf>
    <xf numFmtId="165" fontId="89" fillId="0" borderId="55" xfId="52" applyNumberFormat="1" applyFont="1" applyBorder="1" applyAlignment="1">
      <alignment horizontal="center"/>
    </xf>
    <xf numFmtId="165" fontId="92" fillId="0" borderId="55" xfId="52" applyNumberFormat="1" applyFont="1" applyBorder="1" applyAlignment="1">
      <alignment horizontal="center"/>
    </xf>
    <xf numFmtId="0" fontId="105" fillId="0" borderId="54" xfId="52" applyFont="1" applyBorder="1" applyAlignment="1">
      <alignment horizontal="center" vertical="center"/>
    </xf>
    <xf numFmtId="2" fontId="100" fillId="0" borderId="103" xfId="52" applyNumberFormat="1" applyFont="1" applyBorder="1" applyAlignment="1">
      <alignment horizontal="centerContinuous"/>
    </xf>
    <xf numFmtId="2" fontId="100" fillId="0" borderId="104" xfId="52" applyNumberFormat="1" applyFont="1" applyBorder="1" applyAlignment="1">
      <alignment horizontal="centerContinuous"/>
    </xf>
    <xf numFmtId="165" fontId="89" fillId="0" borderId="107" xfId="52" applyNumberFormat="1" applyFont="1" applyBorder="1" applyAlignment="1">
      <alignment horizontal="center"/>
    </xf>
    <xf numFmtId="165" fontId="92" fillId="0" borderId="107" xfId="52" applyNumberFormat="1" applyFont="1" applyBorder="1" applyAlignment="1">
      <alignment horizontal="center"/>
    </xf>
    <xf numFmtId="0" fontId="105" fillId="0" borderId="104" xfId="52" applyFont="1" applyBorder="1" applyAlignment="1">
      <alignment horizontal="center" vertical="center"/>
    </xf>
    <xf numFmtId="40" fontId="107" fillId="0" borderId="54" xfId="36" applyNumberFormat="1" applyFont="1" applyBorder="1" applyAlignment="1" applyProtection="1">
      <alignment horizontal="right"/>
    </xf>
    <xf numFmtId="2" fontId="100" fillId="0" borderId="95" xfId="52" applyNumberFormat="1" applyFont="1" applyBorder="1" applyAlignment="1">
      <alignment horizontal="center"/>
    </xf>
    <xf numFmtId="40" fontId="106" fillId="0" borderId="106" xfId="36" applyNumberFormat="1" applyFont="1" applyBorder="1" applyAlignment="1" applyProtection="1">
      <alignment horizontal="right"/>
    </xf>
    <xf numFmtId="2" fontId="100" fillId="0" borderId="108" xfId="52" applyNumberFormat="1" applyFont="1" applyBorder="1" applyAlignment="1">
      <alignment horizontal="centerContinuous"/>
    </xf>
    <xf numFmtId="2" fontId="100" fillId="0" borderId="109" xfId="52" applyNumberFormat="1" applyFont="1" applyBorder="1" applyAlignment="1">
      <alignment horizontal="centerContinuous"/>
    </xf>
    <xf numFmtId="165" fontId="89" fillId="0" borderId="67" xfId="52" applyNumberFormat="1" applyFont="1" applyBorder="1" applyAlignment="1">
      <alignment horizontal="center"/>
    </xf>
    <xf numFmtId="165" fontId="92" fillId="0" borderId="67" xfId="52" applyNumberFormat="1" applyFont="1" applyBorder="1" applyAlignment="1">
      <alignment horizontal="center"/>
    </xf>
    <xf numFmtId="0" fontId="105" fillId="0" borderId="109" xfId="52" applyFont="1" applyBorder="1" applyAlignment="1">
      <alignment horizontal="center" vertical="center"/>
    </xf>
    <xf numFmtId="40" fontId="107" fillId="0" borderId="110" xfId="36" applyNumberFormat="1" applyFont="1" applyBorder="1" applyAlignment="1" applyProtection="1">
      <alignment horizontal="right"/>
    </xf>
    <xf numFmtId="40" fontId="106" fillId="0" borderId="76" xfId="36" applyNumberFormat="1" applyFont="1" applyBorder="1" applyAlignment="1" applyProtection="1">
      <alignment horizontal="right"/>
    </xf>
    <xf numFmtId="40" fontId="107" fillId="0" borderId="80" xfId="36" applyNumberFormat="1" applyFont="1" applyBorder="1" applyAlignment="1" applyProtection="1">
      <alignment horizontal="right"/>
    </xf>
    <xf numFmtId="40" fontId="107" fillId="0" borderId="82" xfId="36" applyNumberFormat="1" applyFont="1" applyBorder="1" applyAlignment="1" applyProtection="1">
      <alignment horizontal="right"/>
    </xf>
    <xf numFmtId="40" fontId="107" fillId="0" borderId="111" xfId="36" applyNumberFormat="1" applyFont="1" applyBorder="1" applyAlignment="1" applyProtection="1">
      <alignment horizontal="right"/>
    </xf>
    <xf numFmtId="2" fontId="88" fillId="0" borderId="0" xfId="52" applyNumberFormat="1" applyFont="1" applyAlignment="1">
      <alignment vertical="top"/>
    </xf>
    <xf numFmtId="0" fontId="91" fillId="0" borderId="0" xfId="52" applyFont="1" applyAlignment="1">
      <alignment horizontal="center" vertical="center"/>
    </xf>
    <xf numFmtId="0" fontId="89" fillId="0" borderId="0" xfId="52" applyFont="1" applyAlignment="1">
      <alignment horizontal="center"/>
    </xf>
    <xf numFmtId="1" fontId="88" fillId="0" borderId="18" xfId="52" applyNumberFormat="1" applyFont="1" applyBorder="1" applyAlignment="1">
      <alignment horizontal="center" vertical="center"/>
    </xf>
    <xf numFmtId="0" fontId="91" fillId="29" borderId="18" xfId="52" applyFont="1" applyFill="1" applyBorder="1" applyAlignment="1">
      <alignment horizontal="center" vertical="center"/>
    </xf>
    <xf numFmtId="2" fontId="88" fillId="0" borderId="0" xfId="52" applyNumberFormat="1" applyFont="1" applyAlignment="1">
      <alignment horizontal="center" vertical="top" wrapText="1"/>
    </xf>
    <xf numFmtId="0" fontId="91" fillId="29" borderId="50" xfId="52" applyFont="1" applyFill="1" applyBorder="1" applyAlignment="1">
      <alignment horizontal="center" vertical="center"/>
    </xf>
    <xf numFmtId="2" fontId="90" fillId="0" borderId="10" xfId="52" applyNumberFormat="1" applyFont="1" applyBorder="1" applyAlignment="1">
      <alignment horizontal="center" vertical="top"/>
    </xf>
    <xf numFmtId="0" fontId="91" fillId="29" borderId="24" xfId="52" applyFont="1" applyFill="1" applyBorder="1" applyAlignment="1">
      <alignment horizontal="center" vertical="center"/>
    </xf>
    <xf numFmtId="0" fontId="91" fillId="29" borderId="29" xfId="52" applyFont="1" applyFill="1" applyBorder="1" applyAlignment="1">
      <alignment horizontal="center" vertical="center"/>
    </xf>
    <xf numFmtId="2" fontId="90" fillId="0" borderId="0" xfId="52" applyNumberFormat="1" applyFont="1" applyAlignment="1">
      <alignment horizontal="center" vertical="top"/>
    </xf>
    <xf numFmtId="2" fontId="89" fillId="0" borderId="0" xfId="52" applyNumberFormat="1" applyFont="1"/>
    <xf numFmtId="0" fontId="91" fillId="29" borderId="20" xfId="52" applyFont="1" applyFill="1" applyBorder="1" applyAlignment="1">
      <alignment horizontal="center" vertical="center"/>
    </xf>
    <xf numFmtId="0" fontId="90" fillId="0" borderId="0" xfId="52" applyFont="1"/>
    <xf numFmtId="0" fontId="90" fillId="0" borderId="109" xfId="52" applyFont="1" applyBorder="1"/>
    <xf numFmtId="2" fontId="91" fillId="30" borderId="18" xfId="52" applyNumberFormat="1" applyFont="1" applyFill="1" applyBorder="1" applyAlignment="1">
      <alignment horizontal="center" vertical="top"/>
    </xf>
    <xf numFmtId="0" fontId="90" fillId="0" borderId="41" xfId="52" applyFont="1" applyBorder="1"/>
    <xf numFmtId="2" fontId="90" fillId="0" borderId="112" xfId="52" applyNumberFormat="1" applyFont="1" applyBorder="1" applyAlignment="1">
      <alignment horizontal="center"/>
    </xf>
    <xf numFmtId="1" fontId="91" fillId="32" borderId="18" xfId="52" applyNumberFormat="1" applyFont="1" applyFill="1" applyBorder="1" applyAlignment="1" applyProtection="1">
      <alignment horizontal="center" vertical="top"/>
      <protection locked="0"/>
    </xf>
    <xf numFmtId="1" fontId="91" fillId="0" borderId="0" xfId="52" applyNumberFormat="1" applyFont="1" applyAlignment="1">
      <alignment horizontal="center" vertical="top"/>
    </xf>
    <xf numFmtId="0" fontId="91" fillId="27" borderId="24" xfId="52" applyFont="1" applyFill="1" applyBorder="1" applyAlignment="1">
      <alignment horizontal="center" vertical="center"/>
    </xf>
    <xf numFmtId="2" fontId="90" fillId="24" borderId="10" xfId="52" applyNumberFormat="1" applyFont="1" applyFill="1" applyBorder="1"/>
    <xf numFmtId="2" fontId="90" fillId="36" borderId="10" xfId="52" applyNumberFormat="1" applyFont="1" applyFill="1" applyBorder="1"/>
    <xf numFmtId="2" fontId="90" fillId="37" borderId="10" xfId="52" applyNumberFormat="1" applyFont="1" applyFill="1" applyBorder="1"/>
    <xf numFmtId="2" fontId="90" fillId="0" borderId="10" xfId="52" applyNumberFormat="1" applyFont="1" applyBorder="1"/>
    <xf numFmtId="0" fontId="0" fillId="0" borderId="0" xfId="52" applyFont="1" applyAlignment="1">
      <alignment horizontal="center" vertical="center"/>
    </xf>
    <xf numFmtId="0" fontId="91" fillId="28" borderId="24" xfId="52" applyFont="1" applyFill="1" applyBorder="1" applyAlignment="1">
      <alignment horizontal="center" vertical="center"/>
    </xf>
    <xf numFmtId="2" fontId="87" fillId="27" borderId="18" xfId="52" applyNumberFormat="1" applyFont="1" applyFill="1" applyBorder="1" applyAlignment="1">
      <alignment horizontal="center" vertical="top"/>
    </xf>
    <xf numFmtId="2" fontId="87" fillId="28" borderId="18" xfId="52" applyNumberFormat="1" applyFont="1" applyFill="1" applyBorder="1" applyAlignment="1">
      <alignment horizontal="center" vertical="top"/>
    </xf>
    <xf numFmtId="0" fontId="0" fillId="0" borderId="0" xfId="52" applyFont="1" applyAlignment="1">
      <alignment vertical="top"/>
    </xf>
    <xf numFmtId="2" fontId="90" fillId="32" borderId="20" xfId="52" applyNumberFormat="1" applyFont="1" applyFill="1" applyBorder="1" applyAlignment="1">
      <alignment horizontal="center" vertical="top"/>
    </xf>
    <xf numFmtId="0" fontId="91" fillId="29" borderId="10" xfId="52" applyFont="1" applyFill="1" applyBorder="1" applyAlignment="1">
      <alignment horizontal="center" vertical="center"/>
    </xf>
    <xf numFmtId="0" fontId="95" fillId="29" borderId="10" xfId="52" applyFont="1" applyFill="1" applyBorder="1" applyAlignment="1">
      <alignment horizontal="center"/>
    </xf>
    <xf numFmtId="0" fontId="91" fillId="0" borderId="0" xfId="52" applyFont="1"/>
    <xf numFmtId="0" fontId="95" fillId="0" borderId="0" xfId="52" applyFont="1" applyAlignment="1">
      <alignment horizontal="center"/>
    </xf>
    <xf numFmtId="0" fontId="93" fillId="0" borderId="0" xfId="52" applyFont="1"/>
    <xf numFmtId="2" fontId="0" fillId="0" borderId="0" xfId="52" applyNumberFormat="1" applyFont="1" applyAlignment="1">
      <alignment horizontal="center" vertical="top"/>
    </xf>
    <xf numFmtId="0" fontId="91" fillId="29" borderId="39" xfId="52" applyFont="1" applyFill="1" applyBorder="1" applyAlignment="1">
      <alignment horizontal="center" vertical="center"/>
    </xf>
    <xf numFmtId="0" fontId="92" fillId="34" borderId="20" xfId="52" applyFont="1" applyFill="1" applyBorder="1" applyAlignment="1">
      <alignment horizontal="center"/>
    </xf>
    <xf numFmtId="0" fontId="92" fillId="34" borderId="24" xfId="52" applyFont="1" applyFill="1" applyBorder="1" applyAlignment="1">
      <alignment horizontal="center"/>
    </xf>
    <xf numFmtId="0" fontId="92" fillId="34" borderId="29" xfId="52" applyFont="1" applyFill="1" applyBorder="1" applyAlignment="1">
      <alignment horizontal="center"/>
    </xf>
    <xf numFmtId="0" fontId="91" fillId="34" borderId="18" xfId="52" applyFont="1" applyFill="1" applyBorder="1" applyAlignment="1">
      <alignment horizontal="center" vertical="center"/>
    </xf>
    <xf numFmtId="2" fontId="92" fillId="34" borderId="20" xfId="52" applyNumberFormat="1" applyFont="1" applyFill="1" applyBorder="1" applyAlignment="1">
      <alignment horizontal="center"/>
    </xf>
    <xf numFmtId="2" fontId="92" fillId="34" borderId="24" xfId="52" applyNumberFormat="1" applyFont="1" applyFill="1" applyBorder="1" applyAlignment="1">
      <alignment horizontal="center"/>
    </xf>
    <xf numFmtId="2" fontId="92" fillId="34" borderId="29" xfId="52" applyNumberFormat="1" applyFont="1" applyFill="1" applyBorder="1" applyAlignment="1">
      <alignment horizontal="center"/>
    </xf>
    <xf numFmtId="0" fontId="93" fillId="0" borderId="0" xfId="52" applyFont="1" applyAlignment="1">
      <alignment horizontal="center"/>
    </xf>
    <xf numFmtId="0" fontId="100" fillId="0" borderId="10" xfId="52" applyFont="1" applyBorder="1" applyAlignment="1">
      <alignment horizontal="center"/>
    </xf>
    <xf numFmtId="2" fontId="80" fillId="30" borderId="10" xfId="52" applyNumberFormat="1" applyFont="1" applyFill="1" applyBorder="1" applyAlignment="1">
      <alignment horizontal="left" vertical="top" wrapText="1"/>
    </xf>
    <xf numFmtId="0" fontId="81" fillId="28" borderId="69" xfId="52" applyFont="1" applyFill="1" applyBorder="1" applyAlignment="1">
      <alignment horizontal="center"/>
    </xf>
    <xf numFmtId="0" fontId="111" fillId="38" borderId="38" xfId="49" applyFont="1" applyFill="1" applyBorder="1" applyAlignment="1" applyProtection="1">
      <alignment horizontal="center"/>
      <protection locked="0"/>
    </xf>
    <xf numFmtId="0" fontId="146" fillId="38" borderId="43" xfId="49" applyFont="1" applyFill="1" applyBorder="1" applyAlignment="1" applyProtection="1">
      <alignment horizontal="center" vertical="center"/>
      <protection locked="0"/>
    </xf>
    <xf numFmtId="0" fontId="146" fillId="38" borderId="55" xfId="49" applyFont="1" applyFill="1" applyBorder="1" applyAlignment="1" applyProtection="1">
      <alignment horizontal="center" vertical="center"/>
      <protection locked="0"/>
    </xf>
    <xf numFmtId="0" fontId="146" fillId="38" borderId="57" xfId="49" applyFont="1" applyFill="1" applyBorder="1" applyAlignment="1" applyProtection="1">
      <alignment horizontal="center" vertical="center"/>
      <protection locked="0"/>
    </xf>
    <xf numFmtId="0" fontId="110" fillId="0" borderId="0" xfId="49" applyFont="1"/>
    <xf numFmtId="165" fontId="110" fillId="0" borderId="0" xfId="49" applyNumberFormat="1" applyFont="1"/>
    <xf numFmtId="0" fontId="72" fillId="0" borderId="0" xfId="49" applyFont="1"/>
    <xf numFmtId="165" fontId="72" fillId="0" borderId="0" xfId="49" applyNumberFormat="1" applyFont="1"/>
    <xf numFmtId="0" fontId="111" fillId="38" borderId="33" xfId="49" applyFont="1" applyFill="1" applyBorder="1"/>
    <xf numFmtId="0" fontId="112" fillId="38" borderId="109" xfId="49" applyFont="1" applyFill="1" applyBorder="1"/>
    <xf numFmtId="2" fontId="111" fillId="38" borderId="109" xfId="49" applyNumberFormat="1" applyFont="1" applyFill="1" applyBorder="1"/>
    <xf numFmtId="0" fontId="111" fillId="38" borderId="109" xfId="49" applyFont="1" applyFill="1" applyBorder="1"/>
    <xf numFmtId="165" fontId="112" fillId="38" borderId="109" xfId="49" applyNumberFormat="1" applyFont="1" applyFill="1" applyBorder="1"/>
    <xf numFmtId="0" fontId="113" fillId="38" borderId="0" xfId="49" applyFont="1" applyFill="1"/>
    <xf numFmtId="0" fontId="42" fillId="38" borderId="0" xfId="49" applyFont="1" applyFill="1"/>
    <xf numFmtId="0" fontId="79" fillId="0" borderId="0" xfId="49" applyFont="1"/>
    <xf numFmtId="165" fontId="79" fillId="0" borderId="0" xfId="49" applyNumberFormat="1" applyFont="1"/>
    <xf numFmtId="0" fontId="124" fillId="0" borderId="0" xfId="49" applyFont="1" applyAlignment="1">
      <alignment horizontal="right"/>
    </xf>
    <xf numFmtId="0" fontId="115" fillId="0" borderId="0" xfId="49" applyFont="1"/>
    <xf numFmtId="0" fontId="116" fillId="0" borderId="0" xfId="49" applyFont="1"/>
    <xf numFmtId="2" fontId="117" fillId="0" borderId="0" xfId="49" applyNumberFormat="1" applyFont="1"/>
    <xf numFmtId="0" fontId="117" fillId="0" borderId="0" xfId="49" applyFont="1"/>
    <xf numFmtId="165" fontId="116" fillId="0" borderId="0" xfId="49" applyNumberFormat="1" applyFont="1"/>
    <xf numFmtId="0" fontId="78" fillId="0" borderId="0" xfId="49" applyFont="1"/>
    <xf numFmtId="0" fontId="118" fillId="24" borderId="10" xfId="49" applyFont="1" applyFill="1" applyBorder="1" applyAlignment="1">
      <alignment horizontal="center"/>
    </xf>
    <xf numFmtId="14" fontId="119" fillId="24" borderId="10" xfId="49" applyNumberFormat="1" applyFont="1" applyFill="1" applyBorder="1" applyAlignment="1">
      <alignment horizontal="center"/>
    </xf>
    <xf numFmtId="0" fontId="120" fillId="38" borderId="13" xfId="49" applyFont="1" applyFill="1" applyBorder="1"/>
    <xf numFmtId="0" fontId="122" fillId="38" borderId="13" xfId="49" applyFont="1" applyFill="1" applyBorder="1"/>
    <xf numFmtId="0" fontId="123" fillId="38" borderId="13" xfId="49" applyFont="1" applyFill="1" applyBorder="1"/>
    <xf numFmtId="2" fontId="121" fillId="38" borderId="13" xfId="49" applyNumberFormat="1" applyFont="1" applyFill="1" applyBorder="1"/>
    <xf numFmtId="0" fontId="121" fillId="38" borderId="13" xfId="49" applyFont="1" applyFill="1" applyBorder="1"/>
    <xf numFmtId="0" fontId="145" fillId="38" borderId="13" xfId="49" applyFont="1" applyFill="1" applyBorder="1"/>
    <xf numFmtId="165" fontId="145" fillId="38" borderId="13" xfId="49" applyNumberFormat="1" applyFont="1" applyFill="1" applyBorder="1"/>
    <xf numFmtId="0" fontId="121" fillId="38" borderId="113" xfId="49" applyFont="1" applyFill="1" applyBorder="1"/>
    <xf numFmtId="0" fontId="76" fillId="0" borderId="114" xfId="49" applyFont="1" applyBorder="1"/>
    <xf numFmtId="0" fontId="76" fillId="0" borderId="0" xfId="49" applyFont="1"/>
    <xf numFmtId="167" fontId="124" fillId="0" borderId="0" xfId="49" applyNumberFormat="1" applyFont="1" applyAlignment="1">
      <alignment horizontal="right"/>
    </xf>
    <xf numFmtId="0" fontId="125" fillId="0" borderId="0" xfId="49" applyFont="1"/>
    <xf numFmtId="0" fontId="42" fillId="0" borderId="0" xfId="49" applyFont="1"/>
    <xf numFmtId="2" fontId="126" fillId="0" borderId="0" xfId="49" applyNumberFormat="1" applyFont="1"/>
    <xf numFmtId="0" fontId="126" fillId="0" borderId="0" xfId="49" applyFont="1"/>
    <xf numFmtId="0" fontId="127" fillId="0" borderId="0" xfId="49" applyFont="1"/>
    <xf numFmtId="165" fontId="127" fillId="0" borderId="0" xfId="49" applyNumberFormat="1" applyFont="1"/>
    <xf numFmtId="0" fontId="128" fillId="0" borderId="36" xfId="49" applyFont="1" applyBorder="1" applyAlignment="1">
      <alignment horizontal="center"/>
    </xf>
    <xf numFmtId="0" fontId="129" fillId="24" borderId="10" xfId="49" applyFont="1" applyFill="1" applyBorder="1" applyAlignment="1">
      <alignment horizontal="center"/>
    </xf>
    <xf numFmtId="167" fontId="129" fillId="24" borderId="10" xfId="49" applyNumberFormat="1" applyFont="1" applyFill="1" applyBorder="1" applyAlignment="1">
      <alignment horizontal="center"/>
    </xf>
    <xf numFmtId="0" fontId="128" fillId="0" borderId="41" xfId="49" applyFont="1" applyBorder="1" applyAlignment="1">
      <alignment horizontal="center"/>
    </xf>
    <xf numFmtId="2" fontId="128" fillId="0" borderId="55" xfId="49" applyNumberFormat="1" applyFont="1" applyBorder="1" applyAlignment="1">
      <alignment horizontal="center"/>
    </xf>
    <xf numFmtId="2" fontId="131" fillId="39" borderId="109" xfId="49" applyNumberFormat="1" applyFont="1" applyFill="1" applyBorder="1" applyAlignment="1">
      <alignment vertical="center"/>
    </xf>
    <xf numFmtId="0" fontId="131" fillId="39" borderId="66" xfId="49" applyFont="1" applyFill="1" applyBorder="1" applyAlignment="1">
      <alignment vertical="center"/>
    </xf>
    <xf numFmtId="0" fontId="132" fillId="39" borderId="109" xfId="49" applyFont="1" applyFill="1" applyBorder="1"/>
    <xf numFmtId="0" fontId="147" fillId="39" borderId="109" xfId="49" applyFont="1" applyFill="1" applyBorder="1"/>
    <xf numFmtId="165" fontId="147" fillId="39" borderId="109" xfId="49" applyNumberFormat="1" applyFont="1" applyFill="1" applyBorder="1"/>
    <xf numFmtId="0" fontId="132" fillId="39" borderId="71" xfId="49" applyFont="1" applyFill="1" applyBorder="1"/>
    <xf numFmtId="0" fontId="131" fillId="39" borderId="35" xfId="49" applyFont="1" applyFill="1" applyBorder="1" applyAlignment="1">
      <alignment horizontal="center"/>
    </xf>
    <xf numFmtId="0" fontId="132" fillId="0" borderId="0" xfId="49" applyFont="1"/>
    <xf numFmtId="0" fontId="133" fillId="0" borderId="0" xfId="49" applyFont="1"/>
    <xf numFmtId="0" fontId="123" fillId="38" borderId="109" xfId="49" applyFont="1" applyFill="1" applyBorder="1" applyAlignment="1">
      <alignment vertical="center"/>
    </xf>
    <xf numFmtId="0" fontId="123" fillId="38" borderId="66" xfId="49" applyFont="1" applyFill="1" applyBorder="1" applyAlignment="1">
      <alignment vertical="center"/>
    </xf>
    <xf numFmtId="41" fontId="148" fillId="38" borderId="33" xfId="49" applyNumberFormat="1" applyFont="1" applyFill="1" applyBorder="1" applyAlignment="1">
      <alignment horizontal="left" vertical="center"/>
    </xf>
    <xf numFmtId="1" fontId="123" fillId="38" borderId="109" xfId="49" applyNumberFormat="1" applyFont="1" applyFill="1" applyBorder="1" applyAlignment="1">
      <alignment horizontal="center" vertical="center"/>
    </xf>
    <xf numFmtId="1" fontId="148" fillId="38" borderId="71" xfId="49" applyNumberFormat="1" applyFont="1" applyFill="1" applyBorder="1" applyAlignment="1">
      <alignment horizontal="center" vertical="center"/>
    </xf>
    <xf numFmtId="2" fontId="72" fillId="0" borderId="0" xfId="49" applyNumberFormat="1" applyFont="1"/>
    <xf numFmtId="1" fontId="73" fillId="0" borderId="0" xfId="49" applyNumberFormat="1" applyFont="1"/>
    <xf numFmtId="165" fontId="74" fillId="0" borderId="0" xfId="49" applyNumberFormat="1" applyFont="1"/>
    <xf numFmtId="0" fontId="123" fillId="38" borderId="0" xfId="49" applyFont="1" applyFill="1"/>
    <xf numFmtId="0" fontId="123" fillId="38" borderId="114" xfId="49" applyFont="1" applyFill="1" applyBorder="1"/>
    <xf numFmtId="0" fontId="149" fillId="0" borderId="0" xfId="49" applyFont="1"/>
    <xf numFmtId="2" fontId="134" fillId="24" borderId="34" xfId="49" applyNumberFormat="1" applyFont="1" applyFill="1" applyBorder="1" applyAlignment="1">
      <alignment horizontal="centerContinuous"/>
    </xf>
    <xf numFmtId="1" fontId="134" fillId="24" borderId="35" xfId="49" applyNumberFormat="1" applyFont="1" applyFill="1" applyBorder="1" applyAlignment="1">
      <alignment horizontal="centerContinuous"/>
    </xf>
    <xf numFmtId="1" fontId="134" fillId="24" borderId="37" xfId="49" applyNumberFormat="1" applyFont="1" applyFill="1" applyBorder="1" applyAlignment="1">
      <alignment horizontal="centerContinuous"/>
    </xf>
    <xf numFmtId="41" fontId="134" fillId="24" borderId="34" xfId="49" applyNumberFormat="1" applyFont="1" applyFill="1" applyBorder="1" applyAlignment="1">
      <alignment horizontal="centerContinuous"/>
    </xf>
    <xf numFmtId="1" fontId="135" fillId="24" borderId="35" xfId="49" applyNumberFormat="1" applyFont="1" applyFill="1" applyBorder="1" applyAlignment="1">
      <alignment horizontal="centerContinuous"/>
    </xf>
    <xf numFmtId="165" fontId="134" fillId="24" borderId="71" xfId="49" applyNumberFormat="1" applyFont="1" applyFill="1" applyBorder="1" applyAlignment="1">
      <alignment horizontal="centerContinuous"/>
    </xf>
    <xf numFmtId="41" fontId="151" fillId="39" borderId="34" xfId="49" quotePrefix="1" applyNumberFormat="1" applyFont="1" applyFill="1" applyBorder="1" applyAlignment="1">
      <alignment horizontal="center" vertical="center" wrapText="1"/>
    </xf>
    <xf numFmtId="1" fontId="151" fillId="39" borderId="38" xfId="49" quotePrefix="1" applyNumberFormat="1" applyFont="1" applyFill="1" applyBorder="1" applyAlignment="1">
      <alignment horizontal="center" vertical="center" wrapText="1"/>
    </xf>
    <xf numFmtId="1" fontId="151" fillId="39" borderId="37" xfId="49" quotePrefix="1" applyNumberFormat="1" applyFont="1" applyFill="1" applyBorder="1" applyAlignment="1">
      <alignment horizontal="center" vertical="center" wrapText="1"/>
    </xf>
    <xf numFmtId="0" fontId="136" fillId="39" borderId="0" xfId="49" applyFont="1" applyFill="1"/>
    <xf numFmtId="41" fontId="151" fillId="39" borderId="115" xfId="49" quotePrefix="1" applyNumberFormat="1" applyFont="1" applyFill="1" applyBorder="1" applyAlignment="1">
      <alignment horizontal="center" vertical="center" wrapText="1"/>
    </xf>
    <xf numFmtId="1" fontId="151" fillId="39" borderId="92" xfId="49" quotePrefix="1" applyNumberFormat="1" applyFont="1" applyFill="1" applyBorder="1" applyAlignment="1">
      <alignment horizontal="center" vertical="center" wrapText="1"/>
    </xf>
    <xf numFmtId="1" fontId="151" fillId="39" borderId="116" xfId="49" quotePrefix="1" applyNumberFormat="1" applyFont="1" applyFill="1" applyBorder="1" applyAlignment="1">
      <alignment horizontal="center" vertical="center" wrapText="1"/>
    </xf>
    <xf numFmtId="0" fontId="137" fillId="39" borderId="114" xfId="49" applyFont="1" applyFill="1" applyBorder="1"/>
    <xf numFmtId="0" fontId="137" fillId="39" borderId="0" xfId="49" applyFont="1" applyFill="1"/>
    <xf numFmtId="41" fontId="151" fillId="39" borderId="117" xfId="49" quotePrefix="1" applyNumberFormat="1" applyFont="1" applyFill="1" applyBorder="1" applyAlignment="1">
      <alignment horizontal="center" vertical="center" wrapText="1"/>
    </xf>
    <xf numFmtId="1" fontId="151" fillId="39" borderId="118" xfId="49" quotePrefix="1" applyNumberFormat="1" applyFont="1" applyFill="1" applyBorder="1" applyAlignment="1">
      <alignment horizontal="center" vertical="center" wrapText="1"/>
    </xf>
    <xf numFmtId="1" fontId="151" fillId="39" borderId="119" xfId="49" quotePrefix="1" applyNumberFormat="1" applyFont="1" applyFill="1" applyBorder="1" applyAlignment="1">
      <alignment horizontal="center" vertical="center" wrapText="1"/>
    </xf>
    <xf numFmtId="0" fontId="129" fillId="24" borderId="10" xfId="49" applyFont="1" applyFill="1" applyBorder="1" applyAlignment="1">
      <alignment horizontal="center" vertical="center"/>
    </xf>
    <xf numFmtId="0" fontId="152" fillId="0" borderId="0" xfId="49" applyFont="1" applyAlignment="1">
      <alignment horizontal="left"/>
    </xf>
    <xf numFmtId="165" fontId="72" fillId="0" borderId="0" xfId="49" applyNumberFormat="1" applyFont="1" applyAlignment="1">
      <alignment horizontal="left"/>
    </xf>
    <xf numFmtId="0" fontId="72" fillId="0" borderId="0" xfId="49" applyFont="1" applyAlignment="1">
      <alignment horizontal="left"/>
    </xf>
    <xf numFmtId="0" fontId="151" fillId="39" borderId="120" xfId="49" applyFont="1" applyFill="1" applyBorder="1" applyAlignment="1">
      <alignment horizontal="center"/>
    </xf>
    <xf numFmtId="0" fontId="151" fillId="39" borderId="121" xfId="49" applyFont="1" applyFill="1" applyBorder="1" applyAlignment="1">
      <alignment horizontal="center"/>
    </xf>
    <xf numFmtId="165" fontId="151" fillId="39" borderId="122" xfId="49" applyNumberFormat="1" applyFont="1" applyFill="1" applyBorder="1" applyAlignment="1">
      <alignment horizontal="center"/>
    </xf>
    <xf numFmtId="1" fontId="134" fillId="24" borderId="51" xfId="49" applyNumberFormat="1" applyFont="1" applyFill="1" applyBorder="1" applyAlignment="1">
      <alignment horizontal="center"/>
    </xf>
    <xf numFmtId="1" fontId="134" fillId="24" borderId="10" xfId="49" applyNumberFormat="1" applyFont="1" applyFill="1" applyBorder="1" applyAlignment="1">
      <alignment horizontal="center"/>
    </xf>
    <xf numFmtId="1" fontId="134" fillId="24" borderId="60" xfId="49" applyNumberFormat="1" applyFont="1" applyFill="1" applyBorder="1" applyAlignment="1">
      <alignment horizontal="centerContinuous"/>
    </xf>
    <xf numFmtId="1" fontId="134" fillId="24" borderId="10" xfId="49" applyNumberFormat="1" applyFont="1" applyFill="1" applyBorder="1" applyAlignment="1">
      <alignment horizontal="centerContinuous"/>
    </xf>
    <xf numFmtId="0" fontId="134" fillId="24" borderId="123" xfId="49" applyFont="1" applyFill="1" applyBorder="1" applyAlignment="1">
      <alignment horizontal="centerContinuous"/>
    </xf>
    <xf numFmtId="41" fontId="151" fillId="39" borderId="18" xfId="49" applyNumberFormat="1" applyFont="1" applyFill="1" applyBorder="1" applyAlignment="1">
      <alignment horizontal="center"/>
    </xf>
    <xf numFmtId="1" fontId="151" fillId="39" borderId="18" xfId="49" applyNumberFormat="1" applyFont="1" applyFill="1" applyBorder="1" applyAlignment="1">
      <alignment horizontal="centerContinuous"/>
    </xf>
    <xf numFmtId="165" fontId="151" fillId="39" borderId="71" xfId="49" applyNumberFormat="1" applyFont="1" applyFill="1" applyBorder="1" applyAlignment="1">
      <alignment horizontal="centerContinuous"/>
    </xf>
    <xf numFmtId="0" fontId="137" fillId="39" borderId="109" xfId="49" applyFont="1" applyFill="1" applyBorder="1"/>
    <xf numFmtId="41" fontId="151" fillId="39" borderId="17" xfId="49" applyNumberFormat="1" applyFont="1" applyFill="1" applyBorder="1" applyAlignment="1">
      <alignment horizontal="center"/>
    </xf>
    <xf numFmtId="1" fontId="151" fillId="39" borderId="67" xfId="49" applyNumberFormat="1" applyFont="1" applyFill="1" applyBorder="1" applyAlignment="1">
      <alignment horizontal="centerContinuous"/>
    </xf>
    <xf numFmtId="165" fontId="151" fillId="39" borderId="68" xfId="49" applyNumberFormat="1" applyFont="1" applyFill="1" applyBorder="1" applyAlignment="1">
      <alignment horizontal="centerContinuous"/>
    </xf>
    <xf numFmtId="0" fontId="137" fillId="39" borderId="66" xfId="49" applyFont="1" applyFill="1" applyBorder="1"/>
    <xf numFmtId="41" fontId="151" fillId="39" borderId="33" xfId="49" applyNumberFormat="1" applyFont="1" applyFill="1" applyBorder="1" applyAlignment="1">
      <alignment horizontal="center"/>
    </xf>
    <xf numFmtId="1" fontId="151" fillId="39" borderId="124" xfId="49" applyNumberFormat="1" applyFont="1" applyFill="1" applyBorder="1" applyAlignment="1">
      <alignment horizontal="centerContinuous"/>
    </xf>
    <xf numFmtId="0" fontId="72" fillId="0" borderId="0" xfId="49" applyFont="1" applyAlignment="1">
      <alignment horizontal="center"/>
    </xf>
    <xf numFmtId="165" fontId="72" fillId="0" borderId="0" xfId="49" applyNumberFormat="1" applyFont="1" applyAlignment="1">
      <alignment horizontal="center"/>
    </xf>
    <xf numFmtId="0" fontId="138" fillId="0" borderId="40" xfId="49" applyFont="1" applyBorder="1" applyAlignment="1">
      <alignment horizontal="center"/>
    </xf>
    <xf numFmtId="166" fontId="138" fillId="0" borderId="0" xfId="49" applyNumberFormat="1" applyFont="1" applyAlignment="1">
      <alignment horizontal="center"/>
    </xf>
    <xf numFmtId="165" fontId="137" fillId="0" borderId="42" xfId="49" applyNumberFormat="1" applyFont="1" applyBorder="1" applyAlignment="1">
      <alignment horizontal="center"/>
    </xf>
    <xf numFmtId="2" fontId="138" fillId="0" borderId="40" xfId="49" applyNumberFormat="1" applyFont="1" applyBorder="1"/>
    <xf numFmtId="2" fontId="138" fillId="0" borderId="0" xfId="49" applyNumberFormat="1" applyFont="1"/>
    <xf numFmtId="2" fontId="138" fillId="0" borderId="42" xfId="49" applyNumberFormat="1" applyFont="1" applyBorder="1"/>
    <xf numFmtId="2" fontId="153" fillId="0" borderId="125" xfId="35" applyNumberFormat="1" applyFont="1" applyBorder="1" applyAlignment="1" applyProtection="1">
      <alignment horizontal="right"/>
    </xf>
    <xf numFmtId="2" fontId="153" fillId="0" borderId="114" xfId="35" applyNumberFormat="1" applyFont="1" applyBorder="1" applyAlignment="1" applyProtection="1">
      <alignment horizontal="right"/>
    </xf>
    <xf numFmtId="2" fontId="153" fillId="0" borderId="42" xfId="35" applyNumberFormat="1" applyFont="1" applyBorder="1" applyAlignment="1" applyProtection="1">
      <alignment horizontal="right"/>
    </xf>
    <xf numFmtId="43" fontId="138" fillId="0" borderId="34" xfId="35" applyNumberFormat="1" applyFont="1" applyBorder="1" applyAlignment="1" applyProtection="1">
      <alignment horizontal="left"/>
    </xf>
    <xf numFmtId="43" fontId="138" fillId="0" borderId="36" xfId="35" applyNumberFormat="1" applyFont="1" applyFill="1" applyBorder="1" applyAlignment="1" applyProtection="1">
      <alignment horizontal="center"/>
    </xf>
    <xf numFmtId="43" fontId="138" fillId="0" borderId="37" xfId="35" applyNumberFormat="1" applyFont="1" applyBorder="1" applyAlignment="1" applyProtection="1">
      <alignment horizontal="left"/>
    </xf>
    <xf numFmtId="43" fontId="138" fillId="0" borderId="0" xfId="49" applyNumberFormat="1" applyFont="1"/>
    <xf numFmtId="43" fontId="139" fillId="0" borderId="40" xfId="49" applyNumberFormat="1" applyFont="1" applyBorder="1"/>
    <xf numFmtId="43" fontId="139" fillId="0" borderId="0" xfId="49" applyNumberFormat="1" applyFont="1"/>
    <xf numFmtId="43" fontId="139" fillId="0" borderId="42" xfId="49" applyNumberFormat="1" applyFont="1" applyBorder="1"/>
    <xf numFmtId="43" fontId="139" fillId="0" borderId="114" xfId="49" applyNumberFormat="1" applyFont="1" applyBorder="1"/>
    <xf numFmtId="38" fontId="151" fillId="39" borderId="0" xfId="38" applyNumberFormat="1" applyFont="1" applyFill="1" applyBorder="1" applyProtection="1"/>
    <xf numFmtId="165" fontId="76" fillId="0" borderId="0" xfId="49" applyNumberFormat="1" applyFont="1"/>
    <xf numFmtId="2" fontId="76" fillId="0" borderId="0" xfId="49" applyNumberFormat="1" applyFont="1"/>
    <xf numFmtId="43" fontId="138" fillId="0" borderId="40" xfId="35" applyNumberFormat="1" applyFont="1" applyBorder="1" applyAlignment="1" applyProtection="1">
      <alignment horizontal="center"/>
    </xf>
    <xf numFmtId="43" fontId="138" fillId="0" borderId="41" xfId="35" applyNumberFormat="1" applyFont="1" applyFill="1" applyBorder="1" applyAlignment="1" applyProtection="1">
      <alignment horizontal="center"/>
    </xf>
    <xf numFmtId="43" fontId="138" fillId="0" borderId="42" xfId="35" applyNumberFormat="1" applyFont="1" applyBorder="1" applyAlignment="1" applyProtection="1">
      <alignment horizontal="left"/>
    </xf>
    <xf numFmtId="43" fontId="139" fillId="0" borderId="30" xfId="49" applyNumberFormat="1" applyFont="1" applyBorder="1"/>
    <xf numFmtId="43" fontId="139" fillId="0" borderId="54" xfId="49" applyNumberFormat="1" applyFont="1" applyBorder="1"/>
    <xf numFmtId="43" fontId="139" fillId="0" borderId="56" xfId="49" applyNumberFormat="1" applyFont="1" applyBorder="1"/>
    <xf numFmtId="43" fontId="138" fillId="0" borderId="54" xfId="49" applyNumberFormat="1" applyFont="1" applyBorder="1"/>
    <xf numFmtId="43" fontId="139" fillId="0" borderId="126" xfId="49" applyNumberFormat="1" applyFont="1" applyBorder="1"/>
    <xf numFmtId="0" fontId="138" fillId="0" borderId="27" xfId="49" applyFont="1" applyBorder="1" applyAlignment="1">
      <alignment horizontal="center"/>
    </xf>
    <xf numFmtId="166" fontId="138" fillId="0" borderId="12" xfId="49" applyNumberFormat="1" applyFont="1" applyBorder="1" applyAlignment="1">
      <alignment horizontal="center"/>
    </xf>
    <xf numFmtId="165" fontId="137" fillId="0" borderId="127" xfId="49" applyNumberFormat="1" applyFont="1" applyBorder="1" applyAlignment="1">
      <alignment horizontal="center"/>
    </xf>
    <xf numFmtId="43" fontId="138" fillId="0" borderId="27" xfId="35" applyNumberFormat="1" applyFont="1" applyBorder="1" applyAlignment="1" applyProtection="1">
      <alignment horizontal="center"/>
    </xf>
    <xf numFmtId="43" fontId="138" fillId="0" borderId="92" xfId="35" applyNumberFormat="1" applyFont="1" applyFill="1" applyBorder="1" applyAlignment="1" applyProtection="1">
      <alignment horizontal="center"/>
    </xf>
    <xf numFmtId="43" fontId="138" fillId="0" borderId="127" xfId="35" applyNumberFormat="1" applyFont="1" applyBorder="1" applyAlignment="1" applyProtection="1">
      <alignment horizontal="left"/>
    </xf>
    <xf numFmtId="43" fontId="138" fillId="0" borderId="128" xfId="35" applyNumberFormat="1" applyFont="1" applyFill="1" applyBorder="1" applyAlignment="1" applyProtection="1">
      <alignment horizontal="right"/>
    </xf>
    <xf numFmtId="43" fontId="138" fillId="0" borderId="129" xfId="35" applyNumberFormat="1" applyFont="1" applyFill="1" applyBorder="1" applyAlignment="1" applyProtection="1">
      <alignment horizontal="right"/>
    </xf>
    <xf numFmtId="43" fontId="138" fillId="0" borderId="37" xfId="35" applyNumberFormat="1" applyFont="1" applyFill="1" applyBorder="1" applyAlignment="1" applyProtection="1">
      <alignment horizontal="right"/>
    </xf>
    <xf numFmtId="43" fontId="138" fillId="0" borderId="114" xfId="49" applyNumberFormat="1" applyFont="1" applyBorder="1"/>
    <xf numFmtId="43" fontId="139" fillId="0" borderId="41" xfId="49" applyNumberFormat="1" applyFont="1" applyBorder="1"/>
    <xf numFmtId="38" fontId="151" fillId="39" borderId="12" xfId="38" applyNumberFormat="1" applyFont="1" applyFill="1" applyBorder="1" applyProtection="1"/>
    <xf numFmtId="0" fontId="138" fillId="0" borderId="61" xfId="49" applyFont="1" applyBorder="1" applyAlignment="1">
      <alignment horizontal="center"/>
    </xf>
    <xf numFmtId="166" fontId="138" fillId="0" borderId="11" xfId="49" applyNumberFormat="1" applyFont="1" applyBorder="1" applyAlignment="1">
      <alignment horizontal="center"/>
    </xf>
    <xf numFmtId="165" fontId="137" fillId="0" borderId="130" xfId="49" applyNumberFormat="1" applyFont="1" applyBorder="1" applyAlignment="1">
      <alignment horizontal="center"/>
    </xf>
    <xf numFmtId="43" fontId="138" fillId="0" borderId="61" xfId="35" applyNumberFormat="1" applyFont="1" applyBorder="1" applyAlignment="1" applyProtection="1">
      <alignment horizontal="left"/>
    </xf>
    <xf numFmtId="43" fontId="138" fillId="0" borderId="49" xfId="35" applyNumberFormat="1" applyFont="1" applyFill="1" applyBorder="1" applyAlignment="1" applyProtection="1">
      <alignment horizontal="center"/>
    </xf>
    <xf numFmtId="43" fontId="138" fillId="0" borderId="130" xfId="35" applyNumberFormat="1" applyFont="1" applyBorder="1" applyAlignment="1" applyProtection="1">
      <alignment horizontal="left"/>
    </xf>
    <xf numFmtId="43" fontId="138" fillId="0" borderId="58" xfId="35" applyNumberFormat="1" applyFont="1" applyFill="1" applyBorder="1" applyAlignment="1" applyProtection="1">
      <alignment horizontal="right"/>
    </xf>
    <xf numFmtId="43" fontId="138" fillId="0" borderId="48" xfId="35" applyNumberFormat="1" applyFont="1" applyFill="1" applyBorder="1" applyAlignment="1" applyProtection="1">
      <alignment horizontal="right"/>
    </xf>
    <xf numFmtId="43" fontId="138" fillId="0" borderId="130" xfId="35" applyNumberFormat="1" applyFont="1" applyFill="1" applyBorder="1" applyAlignment="1" applyProtection="1">
      <alignment horizontal="right"/>
    </xf>
    <xf numFmtId="43" fontId="138" fillId="0" borderId="58" xfId="35" applyNumberFormat="1" applyFont="1" applyBorder="1" applyAlignment="1" applyProtection="1">
      <alignment horizontal="right"/>
    </xf>
    <xf numFmtId="43" fontId="138" fillId="0" borderId="130" xfId="35" applyNumberFormat="1" applyFont="1" applyBorder="1" applyAlignment="1" applyProtection="1">
      <alignment horizontal="right"/>
    </xf>
    <xf numFmtId="38" fontId="151" fillId="39" borderId="11" xfId="38" applyNumberFormat="1" applyFont="1" applyFill="1" applyBorder="1" applyProtection="1"/>
    <xf numFmtId="43" fontId="138" fillId="0" borderId="10" xfId="35" applyNumberFormat="1" applyFont="1" applyFill="1" applyBorder="1" applyAlignment="1" applyProtection="1">
      <alignment horizontal="center"/>
    </xf>
    <xf numFmtId="43" fontId="138" fillId="0" borderId="113" xfId="35" applyNumberFormat="1" applyFont="1" applyBorder="1" applyAlignment="1" applyProtection="1">
      <alignment horizontal="left"/>
    </xf>
    <xf numFmtId="43" fontId="138" fillId="0" borderId="51" xfId="35" applyNumberFormat="1" applyFont="1" applyFill="1" applyBorder="1" applyAlignment="1" applyProtection="1">
      <alignment horizontal="right"/>
    </xf>
    <xf numFmtId="43" fontId="138" fillId="0" borderId="52" xfId="35" applyNumberFormat="1" applyFont="1" applyFill="1" applyBorder="1" applyAlignment="1" applyProtection="1">
      <alignment horizontal="right"/>
    </xf>
    <xf numFmtId="43" fontId="138" fillId="0" borderId="113" xfId="35" applyNumberFormat="1" applyFont="1" applyFill="1" applyBorder="1" applyAlignment="1" applyProtection="1">
      <alignment horizontal="right"/>
    </xf>
    <xf numFmtId="38" fontId="151" fillId="39" borderId="13" xfId="38" applyNumberFormat="1" applyFont="1" applyFill="1" applyBorder="1" applyProtection="1"/>
    <xf numFmtId="43" fontId="138" fillId="0" borderId="40" xfId="35" applyNumberFormat="1" applyFont="1" applyBorder="1" applyAlignment="1" applyProtection="1">
      <alignment horizontal="left"/>
    </xf>
    <xf numFmtId="43" fontId="138" fillId="0" borderId="125" xfId="35" applyNumberFormat="1" applyFont="1" applyFill="1" applyBorder="1" applyAlignment="1" applyProtection="1">
      <alignment horizontal="right"/>
    </xf>
    <xf numFmtId="43" fontId="138" fillId="0" borderId="114" xfId="35" applyNumberFormat="1" applyFont="1" applyFill="1" applyBorder="1" applyAlignment="1" applyProtection="1">
      <alignment horizontal="right"/>
    </xf>
    <xf numFmtId="43" fontId="138" fillId="0" borderId="42" xfId="35" applyNumberFormat="1" applyFont="1" applyFill="1" applyBorder="1" applyAlignment="1" applyProtection="1">
      <alignment horizontal="right"/>
    </xf>
    <xf numFmtId="43" fontId="138" fillId="0" borderId="125" xfId="35" applyNumberFormat="1" applyFont="1" applyBorder="1" applyAlignment="1" applyProtection="1">
      <alignment horizontal="right"/>
    </xf>
    <xf numFmtId="43" fontId="138" fillId="0" borderId="42" xfId="35" applyNumberFormat="1" applyFont="1" applyBorder="1" applyAlignment="1" applyProtection="1">
      <alignment horizontal="right"/>
    </xf>
    <xf numFmtId="2" fontId="154" fillId="0" borderId="42" xfId="49" applyNumberFormat="1" applyFont="1" applyBorder="1"/>
    <xf numFmtId="43" fontId="138" fillId="0" borderId="40" xfId="35" applyNumberFormat="1" applyFont="1" applyBorder="1" applyAlignment="1" applyProtection="1">
      <alignment horizontal="right"/>
    </xf>
    <xf numFmtId="43" fontId="138" fillId="0" borderId="61" xfId="35" applyNumberFormat="1" applyFont="1" applyBorder="1" applyAlignment="1" applyProtection="1">
      <alignment horizontal="right"/>
    </xf>
    <xf numFmtId="43" fontId="138" fillId="0" borderId="11" xfId="49" applyNumberFormat="1" applyFont="1" applyBorder="1"/>
    <xf numFmtId="43" fontId="138" fillId="0" borderId="48" xfId="49" applyNumberFormat="1" applyFont="1" applyBorder="1"/>
    <xf numFmtId="43" fontId="138" fillId="0" borderId="114" xfId="49" applyNumberFormat="1" applyFont="1" applyBorder="1" applyAlignment="1">
      <alignment horizontal="center"/>
    </xf>
    <xf numFmtId="38" fontId="151" fillId="39" borderId="0" xfId="38" applyNumberFormat="1" applyFont="1" applyFill="1" applyProtection="1"/>
    <xf numFmtId="2" fontId="138" fillId="0" borderId="11" xfId="49" applyNumberFormat="1" applyFont="1" applyBorder="1"/>
    <xf numFmtId="43" fontId="138" fillId="0" borderId="48" xfId="49" applyNumberFormat="1" applyFont="1" applyBorder="1" applyAlignment="1">
      <alignment horizontal="center"/>
    </xf>
    <xf numFmtId="43" fontId="138" fillId="0" borderId="40" xfId="35" applyNumberFormat="1" applyFont="1" applyFill="1" applyBorder="1" applyAlignment="1" applyProtection="1">
      <alignment horizontal="right"/>
    </xf>
    <xf numFmtId="43" fontId="138" fillId="0" borderId="27" xfId="35" applyNumberFormat="1" applyFont="1" applyFill="1" applyBorder="1" applyAlignment="1" applyProtection="1">
      <alignment horizontal="right"/>
    </xf>
    <xf numFmtId="43" fontId="138" fillId="0" borderId="10" xfId="35" applyNumberFormat="1" applyFont="1" applyFill="1" applyBorder="1" applyAlignment="1" applyProtection="1">
      <alignment horizontal="right"/>
    </xf>
    <xf numFmtId="43" fontId="138" fillId="0" borderId="61" xfId="35" applyNumberFormat="1" applyFont="1" applyFill="1" applyBorder="1" applyAlignment="1" applyProtection="1">
      <alignment horizontal="right"/>
    </xf>
    <xf numFmtId="0" fontId="138" fillId="25" borderId="40" xfId="49" applyFont="1" applyFill="1" applyBorder="1" applyAlignment="1">
      <alignment horizontal="center"/>
    </xf>
    <xf numFmtId="166" fontId="138" fillId="25" borderId="0" xfId="49" applyNumberFormat="1" applyFont="1" applyFill="1" applyAlignment="1">
      <alignment horizontal="center"/>
    </xf>
    <xf numFmtId="43" fontId="138" fillId="0" borderId="27" xfId="35" applyNumberFormat="1" applyFont="1" applyBorder="1" applyAlignment="1" applyProtection="1">
      <alignment horizontal="right"/>
    </xf>
    <xf numFmtId="43" fontId="138" fillId="0" borderId="115" xfId="35" applyNumberFormat="1" applyFont="1" applyBorder="1" applyAlignment="1" applyProtection="1">
      <alignment horizontal="right"/>
    </xf>
    <xf numFmtId="43" fontId="138" fillId="0" borderId="92" xfId="35" applyNumberFormat="1" applyFont="1" applyFill="1" applyBorder="1" applyAlignment="1" applyProtection="1">
      <alignment horizontal="right"/>
    </xf>
    <xf numFmtId="43" fontId="138" fillId="0" borderId="116" xfId="35" applyNumberFormat="1" applyFont="1" applyBorder="1" applyAlignment="1" applyProtection="1">
      <alignment horizontal="right"/>
    </xf>
    <xf numFmtId="0" fontId="140" fillId="0" borderId="40" xfId="49" applyFont="1" applyBorder="1" applyAlignment="1">
      <alignment horizontal="center"/>
    </xf>
    <xf numFmtId="166" fontId="140" fillId="0" borderId="0" xfId="49" applyNumberFormat="1" applyFont="1" applyAlignment="1">
      <alignment horizontal="center"/>
    </xf>
    <xf numFmtId="165" fontId="149" fillId="0" borderId="42" xfId="49" applyNumberFormat="1" applyFont="1" applyBorder="1" applyAlignment="1">
      <alignment horizontal="center"/>
    </xf>
    <xf numFmtId="2" fontId="140" fillId="0" borderId="40" xfId="49" applyNumberFormat="1" applyFont="1" applyBorder="1"/>
    <xf numFmtId="2" fontId="140" fillId="0" borderId="0" xfId="49" applyNumberFormat="1" applyFont="1"/>
    <xf numFmtId="2" fontId="140" fillId="0" borderId="42" xfId="49" applyNumberFormat="1" applyFont="1" applyBorder="1"/>
    <xf numFmtId="2" fontId="155" fillId="0" borderId="125" xfId="35" applyNumberFormat="1" applyFont="1" applyBorder="1" applyAlignment="1" applyProtection="1">
      <alignment horizontal="right"/>
    </xf>
    <xf numFmtId="2" fontId="155" fillId="0" borderId="114" xfId="35" applyNumberFormat="1" applyFont="1" applyBorder="1" applyAlignment="1" applyProtection="1">
      <alignment horizontal="right"/>
    </xf>
    <xf numFmtId="2" fontId="155" fillId="0" borderId="42" xfId="35" applyNumberFormat="1" applyFont="1" applyBorder="1" applyAlignment="1" applyProtection="1">
      <alignment horizontal="right"/>
    </xf>
    <xf numFmtId="43" fontId="140" fillId="0" borderId="40" xfId="35" applyNumberFormat="1" applyFont="1" applyBorder="1" applyAlignment="1" applyProtection="1">
      <alignment horizontal="right"/>
    </xf>
    <xf numFmtId="43" fontId="140" fillId="0" borderId="49" xfId="35" applyNumberFormat="1" applyFont="1" applyFill="1" applyBorder="1" applyAlignment="1" applyProtection="1">
      <alignment horizontal="center"/>
    </xf>
    <xf numFmtId="43" fontId="140" fillId="0" borderId="130" xfId="35" applyNumberFormat="1" applyFont="1" applyBorder="1" applyAlignment="1" applyProtection="1">
      <alignment horizontal="left"/>
    </xf>
    <xf numFmtId="43" fontId="140" fillId="0" borderId="0" xfId="49" applyNumberFormat="1" applyFont="1"/>
    <xf numFmtId="43" fontId="140" fillId="0" borderId="125" xfId="35" applyNumberFormat="1" applyFont="1" applyFill="1" applyBorder="1" applyAlignment="1" applyProtection="1">
      <alignment horizontal="right"/>
    </xf>
    <xf numFmtId="43" fontId="140" fillId="0" borderId="114" xfId="35" applyNumberFormat="1" applyFont="1" applyFill="1" applyBorder="1" applyAlignment="1" applyProtection="1">
      <alignment horizontal="right"/>
    </xf>
    <xf numFmtId="43" fontId="140" fillId="0" borderId="42" xfId="35" applyNumberFormat="1" applyFont="1" applyFill="1" applyBorder="1" applyAlignment="1" applyProtection="1">
      <alignment horizontal="right"/>
    </xf>
    <xf numFmtId="43" fontId="140" fillId="0" borderId="114" xfId="49" applyNumberFormat="1" applyFont="1" applyBorder="1" applyAlignment="1">
      <alignment horizontal="center"/>
    </xf>
    <xf numFmtId="43" fontId="140" fillId="0" borderId="125" xfId="35" applyNumberFormat="1" applyFont="1" applyBorder="1" applyAlignment="1" applyProtection="1">
      <alignment horizontal="right"/>
    </xf>
    <xf numFmtId="43" fontId="140" fillId="0" borderId="42" xfId="35" applyNumberFormat="1" applyFont="1" applyBorder="1" applyAlignment="1" applyProtection="1">
      <alignment horizontal="right"/>
    </xf>
    <xf numFmtId="0" fontId="130" fillId="40" borderId="25" xfId="49" applyFont="1" applyFill="1" applyBorder="1" applyAlignment="1">
      <alignment horizontal="center" vertical="center"/>
    </xf>
    <xf numFmtId="166" fontId="130" fillId="40" borderId="13" xfId="49" applyNumberFormat="1" applyFont="1" applyFill="1" applyBorder="1" applyAlignment="1">
      <alignment horizontal="center" vertical="center"/>
    </xf>
    <xf numFmtId="165" fontId="152" fillId="40" borderId="113" xfId="49" applyNumberFormat="1" applyFont="1" applyFill="1" applyBorder="1" applyAlignment="1">
      <alignment horizontal="center" vertical="center"/>
    </xf>
    <xf numFmtId="2" fontId="130" fillId="40" borderId="40" xfId="49" applyNumberFormat="1" applyFont="1" applyFill="1" applyBorder="1" applyAlignment="1">
      <alignment vertical="center"/>
    </xf>
    <xf numFmtId="2" fontId="130" fillId="40" borderId="0" xfId="49" applyNumberFormat="1" applyFont="1" applyFill="1" applyAlignment="1">
      <alignment vertical="center"/>
    </xf>
    <xf numFmtId="2" fontId="130" fillId="40" borderId="42" xfId="49" applyNumberFormat="1" applyFont="1" applyFill="1" applyBorder="1" applyAlignment="1">
      <alignment vertical="center"/>
    </xf>
    <xf numFmtId="2" fontId="156" fillId="40" borderId="125" xfId="35" applyNumberFormat="1" applyFont="1" applyFill="1" applyBorder="1" applyAlignment="1" applyProtection="1">
      <alignment horizontal="right" vertical="center"/>
    </xf>
    <xf numFmtId="2" fontId="156" fillId="40" borderId="114" xfId="35" applyNumberFormat="1" applyFont="1" applyFill="1" applyBorder="1" applyAlignment="1" applyProtection="1">
      <alignment horizontal="right" vertical="center"/>
    </xf>
    <xf numFmtId="2" fontId="156" fillId="40" borderId="42" xfId="35" applyNumberFormat="1" applyFont="1" applyFill="1" applyBorder="1" applyAlignment="1" applyProtection="1">
      <alignment horizontal="right" vertical="center"/>
    </xf>
    <xf numFmtId="43" fontId="130" fillId="40" borderId="25" xfId="35" applyNumberFormat="1" applyFont="1" applyFill="1" applyBorder="1" applyAlignment="1" applyProtection="1">
      <alignment horizontal="right" vertical="center"/>
    </xf>
    <xf numFmtId="43" fontId="130" fillId="40" borderId="10" xfId="35" applyNumberFormat="1" applyFont="1" applyFill="1" applyBorder="1" applyAlignment="1" applyProtection="1">
      <alignment horizontal="center" vertical="center"/>
    </xf>
    <xf numFmtId="43" fontId="130" fillId="40" borderId="113" xfId="35" applyNumberFormat="1" applyFont="1" applyFill="1" applyBorder="1" applyAlignment="1" applyProtection="1">
      <alignment horizontal="left" vertical="center"/>
    </xf>
    <xf numFmtId="43" fontId="130" fillId="40" borderId="13" xfId="49" applyNumberFormat="1" applyFont="1" applyFill="1" applyBorder="1" applyAlignment="1">
      <alignment vertical="center"/>
    </xf>
    <xf numFmtId="43" fontId="130" fillId="40" borderId="51" xfId="35" applyNumberFormat="1" applyFont="1" applyFill="1" applyBorder="1" applyAlignment="1" applyProtection="1">
      <alignment horizontal="right" vertical="center"/>
    </xf>
    <xf numFmtId="43" fontId="130" fillId="40" borderId="52" xfId="35" applyNumberFormat="1" applyFont="1" applyFill="1" applyBorder="1" applyAlignment="1" applyProtection="1">
      <alignment horizontal="right" vertical="center"/>
    </xf>
    <xf numFmtId="43" fontId="130" fillId="40" borderId="113" xfId="35" applyNumberFormat="1" applyFont="1" applyFill="1" applyBorder="1" applyAlignment="1" applyProtection="1">
      <alignment horizontal="right" vertical="center"/>
    </xf>
    <xf numFmtId="43" fontId="130" fillId="40" borderId="52" xfId="49" applyNumberFormat="1" applyFont="1" applyFill="1" applyBorder="1" applyAlignment="1">
      <alignment horizontal="center" vertical="center"/>
    </xf>
    <xf numFmtId="38" fontId="157" fillId="39" borderId="0" xfId="38" applyNumberFormat="1" applyFont="1" applyFill="1" applyBorder="1" applyAlignment="1" applyProtection="1">
      <alignment vertical="center"/>
    </xf>
    <xf numFmtId="0" fontId="76" fillId="41" borderId="0" xfId="49" applyFont="1" applyFill="1"/>
    <xf numFmtId="43" fontId="140" fillId="0" borderId="40" xfId="35" applyNumberFormat="1" applyFont="1" applyFill="1" applyBorder="1" applyAlignment="1" applyProtection="1">
      <alignment horizontal="right"/>
    </xf>
    <xf numFmtId="43" fontId="140" fillId="0" borderId="41" xfId="35" applyNumberFormat="1" applyFont="1" applyFill="1" applyBorder="1" applyAlignment="1" applyProtection="1">
      <alignment horizontal="center"/>
    </xf>
    <xf numFmtId="43" fontId="140" fillId="0" borderId="42" xfId="35" applyNumberFormat="1" applyFont="1" applyBorder="1" applyAlignment="1" applyProtection="1">
      <alignment horizontal="left"/>
    </xf>
    <xf numFmtId="0" fontId="140" fillId="0" borderId="61" xfId="49" applyFont="1" applyBorder="1" applyAlignment="1">
      <alignment horizontal="center"/>
    </xf>
    <xf numFmtId="166" fontId="140" fillId="0" borderId="11" xfId="49" applyNumberFormat="1" applyFont="1" applyBorder="1" applyAlignment="1">
      <alignment horizontal="center"/>
    </xf>
    <xf numFmtId="165" fontId="149" fillId="0" borderId="130" xfId="49" applyNumberFormat="1" applyFont="1" applyBorder="1" applyAlignment="1">
      <alignment horizontal="center"/>
    </xf>
    <xf numFmtId="43" fontId="140" fillId="0" borderId="61" xfId="35" applyNumberFormat="1" applyFont="1" applyBorder="1" applyAlignment="1" applyProtection="1">
      <alignment horizontal="right"/>
    </xf>
    <xf numFmtId="43" fontId="140" fillId="0" borderId="58" xfId="35" applyNumberFormat="1" applyFont="1" applyFill="1" applyBorder="1" applyAlignment="1" applyProtection="1">
      <alignment horizontal="right"/>
    </xf>
    <xf numFmtId="43" fontId="140" fillId="0" borderId="48" xfId="35" applyNumberFormat="1" applyFont="1" applyFill="1" applyBorder="1" applyAlignment="1" applyProtection="1">
      <alignment horizontal="right"/>
    </xf>
    <xf numFmtId="43" fontId="140" fillId="0" borderId="130" xfId="35" applyNumberFormat="1" applyFont="1" applyFill="1" applyBorder="1" applyAlignment="1" applyProtection="1">
      <alignment horizontal="right"/>
    </xf>
    <xf numFmtId="43" fontId="140" fillId="0" borderId="11" xfId="49" applyNumberFormat="1" applyFont="1" applyBorder="1"/>
    <xf numFmtId="43" fontId="140" fillId="0" borderId="58" xfId="35" applyNumberFormat="1" applyFont="1" applyBorder="1" applyAlignment="1" applyProtection="1">
      <alignment horizontal="right"/>
    </xf>
    <xf numFmtId="43" fontId="140" fillId="0" borderId="130" xfId="35" applyNumberFormat="1" applyFont="1" applyBorder="1" applyAlignment="1" applyProtection="1">
      <alignment horizontal="right"/>
    </xf>
    <xf numFmtId="0" fontId="140" fillId="0" borderId="27" xfId="49" applyFont="1" applyBorder="1" applyAlignment="1">
      <alignment horizontal="center"/>
    </xf>
    <xf numFmtId="166" fontId="140" fillId="0" borderId="12" xfId="49" applyNumberFormat="1" applyFont="1" applyBorder="1" applyAlignment="1">
      <alignment horizontal="center"/>
    </xf>
    <xf numFmtId="165" fontId="149" fillId="0" borderId="127" xfId="49" applyNumberFormat="1" applyFont="1" applyBorder="1" applyAlignment="1">
      <alignment horizontal="center"/>
    </xf>
    <xf numFmtId="43" fontId="140" fillId="0" borderId="10" xfId="35" applyNumberFormat="1" applyFont="1" applyFill="1" applyBorder="1" applyAlignment="1" applyProtection="1">
      <alignment horizontal="center"/>
    </xf>
    <xf numFmtId="43" fontId="140" fillId="0" borderId="113" xfId="35" applyNumberFormat="1" applyFont="1" applyBorder="1" applyAlignment="1" applyProtection="1">
      <alignment horizontal="left"/>
    </xf>
    <xf numFmtId="43" fontId="140" fillId="0" borderId="27" xfId="35" applyNumberFormat="1" applyFont="1" applyBorder="1" applyAlignment="1" applyProtection="1">
      <alignment horizontal="right"/>
    </xf>
    <xf numFmtId="0" fontId="130" fillId="40" borderId="51" xfId="49" applyFont="1" applyFill="1" applyBorder="1" applyAlignment="1">
      <alignment horizontal="center" vertical="center"/>
    </xf>
    <xf numFmtId="166" fontId="130" fillId="40" borderId="10" xfId="49" applyNumberFormat="1" applyFont="1" applyFill="1" applyBorder="1" applyAlignment="1">
      <alignment horizontal="center" vertical="center"/>
    </xf>
    <xf numFmtId="165" fontId="152" fillId="40" borderId="60" xfId="49" applyNumberFormat="1" applyFont="1" applyFill="1" applyBorder="1" applyAlignment="1">
      <alignment horizontal="center" vertical="center"/>
    </xf>
    <xf numFmtId="2" fontId="130" fillId="40" borderId="51" xfId="49" applyNumberFormat="1" applyFont="1" applyFill="1" applyBorder="1" applyAlignment="1">
      <alignment vertical="center"/>
    </xf>
    <xf numFmtId="2" fontId="130" fillId="40" borderId="10" xfId="49" applyNumberFormat="1" applyFont="1" applyFill="1" applyBorder="1" applyAlignment="1">
      <alignment vertical="center"/>
    </xf>
    <xf numFmtId="2" fontId="130" fillId="40" borderId="60" xfId="49" applyNumberFormat="1" applyFont="1" applyFill="1" applyBorder="1" applyAlignment="1">
      <alignment vertical="center"/>
    </xf>
    <xf numFmtId="2" fontId="156" fillId="40" borderId="51" xfId="35" applyNumberFormat="1" applyFont="1" applyFill="1" applyBorder="1" applyAlignment="1" applyProtection="1">
      <alignment horizontal="right" vertical="center"/>
    </xf>
    <xf numFmtId="2" fontId="156" fillId="40" borderId="10" xfId="35" applyNumberFormat="1" applyFont="1" applyFill="1" applyBorder="1" applyAlignment="1" applyProtection="1">
      <alignment horizontal="right" vertical="center"/>
    </xf>
    <xf numFmtId="2" fontId="156" fillId="40" borderId="60" xfId="35" applyNumberFormat="1" applyFont="1" applyFill="1" applyBorder="1" applyAlignment="1" applyProtection="1">
      <alignment horizontal="right" vertical="center"/>
    </xf>
    <xf numFmtId="2" fontId="130" fillId="40" borderId="13" xfId="49" applyNumberFormat="1" applyFont="1" applyFill="1" applyBorder="1" applyAlignment="1">
      <alignment vertical="center"/>
    </xf>
    <xf numFmtId="43" fontId="130" fillId="40" borderId="52" xfId="49" applyNumberFormat="1" applyFont="1" applyFill="1" applyBorder="1" applyAlignment="1">
      <alignment vertical="center"/>
    </xf>
    <xf numFmtId="43" fontId="130" fillId="40" borderId="26" xfId="49" applyNumberFormat="1" applyFont="1" applyFill="1" applyBorder="1" applyAlignment="1">
      <alignment vertical="center"/>
    </xf>
    <xf numFmtId="43" fontId="130" fillId="40" borderId="10" xfId="35" applyNumberFormat="1" applyFont="1" applyFill="1" applyBorder="1" applyAlignment="1" applyProtection="1">
      <alignment horizontal="right" vertical="center"/>
    </xf>
    <xf numFmtId="43" fontId="130" fillId="40" borderId="60" xfId="35" applyNumberFormat="1" applyFont="1" applyFill="1" applyBorder="1" applyAlignment="1" applyProtection="1">
      <alignment horizontal="right" vertical="center"/>
    </xf>
    <xf numFmtId="43" fontId="130" fillId="40" borderId="10" xfId="49" applyNumberFormat="1" applyFont="1" applyFill="1" applyBorder="1" applyAlignment="1">
      <alignment vertical="center"/>
    </xf>
    <xf numFmtId="43" fontId="130" fillId="40" borderId="10" xfId="49" applyNumberFormat="1" applyFont="1" applyFill="1" applyBorder="1" applyAlignment="1">
      <alignment horizontal="center" vertical="center"/>
    </xf>
    <xf numFmtId="38" fontId="157" fillId="39" borderId="10" xfId="38" applyNumberFormat="1" applyFont="1" applyFill="1" applyBorder="1" applyAlignment="1" applyProtection="1">
      <alignment vertical="center"/>
    </xf>
    <xf numFmtId="2" fontId="140" fillId="0" borderId="11" xfId="49" applyNumberFormat="1" applyFont="1" applyBorder="1"/>
    <xf numFmtId="43" fontId="140" fillId="0" borderId="92" xfId="35" applyNumberFormat="1" applyFont="1" applyFill="1" applyBorder="1" applyAlignment="1" applyProtection="1">
      <alignment horizontal="center"/>
    </xf>
    <xf numFmtId="43" fontId="140" fillId="0" borderId="127" xfId="35" applyNumberFormat="1" applyFont="1" applyBorder="1" applyAlignment="1" applyProtection="1">
      <alignment horizontal="left"/>
    </xf>
    <xf numFmtId="38" fontId="151" fillId="39" borderId="10" xfId="38" applyNumberFormat="1" applyFont="1" applyFill="1" applyBorder="1" applyProtection="1"/>
    <xf numFmtId="2" fontId="130" fillId="40" borderId="11" xfId="49" applyNumberFormat="1" applyFont="1" applyFill="1" applyBorder="1" applyAlignment="1">
      <alignment vertical="center"/>
    </xf>
    <xf numFmtId="43" fontId="140" fillId="0" borderId="61" xfId="35" applyNumberFormat="1" applyFont="1" applyFill="1" applyBorder="1" applyAlignment="1" applyProtection="1">
      <alignment horizontal="right"/>
    </xf>
    <xf numFmtId="38" fontId="151" fillId="39" borderId="92" xfId="38" applyNumberFormat="1" applyFont="1" applyFill="1" applyBorder="1" applyProtection="1"/>
    <xf numFmtId="38" fontId="157" fillId="39" borderId="13" xfId="38" applyNumberFormat="1" applyFont="1" applyFill="1" applyBorder="1" applyAlignment="1" applyProtection="1">
      <alignment vertical="center"/>
    </xf>
    <xf numFmtId="43" fontId="130" fillId="40" borderId="41" xfId="35" applyNumberFormat="1" applyFont="1" applyFill="1" applyBorder="1" applyAlignment="1" applyProtection="1">
      <alignment horizontal="center" vertical="center"/>
    </xf>
    <xf numFmtId="43" fontId="130" fillId="40" borderId="42" xfId="35" applyNumberFormat="1" applyFont="1" applyFill="1" applyBorder="1" applyAlignment="1" applyProtection="1">
      <alignment horizontal="left" vertical="center"/>
    </xf>
    <xf numFmtId="38" fontId="151" fillId="39" borderId="41" xfId="38" applyNumberFormat="1" applyFont="1" applyFill="1" applyBorder="1" applyProtection="1"/>
    <xf numFmtId="43" fontId="140" fillId="0" borderId="27" xfId="35" applyNumberFormat="1" applyFont="1" applyFill="1" applyBorder="1" applyAlignment="1" applyProtection="1">
      <alignment horizontal="right"/>
    </xf>
    <xf numFmtId="43" fontId="140" fillId="0" borderId="48" xfId="49" applyNumberFormat="1" applyFont="1" applyBorder="1" applyAlignment="1">
      <alignment horizontal="center"/>
    </xf>
    <xf numFmtId="43" fontId="140" fillId="0" borderId="43" xfId="35" applyNumberFormat="1" applyFont="1" applyBorder="1" applyAlignment="1" applyProtection="1">
      <alignment horizontal="right"/>
    </xf>
    <xf numFmtId="43" fontId="140" fillId="0" borderId="126" xfId="35" applyNumberFormat="1" applyFont="1" applyFill="1" applyBorder="1" applyAlignment="1" applyProtection="1">
      <alignment horizontal="right"/>
    </xf>
    <xf numFmtId="43" fontId="140" fillId="0" borderId="56" xfId="35" applyNumberFormat="1" applyFont="1" applyBorder="1" applyAlignment="1" applyProtection="1">
      <alignment horizontal="right"/>
    </xf>
    <xf numFmtId="43" fontId="140" fillId="0" borderId="51" xfId="35" applyNumberFormat="1" applyFont="1" applyFill="1" applyBorder="1" applyAlignment="1" applyProtection="1">
      <alignment horizontal="right"/>
    </xf>
    <xf numFmtId="43" fontId="140" fillId="0" borderId="52" xfId="35" applyNumberFormat="1" applyFont="1" applyFill="1" applyBorder="1" applyAlignment="1" applyProtection="1">
      <alignment horizontal="right"/>
    </xf>
    <xf numFmtId="43" fontId="140" fillId="0" borderId="113" xfId="35" applyNumberFormat="1" applyFont="1" applyFill="1" applyBorder="1" applyAlignment="1" applyProtection="1">
      <alignment horizontal="right"/>
    </xf>
    <xf numFmtId="43" fontId="140" fillId="0" borderId="114" xfId="49" applyNumberFormat="1" applyFont="1" applyBorder="1"/>
    <xf numFmtId="43" fontId="158" fillId="0" borderId="0" xfId="49" applyNumberFormat="1" applyFont="1"/>
    <xf numFmtId="43" fontId="130" fillId="40" borderId="58" xfId="35" applyNumberFormat="1" applyFont="1" applyFill="1" applyBorder="1" applyAlignment="1" applyProtection="1">
      <alignment horizontal="right" vertical="center"/>
    </xf>
    <xf numFmtId="43" fontId="130" fillId="40" borderId="48" xfId="35" applyNumberFormat="1" applyFont="1" applyFill="1" applyBorder="1" applyAlignment="1" applyProtection="1">
      <alignment horizontal="right" vertical="center"/>
    </xf>
    <xf numFmtId="43" fontId="130" fillId="40" borderId="130" xfId="35" applyNumberFormat="1" applyFont="1" applyFill="1" applyBorder="1" applyAlignment="1" applyProtection="1">
      <alignment horizontal="right" vertical="center"/>
    </xf>
    <xf numFmtId="43" fontId="140" fillId="0" borderId="41" xfId="35" applyNumberFormat="1" applyFont="1" applyFill="1" applyBorder="1" applyAlignment="1" applyProtection="1">
      <alignment horizontal="right"/>
    </xf>
    <xf numFmtId="43" fontId="140" fillId="0" borderId="49" xfId="35" applyNumberFormat="1" applyFont="1" applyFill="1" applyBorder="1" applyAlignment="1" applyProtection="1">
      <alignment horizontal="right"/>
    </xf>
    <xf numFmtId="43" fontId="130" fillId="40" borderId="0" xfId="49" applyNumberFormat="1" applyFont="1" applyFill="1" applyAlignment="1">
      <alignment vertical="center"/>
    </xf>
    <xf numFmtId="43" fontId="130" fillId="40" borderId="61" xfId="35" applyNumberFormat="1" applyFont="1" applyFill="1" applyBorder="1" applyAlignment="1" applyProtection="1">
      <alignment horizontal="right" vertical="center"/>
    </xf>
    <xf numFmtId="43" fontId="130" fillId="40" borderId="49" xfId="35" applyNumberFormat="1" applyFont="1" applyFill="1" applyBorder="1" applyAlignment="1" applyProtection="1">
      <alignment horizontal="right" vertical="center"/>
    </xf>
    <xf numFmtId="0" fontId="140" fillId="0" borderId="25" xfId="49" applyFont="1" applyBorder="1" applyAlignment="1">
      <alignment horizontal="center"/>
    </xf>
    <xf numFmtId="166" fontId="140" fillId="0" borderId="13" xfId="49" applyNumberFormat="1" applyFont="1" applyBorder="1" applyAlignment="1">
      <alignment horizontal="center"/>
    </xf>
    <xf numFmtId="165" fontId="149" fillId="0" borderId="113" xfId="49" applyNumberFormat="1" applyFont="1" applyBorder="1" applyAlignment="1">
      <alignment horizontal="center"/>
    </xf>
    <xf numFmtId="43" fontId="140" fillId="0" borderId="25" xfId="35" applyNumberFormat="1" applyFont="1" applyBorder="1" applyAlignment="1" applyProtection="1">
      <alignment horizontal="right"/>
    </xf>
    <xf numFmtId="43" fontId="140" fillId="0" borderId="25" xfId="35" applyNumberFormat="1" applyFont="1" applyFill="1" applyBorder="1" applyAlignment="1" applyProtection="1">
      <alignment horizontal="right"/>
    </xf>
    <xf numFmtId="43" fontId="140" fillId="0" borderId="10" xfId="35" applyNumberFormat="1" applyFont="1" applyFill="1" applyBorder="1" applyAlignment="1" applyProtection="1">
      <alignment horizontal="right"/>
    </xf>
    <xf numFmtId="43" fontId="140" fillId="0" borderId="12" xfId="49" applyNumberFormat="1" applyFont="1" applyBorder="1"/>
    <xf numFmtId="43" fontId="140" fillId="0" borderId="92" xfId="35" applyNumberFormat="1" applyFont="1" applyFill="1" applyBorder="1" applyAlignment="1" applyProtection="1">
      <alignment horizontal="right"/>
    </xf>
    <xf numFmtId="43" fontId="140" fillId="0" borderId="127" xfId="35" applyNumberFormat="1" applyFont="1" applyFill="1" applyBorder="1" applyAlignment="1" applyProtection="1">
      <alignment horizontal="right"/>
    </xf>
    <xf numFmtId="43" fontId="140" fillId="41" borderId="0" xfId="49" applyNumberFormat="1" applyFont="1" applyFill="1"/>
    <xf numFmtId="43" fontId="130" fillId="40" borderId="40" xfId="35" applyNumberFormat="1" applyFont="1" applyFill="1" applyBorder="1" applyAlignment="1" applyProtection="1">
      <alignment horizontal="left" vertical="center"/>
    </xf>
    <xf numFmtId="43" fontId="130" fillId="40" borderId="10" xfId="35" applyNumberFormat="1" applyFont="1" applyFill="1" applyBorder="1" applyAlignment="1" applyProtection="1">
      <alignment horizontal="left" vertical="center"/>
    </xf>
    <xf numFmtId="43" fontId="140" fillId="0" borderId="64" xfId="35" applyNumberFormat="1" applyFont="1" applyFill="1" applyBorder="1" applyAlignment="1" applyProtection="1">
      <alignment horizontal="right"/>
    </xf>
    <xf numFmtId="43" fontId="140" fillId="0" borderId="31" xfId="35" applyNumberFormat="1" applyFont="1" applyFill="1" applyBorder="1" applyAlignment="1" applyProtection="1">
      <alignment horizontal="right"/>
    </xf>
    <xf numFmtId="43" fontId="140" fillId="0" borderId="131" xfId="35" applyNumberFormat="1" applyFont="1" applyFill="1" applyBorder="1" applyAlignment="1" applyProtection="1">
      <alignment horizontal="right"/>
    </xf>
    <xf numFmtId="0" fontId="142" fillId="0" borderId="0" xfId="49" applyFont="1"/>
    <xf numFmtId="0" fontId="141" fillId="0" borderId="0" xfId="49" applyFont="1"/>
    <xf numFmtId="2" fontId="140" fillId="0" borderId="30" xfId="49" applyNumberFormat="1" applyFont="1" applyBorder="1"/>
    <xf numFmtId="2" fontId="140" fillId="0" borderId="54" xfId="49" applyNumberFormat="1" applyFont="1" applyBorder="1"/>
    <xf numFmtId="2" fontId="140" fillId="0" borderId="56" xfId="49" applyNumberFormat="1" applyFont="1" applyBorder="1"/>
    <xf numFmtId="2" fontId="155" fillId="0" borderId="43" xfId="35" applyNumberFormat="1" applyFont="1" applyBorder="1" applyAlignment="1" applyProtection="1">
      <alignment horizontal="right"/>
    </xf>
    <xf numFmtId="2" fontId="155" fillId="0" borderId="126" xfId="35" applyNumberFormat="1" applyFont="1" applyBorder="1" applyAlignment="1" applyProtection="1">
      <alignment horizontal="right"/>
    </xf>
    <xf numFmtId="2" fontId="155" fillId="0" borderId="56" xfId="35" applyNumberFormat="1" applyFont="1" applyBorder="1" applyAlignment="1" applyProtection="1">
      <alignment horizontal="right"/>
    </xf>
    <xf numFmtId="2" fontId="74" fillId="0" borderId="0" xfId="49" applyNumberFormat="1" applyFont="1"/>
    <xf numFmtId="1" fontId="74" fillId="0" borderId="0" xfId="49" applyNumberFormat="1" applyFont="1"/>
    <xf numFmtId="166" fontId="72" fillId="0" borderId="0" xfId="49" applyNumberFormat="1" applyFont="1"/>
    <xf numFmtId="43" fontId="100" fillId="0" borderId="10" xfId="52" applyNumberFormat="1" applyFont="1" applyBorder="1" applyAlignment="1">
      <alignment horizontal="center"/>
    </xf>
    <xf numFmtId="49" fontId="0" fillId="0" borderId="10" xfId="52" applyNumberFormat="1" applyFont="1" applyBorder="1"/>
    <xf numFmtId="2" fontId="80" fillId="32" borderId="10" xfId="52" applyNumberFormat="1" applyFont="1" applyFill="1" applyBorder="1" applyAlignment="1">
      <alignment horizontal="left" vertical="top" wrapText="1"/>
    </xf>
    <xf numFmtId="0" fontId="92" fillId="0" borderId="10" xfId="52" applyFont="1" applyBorder="1" applyAlignment="1">
      <alignment horizontal="center"/>
    </xf>
    <xf numFmtId="2" fontId="171" fillId="0" borderId="10" xfId="52" applyNumberFormat="1" applyFont="1" applyBorder="1" applyAlignment="1">
      <alignment horizontal="center"/>
    </xf>
    <xf numFmtId="0" fontId="62" fillId="0" borderId="40" xfId="66" applyFont="1" applyBorder="1" applyAlignment="1">
      <alignment horizontal="center"/>
    </xf>
    <xf numFmtId="0" fontId="62" fillId="0" borderId="40" xfId="67" applyFont="1" applyBorder="1" applyAlignment="1">
      <alignment horizontal="center"/>
    </xf>
    <xf numFmtId="0" fontId="62" fillId="0" borderId="30" xfId="67" applyFont="1" applyBorder="1" applyAlignment="1">
      <alignment horizontal="center"/>
    </xf>
    <xf numFmtId="0" fontId="62" fillId="0" borderId="33" xfId="67" applyFont="1" applyBorder="1" applyAlignment="1">
      <alignment horizontal="center"/>
    </xf>
    <xf numFmtId="0" fontId="62" fillId="0" borderId="34" xfId="67" applyFont="1" applyBorder="1" applyAlignment="1">
      <alignment horizontal="center"/>
    </xf>
    <xf numFmtId="0" fontId="62" fillId="0" borderId="0" xfId="67" applyFont="1" applyAlignment="1">
      <alignment horizontal="center"/>
    </xf>
    <xf numFmtId="0" fontId="177" fillId="0" borderId="0" xfId="72" applyFont="1" applyAlignment="1">
      <alignment horizontal="left" vertical="center"/>
    </xf>
    <xf numFmtId="0" fontId="178" fillId="0" borderId="0" xfId="72" applyFont="1"/>
    <xf numFmtId="2" fontId="178" fillId="0" borderId="0" xfId="72" applyNumberFormat="1" applyFont="1"/>
    <xf numFmtId="1" fontId="179" fillId="0" borderId="0" xfId="72" applyNumberFormat="1" applyFont="1"/>
    <xf numFmtId="165" fontId="180" fillId="0" borderId="0" xfId="72" applyNumberFormat="1" applyFont="1"/>
    <xf numFmtId="2" fontId="181" fillId="0" borderId="0" xfId="72" applyNumberFormat="1" applyFont="1" applyAlignment="1">
      <alignment vertical="center"/>
    </xf>
    <xf numFmtId="0" fontId="182" fillId="0" borderId="0" xfId="72" applyFont="1"/>
    <xf numFmtId="0" fontId="183" fillId="0" borderId="0" xfId="72" applyFont="1"/>
    <xf numFmtId="0" fontId="184" fillId="0" borderId="0" xfId="72" applyFont="1"/>
    <xf numFmtId="0" fontId="176" fillId="0" borderId="0" xfId="72"/>
    <xf numFmtId="2" fontId="181" fillId="0" borderId="0" xfId="72" applyNumberFormat="1" applyFont="1" applyAlignment="1">
      <alignment horizontal="center" vertical="center"/>
    </xf>
    <xf numFmtId="0" fontId="185" fillId="0" borderId="0" xfId="72" applyFont="1"/>
    <xf numFmtId="0" fontId="186" fillId="0" borderId="149" xfId="72" applyFont="1" applyBorder="1" applyAlignment="1">
      <alignment horizontal="left" vertical="center"/>
    </xf>
    <xf numFmtId="0" fontId="185" fillId="0" borderId="150" xfId="72" applyFont="1" applyBorder="1"/>
    <xf numFmtId="2" fontId="187" fillId="0" borderId="150" xfId="72" applyNumberFormat="1" applyFont="1" applyBorder="1"/>
    <xf numFmtId="0" fontId="187" fillId="0" borderId="150" xfId="72" applyFont="1" applyBorder="1"/>
    <xf numFmtId="0" fontId="188" fillId="0" borderId="150" xfId="72" applyFont="1" applyBorder="1"/>
    <xf numFmtId="165" fontId="188" fillId="0" borderId="150" xfId="72" applyNumberFormat="1" applyFont="1" applyBorder="1"/>
    <xf numFmtId="0" fontId="187" fillId="0" borderId="151" xfId="72" applyFont="1" applyBorder="1"/>
    <xf numFmtId="0" fontId="189" fillId="46" borderId="152" xfId="72" applyFont="1" applyFill="1" applyBorder="1" applyAlignment="1">
      <alignment horizontal="center" vertical="center"/>
    </xf>
    <xf numFmtId="0" fontId="190" fillId="0" borderId="0" xfId="72" applyFont="1"/>
    <xf numFmtId="0" fontId="191" fillId="0" borderId="0" xfId="72" applyFont="1"/>
    <xf numFmtId="0" fontId="192" fillId="47" borderId="0" xfId="72" applyFont="1" applyFill="1"/>
    <xf numFmtId="0" fontId="193" fillId="0" borderId="0" xfId="72" applyFont="1"/>
    <xf numFmtId="0" fontId="194" fillId="0" borderId="0" xfId="72" applyFont="1"/>
    <xf numFmtId="0" fontId="186" fillId="0" borderId="0" xfId="72" applyFont="1" applyAlignment="1">
      <alignment horizontal="left" vertical="center"/>
    </xf>
    <xf numFmtId="0" fontId="195" fillId="0" borderId="0" xfId="72" applyFont="1"/>
    <xf numFmtId="2" fontId="196" fillId="0" borderId="0" xfId="72" applyNumberFormat="1" applyFont="1"/>
    <xf numFmtId="0" fontId="196" fillId="0" borderId="0" xfId="72" applyFont="1"/>
    <xf numFmtId="165" fontId="195" fillId="0" borderId="0" xfId="72" applyNumberFormat="1" applyFont="1"/>
    <xf numFmtId="3" fontId="197" fillId="0" borderId="0" xfId="72" applyNumberFormat="1" applyFont="1" applyAlignment="1">
      <alignment vertical="center" wrapText="1"/>
    </xf>
    <xf numFmtId="174" fontId="197" fillId="0" borderId="0" xfId="72" applyNumberFormat="1" applyFont="1" applyAlignment="1">
      <alignment vertical="center" wrapText="1"/>
    </xf>
    <xf numFmtId="0" fontId="198" fillId="0" borderId="0" xfId="72" applyFont="1"/>
    <xf numFmtId="174" fontId="199" fillId="0" borderId="0" xfId="72" applyNumberFormat="1" applyFont="1" applyAlignment="1">
      <alignment vertical="center" wrapText="1"/>
    </xf>
    <xf numFmtId="0" fontId="200" fillId="0" borderId="0" xfId="72" applyFont="1" applyAlignment="1">
      <alignment horizontal="center" vertical="center"/>
    </xf>
    <xf numFmtId="174" fontId="197" fillId="0" borderId="152" xfId="72" applyNumberFormat="1" applyFont="1" applyBorder="1" applyAlignment="1">
      <alignment horizontal="center" vertical="center" wrapText="1"/>
    </xf>
    <xf numFmtId="174" fontId="197" fillId="0" borderId="153" xfId="72" applyNumberFormat="1" applyFont="1" applyBorder="1" applyAlignment="1">
      <alignment horizontal="center" vertical="center" wrapText="1"/>
    </xf>
    <xf numFmtId="174" fontId="201" fillId="0" borderId="0" xfId="72" applyNumberFormat="1" applyFont="1" applyAlignment="1">
      <alignment horizontal="center" vertical="center" wrapText="1"/>
    </xf>
    <xf numFmtId="0" fontId="202" fillId="0" borderId="0" xfId="72" applyFont="1" applyAlignment="1">
      <alignment vertical="center"/>
    </xf>
    <xf numFmtId="0" fontId="203" fillId="0" borderId="0" xfId="72" applyFont="1"/>
    <xf numFmtId="0" fontId="186" fillId="0" borderId="149" xfId="72" applyFont="1" applyBorder="1" applyAlignment="1">
      <alignment vertical="center"/>
    </xf>
    <xf numFmtId="0" fontId="203" fillId="0" borderId="150" xfId="72" applyFont="1" applyBorder="1"/>
    <xf numFmtId="2" fontId="204" fillId="0" borderId="150" xfId="72" applyNumberFormat="1" applyFont="1" applyBorder="1"/>
    <xf numFmtId="0" fontId="204" fillId="0" borderId="150" xfId="72" applyFont="1" applyBorder="1"/>
    <xf numFmtId="0" fontId="205" fillId="0" borderId="150" xfId="72" applyFont="1" applyBorder="1"/>
    <xf numFmtId="165" fontId="205" fillId="0" borderId="150" xfId="72" applyNumberFormat="1" applyFont="1" applyBorder="1"/>
    <xf numFmtId="0" fontId="204" fillId="0" borderId="151" xfId="72" applyFont="1" applyBorder="1"/>
    <xf numFmtId="0" fontId="189" fillId="46" borderId="149" xfId="72" applyFont="1" applyFill="1" applyBorder="1" applyAlignment="1">
      <alignment horizontal="center" vertical="center"/>
    </xf>
    <xf numFmtId="0" fontId="189" fillId="46" borderId="151" xfId="72" applyFont="1" applyFill="1" applyBorder="1" applyAlignment="1">
      <alignment horizontal="center" vertical="center"/>
    </xf>
    <xf numFmtId="0" fontId="206" fillId="0" borderId="0" xfId="72" applyFont="1" applyAlignment="1">
      <alignment horizontal="center" vertical="center"/>
    </xf>
    <xf numFmtId="0" fontId="207" fillId="0" borderId="0" xfId="72" applyFont="1"/>
    <xf numFmtId="2" fontId="208" fillId="0" borderId="0" xfId="72" applyNumberFormat="1" applyFont="1" applyAlignment="1">
      <alignment horizontal="right"/>
    </xf>
    <xf numFmtId="0" fontId="208" fillId="0" borderId="0" xfId="72" applyFont="1" applyAlignment="1">
      <alignment horizontal="right"/>
    </xf>
    <xf numFmtId="0" fontId="209" fillId="0" borderId="0" xfId="72" applyFont="1" applyAlignment="1">
      <alignment horizontal="right"/>
    </xf>
    <xf numFmtId="165" fontId="209" fillId="0" borderId="0" xfId="72" applyNumberFormat="1" applyFont="1" applyAlignment="1">
      <alignment horizontal="right"/>
    </xf>
    <xf numFmtId="0" fontId="210" fillId="0" borderId="0" xfId="72" applyFont="1" applyAlignment="1">
      <alignment horizontal="center"/>
    </xf>
    <xf numFmtId="0" fontId="208" fillId="0" borderId="0" xfId="72" applyFont="1"/>
    <xf numFmtId="0" fontId="211" fillId="0" borderId="0" xfId="72" applyFont="1"/>
    <xf numFmtId="0" fontId="192" fillId="0" borderId="0" xfId="72" applyFont="1"/>
    <xf numFmtId="0" fontId="212" fillId="0" borderId="0" xfId="72" applyFont="1"/>
    <xf numFmtId="2" fontId="208" fillId="0" borderId="0" xfId="72" applyNumberFormat="1" applyFont="1"/>
    <xf numFmtId="0" fontId="209" fillId="0" borderId="0" xfId="72" applyFont="1"/>
    <xf numFmtId="165" fontId="209" fillId="0" borderId="0" xfId="72" applyNumberFormat="1" applyFont="1"/>
    <xf numFmtId="0" fontId="213" fillId="48" borderId="154" xfId="72" applyFont="1" applyFill="1" applyBorder="1" applyAlignment="1">
      <alignment horizontal="center" vertical="center"/>
    </xf>
    <xf numFmtId="0" fontId="214" fillId="49" borderId="155" xfId="72" applyFont="1" applyFill="1" applyBorder="1" applyAlignment="1">
      <alignment horizontal="center" vertical="center" wrapText="1"/>
    </xf>
    <xf numFmtId="0" fontId="178" fillId="49" borderId="156" xfId="72" applyFont="1" applyFill="1" applyBorder="1" applyAlignment="1">
      <alignment horizontal="center"/>
    </xf>
    <xf numFmtId="0" fontId="178" fillId="0" borderId="0" xfId="72" applyFont="1" applyAlignment="1">
      <alignment horizontal="center"/>
    </xf>
    <xf numFmtId="0" fontId="217" fillId="48" borderId="159" xfId="72" applyFont="1" applyFill="1" applyBorder="1" applyAlignment="1">
      <alignment horizontal="center" vertical="center"/>
    </xf>
    <xf numFmtId="0" fontId="178" fillId="48" borderId="160" xfId="72" applyFont="1" applyFill="1" applyBorder="1" applyAlignment="1">
      <alignment horizontal="center" vertical="center"/>
    </xf>
    <xf numFmtId="2" fontId="210" fillId="0" borderId="0" xfId="72" applyNumberFormat="1" applyFont="1" applyAlignment="1">
      <alignment horizontal="center"/>
    </xf>
    <xf numFmtId="0" fontId="218" fillId="0" borderId="0" xfId="72" applyFont="1" applyAlignment="1">
      <alignment vertical="center"/>
    </xf>
    <xf numFmtId="0" fontId="178" fillId="0" borderId="0" xfId="72" applyFont="1" applyAlignment="1">
      <alignment horizontal="center" vertical="center"/>
    </xf>
    <xf numFmtId="0" fontId="219" fillId="0" borderId="0" xfId="72" applyFont="1" applyAlignment="1">
      <alignment vertical="center"/>
    </xf>
    <xf numFmtId="0" fontId="220" fillId="0" borderId="0" xfId="72" applyFont="1" applyAlignment="1">
      <alignment vertical="center"/>
    </xf>
    <xf numFmtId="2" fontId="220" fillId="0" borderId="0" xfId="72" applyNumberFormat="1" applyFont="1" applyAlignment="1">
      <alignment vertical="center"/>
    </xf>
    <xf numFmtId="0" fontId="221" fillId="0" borderId="0" xfId="72" applyFont="1"/>
    <xf numFmtId="0" fontId="222" fillId="0" borderId="0" xfId="72" applyFont="1"/>
    <xf numFmtId="165" fontId="222" fillId="0" borderId="0" xfId="72" applyNumberFormat="1" applyFont="1"/>
    <xf numFmtId="0" fontId="185" fillId="0" borderId="0" xfId="72" applyFont="1" applyAlignment="1">
      <alignment horizontal="center"/>
    </xf>
    <xf numFmtId="0" fontId="223" fillId="0" borderId="0" xfId="72" applyFont="1" applyAlignment="1">
      <alignment horizontal="center" vertical="center" wrapText="1"/>
    </xf>
    <xf numFmtId="0" fontId="224" fillId="0" borderId="0" xfId="72" applyFont="1"/>
    <xf numFmtId="0" fontId="225" fillId="49" borderId="0" xfId="72" applyFont="1" applyFill="1" applyAlignment="1">
      <alignment horizontal="center" vertical="center" wrapText="1"/>
    </xf>
    <xf numFmtId="1" fontId="226" fillId="0" borderId="0" xfId="72" applyNumberFormat="1" applyFont="1" applyAlignment="1">
      <alignment vertical="center"/>
    </xf>
    <xf numFmtId="0" fontId="227" fillId="0" borderId="0" xfId="72" applyFont="1"/>
    <xf numFmtId="174" fontId="226" fillId="0" borderId="0" xfId="72" applyNumberFormat="1" applyFont="1" applyAlignment="1">
      <alignment horizontal="center" vertical="center"/>
    </xf>
    <xf numFmtId="174" fontId="228" fillId="0" borderId="0" xfId="72" applyNumberFormat="1" applyFont="1" applyAlignment="1">
      <alignment vertical="center"/>
    </xf>
    <xf numFmtId="0" fontId="229" fillId="0" borderId="0" xfId="72" applyFont="1" applyAlignment="1">
      <alignment horizontal="center" vertical="center"/>
    </xf>
    <xf numFmtId="0" fontId="230" fillId="0" borderId="0" xfId="72" applyFont="1" applyAlignment="1">
      <alignment vertical="center"/>
    </xf>
    <xf numFmtId="0" fontId="230" fillId="48" borderId="160" xfId="72" applyFont="1" applyFill="1" applyBorder="1" applyAlignment="1">
      <alignment horizontal="center" vertical="center"/>
    </xf>
    <xf numFmtId="0" fontId="231" fillId="0" borderId="0" xfId="72" applyFont="1" applyAlignment="1">
      <alignment horizontal="right"/>
    </xf>
    <xf numFmtId="174" fontId="228" fillId="0" borderId="0" xfId="72" applyNumberFormat="1" applyFont="1" applyAlignment="1">
      <alignment horizontal="center" vertical="center"/>
    </xf>
    <xf numFmtId="174" fontId="232" fillId="0" borderId="0" xfId="72" applyNumberFormat="1" applyFont="1" applyAlignment="1">
      <alignment horizontal="center" vertical="center"/>
    </xf>
    <xf numFmtId="0" fontId="230" fillId="0" borderId="0" xfId="72" applyFont="1"/>
    <xf numFmtId="0" fontId="233" fillId="0" borderId="0" xfId="72" applyFont="1"/>
    <xf numFmtId="174" fontId="234" fillId="0" borderId="0" xfId="72" applyNumberFormat="1" applyFont="1" applyAlignment="1">
      <alignment horizontal="center" vertical="center"/>
    </xf>
    <xf numFmtId="174" fontId="236" fillId="47" borderId="0" xfId="72" applyNumberFormat="1" applyFont="1" applyFill="1" applyAlignment="1">
      <alignment horizontal="center"/>
    </xf>
    <xf numFmtId="174" fontId="213" fillId="0" borderId="149" xfId="72" applyNumberFormat="1" applyFont="1" applyBorder="1" applyAlignment="1">
      <alignment horizontal="center" vertical="center" wrapText="1"/>
    </xf>
    <xf numFmtId="1" fontId="235" fillId="0" borderId="152" xfId="72" applyNumberFormat="1" applyFont="1" applyBorder="1" applyAlignment="1">
      <alignment horizontal="center" vertical="center" wrapText="1"/>
    </xf>
    <xf numFmtId="1" fontId="213" fillId="0" borderId="152" xfId="72" applyNumberFormat="1" applyFont="1" applyBorder="1" applyAlignment="1">
      <alignment horizontal="center" vertical="center" wrapText="1"/>
    </xf>
    <xf numFmtId="1" fontId="213" fillId="0" borderId="0" xfId="72" applyNumberFormat="1" applyFont="1" applyAlignment="1">
      <alignment horizontal="center" vertical="center" wrapText="1"/>
    </xf>
    <xf numFmtId="1" fontId="237" fillId="0" borderId="0" xfId="72" applyNumberFormat="1" applyFont="1" applyAlignment="1">
      <alignment horizontal="center" vertical="center" wrapText="1"/>
    </xf>
    <xf numFmtId="1" fontId="238" fillId="0" borderId="0" xfId="72" applyNumberFormat="1" applyFont="1" applyAlignment="1">
      <alignment horizontal="center" vertical="center" wrapText="1"/>
    </xf>
    <xf numFmtId="1" fontId="213" fillId="0" borderId="151" xfId="72" applyNumberFormat="1" applyFont="1" applyBorder="1" applyAlignment="1">
      <alignment horizontal="center" vertical="center" wrapText="1"/>
    </xf>
    <xf numFmtId="0" fontId="239" fillId="0" borderId="0" xfId="72" applyFont="1"/>
    <xf numFmtId="0" fontId="240" fillId="0" borderId="0" xfId="72" applyFont="1"/>
    <xf numFmtId="174" fontId="213" fillId="0" borderId="165" xfId="72" applyNumberFormat="1" applyFont="1" applyBorder="1" applyAlignment="1">
      <alignment horizontal="center" vertical="center" wrapText="1"/>
    </xf>
    <xf numFmtId="1" fontId="235" fillId="0" borderId="166" xfId="72" applyNumberFormat="1" applyFont="1" applyBorder="1" applyAlignment="1">
      <alignment horizontal="center" vertical="center" wrapText="1"/>
    </xf>
    <xf numFmtId="1" fontId="213" fillId="0" borderId="158" xfId="72" applyNumberFormat="1" applyFont="1" applyBorder="1" applyAlignment="1">
      <alignment horizontal="center" vertical="center" wrapText="1"/>
    </xf>
    <xf numFmtId="0" fontId="235" fillId="0" borderId="167" xfId="72" applyFont="1" applyBorder="1" applyAlignment="1">
      <alignment horizontal="center" vertical="center" wrapText="1"/>
    </xf>
    <xf numFmtId="0" fontId="235" fillId="0" borderId="168" xfId="72" applyFont="1" applyBorder="1" applyAlignment="1">
      <alignment horizontal="center" vertical="center" wrapText="1"/>
    </xf>
    <xf numFmtId="165" fontId="235" fillId="0" borderId="169" xfId="72" applyNumberFormat="1" applyFont="1" applyBorder="1" applyAlignment="1">
      <alignment horizontal="center" vertical="center" wrapText="1"/>
    </xf>
    <xf numFmtId="1" fontId="213" fillId="51" borderId="170" xfId="72" applyNumberFormat="1" applyFont="1" applyFill="1" applyBorder="1" applyAlignment="1">
      <alignment horizontal="center"/>
    </xf>
    <xf numFmtId="1" fontId="213" fillId="51" borderId="171" xfId="72" applyNumberFormat="1" applyFont="1" applyFill="1" applyBorder="1" applyAlignment="1">
      <alignment horizontal="center"/>
    </xf>
    <xf numFmtId="1" fontId="213" fillId="51" borderId="172" xfId="72" applyNumberFormat="1" applyFont="1" applyFill="1" applyBorder="1" applyAlignment="1">
      <alignment horizontal="center"/>
    </xf>
    <xf numFmtId="1" fontId="213" fillId="51" borderId="156" xfId="72" applyNumberFormat="1" applyFont="1" applyFill="1" applyBorder="1" applyAlignment="1">
      <alignment horizontal="center"/>
    </xf>
    <xf numFmtId="1" fontId="213" fillId="52" borderId="173" xfId="72" applyNumberFormat="1" applyFont="1" applyFill="1" applyBorder="1" applyAlignment="1">
      <alignment horizontal="center"/>
    </xf>
    <xf numFmtId="1" fontId="213" fillId="52" borderId="172" xfId="72" applyNumberFormat="1" applyFont="1" applyFill="1" applyBorder="1" applyAlignment="1">
      <alignment horizontal="center"/>
    </xf>
    <xf numFmtId="0" fontId="213" fillId="52" borderId="166" xfId="72" applyFont="1" applyFill="1" applyBorder="1" applyAlignment="1">
      <alignment horizontal="center"/>
    </xf>
    <xf numFmtId="0" fontId="241" fillId="0" borderId="173" xfId="72" applyFont="1" applyBorder="1" applyAlignment="1">
      <alignment horizontal="center"/>
    </xf>
    <xf numFmtId="0" fontId="241" fillId="0" borderId="172" xfId="72" applyFont="1" applyBorder="1" applyAlignment="1">
      <alignment horizontal="center" wrapText="1"/>
    </xf>
    <xf numFmtId="174" fontId="213" fillId="0" borderId="149" xfId="72" applyNumberFormat="1" applyFont="1" applyBorder="1" applyAlignment="1">
      <alignment horizontal="center" vertical="center"/>
    </xf>
    <xf numFmtId="1" fontId="235" fillId="0" borderId="152" xfId="72" applyNumberFormat="1" applyFont="1" applyBorder="1" applyAlignment="1">
      <alignment horizontal="center" vertical="center"/>
    </xf>
    <xf numFmtId="165" fontId="213" fillId="0" borderId="152" xfId="72" applyNumberFormat="1" applyFont="1" applyBorder="1" applyAlignment="1">
      <alignment horizontal="center" vertical="center"/>
    </xf>
    <xf numFmtId="165" fontId="213" fillId="0" borderId="174" xfId="72" applyNumberFormat="1" applyFont="1" applyBorder="1" applyAlignment="1">
      <alignment horizontal="center" vertical="center"/>
    </xf>
    <xf numFmtId="0" fontId="226" fillId="0" borderId="154" xfId="72" applyFont="1" applyBorder="1" applyAlignment="1">
      <alignment vertical="center" wrapText="1"/>
    </xf>
    <xf numFmtId="0" fontId="226" fillId="0" borderId="0" xfId="72" applyFont="1" applyAlignment="1">
      <alignment vertical="center" wrapText="1"/>
    </xf>
    <xf numFmtId="0" fontId="214" fillId="53" borderId="149" xfId="72" applyFont="1" applyFill="1" applyBorder="1" applyAlignment="1">
      <alignment horizontal="center" vertical="center" wrapText="1"/>
    </xf>
    <xf numFmtId="174" fontId="213" fillId="0" borderId="165" xfId="72" applyNumberFormat="1" applyFont="1" applyBorder="1" applyAlignment="1">
      <alignment horizontal="center" vertical="center"/>
    </xf>
    <xf numFmtId="1" fontId="235" fillId="0" borderId="166" xfId="72" applyNumberFormat="1" applyFont="1" applyBorder="1" applyAlignment="1">
      <alignment horizontal="center" vertical="center"/>
    </xf>
    <xf numFmtId="165" fontId="213" fillId="0" borderId="156" xfId="72" applyNumberFormat="1" applyFont="1" applyBorder="1" applyAlignment="1">
      <alignment horizontal="center" vertical="center"/>
    </xf>
    <xf numFmtId="165" fontId="213" fillId="0" borderId="166" xfId="72" applyNumberFormat="1" applyFont="1" applyBorder="1" applyAlignment="1">
      <alignment horizontal="center" vertical="center"/>
    </xf>
    <xf numFmtId="175" fontId="242" fillId="53" borderId="0" xfId="72" applyNumberFormat="1" applyFont="1" applyFill="1"/>
    <xf numFmtId="175" fontId="243" fillId="53" borderId="0" xfId="72" applyNumberFormat="1" applyFont="1" applyFill="1"/>
    <xf numFmtId="165" fontId="213" fillId="0" borderId="151" xfId="72" applyNumberFormat="1" applyFont="1" applyBorder="1" applyAlignment="1">
      <alignment horizontal="center" vertical="center"/>
    </xf>
    <xf numFmtId="0" fontId="214" fillId="53" borderId="152" xfId="72" applyFont="1" applyFill="1" applyBorder="1" applyAlignment="1">
      <alignment horizontal="center" vertical="center" wrapText="1"/>
    </xf>
    <xf numFmtId="165" fontId="213" fillId="0" borderId="150" xfId="72" applyNumberFormat="1" applyFont="1" applyBorder="1" applyAlignment="1">
      <alignment horizontal="center" vertical="center"/>
    </xf>
    <xf numFmtId="0" fontId="244" fillId="0" borderId="175" xfId="72" applyFont="1" applyBorder="1" applyAlignment="1">
      <alignment horizontal="center"/>
    </xf>
    <xf numFmtId="166" fontId="244" fillId="0" borderId="176" xfId="72" applyNumberFormat="1" applyFont="1" applyBorder="1" applyAlignment="1">
      <alignment horizontal="center"/>
    </xf>
    <xf numFmtId="165" fontId="245" fillId="0" borderId="177" xfId="72" applyNumberFormat="1" applyFont="1" applyBorder="1" applyAlignment="1">
      <alignment horizontal="center"/>
    </xf>
    <xf numFmtId="2" fontId="244" fillId="0" borderId="174" xfId="72" applyNumberFormat="1" applyFont="1" applyBorder="1"/>
    <xf numFmtId="2" fontId="244" fillId="0" borderId="154" xfId="72" applyNumberFormat="1" applyFont="1" applyBorder="1"/>
    <xf numFmtId="2" fontId="246" fillId="0" borderId="154" xfId="72" applyNumberFormat="1" applyFont="1" applyBorder="1" applyAlignment="1">
      <alignment horizontal="right"/>
    </xf>
    <xf numFmtId="2" fontId="242" fillId="0" borderId="154" xfId="72" applyNumberFormat="1" applyFont="1" applyBorder="1" applyAlignment="1">
      <alignment horizontal="right"/>
    </xf>
    <xf numFmtId="2" fontId="247" fillId="0" borderId="0" xfId="72" applyNumberFormat="1" applyFont="1"/>
    <xf numFmtId="175" fontId="244" fillId="0" borderId="178" xfId="72" applyNumberFormat="1" applyFont="1" applyBorder="1" applyAlignment="1">
      <alignment horizontal="center"/>
    </xf>
    <xf numFmtId="175" fontId="244" fillId="0" borderId="179" xfId="72" applyNumberFormat="1" applyFont="1" applyBorder="1" applyAlignment="1">
      <alignment horizontal="left"/>
    </xf>
    <xf numFmtId="175" fontId="244" fillId="0" borderId="174" xfId="72" applyNumberFormat="1" applyFont="1" applyBorder="1" applyAlignment="1">
      <alignment horizontal="center"/>
    </xf>
    <xf numFmtId="176" fontId="242" fillId="0" borderId="154" xfId="72" applyNumberFormat="1" applyFont="1" applyBorder="1" applyAlignment="1">
      <alignment horizontal="center"/>
    </xf>
    <xf numFmtId="175" fontId="243" fillId="0" borderId="0" xfId="72" applyNumberFormat="1" applyFont="1" applyAlignment="1">
      <alignment horizontal="left"/>
    </xf>
    <xf numFmtId="175" fontId="243" fillId="0" borderId="156" xfId="72" applyNumberFormat="1" applyFont="1" applyBorder="1" applyAlignment="1">
      <alignment horizontal="left"/>
    </xf>
    <xf numFmtId="175" fontId="243" fillId="0" borderId="180" xfId="72" applyNumberFormat="1" applyFont="1" applyBorder="1"/>
    <xf numFmtId="175" fontId="243" fillId="0" borderId="154" xfId="72" applyNumberFormat="1" applyFont="1" applyBorder="1"/>
    <xf numFmtId="175" fontId="243" fillId="0" borderId="181" xfId="72" applyNumberFormat="1" applyFont="1" applyBorder="1"/>
    <xf numFmtId="175" fontId="243" fillId="0" borderId="0" xfId="72" applyNumberFormat="1" applyFont="1"/>
    <xf numFmtId="175" fontId="244" fillId="53" borderId="0" xfId="72" applyNumberFormat="1" applyFont="1" applyFill="1"/>
    <xf numFmtId="175" fontId="244" fillId="0" borderId="178" xfId="72" applyNumberFormat="1" applyFont="1" applyBorder="1"/>
    <xf numFmtId="175" fontId="244" fillId="0" borderId="179" xfId="72" applyNumberFormat="1" applyFont="1" applyBorder="1"/>
    <xf numFmtId="175" fontId="244" fillId="0" borderId="182" xfId="72" applyNumberFormat="1" applyFont="1" applyBorder="1"/>
    <xf numFmtId="0" fontId="248" fillId="0" borderId="0" xfId="72" applyFont="1"/>
    <xf numFmtId="175" fontId="244" fillId="53" borderId="0" xfId="72" applyNumberFormat="1" applyFont="1" applyFill="1" applyAlignment="1">
      <alignment horizontal="center"/>
    </xf>
    <xf numFmtId="175" fontId="244" fillId="0" borderId="183" xfId="72" applyNumberFormat="1" applyFont="1" applyBorder="1"/>
    <xf numFmtId="175" fontId="244" fillId="0" borderId="184" xfId="72" applyNumberFormat="1" applyFont="1" applyBorder="1"/>
    <xf numFmtId="175" fontId="244" fillId="0" borderId="180" xfId="72" applyNumberFormat="1" applyFont="1" applyBorder="1"/>
    <xf numFmtId="175" fontId="244" fillId="0" borderId="154" xfId="72" applyNumberFormat="1" applyFont="1" applyBorder="1"/>
    <xf numFmtId="175" fontId="244" fillId="0" borderId="181" xfId="72" applyNumberFormat="1" applyFont="1" applyBorder="1"/>
    <xf numFmtId="175" fontId="244" fillId="0" borderId="185" xfId="72" applyNumberFormat="1" applyFont="1" applyBorder="1"/>
    <xf numFmtId="2" fontId="244" fillId="48" borderId="174" xfId="72" applyNumberFormat="1" applyFont="1" applyFill="1" applyBorder="1"/>
    <xf numFmtId="2" fontId="244" fillId="48" borderId="154" xfId="72" applyNumberFormat="1" applyFont="1" applyFill="1" applyBorder="1"/>
    <xf numFmtId="2" fontId="247" fillId="0" borderId="186" xfId="72" applyNumberFormat="1" applyFont="1" applyBorder="1"/>
    <xf numFmtId="2" fontId="244" fillId="54" borderId="174" xfId="72" applyNumberFormat="1" applyFont="1" applyFill="1" applyBorder="1"/>
    <xf numFmtId="2" fontId="244" fillId="0" borderId="176" xfId="72" applyNumberFormat="1" applyFont="1" applyBorder="1" applyAlignment="1">
      <alignment horizontal="center"/>
    </xf>
    <xf numFmtId="2" fontId="244" fillId="55" borderId="174" xfId="72" applyNumberFormat="1" applyFont="1" applyFill="1" applyBorder="1"/>
    <xf numFmtId="2" fontId="249" fillId="0" borderId="0" xfId="72" applyNumberFormat="1" applyFont="1"/>
    <xf numFmtId="175" fontId="250" fillId="0" borderId="0" xfId="72" applyNumberFormat="1" applyFont="1" applyAlignment="1">
      <alignment horizontal="left"/>
    </xf>
    <xf numFmtId="175" fontId="250" fillId="0" borderId="0" xfId="72" applyNumberFormat="1" applyFont="1"/>
    <xf numFmtId="0" fontId="244" fillId="56" borderId="175" xfId="72" applyFont="1" applyFill="1" applyBorder="1" applyAlignment="1">
      <alignment horizontal="center"/>
    </xf>
    <xf numFmtId="166" fontId="244" fillId="56" borderId="176" xfId="72" applyNumberFormat="1" applyFont="1" applyFill="1" applyBorder="1" applyAlignment="1">
      <alignment horizontal="center"/>
    </xf>
    <xf numFmtId="165" fontId="245" fillId="56" borderId="177" xfId="72" applyNumberFormat="1" applyFont="1" applyFill="1" applyBorder="1" applyAlignment="1">
      <alignment horizontal="center"/>
    </xf>
    <xf numFmtId="2" fontId="244" fillId="56" borderId="174" xfId="72" applyNumberFormat="1" applyFont="1" applyFill="1" applyBorder="1"/>
    <xf numFmtId="2" fontId="244" fillId="56" borderId="154" xfId="72" applyNumberFormat="1" applyFont="1" applyFill="1" applyBorder="1"/>
    <xf numFmtId="2" fontId="246" fillId="56" borderId="154" xfId="72" applyNumberFormat="1" applyFont="1" applyFill="1" applyBorder="1" applyAlignment="1">
      <alignment horizontal="right"/>
    </xf>
    <xf numFmtId="2" fontId="242" fillId="56" borderId="154" xfId="72" applyNumberFormat="1" applyFont="1" applyFill="1" applyBorder="1" applyAlignment="1">
      <alignment horizontal="right"/>
    </xf>
    <xf numFmtId="2" fontId="218" fillId="56" borderId="0" xfId="72" applyNumberFormat="1" applyFont="1" applyFill="1" applyAlignment="1">
      <alignment vertical="center"/>
    </xf>
    <xf numFmtId="175" fontId="244" fillId="56" borderId="178" xfId="72" applyNumberFormat="1" applyFont="1" applyFill="1" applyBorder="1" applyAlignment="1">
      <alignment horizontal="center"/>
    </xf>
    <xf numFmtId="175" fontId="244" fillId="56" borderId="179" xfId="72" applyNumberFormat="1" applyFont="1" applyFill="1" applyBorder="1" applyAlignment="1">
      <alignment horizontal="left"/>
    </xf>
    <xf numFmtId="175" fontId="244" fillId="56" borderId="174" xfId="72" applyNumberFormat="1" applyFont="1" applyFill="1" applyBorder="1" applyAlignment="1">
      <alignment horizontal="center"/>
    </xf>
    <xf numFmtId="176" fontId="242" fillId="56" borderId="154" xfId="72" applyNumberFormat="1" applyFont="1" applyFill="1" applyBorder="1" applyAlignment="1">
      <alignment horizontal="center"/>
    </xf>
    <xf numFmtId="175" fontId="251" fillId="0" borderId="0" xfId="72" applyNumberFormat="1" applyFont="1" applyAlignment="1">
      <alignment horizontal="left" vertical="center"/>
    </xf>
    <xf numFmtId="175" fontId="244" fillId="56" borderId="180" xfId="72" applyNumberFormat="1" applyFont="1" applyFill="1" applyBorder="1"/>
    <xf numFmtId="175" fontId="244" fillId="56" borderId="154" xfId="72" applyNumberFormat="1" applyFont="1" applyFill="1" applyBorder="1"/>
    <xf numFmtId="175" fontId="244" fillId="56" borderId="181" xfId="72" applyNumberFormat="1" applyFont="1" applyFill="1" applyBorder="1"/>
    <xf numFmtId="175" fontId="251" fillId="0" borderId="0" xfId="72" applyNumberFormat="1" applyFont="1" applyAlignment="1">
      <alignment vertical="center"/>
    </xf>
    <xf numFmtId="175" fontId="244" fillId="56" borderId="183" xfId="72" applyNumberFormat="1" applyFont="1" applyFill="1" applyBorder="1"/>
    <xf numFmtId="175" fontId="244" fillId="56" borderId="184" xfId="72" applyNumberFormat="1" applyFont="1" applyFill="1" applyBorder="1"/>
    <xf numFmtId="0" fontId="183" fillId="57" borderId="0" xfId="72" applyFont="1" applyFill="1"/>
    <xf numFmtId="2" fontId="218" fillId="56" borderId="187" xfId="72" applyNumberFormat="1" applyFont="1" applyFill="1" applyBorder="1" applyAlignment="1">
      <alignment vertical="center"/>
    </xf>
    <xf numFmtId="2" fontId="249" fillId="0" borderId="186" xfId="72" applyNumberFormat="1" applyFont="1" applyBorder="1"/>
    <xf numFmtId="2" fontId="218" fillId="56" borderId="186" xfId="72" applyNumberFormat="1" applyFont="1" applyFill="1" applyBorder="1" applyAlignment="1">
      <alignment vertical="center"/>
    </xf>
    <xf numFmtId="175" fontId="244" fillId="0" borderId="188" xfId="72" applyNumberFormat="1" applyFont="1" applyBorder="1"/>
    <xf numFmtId="175" fontId="244" fillId="0" borderId="189" xfId="72" applyNumberFormat="1" applyFont="1" applyBorder="1"/>
    <xf numFmtId="175" fontId="244" fillId="0" borderId="190" xfId="72" applyNumberFormat="1" applyFont="1" applyBorder="1"/>
    <xf numFmtId="175" fontId="244" fillId="0" borderId="191" xfId="72" applyNumberFormat="1" applyFont="1" applyBorder="1"/>
    <xf numFmtId="175" fontId="244" fillId="0" borderId="192" xfId="72" applyNumberFormat="1" applyFont="1" applyBorder="1"/>
    <xf numFmtId="175" fontId="244" fillId="0" borderId="193" xfId="72" applyNumberFormat="1" applyFont="1" applyBorder="1"/>
    <xf numFmtId="175" fontId="244" fillId="0" borderId="194" xfId="72" applyNumberFormat="1" applyFont="1" applyBorder="1"/>
    <xf numFmtId="175" fontId="252" fillId="0" borderId="0" xfId="72" applyNumberFormat="1" applyFont="1"/>
    <xf numFmtId="175" fontId="244" fillId="0" borderId="0" xfId="72" applyNumberFormat="1" applyFont="1"/>
    <xf numFmtId="175" fontId="253" fillId="0" borderId="0" xfId="72" applyNumberFormat="1" applyFont="1"/>
    <xf numFmtId="175" fontId="244" fillId="0" borderId="0" xfId="72" applyNumberFormat="1" applyFont="1" applyAlignment="1">
      <alignment horizontal="center"/>
    </xf>
    <xf numFmtId="0" fontId="254" fillId="0" borderId="0" xfId="72" applyFont="1"/>
    <xf numFmtId="0" fontId="255" fillId="0" borderId="0" xfId="72" applyFont="1"/>
    <xf numFmtId="0" fontId="244" fillId="0" borderId="190" xfId="72" applyFont="1" applyBorder="1" applyAlignment="1">
      <alignment horizontal="center"/>
    </xf>
    <xf numFmtId="166" fontId="244" fillId="0" borderId="191" xfId="72" applyNumberFormat="1" applyFont="1" applyBorder="1" applyAlignment="1">
      <alignment horizontal="center"/>
    </xf>
    <xf numFmtId="165" fontId="245" fillId="0" borderId="192" xfId="72" applyNumberFormat="1" applyFont="1" applyBorder="1" applyAlignment="1">
      <alignment horizontal="center"/>
    </xf>
    <xf numFmtId="175" fontId="244" fillId="0" borderId="195" xfId="72" applyNumberFormat="1" applyFont="1" applyBorder="1" applyAlignment="1">
      <alignment horizontal="center"/>
    </xf>
    <xf numFmtId="175" fontId="244" fillId="0" borderId="196" xfId="72" applyNumberFormat="1" applyFont="1" applyBorder="1" applyAlignment="1">
      <alignment horizontal="left"/>
    </xf>
    <xf numFmtId="2" fontId="180" fillId="0" borderId="0" xfId="72" applyNumberFormat="1" applyFont="1"/>
    <xf numFmtId="1" fontId="180" fillId="0" borderId="0" xfId="72" applyNumberFormat="1" applyFont="1"/>
    <xf numFmtId="166" fontId="178" fillId="0" borderId="0" xfId="72" applyNumberFormat="1" applyFont="1"/>
    <xf numFmtId="175" fontId="183" fillId="0" borderId="0" xfId="72" applyNumberFormat="1" applyFont="1"/>
    <xf numFmtId="0" fontId="256" fillId="0" borderId="0" xfId="72" applyFont="1"/>
    <xf numFmtId="0" fontId="257" fillId="0" borderId="0" xfId="72" applyFont="1"/>
    <xf numFmtId="0" fontId="95" fillId="58" borderId="10" xfId="52" applyFont="1" applyFill="1" applyBorder="1" applyAlignment="1">
      <alignment horizontal="center"/>
    </xf>
    <xf numFmtId="0" fontId="91" fillId="58" borderId="10" xfId="52" applyFont="1" applyFill="1" applyBorder="1" applyAlignment="1">
      <alignment horizontal="center"/>
    </xf>
    <xf numFmtId="0" fontId="62" fillId="0" borderId="35" xfId="67" applyFont="1" applyBorder="1" applyAlignment="1">
      <alignment horizontal="center"/>
    </xf>
    <xf numFmtId="0" fontId="62" fillId="0" borderId="54" xfId="67" applyFont="1" applyBorder="1" applyAlignment="1">
      <alignment horizontal="center"/>
    </xf>
    <xf numFmtId="0" fontId="2" fillId="64" borderId="176" xfId="115" applyFill="1" applyBorder="1"/>
    <xf numFmtId="0" fontId="2" fillId="65" borderId="176" xfId="115" applyFill="1" applyBorder="1" applyAlignment="1">
      <alignment wrapText="1"/>
    </xf>
    <xf numFmtId="0" fontId="2" fillId="65" borderId="176" xfId="115" applyFill="1" applyBorder="1"/>
    <xf numFmtId="1" fontId="2" fillId="65" borderId="176" xfId="115" applyNumberFormat="1" applyFill="1" applyBorder="1" applyAlignment="1">
      <alignment wrapText="1"/>
    </xf>
    <xf numFmtId="178" fontId="2" fillId="66" borderId="176" xfId="115" applyNumberFormat="1" applyFill="1" applyBorder="1" applyAlignment="1">
      <alignment wrapText="1"/>
    </xf>
    <xf numFmtId="0" fontId="2" fillId="0" borderId="0" xfId="115"/>
    <xf numFmtId="0" fontId="21" fillId="64" borderId="176" xfId="0" applyFont="1" applyFill="1" applyBorder="1"/>
    <xf numFmtId="0" fontId="21" fillId="65" borderId="176" xfId="0" applyFont="1" applyFill="1" applyBorder="1" applyAlignment="1">
      <alignment wrapText="1"/>
    </xf>
    <xf numFmtId="0" fontId="21" fillId="0" borderId="176" xfId="0" applyFont="1" applyBorder="1"/>
    <xf numFmtId="0" fontId="72" fillId="0" borderId="0" xfId="116" applyFont="1"/>
    <xf numFmtId="0" fontId="72" fillId="25" borderId="0" xfId="116" applyFont="1" applyFill="1"/>
    <xf numFmtId="0" fontId="79" fillId="0" borderId="0" xfId="116" applyFont="1"/>
    <xf numFmtId="0" fontId="76" fillId="0" borderId="114" xfId="116" applyFont="1" applyBorder="1"/>
    <xf numFmtId="0" fontId="78" fillId="0" borderId="0" xfId="116" applyFont="1"/>
    <xf numFmtId="0" fontId="72" fillId="0" borderId="0" xfId="116" applyFont="1" applyAlignment="1">
      <alignment horizontal="center"/>
    </xf>
    <xf numFmtId="0" fontId="77" fillId="0" borderId="0" xfId="116" applyFont="1"/>
    <xf numFmtId="0" fontId="75" fillId="0" borderId="0" xfId="116" applyFont="1"/>
    <xf numFmtId="0" fontId="167" fillId="0" borderId="0" xfId="116" applyFont="1"/>
    <xf numFmtId="0" fontId="134" fillId="0" borderId="114" xfId="116" applyFont="1" applyBorder="1"/>
    <xf numFmtId="0" fontId="166" fillId="0" borderId="0" xfId="116" applyFont="1"/>
    <xf numFmtId="0" fontId="74" fillId="0" borderId="0" xfId="116" applyFont="1"/>
    <xf numFmtId="0" fontId="165" fillId="0" borderId="0" xfId="116" applyFont="1"/>
    <xf numFmtId="0" fontId="164" fillId="0" borderId="114" xfId="116" applyFont="1" applyBorder="1"/>
    <xf numFmtId="0" fontId="163" fillId="0" borderId="0" xfId="116" applyFont="1"/>
    <xf numFmtId="0" fontId="162" fillId="0" borderId="0" xfId="116" applyFont="1"/>
    <xf numFmtId="1" fontId="52" fillId="45" borderId="39" xfId="116" applyNumberFormat="1" applyFont="1" applyFill="1" applyBorder="1"/>
    <xf numFmtId="170" fontId="62" fillId="61" borderId="57" xfId="117" applyNumberFormat="1" applyFont="1" applyFill="1" applyBorder="1" applyAlignment="1">
      <alignment horizontal="right"/>
    </xf>
    <xf numFmtId="170" fontId="52" fillId="25" borderId="43" xfId="117" applyNumberFormat="1" applyFont="1" applyFill="1" applyBorder="1" applyAlignment="1">
      <alignment horizontal="right"/>
    </xf>
    <xf numFmtId="0" fontId="52" fillId="25" borderId="126" xfId="116" applyFont="1" applyFill="1" applyBorder="1"/>
    <xf numFmtId="2" fontId="62" fillId="61" borderId="136" xfId="116" applyNumberFormat="1" applyFont="1" applyFill="1" applyBorder="1"/>
    <xf numFmtId="2" fontId="52" fillId="25" borderId="43" xfId="116" applyNumberFormat="1" applyFont="1" applyFill="1" applyBorder="1"/>
    <xf numFmtId="2" fontId="52" fillId="25" borderId="39" xfId="116" applyNumberFormat="1" applyFont="1" applyFill="1" applyBorder="1"/>
    <xf numFmtId="170" fontId="52" fillId="25" borderId="30" xfId="117" applyNumberFormat="1" applyFont="1" applyFill="1" applyBorder="1" applyAlignment="1">
      <alignment horizontal="right"/>
    </xf>
    <xf numFmtId="2" fontId="52" fillId="25" borderId="0" xfId="116" applyNumberFormat="1" applyFont="1" applyFill="1"/>
    <xf numFmtId="2" fontId="262" fillId="0" borderId="0" xfId="116" applyNumberFormat="1" applyFont="1"/>
    <xf numFmtId="2" fontId="262" fillId="0" borderId="0" xfId="117" applyNumberFormat="1" applyFont="1" applyFill="1" applyBorder="1" applyAlignment="1">
      <alignment horizontal="right"/>
    </xf>
    <xf numFmtId="2" fontId="262" fillId="0" borderId="114" xfId="117" applyNumberFormat="1" applyFont="1" applyFill="1" applyBorder="1" applyAlignment="1">
      <alignment horizontal="right"/>
    </xf>
    <xf numFmtId="2" fontId="262" fillId="0" borderId="0" xfId="116" applyNumberFormat="1" applyFont="1" applyAlignment="1">
      <alignment horizontal="center"/>
    </xf>
    <xf numFmtId="2" fontId="262" fillId="0" borderId="42" xfId="116" applyNumberFormat="1" applyFont="1" applyBorder="1" applyAlignment="1">
      <alignment horizontal="center"/>
    </xf>
    <xf numFmtId="165" fontId="69" fillId="0" borderId="57" xfId="116" applyNumberFormat="1" applyFont="1" applyBorder="1" applyAlignment="1">
      <alignment horizontal="center"/>
    </xf>
    <xf numFmtId="0" fontId="52" fillId="0" borderId="55" xfId="116" applyFont="1" applyBorder="1" applyAlignment="1">
      <alignment horizontal="center"/>
    </xf>
    <xf numFmtId="0" fontId="52" fillId="0" borderId="43" xfId="116" applyFont="1" applyBorder="1" applyAlignment="1">
      <alignment horizontal="center"/>
    </xf>
    <xf numFmtId="0" fontId="52" fillId="0" borderId="30" xfId="116" applyFont="1" applyBorder="1" applyAlignment="1">
      <alignment horizontal="center"/>
    </xf>
    <xf numFmtId="1" fontId="52" fillId="45" borderId="53" xfId="116" applyNumberFormat="1" applyFont="1" applyFill="1" applyBorder="1"/>
    <xf numFmtId="170" fontId="62" fillId="61" borderId="112" xfId="117" applyNumberFormat="1" applyFont="1" applyFill="1" applyBorder="1" applyAlignment="1">
      <alignment horizontal="right"/>
    </xf>
    <xf numFmtId="170" fontId="52" fillId="25" borderId="125" xfId="117" applyNumberFormat="1" applyFont="1" applyFill="1" applyBorder="1" applyAlignment="1">
      <alignment horizontal="right"/>
    </xf>
    <xf numFmtId="0" fontId="52" fillId="25" borderId="114" xfId="116" applyFont="1" applyFill="1" applyBorder="1"/>
    <xf numFmtId="2" fontId="62" fillId="61" borderId="15" xfId="116" applyNumberFormat="1" applyFont="1" applyFill="1" applyBorder="1"/>
    <xf numFmtId="2" fontId="52" fillId="25" borderId="125" xfId="116" applyNumberFormat="1" applyFont="1" applyFill="1" applyBorder="1"/>
    <xf numFmtId="170" fontId="52" fillId="25" borderId="40" xfId="117" applyNumberFormat="1" applyFont="1" applyFill="1" applyBorder="1" applyAlignment="1">
      <alignment horizontal="right"/>
    </xf>
    <xf numFmtId="165" fontId="69" fillId="0" borderId="112" xfId="116" applyNumberFormat="1" applyFont="1" applyBorder="1" applyAlignment="1">
      <alignment horizontal="center"/>
    </xf>
    <xf numFmtId="0" fontId="52" fillId="0" borderId="41" xfId="116" applyFont="1" applyBorder="1" applyAlignment="1">
      <alignment horizontal="center"/>
    </xf>
    <xf numFmtId="0" fontId="52" fillId="0" borderId="125" xfId="116" applyFont="1" applyBorder="1" applyAlignment="1">
      <alignment horizontal="center"/>
    </xf>
    <xf numFmtId="0" fontId="52" fillId="0" borderId="40" xfId="116" applyFont="1" applyBorder="1" applyAlignment="1">
      <alignment horizontal="center"/>
    </xf>
    <xf numFmtId="2" fontId="262" fillId="0" borderId="12" xfId="116" applyNumberFormat="1" applyFont="1" applyBorder="1"/>
    <xf numFmtId="0" fontId="52" fillId="0" borderId="34" xfId="116" applyFont="1" applyBorder="1" applyAlignment="1">
      <alignment horizontal="center"/>
    </xf>
    <xf numFmtId="0" fontId="69" fillId="0" borderId="0" xfId="116" applyFont="1"/>
    <xf numFmtId="2" fontId="69" fillId="25" borderId="0" xfId="116" applyNumberFormat="1" applyFont="1" applyFill="1"/>
    <xf numFmtId="169" fontId="69" fillId="25" borderId="0" xfId="116" applyNumberFormat="1" applyFont="1" applyFill="1"/>
    <xf numFmtId="0" fontId="69" fillId="25" borderId="0" xfId="116" applyFont="1" applyFill="1"/>
    <xf numFmtId="2" fontId="52" fillId="25" borderId="54" xfId="116" applyNumberFormat="1" applyFont="1" applyFill="1" applyBorder="1"/>
    <xf numFmtId="0" fontId="52" fillId="0" borderId="54" xfId="116" applyFont="1" applyBorder="1" applyAlignment="1">
      <alignment horizontal="center"/>
    </xf>
    <xf numFmtId="1" fontId="52" fillId="45" borderId="38" xfId="116" applyNumberFormat="1" applyFont="1" applyFill="1" applyBorder="1"/>
    <xf numFmtId="170" fontId="62" fillId="61" borderId="133" xfId="117" applyNumberFormat="1" applyFont="1" applyFill="1" applyBorder="1" applyAlignment="1">
      <alignment horizontal="right"/>
    </xf>
    <xf numFmtId="170" fontId="52" fillId="25" borderId="128" xfId="117" applyNumberFormat="1" applyFont="1" applyFill="1" applyBorder="1" applyAlignment="1">
      <alignment horizontal="right"/>
    </xf>
    <xf numFmtId="0" fontId="52" fillId="25" borderId="129" xfId="116" applyFont="1" applyFill="1" applyBorder="1"/>
    <xf numFmtId="2" fontId="62" fillId="61" borderId="137" xfId="116" applyNumberFormat="1" applyFont="1" applyFill="1" applyBorder="1"/>
    <xf numFmtId="2" fontId="52" fillId="25" borderId="128" xfId="116" applyNumberFormat="1" applyFont="1" applyFill="1" applyBorder="1"/>
    <xf numFmtId="2" fontId="52" fillId="25" borderId="35" xfId="116" applyNumberFormat="1" applyFont="1" applyFill="1" applyBorder="1"/>
    <xf numFmtId="170" fontId="52" fillId="25" borderId="34" xfId="117" applyNumberFormat="1" applyFont="1" applyFill="1" applyBorder="1" applyAlignment="1">
      <alignment horizontal="right"/>
    </xf>
    <xf numFmtId="165" fontId="69" fillId="0" borderId="133" xfId="116" applyNumberFormat="1" applyFont="1" applyBorder="1" applyAlignment="1">
      <alignment horizontal="center"/>
    </xf>
    <xf numFmtId="0" fontId="52" fillId="0" borderId="36" xfId="116" applyFont="1" applyBorder="1" applyAlignment="1">
      <alignment horizontal="center"/>
    </xf>
    <xf numFmtId="0" fontId="52" fillId="0" borderId="128" xfId="116" applyFont="1" applyBorder="1" applyAlignment="1">
      <alignment horizontal="center"/>
    </xf>
    <xf numFmtId="0" fontId="52" fillId="0" borderId="35" xfId="116" applyFont="1" applyBorder="1" applyAlignment="1">
      <alignment horizontal="center"/>
    </xf>
    <xf numFmtId="170" fontId="62" fillId="61" borderId="56" xfId="117" applyNumberFormat="1" applyFont="1" applyFill="1" applyBorder="1" applyAlignment="1">
      <alignment horizontal="right"/>
    </xf>
    <xf numFmtId="4" fontId="52" fillId="25" borderId="126" xfId="116" applyNumberFormat="1" applyFont="1" applyFill="1" applyBorder="1" applyAlignment="1">
      <alignment horizontal="center"/>
    </xf>
    <xf numFmtId="170" fontId="62" fillId="61" borderId="54" xfId="117" applyNumberFormat="1" applyFont="1" applyFill="1" applyBorder="1" applyAlignment="1">
      <alignment horizontal="right"/>
    </xf>
    <xf numFmtId="0" fontId="52" fillId="0" borderId="0" xfId="116" applyFont="1" applyAlignment="1">
      <alignment horizontal="center"/>
    </xf>
    <xf numFmtId="170" fontId="62" fillId="61" borderId="42" xfId="117" applyNumberFormat="1" applyFont="1" applyFill="1" applyBorder="1" applyAlignment="1">
      <alignment horizontal="right"/>
    </xf>
    <xf numFmtId="4" fontId="52" fillId="25" borderId="114" xfId="116" applyNumberFormat="1" applyFont="1" applyFill="1" applyBorder="1" applyAlignment="1">
      <alignment horizontal="center"/>
    </xf>
    <xf numFmtId="170" fontId="62" fillId="61" borderId="0" xfId="117" applyNumberFormat="1" applyFont="1" applyFill="1" applyBorder="1" applyAlignment="1">
      <alignment horizontal="right"/>
    </xf>
    <xf numFmtId="170" fontId="62" fillId="61" borderId="37" xfId="117" applyNumberFormat="1" applyFont="1" applyFill="1" applyBorder="1" applyAlignment="1">
      <alignment horizontal="right"/>
    </xf>
    <xf numFmtId="4" fontId="52" fillId="25" borderId="129" xfId="116" applyNumberFormat="1" applyFont="1" applyFill="1" applyBorder="1" applyAlignment="1">
      <alignment horizontal="center"/>
    </xf>
    <xf numFmtId="170" fontId="62" fillId="61" borderId="35" xfId="117" applyNumberFormat="1" applyFont="1" applyFill="1" applyBorder="1" applyAlignment="1">
      <alignment horizontal="right"/>
    </xf>
    <xf numFmtId="0" fontId="52" fillId="0" borderId="12" xfId="116" applyFont="1" applyBorder="1" applyAlignment="1">
      <alignment horizontal="center"/>
    </xf>
    <xf numFmtId="1" fontId="52" fillId="45" borderId="18" xfId="116" applyNumberFormat="1" applyFont="1" applyFill="1" applyBorder="1"/>
    <xf numFmtId="170" fontId="52" fillId="25" borderId="33" xfId="117" applyNumberFormat="1" applyFont="1" applyFill="1" applyBorder="1" applyAlignment="1">
      <alignment horizontal="right"/>
    </xf>
    <xf numFmtId="165" fontId="69" fillId="0" borderId="68" xfId="116" applyNumberFormat="1" applyFont="1" applyBorder="1" applyAlignment="1">
      <alignment horizontal="center"/>
    </xf>
    <xf numFmtId="0" fontId="52" fillId="0" borderId="67" xfId="116" applyFont="1" applyBorder="1" applyAlignment="1">
      <alignment horizontal="center"/>
    </xf>
    <xf numFmtId="0" fontId="52" fillId="0" borderId="17" xfId="116" applyFont="1" applyBorder="1" applyAlignment="1">
      <alignment horizontal="center"/>
    </xf>
    <xf numFmtId="0" fontId="52" fillId="0" borderId="109" xfId="116" applyFont="1" applyBorder="1" applyAlignment="1">
      <alignment horizontal="center"/>
    </xf>
    <xf numFmtId="0" fontId="69" fillId="0" borderId="63" xfId="116" applyFont="1" applyBorder="1" applyAlignment="1">
      <alignment horizontal="center"/>
    </xf>
    <xf numFmtId="2" fontId="262" fillId="0" borderId="126" xfId="117" applyNumberFormat="1" applyFont="1" applyFill="1" applyBorder="1" applyAlignment="1">
      <alignment horizontal="right"/>
    </xf>
    <xf numFmtId="170" fontId="62" fillId="61" borderId="71" xfId="117" applyNumberFormat="1" applyFont="1" applyFill="1" applyBorder="1" applyAlignment="1">
      <alignment horizontal="right"/>
    </xf>
    <xf numFmtId="170" fontId="52" fillId="25" borderId="17" xfId="117" applyNumberFormat="1" applyFont="1" applyFill="1" applyBorder="1" applyAlignment="1">
      <alignment horizontal="right"/>
    </xf>
    <xf numFmtId="4" fontId="52" fillId="25" borderId="66" xfId="116" applyNumberFormat="1" applyFont="1" applyFill="1" applyBorder="1" applyAlignment="1">
      <alignment horizontal="center"/>
    </xf>
    <xf numFmtId="170" fontId="62" fillId="61" borderId="109" xfId="117" applyNumberFormat="1" applyFont="1" applyFill="1" applyBorder="1" applyAlignment="1">
      <alignment horizontal="right"/>
    </xf>
    <xf numFmtId="2" fontId="52" fillId="25" borderId="109" xfId="116" applyNumberFormat="1" applyFont="1" applyFill="1" applyBorder="1"/>
    <xf numFmtId="2" fontId="262" fillId="0" borderId="197" xfId="116" applyNumberFormat="1" applyFont="1" applyBorder="1"/>
    <xf numFmtId="2" fontId="262" fillId="0" borderId="54" xfId="117" applyNumberFormat="1" applyFont="1" applyFill="1" applyBorder="1" applyAlignment="1">
      <alignment horizontal="right"/>
    </xf>
    <xf numFmtId="2" fontId="262" fillId="0" borderId="54" xfId="116" applyNumberFormat="1" applyFont="1" applyBorder="1" applyAlignment="1">
      <alignment horizontal="center"/>
    </xf>
    <xf numFmtId="2" fontId="262" fillId="0" borderId="56" xfId="116" applyNumberFormat="1" applyFont="1" applyBorder="1" applyAlignment="1">
      <alignment horizontal="center"/>
    </xf>
    <xf numFmtId="0" fontId="69" fillId="0" borderId="56" xfId="116" applyFont="1" applyBorder="1" applyAlignment="1">
      <alignment horizontal="center"/>
    </xf>
    <xf numFmtId="0" fontId="69" fillId="0" borderId="42" xfId="116" applyFont="1" applyBorder="1" applyAlignment="1">
      <alignment horizontal="center"/>
    </xf>
    <xf numFmtId="0" fontId="69" fillId="0" borderId="112" xfId="116" applyFont="1" applyBorder="1" applyAlignment="1">
      <alignment horizontal="center"/>
    </xf>
    <xf numFmtId="170" fontId="62" fillId="61" borderId="68" xfId="117" applyNumberFormat="1" applyFont="1" applyFill="1" applyBorder="1" applyAlignment="1">
      <alignment horizontal="right"/>
    </xf>
    <xf numFmtId="0" fontId="52" fillId="0" borderId="33" xfId="116" applyFont="1" applyBorder="1" applyAlignment="1">
      <alignment horizontal="center"/>
    </xf>
    <xf numFmtId="2" fontId="52" fillId="25" borderId="40" xfId="116" applyNumberFormat="1" applyFont="1" applyFill="1" applyBorder="1"/>
    <xf numFmtId="0" fontId="69" fillId="0" borderId="53" xfId="116" applyFont="1" applyBorder="1" applyAlignment="1">
      <alignment horizontal="center"/>
    </xf>
    <xf numFmtId="4" fontId="52" fillId="25" borderId="54" xfId="116" applyNumberFormat="1" applyFont="1" applyFill="1" applyBorder="1" applyAlignment="1">
      <alignment horizontal="center"/>
    </xf>
    <xf numFmtId="0" fontId="69" fillId="0" borderId="0" xfId="116" applyFont="1" applyAlignment="1">
      <alignment horizontal="center"/>
    </xf>
    <xf numFmtId="2" fontId="69" fillId="0" borderId="0" xfId="116" applyNumberFormat="1" applyFont="1"/>
    <xf numFmtId="0" fontId="276" fillId="0" borderId="0" xfId="116" applyFont="1"/>
    <xf numFmtId="165" fontId="63" fillId="0" borderId="112" xfId="116" applyNumberFormat="1" applyFont="1" applyBorder="1" applyAlignment="1">
      <alignment horizontal="center"/>
    </xf>
    <xf numFmtId="0" fontId="62" fillId="0" borderId="41" xfId="116" applyFont="1" applyBorder="1" applyAlignment="1">
      <alignment horizontal="center"/>
    </xf>
    <xf numFmtId="0" fontId="62" fillId="0" borderId="125" xfId="116" applyFont="1" applyBorder="1" applyAlignment="1">
      <alignment horizontal="center"/>
    </xf>
    <xf numFmtId="0" fontId="52" fillId="25" borderId="0" xfId="116" applyFont="1" applyFill="1"/>
    <xf numFmtId="0" fontId="63" fillId="0" borderId="0" xfId="116" applyFont="1"/>
    <xf numFmtId="0" fontId="63" fillId="25" borderId="0" xfId="116" applyFont="1" applyFill="1" applyAlignment="1">
      <alignment horizontal="center"/>
    </xf>
    <xf numFmtId="0" fontId="63" fillId="25" borderId="0" xfId="116" applyFont="1" applyFill="1"/>
    <xf numFmtId="0" fontId="175" fillId="25" borderId="18" xfId="116" applyFont="1" applyFill="1" applyBorder="1"/>
    <xf numFmtId="165" fontId="62" fillId="61" borderId="68" xfId="116" applyNumberFormat="1" applyFont="1" applyFill="1" applyBorder="1" applyAlignment="1">
      <alignment horizontal="center"/>
    </xf>
    <xf numFmtId="168" fontId="52" fillId="25" borderId="33" xfId="116" applyNumberFormat="1" applyFont="1" applyFill="1" applyBorder="1" applyAlignment="1">
      <alignment horizontal="center"/>
    </xf>
    <xf numFmtId="0" fontId="65" fillId="25" borderId="114" xfId="116" applyFont="1" applyFill="1" applyBorder="1"/>
    <xf numFmtId="165" fontId="62" fillId="61" borderId="124" xfId="116" applyNumberFormat="1" applyFont="1" applyFill="1" applyBorder="1" applyAlignment="1">
      <alignment horizontal="center"/>
    </xf>
    <xf numFmtId="0" fontId="65" fillId="25" borderId="0" xfId="116" applyFont="1" applyFill="1"/>
    <xf numFmtId="165" fontId="62" fillId="61" borderId="133" xfId="116" applyNumberFormat="1" applyFont="1" applyFill="1" applyBorder="1" applyAlignment="1">
      <alignment horizontal="center"/>
    </xf>
    <xf numFmtId="168" fontId="52" fillId="25" borderId="34" xfId="116" applyNumberFormat="1" applyFont="1" applyFill="1" applyBorder="1" applyAlignment="1">
      <alignment horizontal="center"/>
    </xf>
    <xf numFmtId="0" fontId="63" fillId="25" borderId="42" xfId="116" applyFont="1" applyFill="1" applyBorder="1"/>
    <xf numFmtId="1" fontId="57" fillId="0" borderId="0" xfId="116" applyNumberFormat="1" applyFont="1" applyAlignment="1">
      <alignment horizontal="centerContinuous"/>
    </xf>
    <xf numFmtId="41" fontId="62" fillId="0" borderId="0" xfId="116" applyNumberFormat="1" applyFont="1" applyAlignment="1">
      <alignment horizontal="left"/>
    </xf>
    <xf numFmtId="41" fontId="62" fillId="0" borderId="22" xfId="116" applyNumberFormat="1" applyFont="1" applyBorder="1" applyAlignment="1">
      <alignment horizontal="left"/>
    </xf>
    <xf numFmtId="165" fontId="52" fillId="0" borderId="35" xfId="116" applyNumberFormat="1" applyFont="1" applyBorder="1" applyAlignment="1">
      <alignment horizontal="center"/>
    </xf>
    <xf numFmtId="165" fontId="52" fillId="0" borderId="37" xfId="116" applyNumberFormat="1" applyFont="1" applyBorder="1" applyAlignment="1">
      <alignment horizontal="center"/>
    </xf>
    <xf numFmtId="165" fontId="52" fillId="0" borderId="133" xfId="116" applyNumberFormat="1" applyFont="1" applyBorder="1" applyAlignment="1">
      <alignment horizontal="center"/>
    </xf>
    <xf numFmtId="0" fontId="68" fillId="25" borderId="39" xfId="116" applyFont="1" applyFill="1" applyBorder="1" applyAlignment="1">
      <alignment horizontal="center"/>
    </xf>
    <xf numFmtId="0" fontId="63" fillId="0" borderId="0" xfId="116" applyFont="1" applyAlignment="1">
      <alignment horizontal="center"/>
    </xf>
    <xf numFmtId="0" fontId="67" fillId="25" borderId="0" xfId="116" applyFont="1" applyFill="1" applyAlignment="1">
      <alignment horizontal="left"/>
    </xf>
    <xf numFmtId="0" fontId="66" fillId="25" borderId="10" xfId="116" applyFont="1" applyFill="1" applyBorder="1"/>
    <xf numFmtId="0" fontId="66" fillId="25" borderId="10" xfId="116" applyFont="1" applyFill="1" applyBorder="1" applyAlignment="1">
      <alignment horizontal="right"/>
    </xf>
    <xf numFmtId="1" fontId="62" fillId="61" borderId="57" xfId="116" quotePrefix="1" applyNumberFormat="1" applyFont="1" applyFill="1" applyBorder="1" applyAlignment="1">
      <alignment horizontal="center" vertical="center" wrapText="1"/>
    </xf>
    <xf numFmtId="41" fontId="52" fillId="25" borderId="43" xfId="116" quotePrefix="1" applyNumberFormat="1" applyFont="1" applyFill="1" applyBorder="1" applyAlignment="1" applyProtection="1">
      <alignment horizontal="center" vertical="center"/>
      <protection locked="0"/>
    </xf>
    <xf numFmtId="1" fontId="62" fillId="61" borderId="136" xfId="116" quotePrefix="1" applyNumberFormat="1" applyFont="1" applyFill="1" applyBorder="1" applyAlignment="1">
      <alignment horizontal="center" vertical="center" wrapText="1"/>
    </xf>
    <xf numFmtId="1" fontId="62" fillId="61" borderId="56" xfId="116" quotePrefix="1" applyNumberFormat="1" applyFont="1" applyFill="1" applyBorder="1" applyAlignment="1">
      <alignment horizontal="center" vertical="center" wrapText="1"/>
    </xf>
    <xf numFmtId="0" fontId="1" fillId="0" borderId="109" xfId="116" applyBorder="1"/>
    <xf numFmtId="41" fontId="62" fillId="25" borderId="109" xfId="116" applyNumberFormat="1" applyFont="1" applyFill="1" applyBorder="1" applyAlignment="1">
      <alignment horizontal="center"/>
    </xf>
    <xf numFmtId="1" fontId="62" fillId="25" borderId="109" xfId="116" applyNumberFormat="1" applyFont="1" applyFill="1" applyBorder="1"/>
    <xf numFmtId="1" fontId="52" fillId="25" borderId="68" xfId="116" applyNumberFormat="1" applyFont="1" applyFill="1" applyBorder="1" applyAlignment="1">
      <alignment horizontal="centerContinuous"/>
    </xf>
    <xf numFmtId="1" fontId="52" fillId="25" borderId="67" xfId="116" applyNumberFormat="1" applyFont="1" applyFill="1" applyBorder="1" applyAlignment="1">
      <alignment horizontal="centerContinuous"/>
    </xf>
    <xf numFmtId="0" fontId="52" fillId="25" borderId="17" xfId="116" applyFont="1" applyFill="1" applyBorder="1" applyAlignment="1">
      <alignment horizontal="centerContinuous"/>
    </xf>
    <xf numFmtId="0" fontId="61" fillId="0" borderId="38" xfId="116" applyFont="1" applyBorder="1" applyAlignment="1">
      <alignment horizontal="center"/>
    </xf>
    <xf numFmtId="0" fontId="44" fillId="0" borderId="0" xfId="116" applyFont="1"/>
    <xf numFmtId="0" fontId="60" fillId="25" borderId="0" xfId="116" applyFont="1" applyFill="1"/>
    <xf numFmtId="0" fontId="44" fillId="25" borderId="0" xfId="116" applyFont="1" applyFill="1"/>
    <xf numFmtId="1" fontId="59" fillId="42" borderId="71" xfId="116" applyNumberFormat="1" applyFont="1" applyFill="1" applyBorder="1" applyAlignment="1">
      <alignment horizontal="centerContinuous"/>
    </xf>
    <xf numFmtId="41" fontId="59" fillId="42" borderId="33" xfId="116" applyNumberFormat="1" applyFont="1" applyFill="1" applyBorder="1" applyAlignment="1">
      <alignment horizontal="centerContinuous"/>
    </xf>
    <xf numFmtId="0" fontId="161" fillId="25" borderId="66" xfId="116" applyFont="1" applyFill="1" applyBorder="1"/>
    <xf numFmtId="1" fontId="58" fillId="24" borderId="66" xfId="116" applyNumberFormat="1" applyFont="1" applyFill="1" applyBorder="1" applyAlignment="1">
      <alignment horizontal="centerContinuous"/>
    </xf>
    <xf numFmtId="41" fontId="58" fillId="24" borderId="33" xfId="116" applyNumberFormat="1" applyFont="1" applyFill="1" applyBorder="1" applyAlignment="1">
      <alignment horizontal="centerContinuous"/>
    </xf>
    <xf numFmtId="0" fontId="160" fillId="25" borderId="109" xfId="116" applyFont="1" applyFill="1" applyBorder="1"/>
    <xf numFmtId="1" fontId="58" fillId="25" borderId="71" xfId="116" applyNumberFormat="1" applyFont="1" applyFill="1" applyBorder="1" applyAlignment="1">
      <alignment horizontal="centerContinuous"/>
    </xf>
    <xf numFmtId="41" fontId="58" fillId="25" borderId="33" xfId="116" applyNumberFormat="1" applyFont="1" applyFill="1" applyBorder="1" applyAlignment="1">
      <alignment horizontal="centerContinuous"/>
    </xf>
    <xf numFmtId="0" fontId="44" fillId="0" borderId="0" xfId="116" applyFont="1" applyAlignment="1">
      <alignment horizontal="center"/>
    </xf>
    <xf numFmtId="167" fontId="48" fillId="25" borderId="0" xfId="116" applyNumberFormat="1" applyFont="1" applyFill="1" applyAlignment="1">
      <alignment horizontal="right"/>
    </xf>
    <xf numFmtId="167" fontId="49" fillId="25" borderId="10" xfId="116" applyNumberFormat="1" applyFont="1" applyFill="1" applyBorder="1" applyAlignment="1" applyProtection="1">
      <alignment horizontal="right"/>
      <protection locked="0"/>
    </xf>
    <xf numFmtId="0" fontId="49" fillId="25" borderId="10" xfId="116" applyFont="1" applyFill="1" applyBorder="1" applyAlignment="1" applyProtection="1">
      <alignment horizontal="right"/>
      <protection locked="0"/>
    </xf>
    <xf numFmtId="0" fontId="47" fillId="25" borderId="0" xfId="116" applyFont="1" applyFill="1"/>
    <xf numFmtId="0" fontId="51" fillId="25" borderId="114" xfId="116" applyFont="1" applyFill="1" applyBorder="1"/>
    <xf numFmtId="0" fontId="40" fillId="25" borderId="0" xfId="116" applyFont="1" applyFill="1"/>
    <xf numFmtId="0" fontId="56" fillId="25" borderId="0" xfId="116" applyFont="1" applyFill="1"/>
    <xf numFmtId="0" fontId="55" fillId="25" borderId="0" xfId="116" applyFont="1" applyFill="1"/>
    <xf numFmtId="0" fontId="50" fillId="25" borderId="0" xfId="116" applyFont="1" applyFill="1"/>
    <xf numFmtId="0" fontId="57" fillId="25" borderId="0" xfId="116" applyFont="1" applyFill="1"/>
    <xf numFmtId="0" fontId="44" fillId="0" borderId="0" xfId="116" applyFont="1" applyProtection="1">
      <protection locked="0"/>
    </xf>
    <xf numFmtId="167" fontId="48" fillId="25" borderId="0" xfId="116" applyNumberFormat="1" applyFont="1" applyFill="1" applyAlignment="1" applyProtection="1">
      <alignment horizontal="right"/>
      <protection locked="0"/>
    </xf>
    <xf numFmtId="0" fontId="44" fillId="25" borderId="0" xfId="116" applyFont="1" applyFill="1" applyProtection="1">
      <protection locked="0"/>
    </xf>
    <xf numFmtId="0" fontId="47" fillId="25" borderId="0" xfId="116" applyFont="1" applyFill="1" applyProtection="1">
      <protection locked="0"/>
    </xf>
    <xf numFmtId="0" fontId="51" fillId="25" borderId="114" xfId="116" applyFont="1" applyFill="1" applyBorder="1" applyProtection="1">
      <protection locked="0"/>
    </xf>
    <xf numFmtId="0" fontId="40" fillId="25" borderId="0" xfId="116" applyFont="1" applyFill="1" applyProtection="1">
      <protection locked="0"/>
    </xf>
    <xf numFmtId="0" fontId="54" fillId="25" borderId="0" xfId="116" applyFont="1" applyFill="1" applyProtection="1">
      <protection locked="0"/>
    </xf>
    <xf numFmtId="0" fontId="53" fillId="42" borderId="10" xfId="116" applyFont="1" applyFill="1" applyBorder="1" applyAlignment="1" applyProtection="1">
      <alignment horizontal="center"/>
      <protection locked="0"/>
    </xf>
    <xf numFmtId="0" fontId="273" fillId="25" borderId="0" xfId="116" applyFont="1" applyFill="1" applyProtection="1">
      <protection locked="0"/>
    </xf>
    <xf numFmtId="0" fontId="28" fillId="25" borderId="0" xfId="116" applyFont="1" applyFill="1" applyProtection="1">
      <protection locked="0"/>
    </xf>
    <xf numFmtId="0" fontId="44" fillId="0" borderId="0" xfId="116" applyFont="1" applyAlignment="1" applyProtection="1">
      <alignment horizontal="center"/>
      <protection locked="0"/>
    </xf>
    <xf numFmtId="0" fontId="51" fillId="25" borderId="0" xfId="116" applyFont="1" applyFill="1" applyProtection="1">
      <protection locked="0"/>
    </xf>
    <xf numFmtId="0" fontId="32" fillId="25" borderId="0" xfId="116" applyFont="1" applyFill="1" applyProtection="1">
      <protection locked="0"/>
    </xf>
    <xf numFmtId="2" fontId="58" fillId="25" borderId="0" xfId="116" applyNumberFormat="1" applyFont="1" applyFill="1" applyAlignment="1" applyProtection="1">
      <alignment horizontal="center"/>
      <protection locked="0"/>
    </xf>
    <xf numFmtId="0" fontId="50" fillId="25" borderId="0" xfId="116" applyFont="1" applyFill="1" applyProtection="1">
      <protection locked="0"/>
    </xf>
    <xf numFmtId="0" fontId="57" fillId="25" borderId="0" xfId="116" applyFont="1" applyFill="1" applyProtection="1">
      <protection locked="0"/>
    </xf>
    <xf numFmtId="0" fontId="49" fillId="25" borderId="0" xfId="116" applyFont="1" applyFill="1" applyProtection="1">
      <protection locked="0"/>
    </xf>
    <xf numFmtId="0" fontId="52" fillId="25" borderId="0" xfId="116" applyFont="1" applyFill="1" applyAlignment="1" applyProtection="1">
      <alignment horizontal="center"/>
      <protection locked="0"/>
    </xf>
    <xf numFmtId="0" fontId="263" fillId="61" borderId="10" xfId="116" applyFont="1" applyFill="1" applyBorder="1" applyAlignment="1" applyProtection="1">
      <alignment horizontal="center" vertical="center"/>
      <protection locked="0"/>
    </xf>
    <xf numFmtId="0" fontId="259" fillId="25" borderId="10" xfId="116" applyFont="1" applyFill="1" applyBorder="1" applyAlignment="1" applyProtection="1">
      <alignment horizontal="center" vertical="center"/>
      <protection locked="0"/>
    </xf>
    <xf numFmtId="0" fontId="40" fillId="0" borderId="0" xfId="116" applyFont="1" applyProtection="1">
      <protection locked="0"/>
    </xf>
    <xf numFmtId="164" fontId="263" fillId="61" borderId="10" xfId="116" applyNumberFormat="1" applyFont="1" applyFill="1" applyBorder="1" applyAlignment="1" applyProtection="1">
      <alignment horizontal="center"/>
      <protection locked="0"/>
    </xf>
    <xf numFmtId="164" fontId="46" fillId="25" borderId="10" xfId="116" applyNumberFormat="1" applyFont="1" applyFill="1" applyBorder="1" applyAlignment="1" applyProtection="1">
      <alignment horizontal="right"/>
      <protection locked="0"/>
    </xf>
    <xf numFmtId="0" fontId="48" fillId="25" borderId="0" xfId="116" applyFont="1" applyFill="1" applyAlignment="1">
      <alignment horizontal="right"/>
    </xf>
    <xf numFmtId="0" fontId="44" fillId="25" borderId="35" xfId="116" applyFont="1" applyFill="1" applyBorder="1"/>
    <xf numFmtId="9" fontId="174" fillId="0" borderId="35" xfId="118" applyFont="1" applyFill="1" applyBorder="1"/>
    <xf numFmtId="0" fontId="174" fillId="0" borderId="35" xfId="116" applyFont="1" applyBorder="1"/>
    <xf numFmtId="9" fontId="263" fillId="61" borderId="49" xfId="118" applyFont="1" applyFill="1" applyBorder="1" applyAlignment="1" applyProtection="1">
      <alignment horizontal="right"/>
      <protection locked="0"/>
    </xf>
    <xf numFmtId="9" fontId="174" fillId="25" borderId="49" xfId="118" applyFont="1" applyFill="1" applyBorder="1" applyAlignment="1" applyProtection="1">
      <alignment horizontal="right"/>
      <protection locked="0"/>
    </xf>
    <xf numFmtId="0" fontId="45" fillId="25" borderId="0" xfId="116" applyFont="1" applyFill="1"/>
    <xf numFmtId="0" fontId="273" fillId="25" borderId="0" xfId="116" applyFont="1" applyFill="1"/>
    <xf numFmtId="0" fontId="41" fillId="0" borderId="0" xfId="116" applyFont="1"/>
    <xf numFmtId="0" fontId="41" fillId="25" borderId="0" xfId="116" applyFont="1" applyFill="1"/>
    <xf numFmtId="0" fontId="271" fillId="61" borderId="66" xfId="116" applyFont="1" applyFill="1" applyBorder="1"/>
    <xf numFmtId="0" fontId="271" fillId="61" borderId="109" xfId="116" applyFont="1" applyFill="1" applyBorder="1"/>
    <xf numFmtId="0" fontId="270" fillId="61" borderId="66" xfId="116" applyFont="1" applyFill="1" applyBorder="1" applyAlignment="1">
      <alignment horizontal="center" vertical="center"/>
    </xf>
    <xf numFmtId="0" fontId="269" fillId="61" borderId="109" xfId="116" applyFont="1" applyFill="1" applyBorder="1" applyAlignment="1">
      <alignment horizontal="center" vertical="center"/>
    </xf>
    <xf numFmtId="0" fontId="269" fillId="61" borderId="124" xfId="116" applyFont="1" applyFill="1" applyBorder="1" applyAlignment="1">
      <alignment horizontal="center" vertical="center"/>
    </xf>
    <xf numFmtId="0" fontId="1" fillId="61" borderId="109" xfId="116" applyFill="1" applyBorder="1" applyAlignment="1">
      <alignment horizontal="left"/>
    </xf>
    <xf numFmtId="0" fontId="277" fillId="0" borderId="0" xfId="116" applyFont="1"/>
    <xf numFmtId="0" fontId="278" fillId="0" borderId="0" xfId="116" applyFont="1"/>
    <xf numFmtId="0" fontId="279" fillId="0" borderId="0" xfId="116" applyFont="1"/>
    <xf numFmtId="0" fontId="280" fillId="0" borderId="0" xfId="116" applyFont="1"/>
    <xf numFmtId="0" fontId="281" fillId="0" borderId="0" xfId="116" applyFont="1"/>
    <xf numFmtId="165" fontId="277" fillId="0" borderId="0" xfId="116" applyNumberFormat="1" applyFont="1"/>
    <xf numFmtId="0" fontId="277" fillId="0" borderId="0" xfId="116" applyFont="1" applyAlignment="1">
      <alignment horizontal="center"/>
    </xf>
    <xf numFmtId="40" fontId="62" fillId="62" borderId="57" xfId="117" applyNumberFormat="1" applyFont="1" applyFill="1" applyBorder="1" applyAlignment="1"/>
    <xf numFmtId="40" fontId="62" fillId="62" borderId="126" xfId="117" applyNumberFormat="1" applyFont="1" applyFill="1" applyBorder="1" applyAlignment="1"/>
    <xf numFmtId="40" fontId="62" fillId="62" borderId="43" xfId="117" applyNumberFormat="1" applyFont="1" applyFill="1" applyBorder="1" applyAlignment="1"/>
    <xf numFmtId="40" fontId="62" fillId="61" borderId="57" xfId="117" applyNumberFormat="1" applyFont="1" applyFill="1" applyBorder="1" applyAlignment="1"/>
    <xf numFmtId="40" fontId="62" fillId="61" borderId="126" xfId="117" applyNumberFormat="1" applyFont="1" applyFill="1" applyBorder="1" applyAlignment="1"/>
    <xf numFmtId="40" fontId="62" fillId="61" borderId="43" xfId="117" applyNumberFormat="1" applyFont="1" applyFill="1" applyBorder="1" applyAlignment="1"/>
    <xf numFmtId="40" fontId="52" fillId="0" borderId="57" xfId="116" applyNumberFormat="1" applyFont="1" applyBorder="1"/>
    <xf numFmtId="40" fontId="62" fillId="0" borderId="126" xfId="116" applyNumberFormat="1" applyFont="1" applyBorder="1"/>
    <xf numFmtId="40" fontId="52" fillId="0" borderId="43" xfId="117" applyNumberFormat="1" applyFont="1" applyFill="1" applyBorder="1" applyAlignment="1"/>
    <xf numFmtId="0" fontId="62" fillId="0" borderId="42" xfId="116" applyFont="1" applyBorder="1"/>
    <xf numFmtId="2" fontId="63" fillId="0" borderId="10" xfId="116" applyNumberFormat="1" applyFont="1" applyBorder="1"/>
    <xf numFmtId="0" fontId="63" fillId="0" borderId="10" xfId="116" applyFont="1" applyBorder="1" applyAlignment="1">
      <alignment horizontal="center"/>
    </xf>
    <xf numFmtId="0" fontId="63" fillId="0" borderId="10" xfId="116" applyFont="1" applyBorder="1"/>
    <xf numFmtId="2" fontId="69" fillId="0" borderId="10" xfId="116" applyNumberFormat="1" applyFont="1" applyBorder="1" applyAlignment="1">
      <alignment vertical="center"/>
    </xf>
    <xf numFmtId="167" fontId="63" fillId="0" borderId="10" xfId="116" applyNumberFormat="1" applyFont="1" applyBorder="1" applyAlignment="1">
      <alignment horizontal="center"/>
    </xf>
    <xf numFmtId="167" fontId="63" fillId="0" borderId="52" xfId="116" applyNumberFormat="1" applyFont="1" applyBorder="1" applyAlignment="1">
      <alignment horizontal="center"/>
    </xf>
    <xf numFmtId="165" fontId="63" fillId="0" borderId="57" xfId="116" applyNumberFormat="1" applyFont="1" applyBorder="1" applyAlignment="1">
      <alignment horizontal="center"/>
    </xf>
    <xf numFmtId="1" fontId="62" fillId="0" borderId="126" xfId="116" applyNumberFormat="1" applyFont="1" applyBorder="1" applyAlignment="1">
      <alignment horizontal="center"/>
    </xf>
    <xf numFmtId="0" fontId="282" fillId="0" borderId="54" xfId="116" applyFont="1" applyBorder="1" applyAlignment="1">
      <alignment horizontal="center"/>
    </xf>
    <xf numFmtId="0" fontId="62" fillId="0" borderId="54" xfId="116" applyFont="1" applyBorder="1" applyAlignment="1">
      <alignment horizontal="center"/>
    </xf>
    <xf numFmtId="0" fontId="62" fillId="0" borderId="30" xfId="116" applyFont="1" applyBorder="1" applyAlignment="1">
      <alignment horizontal="center"/>
    </xf>
    <xf numFmtId="0" fontId="62" fillId="0" borderId="54" xfId="116" applyFont="1" applyBorder="1"/>
    <xf numFmtId="40" fontId="62" fillId="62" borderId="112" xfId="117" applyNumberFormat="1" applyFont="1" applyFill="1" applyBorder="1" applyAlignment="1"/>
    <xf numFmtId="40" fontId="62" fillId="62" borderId="114" xfId="117" applyNumberFormat="1" applyFont="1" applyFill="1" applyBorder="1" applyAlignment="1"/>
    <xf numFmtId="40" fontId="62" fillId="62" borderId="125" xfId="117" applyNumberFormat="1" applyFont="1" applyFill="1" applyBorder="1" applyAlignment="1"/>
    <xf numFmtId="40" fontId="62" fillId="61" borderId="112" xfId="117" applyNumberFormat="1" applyFont="1" applyFill="1" applyBorder="1" applyAlignment="1"/>
    <xf numFmtId="40" fontId="62" fillId="61" borderId="114" xfId="117" applyNumberFormat="1" applyFont="1" applyFill="1" applyBorder="1" applyAlignment="1"/>
    <xf numFmtId="40" fontId="62" fillId="61" borderId="125" xfId="117" applyNumberFormat="1" applyFont="1" applyFill="1" applyBorder="1" applyAlignment="1"/>
    <xf numFmtId="40" fontId="52" fillId="0" borderId="112" xfId="116" applyNumberFormat="1" applyFont="1" applyBorder="1"/>
    <xf numFmtId="40" fontId="62" fillId="0" borderId="114" xfId="116" applyNumberFormat="1" applyFont="1" applyBorder="1"/>
    <xf numFmtId="40" fontId="52" fillId="0" borderId="125" xfId="117" applyNumberFormat="1" applyFont="1" applyFill="1" applyBorder="1" applyAlignment="1"/>
    <xf numFmtId="1" fontId="62" fillId="0" borderId="114" xfId="116" applyNumberFormat="1" applyFont="1" applyBorder="1" applyAlignment="1">
      <alignment horizontal="center"/>
    </xf>
    <xf numFmtId="0" fontId="282" fillId="0" borderId="0" xfId="116" applyFont="1" applyAlignment="1">
      <alignment horizontal="center"/>
    </xf>
    <xf numFmtId="0" fontId="62" fillId="0" borderId="0" xfId="116" applyFont="1" applyAlignment="1">
      <alignment horizontal="center"/>
    </xf>
    <xf numFmtId="0" fontId="62" fillId="0" borderId="40" xfId="116" applyFont="1" applyBorder="1" applyAlignment="1">
      <alignment horizontal="center"/>
    </xf>
    <xf numFmtId="0" fontId="62" fillId="0" borderId="0" xfId="116" applyFont="1"/>
    <xf numFmtId="0" fontId="62" fillId="0" borderId="15" xfId="116" applyFont="1" applyBorder="1"/>
    <xf numFmtId="40" fontId="62" fillId="62" borderId="133" xfId="117" applyNumberFormat="1" applyFont="1" applyFill="1" applyBorder="1" applyAlignment="1"/>
    <xf numFmtId="40" fontId="62" fillId="62" borderId="129" xfId="117" applyNumberFormat="1" applyFont="1" applyFill="1" applyBorder="1" applyAlignment="1"/>
    <xf numFmtId="40" fontId="62" fillId="62" borderId="128" xfId="117" applyNumberFormat="1" applyFont="1" applyFill="1" applyBorder="1" applyAlignment="1"/>
    <xf numFmtId="40" fontId="62" fillId="61" borderId="133" xfId="117" applyNumberFormat="1" applyFont="1" applyFill="1" applyBorder="1" applyAlignment="1"/>
    <xf numFmtId="40" fontId="62" fillId="61" borderId="129" xfId="117" applyNumberFormat="1" applyFont="1" applyFill="1" applyBorder="1" applyAlignment="1"/>
    <xf numFmtId="40" fontId="62" fillId="61" borderId="128" xfId="117" applyNumberFormat="1" applyFont="1" applyFill="1" applyBorder="1" applyAlignment="1"/>
    <xf numFmtId="40" fontId="52" fillId="0" borderId="133" xfId="116" applyNumberFormat="1" applyFont="1" applyBorder="1"/>
    <xf numFmtId="40" fontId="62" fillId="0" borderId="129" xfId="116" applyNumberFormat="1" applyFont="1" applyBorder="1"/>
    <xf numFmtId="40" fontId="52" fillId="0" borderId="128" xfId="117" applyNumberFormat="1" applyFont="1" applyFill="1" applyBorder="1" applyAlignment="1"/>
    <xf numFmtId="0" fontId="62" fillId="0" borderId="137" xfId="116" applyFont="1" applyBorder="1"/>
    <xf numFmtId="40" fontId="283" fillId="0" borderId="126" xfId="116" applyNumberFormat="1" applyFont="1" applyBorder="1"/>
    <xf numFmtId="0" fontId="62" fillId="0" borderId="30" xfId="116" applyFont="1" applyBorder="1"/>
    <xf numFmtId="165" fontId="69" fillId="0" borderId="10" xfId="116" applyNumberFormat="1" applyFont="1" applyBorder="1" applyAlignment="1">
      <alignment vertical="center"/>
    </xf>
    <xf numFmtId="0" fontId="62" fillId="0" borderId="40" xfId="116" applyFont="1" applyBorder="1"/>
    <xf numFmtId="165" fontId="63" fillId="0" borderId="133" xfId="116" applyNumberFormat="1" applyFont="1" applyBorder="1" applyAlignment="1">
      <alignment horizontal="center"/>
    </xf>
    <xf numFmtId="1" fontId="62" fillId="0" borderId="129" xfId="116" applyNumberFormat="1" applyFont="1" applyBorder="1" applyAlignment="1">
      <alignment horizontal="center"/>
    </xf>
    <xf numFmtId="0" fontId="282" fillId="0" borderId="35" xfId="116" applyFont="1" applyBorder="1" applyAlignment="1">
      <alignment horizontal="center"/>
    </xf>
    <xf numFmtId="0" fontId="62" fillId="0" borderId="35" xfId="116" applyFont="1" applyBorder="1" applyAlignment="1">
      <alignment horizontal="center"/>
    </xf>
    <xf numFmtId="0" fontId="62" fillId="0" borderId="34" xfId="116" applyFont="1" applyBorder="1" applyAlignment="1">
      <alignment horizontal="center"/>
    </xf>
    <xf numFmtId="0" fontId="62" fillId="62" borderId="126" xfId="116" applyFont="1" applyFill="1" applyBorder="1"/>
    <xf numFmtId="0" fontId="62" fillId="61" borderId="126" xfId="116" applyFont="1" applyFill="1" applyBorder="1"/>
    <xf numFmtId="0" fontId="69" fillId="0" borderId="10" xfId="116" applyFont="1" applyBorder="1" applyAlignment="1">
      <alignment vertical="center"/>
    </xf>
    <xf numFmtId="0" fontId="62" fillId="0" borderId="114" xfId="116" applyFont="1" applyBorder="1" applyAlignment="1">
      <alignment horizontal="center"/>
    </xf>
    <xf numFmtId="0" fontId="62" fillId="0" borderId="136" xfId="116" applyFont="1" applyBorder="1"/>
    <xf numFmtId="0" fontId="62" fillId="62" borderId="112" xfId="116" applyFont="1" applyFill="1" applyBorder="1"/>
    <xf numFmtId="0" fontId="62" fillId="62" borderId="114" xfId="116" applyFont="1" applyFill="1" applyBorder="1"/>
    <xf numFmtId="0" fontId="62" fillId="61" borderId="112" xfId="116" applyFont="1" applyFill="1" applyBorder="1"/>
    <xf numFmtId="0" fontId="62" fillId="61" borderId="114" xfId="116" applyFont="1" applyFill="1" applyBorder="1"/>
    <xf numFmtId="0" fontId="62" fillId="62" borderId="57" xfId="116" applyFont="1" applyFill="1" applyBorder="1"/>
    <xf numFmtId="2" fontId="62" fillId="62" borderId="126" xfId="116" applyNumberFormat="1" applyFont="1" applyFill="1" applyBorder="1"/>
    <xf numFmtId="0" fontId="62" fillId="61" borderId="57" xfId="116" applyFont="1" applyFill="1" applyBorder="1"/>
    <xf numFmtId="2" fontId="62" fillId="61" borderId="126" xfId="116" applyNumberFormat="1" applyFont="1" applyFill="1" applyBorder="1"/>
    <xf numFmtId="2" fontId="62" fillId="62" borderId="114" xfId="116" applyNumberFormat="1" applyFont="1" applyFill="1" applyBorder="1"/>
    <xf numFmtId="2" fontId="62" fillId="61" borderId="114" xfId="116" applyNumberFormat="1" applyFont="1" applyFill="1" applyBorder="1"/>
    <xf numFmtId="0" fontId="62" fillId="62" borderId="133" xfId="116" applyFont="1" applyFill="1" applyBorder="1"/>
    <xf numFmtId="0" fontId="62" fillId="62" borderId="129" xfId="116" applyFont="1" applyFill="1" applyBorder="1"/>
    <xf numFmtId="0" fontId="62" fillId="61" borderId="133" xfId="116" applyFont="1" applyFill="1" applyBorder="1"/>
    <xf numFmtId="0" fontId="62" fillId="61" borderId="129" xfId="116" applyFont="1" applyFill="1" applyBorder="1"/>
    <xf numFmtId="0" fontId="62" fillId="0" borderId="34" xfId="116" applyFont="1" applyBorder="1"/>
    <xf numFmtId="40" fontId="52" fillId="25" borderId="57" xfId="116" applyNumberFormat="1" applyFont="1" applyFill="1" applyBorder="1"/>
    <xf numFmtId="40" fontId="52" fillId="25" borderId="112" xfId="116" applyNumberFormat="1" applyFont="1" applyFill="1" applyBorder="1"/>
    <xf numFmtId="40" fontId="52" fillId="25" borderId="133" xfId="116" applyNumberFormat="1" applyFont="1" applyFill="1" applyBorder="1"/>
    <xf numFmtId="0" fontId="62" fillId="62" borderId="0" xfId="116" applyFont="1" applyFill="1"/>
    <xf numFmtId="0" fontId="62" fillId="61" borderId="0" xfId="116" applyFont="1" applyFill="1"/>
    <xf numFmtId="40" fontId="52" fillId="0" borderId="56" xfId="116" applyNumberFormat="1" applyFont="1" applyBorder="1"/>
    <xf numFmtId="2" fontId="69" fillId="0" borderId="10" xfId="116" applyNumberFormat="1" applyFont="1" applyBorder="1"/>
    <xf numFmtId="40" fontId="52" fillId="0" borderId="42" xfId="116" applyNumberFormat="1" applyFont="1" applyBorder="1"/>
    <xf numFmtId="40" fontId="62" fillId="62" borderId="0" xfId="117" applyNumberFormat="1" applyFont="1" applyFill="1" applyBorder="1" applyAlignment="1"/>
    <xf numFmtId="40" fontId="62" fillId="61" borderId="0" xfId="117" applyNumberFormat="1" applyFont="1" applyFill="1" applyBorder="1" applyAlignment="1"/>
    <xf numFmtId="40" fontId="52" fillId="25" borderId="42" xfId="117" applyNumberFormat="1" applyFont="1" applyFill="1" applyBorder="1" applyAlignment="1"/>
    <xf numFmtId="40" fontId="62" fillId="25" borderId="114" xfId="117" applyNumberFormat="1" applyFont="1" applyFill="1" applyBorder="1" applyAlignment="1"/>
    <xf numFmtId="38" fontId="69" fillId="25" borderId="42" xfId="116" applyNumberFormat="1" applyFont="1" applyFill="1" applyBorder="1"/>
    <xf numFmtId="4" fontId="69" fillId="0" borderId="10" xfId="116" applyNumberFormat="1" applyFont="1" applyBorder="1" applyAlignment="1">
      <alignment horizontal="center"/>
    </xf>
    <xf numFmtId="40" fontId="69" fillId="0" borderId="10" xfId="117" applyNumberFormat="1" applyFont="1" applyFill="1" applyBorder="1" applyAlignment="1" applyProtection="1"/>
    <xf numFmtId="1" fontId="52" fillId="0" borderId="114" xfId="116" applyNumberFormat="1" applyFont="1" applyBorder="1" applyAlignment="1">
      <alignment horizontal="center"/>
    </xf>
    <xf numFmtId="0" fontId="52" fillId="25" borderId="40" xfId="116" applyFont="1" applyFill="1" applyBorder="1"/>
    <xf numFmtId="40" fontId="62" fillId="62" borderId="35" xfId="117" applyNumberFormat="1" applyFont="1" applyFill="1" applyBorder="1" applyAlignment="1"/>
    <xf numFmtId="40" fontId="62" fillId="61" borderId="35" xfId="117" applyNumberFormat="1" applyFont="1" applyFill="1" applyBorder="1" applyAlignment="1"/>
    <xf numFmtId="40" fontId="52" fillId="25" borderId="37" xfId="117" applyNumberFormat="1" applyFont="1" applyFill="1" applyBorder="1" applyAlignment="1"/>
    <xf numFmtId="40" fontId="62" fillId="25" borderId="129" xfId="117" applyNumberFormat="1" applyFont="1" applyFill="1" applyBorder="1" applyAlignment="1"/>
    <xf numFmtId="165" fontId="63" fillId="0" borderId="10" xfId="116" applyNumberFormat="1" applyFont="1" applyBorder="1" applyAlignment="1">
      <alignment horizontal="center"/>
    </xf>
    <xf numFmtId="165" fontId="63" fillId="0" borderId="52" xfId="116" applyNumberFormat="1" applyFont="1" applyBorder="1" applyAlignment="1">
      <alignment horizontal="center"/>
    </xf>
    <xf numFmtId="1" fontId="52" fillId="0" borderId="129" xfId="116" applyNumberFormat="1" applyFont="1" applyBorder="1" applyAlignment="1">
      <alignment horizontal="center"/>
    </xf>
    <xf numFmtId="0" fontId="52" fillId="25" borderId="34" xfId="116" applyFont="1" applyFill="1" applyBorder="1"/>
    <xf numFmtId="40" fontId="62" fillId="62" borderId="54" xfId="117" applyNumberFormat="1" applyFont="1" applyFill="1" applyBorder="1" applyAlignment="1"/>
    <xf numFmtId="40" fontId="62" fillId="61" borderId="54" xfId="117" applyNumberFormat="1" applyFont="1" applyFill="1" applyBorder="1" applyAlignment="1"/>
    <xf numFmtId="40" fontId="52" fillId="25" borderId="56" xfId="117" applyNumberFormat="1" applyFont="1" applyFill="1" applyBorder="1" applyAlignment="1"/>
    <xf numFmtId="40" fontId="62" fillId="25" borderId="126" xfId="117" applyNumberFormat="1" applyFont="1" applyFill="1" applyBorder="1" applyAlignment="1"/>
    <xf numFmtId="0" fontId="52" fillId="25" borderId="136" xfId="116" applyFont="1" applyFill="1" applyBorder="1"/>
    <xf numFmtId="40" fontId="62" fillId="62" borderId="15" xfId="117" applyNumberFormat="1" applyFont="1" applyFill="1" applyBorder="1" applyAlignment="1"/>
    <xf numFmtId="0" fontId="52" fillId="25" borderId="15" xfId="116" applyFont="1" applyFill="1" applyBorder="1"/>
    <xf numFmtId="40" fontId="52" fillId="25" borderId="57" xfId="117" applyNumberFormat="1" applyFont="1" applyFill="1" applyBorder="1" applyAlignment="1"/>
    <xf numFmtId="40" fontId="62" fillId="25" borderId="54" xfId="117" applyNumberFormat="1" applyFont="1" applyFill="1" applyBorder="1" applyAlignment="1"/>
    <xf numFmtId="1" fontId="52" fillId="0" borderId="126" xfId="116" applyNumberFormat="1" applyFont="1" applyBorder="1" applyAlignment="1">
      <alignment horizontal="center"/>
    </xf>
    <xf numFmtId="40" fontId="52" fillId="25" borderId="112" xfId="117" applyNumberFormat="1" applyFont="1" applyFill="1" applyBorder="1" applyAlignment="1"/>
    <xf numFmtId="40" fontId="62" fillId="25" borderId="0" xfId="117" applyNumberFormat="1" applyFont="1" applyFill="1" applyBorder="1" applyAlignment="1"/>
    <xf numFmtId="40" fontId="52" fillId="25" borderId="133" xfId="117" applyNumberFormat="1" applyFont="1" applyFill="1" applyBorder="1" applyAlignment="1"/>
    <xf numFmtId="40" fontId="62" fillId="25" borderId="35" xfId="117" applyNumberFormat="1" applyFont="1" applyFill="1" applyBorder="1" applyAlignment="1"/>
    <xf numFmtId="0" fontId="52" fillId="25" borderId="54" xfId="116" applyFont="1" applyFill="1" applyBorder="1"/>
    <xf numFmtId="40" fontId="62" fillId="61" borderId="41" xfId="117" applyNumberFormat="1" applyFont="1" applyFill="1" applyBorder="1" applyAlignment="1"/>
    <xf numFmtId="40" fontId="62" fillId="62" borderId="37" xfId="117" applyNumberFormat="1" applyFont="1" applyFill="1" applyBorder="1" applyAlignment="1"/>
    <xf numFmtId="40" fontId="62" fillId="62" borderId="36" xfId="117" applyNumberFormat="1" applyFont="1" applyFill="1" applyBorder="1" applyAlignment="1"/>
    <xf numFmtId="40" fontId="62" fillId="62" borderId="34" xfId="117" applyNumberFormat="1" applyFont="1" applyFill="1" applyBorder="1" applyAlignment="1"/>
    <xf numFmtId="40" fontId="62" fillId="61" borderId="37" xfId="117" applyNumberFormat="1" applyFont="1" applyFill="1" applyBorder="1" applyAlignment="1"/>
    <xf numFmtId="40" fontId="62" fillId="61" borderId="36" xfId="117" applyNumberFormat="1" applyFont="1" applyFill="1" applyBorder="1" applyAlignment="1"/>
    <xf numFmtId="40" fontId="62" fillId="61" borderId="34" xfId="117" applyNumberFormat="1" applyFont="1" applyFill="1" applyBorder="1" applyAlignment="1"/>
    <xf numFmtId="4" fontId="284" fillId="0" borderId="10" xfId="116" applyNumberFormat="1" applyFont="1" applyBorder="1" applyAlignment="1">
      <alignment horizontal="center"/>
    </xf>
    <xf numFmtId="0" fontId="52" fillId="25" borderId="30" xfId="116" applyFont="1" applyFill="1" applyBorder="1"/>
    <xf numFmtId="40" fontId="62" fillId="25" borderId="55" xfId="117" applyNumberFormat="1" applyFont="1" applyFill="1" applyBorder="1" applyAlignment="1"/>
    <xf numFmtId="40" fontId="52" fillId="25" borderId="35" xfId="117" applyNumberFormat="1" applyFont="1" applyFill="1" applyBorder="1" applyAlignment="1"/>
    <xf numFmtId="40" fontId="62" fillId="61" borderId="136" xfId="117" applyNumberFormat="1" applyFont="1" applyFill="1" applyBorder="1" applyAlignment="1"/>
    <xf numFmtId="40" fontId="52" fillId="25" borderId="54" xfId="117" applyNumberFormat="1" applyFont="1" applyFill="1" applyBorder="1" applyAlignment="1"/>
    <xf numFmtId="40" fontId="62" fillId="61" borderId="15" xfId="117" applyNumberFormat="1" applyFont="1" applyFill="1" applyBorder="1" applyAlignment="1"/>
    <xf numFmtId="40" fontId="52" fillId="25" borderId="0" xfId="117" applyNumberFormat="1" applyFont="1" applyFill="1" applyBorder="1" applyAlignment="1"/>
    <xf numFmtId="40" fontId="62" fillId="61" borderId="137" xfId="117" applyNumberFormat="1" applyFont="1" applyFill="1" applyBorder="1" applyAlignment="1"/>
    <xf numFmtId="40" fontId="52" fillId="25" borderId="114" xfId="117" applyNumberFormat="1" applyFont="1" applyFill="1" applyBorder="1" applyAlignment="1"/>
    <xf numFmtId="40" fontId="52" fillId="25" borderId="129" xfId="117" applyNumberFormat="1" applyFont="1" applyFill="1" applyBorder="1" applyAlignment="1"/>
    <xf numFmtId="40" fontId="62" fillId="62" borderId="136" xfId="117" applyNumberFormat="1" applyFont="1" applyFill="1" applyBorder="1" applyAlignment="1"/>
    <xf numFmtId="40" fontId="62" fillId="62" borderId="137" xfId="117" applyNumberFormat="1" applyFont="1" applyFill="1" applyBorder="1" applyAlignment="1"/>
    <xf numFmtId="0" fontId="52" fillId="25" borderId="35" xfId="116" applyFont="1" applyFill="1" applyBorder="1"/>
    <xf numFmtId="40" fontId="52" fillId="25" borderId="126" xfId="117" applyNumberFormat="1" applyFont="1" applyFill="1" applyBorder="1" applyAlignment="1"/>
    <xf numFmtId="166" fontId="52" fillId="0" borderId="114" xfId="116" applyNumberFormat="1" applyFont="1" applyBorder="1" applyAlignment="1">
      <alignment horizontal="center"/>
    </xf>
    <xf numFmtId="166" fontId="52" fillId="0" borderId="129" xfId="116" applyNumberFormat="1" applyFont="1" applyBorder="1" applyAlignment="1">
      <alignment horizontal="center"/>
    </xf>
    <xf numFmtId="0" fontId="52" fillId="0" borderId="0" xfId="116" applyFont="1"/>
    <xf numFmtId="40" fontId="52" fillId="0" borderId="56" xfId="117" applyNumberFormat="1" applyFont="1" applyFill="1" applyBorder="1" applyAlignment="1"/>
    <xf numFmtId="40" fontId="52" fillId="0" borderId="126" xfId="117" applyNumberFormat="1" applyFont="1" applyFill="1" applyBorder="1" applyAlignment="1"/>
    <xf numFmtId="38" fontId="69" fillId="0" borderId="42" xfId="116" applyNumberFormat="1" applyFont="1" applyBorder="1"/>
    <xf numFmtId="0" fontId="52" fillId="0" borderId="30" xfId="116" applyFont="1" applyBorder="1"/>
    <xf numFmtId="40" fontId="52" fillId="25" borderId="55" xfId="117" applyNumberFormat="1" applyFont="1" applyFill="1" applyBorder="1" applyAlignment="1"/>
    <xf numFmtId="166" fontId="52" fillId="0" borderId="126" xfId="116" applyNumberFormat="1" applyFont="1" applyBorder="1" applyAlignment="1">
      <alignment horizontal="center"/>
    </xf>
    <xf numFmtId="40" fontId="62" fillId="62" borderId="124" xfId="117" applyNumberFormat="1" applyFont="1" applyFill="1" applyBorder="1" applyAlignment="1"/>
    <xf numFmtId="40" fontId="62" fillId="62" borderId="109" xfId="117" applyNumberFormat="1" applyFont="1" applyFill="1" applyBorder="1" applyAlignment="1"/>
    <xf numFmtId="40" fontId="62" fillId="62" borderId="17" xfId="117" applyNumberFormat="1" applyFont="1" applyFill="1" applyBorder="1" applyAlignment="1"/>
    <xf numFmtId="40" fontId="62" fillId="61" borderId="124" xfId="117" applyNumberFormat="1" applyFont="1" applyFill="1" applyBorder="1" applyAlignment="1"/>
    <xf numFmtId="40" fontId="62" fillId="61" borderId="109" xfId="117" applyNumberFormat="1" applyFont="1" applyFill="1" applyBorder="1" applyAlignment="1"/>
    <xf numFmtId="40" fontId="62" fillId="61" borderId="17" xfId="117" applyNumberFormat="1" applyFont="1" applyFill="1" applyBorder="1" applyAlignment="1"/>
    <xf numFmtId="40" fontId="52" fillId="25" borderId="68" xfId="117" applyNumberFormat="1" applyFont="1" applyFill="1" applyBorder="1" applyAlignment="1"/>
    <xf numFmtId="40" fontId="52" fillId="25" borderId="109" xfId="117" applyNumberFormat="1" applyFont="1" applyFill="1" applyBorder="1" applyAlignment="1"/>
    <xf numFmtId="40" fontId="52" fillId="0" borderId="17" xfId="117" applyNumberFormat="1" applyFont="1" applyFill="1" applyBorder="1" applyAlignment="1"/>
    <xf numFmtId="166" fontId="52" fillId="0" borderId="66" xfId="116" applyNumberFormat="1" applyFont="1" applyBorder="1" applyAlignment="1">
      <alignment horizontal="center"/>
    </xf>
    <xf numFmtId="0" fontId="282" fillId="0" borderId="109" xfId="116" applyFont="1" applyBorder="1" applyAlignment="1">
      <alignment horizontal="center"/>
    </xf>
    <xf numFmtId="0" fontId="52" fillId="25" borderId="109" xfId="116" applyFont="1" applyFill="1" applyBorder="1"/>
    <xf numFmtId="0" fontId="52" fillId="25" borderId="33" xfId="116" applyFont="1" applyFill="1" applyBorder="1"/>
    <xf numFmtId="0" fontId="52" fillId="25" borderId="137" xfId="116" applyFont="1" applyFill="1" applyBorder="1"/>
    <xf numFmtId="1" fontId="52" fillId="0" borderId="0" xfId="116" applyNumberFormat="1" applyFont="1"/>
    <xf numFmtId="40" fontId="285" fillId="0" borderId="0" xfId="117" applyNumberFormat="1" applyFont="1" applyFill="1" applyBorder="1" applyAlignment="1"/>
    <xf numFmtId="40" fontId="52" fillId="0" borderId="0" xfId="117" applyNumberFormat="1" applyFont="1" applyFill="1" applyBorder="1" applyAlignment="1"/>
    <xf numFmtId="40" fontId="52" fillId="0" borderId="54" xfId="117" applyNumberFormat="1" applyFont="1" applyFill="1" applyBorder="1" applyAlignment="1"/>
    <xf numFmtId="38" fontId="69" fillId="0" borderId="0" xfId="116" applyNumberFormat="1" applyFont="1"/>
    <xf numFmtId="2" fontId="286" fillId="0" borderId="11" xfId="116" applyNumberFormat="1" applyFont="1" applyBorder="1"/>
    <xf numFmtId="4" fontId="286" fillId="0" borderId="11" xfId="116" applyNumberFormat="1" applyFont="1" applyBorder="1" applyAlignment="1">
      <alignment horizontal="center"/>
    </xf>
    <xf numFmtId="40" fontId="286" fillId="0" borderId="11" xfId="117" applyNumberFormat="1" applyFont="1" applyFill="1" applyBorder="1" applyAlignment="1" applyProtection="1"/>
    <xf numFmtId="0" fontId="286" fillId="0" borderId="11" xfId="116" applyFont="1" applyBorder="1" applyAlignment="1">
      <alignment vertical="center"/>
    </xf>
    <xf numFmtId="167" fontId="286" fillId="0" borderId="11" xfId="116" applyNumberFormat="1" applyFont="1" applyBorder="1" applyAlignment="1">
      <alignment horizontal="center"/>
    </xf>
    <xf numFmtId="167" fontId="63" fillId="0" borderId="11" xfId="116" applyNumberFormat="1" applyFont="1" applyBorder="1" applyAlignment="1">
      <alignment horizontal="center"/>
    </xf>
    <xf numFmtId="165" fontId="69" fillId="0" borderId="54" xfId="116" applyNumberFormat="1" applyFont="1" applyBorder="1" applyAlignment="1">
      <alignment horizontal="center"/>
    </xf>
    <xf numFmtId="1" fontId="52" fillId="0" borderId="0" xfId="116" applyNumberFormat="1" applyFont="1" applyAlignment="1">
      <alignment horizontal="center"/>
    </xf>
    <xf numFmtId="0" fontId="52" fillId="0" borderId="15" xfId="116" applyFont="1" applyBorder="1"/>
    <xf numFmtId="40" fontId="52" fillId="0" borderId="35" xfId="117" applyNumberFormat="1" applyFont="1" applyFill="1" applyBorder="1" applyAlignment="1"/>
    <xf numFmtId="2" fontId="286" fillId="0" borderId="12" xfId="116" applyNumberFormat="1" applyFont="1" applyBorder="1"/>
    <xf numFmtId="4" fontId="286" fillId="0" borderId="12" xfId="116" applyNumberFormat="1" applyFont="1" applyBorder="1" applyAlignment="1">
      <alignment horizontal="center"/>
    </xf>
    <xf numFmtId="40" fontId="286" fillId="0" borderId="12" xfId="117" applyNumberFormat="1" applyFont="1" applyFill="1" applyBorder="1" applyAlignment="1" applyProtection="1"/>
    <xf numFmtId="0" fontId="286" fillId="0" borderId="12" xfId="116" applyFont="1" applyBorder="1" applyAlignment="1">
      <alignment vertical="center"/>
    </xf>
    <xf numFmtId="167" fontId="286" fillId="0" borderId="12" xfId="116" applyNumberFormat="1" applyFont="1" applyBorder="1" applyAlignment="1">
      <alignment horizontal="center"/>
    </xf>
    <xf numFmtId="167" fontId="63" fillId="0" borderId="12" xfId="116" applyNumberFormat="1" applyFont="1" applyBorder="1" applyAlignment="1">
      <alignment horizontal="center"/>
    </xf>
    <xf numFmtId="165" fontId="69" fillId="0" borderId="35" xfId="116" applyNumberFormat="1" applyFont="1" applyBorder="1" applyAlignment="1">
      <alignment horizontal="center"/>
    </xf>
    <xf numFmtId="40" fontId="283" fillId="25" borderId="126" xfId="117" applyNumberFormat="1" applyFont="1" applyFill="1" applyBorder="1" applyAlignment="1"/>
    <xf numFmtId="38" fontId="63" fillId="0" borderId="42" xfId="116" applyNumberFormat="1" applyFont="1" applyBorder="1"/>
    <xf numFmtId="4" fontId="63" fillId="0" borderId="10" xfId="116" applyNumberFormat="1" applyFont="1" applyBorder="1" applyAlignment="1">
      <alignment horizontal="center"/>
    </xf>
    <xf numFmtId="40" fontId="63" fillId="0" borderId="10" xfId="117" applyNumberFormat="1" applyFont="1" applyFill="1" applyBorder="1" applyAlignment="1" applyProtection="1"/>
    <xf numFmtId="0" fontId="52" fillId="0" borderId="136" xfId="116" applyFont="1" applyBorder="1"/>
    <xf numFmtId="40" fontId="283" fillId="25" borderId="114" xfId="117" applyNumberFormat="1" applyFont="1" applyFill="1" applyBorder="1" applyAlignment="1"/>
    <xf numFmtId="0" fontId="52" fillId="0" borderId="54" xfId="116" applyFont="1" applyBorder="1"/>
    <xf numFmtId="0" fontId="52" fillId="0" borderId="40" xfId="116" applyFont="1" applyBorder="1"/>
    <xf numFmtId="40" fontId="62" fillId="62" borderId="55" xfId="117" applyNumberFormat="1" applyFont="1" applyFill="1" applyBorder="1" applyAlignment="1"/>
    <xf numFmtId="40" fontId="62" fillId="61" borderId="55" xfId="117" applyNumberFormat="1" applyFont="1" applyFill="1" applyBorder="1" applyAlignment="1"/>
    <xf numFmtId="40" fontId="62" fillId="61" borderId="30" xfId="117" applyNumberFormat="1" applyFont="1" applyFill="1" applyBorder="1" applyAlignment="1"/>
    <xf numFmtId="0" fontId="62" fillId="25" borderId="15" xfId="116" applyFont="1" applyFill="1" applyBorder="1"/>
    <xf numFmtId="167" fontId="62" fillId="0" borderId="0" xfId="116" applyNumberFormat="1" applyFont="1" applyAlignment="1">
      <alignment horizontal="center"/>
    </xf>
    <xf numFmtId="0" fontId="52" fillId="25" borderId="38" xfId="116" applyFont="1" applyFill="1" applyBorder="1"/>
    <xf numFmtId="0" fontId="52" fillId="25" borderId="57" xfId="116" applyFont="1" applyFill="1" applyBorder="1"/>
    <xf numFmtId="38" fontId="52" fillId="25" borderId="42" xfId="116" applyNumberFormat="1" applyFont="1" applyFill="1" applyBorder="1"/>
    <xf numFmtId="40" fontId="62" fillId="62" borderId="68" xfId="117" applyNumberFormat="1" applyFont="1" applyFill="1" applyBorder="1" applyAlignment="1"/>
    <xf numFmtId="40" fontId="62" fillId="61" borderId="68" xfId="117" applyNumberFormat="1" applyFont="1" applyFill="1" applyBorder="1" applyAlignment="1"/>
    <xf numFmtId="40" fontId="62" fillId="61" borderId="67" xfId="117" applyNumberFormat="1" applyFont="1" applyFill="1" applyBorder="1" applyAlignment="1"/>
    <xf numFmtId="165" fontId="69" fillId="0" borderId="10" xfId="116" applyNumberFormat="1" applyFont="1" applyBorder="1" applyAlignment="1">
      <alignment horizontal="center" vertical="center"/>
    </xf>
    <xf numFmtId="0" fontId="287" fillId="0" borderId="54" xfId="116" applyFont="1" applyBorder="1" applyAlignment="1">
      <alignment horizontal="center"/>
    </xf>
    <xf numFmtId="1" fontId="52" fillId="0" borderId="54" xfId="116" applyNumberFormat="1" applyFont="1" applyBorder="1" applyAlignment="1">
      <alignment horizontal="center"/>
    </xf>
    <xf numFmtId="1" fontId="52" fillId="0" borderId="30" xfId="116" applyNumberFormat="1" applyFont="1" applyBorder="1" applyAlignment="1">
      <alignment horizontal="center"/>
    </xf>
    <xf numFmtId="0" fontId="287" fillId="0" borderId="0" xfId="116" applyFont="1" applyAlignment="1">
      <alignment horizontal="center"/>
    </xf>
    <xf numFmtId="1" fontId="52" fillId="0" borderId="40" xfId="116" applyNumberFormat="1" applyFont="1" applyBorder="1" applyAlignment="1">
      <alignment horizontal="center"/>
    </xf>
    <xf numFmtId="0" fontId="62" fillId="62" borderId="15" xfId="116" applyFont="1" applyFill="1" applyBorder="1" applyAlignment="1">
      <alignment vertical="center"/>
    </xf>
    <xf numFmtId="0" fontId="62" fillId="61" borderId="15" xfId="116" applyFont="1" applyFill="1" applyBorder="1" applyAlignment="1">
      <alignment vertical="center"/>
    </xf>
    <xf numFmtId="0" fontId="52" fillId="25" borderId="42" xfId="116" applyFont="1" applyFill="1" applyBorder="1"/>
    <xf numFmtId="0" fontId="52" fillId="0" borderId="129" xfId="116" applyFont="1" applyBorder="1" applyAlignment="1">
      <alignment horizontal="center" vertical="center"/>
    </xf>
    <xf numFmtId="0" fontId="287" fillId="0" borderId="35" xfId="116" applyFont="1" applyBorder="1" applyAlignment="1">
      <alignment horizontal="center" vertical="center"/>
    </xf>
    <xf numFmtId="0" fontId="52" fillId="0" borderId="35" xfId="116" applyFont="1" applyBorder="1" applyAlignment="1">
      <alignment horizontal="center" vertical="center"/>
    </xf>
    <xf numFmtId="0" fontId="52" fillId="0" borderId="34" xfId="116" applyFont="1" applyBorder="1" applyAlignment="1">
      <alignment horizontal="center" vertical="center"/>
    </xf>
    <xf numFmtId="0" fontId="62" fillId="62" borderId="68" xfId="116" applyFont="1" applyFill="1" applyBorder="1" applyAlignment="1">
      <alignment horizontal="center" vertical="center"/>
    </xf>
    <xf numFmtId="0" fontId="62" fillId="62" borderId="124" xfId="116" applyFont="1" applyFill="1" applyBorder="1" applyAlignment="1">
      <alignment horizontal="center" vertical="center"/>
    </xf>
    <xf numFmtId="0" fontId="62" fillId="62" borderId="66" xfId="116" applyFont="1" applyFill="1" applyBorder="1" applyAlignment="1">
      <alignment horizontal="center" vertical="center"/>
    </xf>
    <xf numFmtId="0" fontId="62" fillId="61" borderId="68" xfId="116" applyFont="1" applyFill="1" applyBorder="1" applyAlignment="1">
      <alignment horizontal="center" vertical="center"/>
    </xf>
    <xf numFmtId="0" fontId="62" fillId="61" borderId="124" xfId="116" applyFont="1" applyFill="1" applyBorder="1" applyAlignment="1">
      <alignment horizontal="center" vertical="center"/>
    </xf>
    <xf numFmtId="0" fontId="62" fillId="61" borderId="66" xfId="116" applyFont="1" applyFill="1" applyBorder="1" applyAlignment="1">
      <alignment horizontal="center" vertical="center"/>
    </xf>
    <xf numFmtId="40" fontId="52" fillId="25" borderId="71" xfId="117" applyNumberFormat="1" applyFont="1" applyFill="1" applyBorder="1" applyAlignment="1"/>
    <xf numFmtId="40" fontId="52" fillId="25" borderId="66" xfId="117" applyNumberFormat="1" applyFont="1" applyFill="1" applyBorder="1" applyAlignment="1"/>
    <xf numFmtId="0" fontId="52" fillId="0" borderId="66" xfId="116" applyFont="1" applyBorder="1" applyAlignment="1">
      <alignment horizontal="center" vertical="center"/>
    </xf>
    <xf numFmtId="0" fontId="287" fillId="0" borderId="109" xfId="116" applyFont="1" applyBorder="1" applyAlignment="1">
      <alignment horizontal="center" vertical="center"/>
    </xf>
    <xf numFmtId="0" fontId="52" fillId="0" borderId="109" xfId="116" applyFont="1" applyBorder="1" applyAlignment="1">
      <alignment horizontal="center" vertical="center"/>
    </xf>
    <xf numFmtId="0" fontId="52" fillId="0" borderId="33" xfId="116" applyFont="1" applyBorder="1" applyAlignment="1">
      <alignment horizontal="center" vertical="center"/>
    </xf>
    <xf numFmtId="0" fontId="58" fillId="25" borderId="0" xfId="116" applyFont="1" applyFill="1"/>
    <xf numFmtId="0" fontId="175" fillId="25" borderId="38" xfId="116" applyFont="1" applyFill="1" applyBorder="1"/>
    <xf numFmtId="0" fontId="232" fillId="60" borderId="114" xfId="116" applyFont="1" applyFill="1" applyBorder="1" applyAlignment="1">
      <alignment horizontal="center" vertical="center"/>
    </xf>
    <xf numFmtId="0" fontId="62" fillId="59" borderId="126" xfId="116" applyFont="1" applyFill="1" applyBorder="1" applyAlignment="1">
      <alignment horizontal="center" vertical="center"/>
    </xf>
    <xf numFmtId="0" fontId="62" fillId="44" borderId="43" xfId="116" applyFont="1" applyFill="1" applyBorder="1" applyAlignment="1">
      <alignment horizontal="center" vertical="center"/>
    </xf>
    <xf numFmtId="0" fontId="64" fillId="42" borderId="114" xfId="116" applyFont="1" applyFill="1" applyBorder="1" applyAlignment="1">
      <alignment horizontal="center" vertical="center"/>
    </xf>
    <xf numFmtId="0" fontId="52" fillId="24" borderId="126" xfId="116" applyFont="1" applyFill="1" applyBorder="1" applyAlignment="1">
      <alignment horizontal="center" vertical="center"/>
    </xf>
    <xf numFmtId="0" fontId="52" fillId="25" borderId="43" xfId="116" applyFont="1" applyFill="1" applyBorder="1" applyAlignment="1">
      <alignment horizontal="center" vertical="center"/>
    </xf>
    <xf numFmtId="0" fontId="58" fillId="25" borderId="53" xfId="116" applyFont="1" applyFill="1" applyBorder="1"/>
    <xf numFmtId="0" fontId="58" fillId="0" borderId="15" xfId="116" applyFont="1" applyBorder="1" applyAlignment="1">
      <alignment vertical="center"/>
    </xf>
    <xf numFmtId="1" fontId="288" fillId="0" borderId="0" xfId="116" applyNumberFormat="1" applyFont="1" applyAlignment="1">
      <alignment horizontal="center" vertical="center"/>
    </xf>
    <xf numFmtId="0" fontId="58" fillId="0" borderId="0" xfId="116" applyFont="1" applyAlignment="1">
      <alignment vertical="center" wrapText="1"/>
    </xf>
    <xf numFmtId="0" fontId="58" fillId="0" borderId="0" xfId="116" applyFont="1" applyAlignment="1">
      <alignment vertical="center"/>
    </xf>
    <xf numFmtId="165" fontId="58" fillId="0" borderId="0" xfId="116" applyNumberFormat="1" applyFont="1" applyAlignment="1">
      <alignment horizontal="center" vertical="center"/>
    </xf>
    <xf numFmtId="165" fontId="58" fillId="0" borderId="132" xfId="116" applyNumberFormat="1" applyFont="1" applyBorder="1" applyAlignment="1">
      <alignment horizontal="center" vertical="center"/>
    </xf>
    <xf numFmtId="165" fontId="58" fillId="0" borderId="127" xfId="116" applyNumberFormat="1" applyFont="1" applyBorder="1" applyAlignment="1">
      <alignment horizontal="center" vertical="center"/>
    </xf>
    <xf numFmtId="0" fontId="58" fillId="0" borderId="12" xfId="116" applyFont="1" applyBorder="1" applyAlignment="1">
      <alignment horizontal="center" vertical="center"/>
    </xf>
    <xf numFmtId="0" fontId="58" fillId="0" borderId="27" xfId="116" applyFont="1" applyBorder="1" applyAlignment="1">
      <alignment horizontal="center" vertical="center"/>
    </xf>
    <xf numFmtId="0" fontId="50" fillId="0" borderId="0" xfId="116" applyFont="1"/>
    <xf numFmtId="2" fontId="52" fillId="25" borderId="10" xfId="116" quotePrefix="1" applyNumberFormat="1" applyFont="1" applyFill="1" applyBorder="1" applyProtection="1">
      <protection locked="0"/>
    </xf>
    <xf numFmtId="0" fontId="52" fillId="25" borderId="10" xfId="116" applyFont="1" applyFill="1" applyBorder="1"/>
    <xf numFmtId="0" fontId="62" fillId="62" borderId="133" xfId="116" applyFont="1" applyFill="1" applyBorder="1" applyAlignment="1">
      <alignment horizontal="center"/>
    </xf>
    <xf numFmtId="0" fontId="62" fillId="62" borderId="35" xfId="116" applyFont="1" applyFill="1" applyBorder="1" applyAlignment="1">
      <alignment horizontal="center"/>
    </xf>
    <xf numFmtId="0" fontId="62" fillId="62" borderId="36" xfId="116" applyFont="1" applyFill="1" applyBorder="1" applyAlignment="1">
      <alignment horizontal="center"/>
    </xf>
    <xf numFmtId="0" fontId="62" fillId="61" borderId="133" xfId="116" applyFont="1" applyFill="1" applyBorder="1" applyAlignment="1">
      <alignment horizontal="center"/>
    </xf>
    <xf numFmtId="0" fontId="62" fillId="61" borderId="35" xfId="116" applyFont="1" applyFill="1" applyBorder="1" applyAlignment="1">
      <alignment horizontal="center"/>
    </xf>
    <xf numFmtId="0" fontId="62" fillId="61" borderId="36" xfId="116" applyFont="1" applyFill="1" applyBorder="1" applyAlignment="1">
      <alignment horizontal="center"/>
    </xf>
    <xf numFmtId="0" fontId="52" fillId="25" borderId="129" xfId="116" applyFont="1" applyFill="1" applyBorder="1" applyAlignment="1">
      <alignment horizontal="center"/>
    </xf>
    <xf numFmtId="0" fontId="52" fillId="25" borderId="128" xfId="116" applyFont="1" applyFill="1" applyBorder="1" applyAlignment="1">
      <alignment horizontal="center"/>
    </xf>
    <xf numFmtId="0" fontId="289" fillId="0" borderId="53" xfId="116" applyFont="1" applyBorder="1"/>
    <xf numFmtId="0" fontId="58" fillId="0" borderId="23" xfId="116" applyFont="1" applyBorder="1" applyAlignment="1">
      <alignment horizontal="center"/>
    </xf>
    <xf numFmtId="1" fontId="288" fillId="0" borderId="134" xfId="116" applyNumberFormat="1" applyFont="1" applyBorder="1" applyAlignment="1">
      <alignment horizontal="center"/>
    </xf>
    <xf numFmtId="0" fontId="58" fillId="0" borderId="134" xfId="116" applyFont="1" applyBorder="1" applyAlignment="1">
      <alignment horizontal="center"/>
    </xf>
    <xf numFmtId="165" fontId="58" fillId="0" borderId="134" xfId="116" applyNumberFormat="1" applyFont="1" applyBorder="1" applyAlignment="1">
      <alignment horizontal="centerContinuous"/>
    </xf>
    <xf numFmtId="165" fontId="58" fillId="0" borderId="135" xfId="116" applyNumberFormat="1" applyFont="1" applyBorder="1" applyAlignment="1">
      <alignment horizontal="centerContinuous"/>
    </xf>
    <xf numFmtId="0" fontId="58" fillId="0" borderId="134" xfId="116" applyFont="1" applyBorder="1" applyAlignment="1">
      <alignment horizontal="centerContinuous"/>
    </xf>
    <xf numFmtId="0" fontId="289" fillId="0" borderId="134" xfId="116" applyFont="1" applyBorder="1" applyAlignment="1">
      <alignment horizontal="centerContinuous"/>
    </xf>
    <xf numFmtId="0" fontId="289" fillId="0" borderId="21" xfId="116" applyFont="1" applyBorder="1" applyAlignment="1">
      <alignment horizontal="centerContinuous"/>
    </xf>
    <xf numFmtId="0" fontId="52" fillId="25" borderId="10" xfId="116" applyFont="1" applyFill="1" applyBorder="1" applyProtection="1">
      <protection locked="0"/>
    </xf>
    <xf numFmtId="0" fontId="290" fillId="0" borderId="126" xfId="116" applyFont="1" applyBorder="1"/>
    <xf numFmtId="0" fontId="290" fillId="0" borderId="0" xfId="116" applyFont="1"/>
    <xf numFmtId="9" fontId="290" fillId="0" borderId="0" xfId="116" applyNumberFormat="1" applyFont="1" applyAlignment="1" applyProtection="1">
      <alignment horizontal="center"/>
      <protection locked="0"/>
    </xf>
    <xf numFmtId="0" fontId="62" fillId="0" borderId="57" xfId="116" applyFont="1" applyBorder="1"/>
    <xf numFmtId="0" fontId="22" fillId="0" borderId="114" xfId="116" applyFont="1" applyBorder="1"/>
    <xf numFmtId="0" fontId="22" fillId="0" borderId="15" xfId="116" applyFont="1" applyBorder="1"/>
    <xf numFmtId="0" fontId="22" fillId="0" borderId="0" xfId="116" applyFont="1"/>
    <xf numFmtId="0" fontId="65" fillId="0" borderId="0" xfId="116" applyFont="1"/>
    <xf numFmtId="165" fontId="22" fillId="0" borderId="0" xfId="116" quotePrefix="1" applyNumberFormat="1" applyFont="1"/>
    <xf numFmtId="14" fontId="22" fillId="0" borderId="0" xfId="116" quotePrefix="1" applyNumberFormat="1" applyFont="1" applyAlignment="1">
      <alignment horizontal="left"/>
    </xf>
    <xf numFmtId="0" fontId="22" fillId="0" borderId="0" xfId="116" quotePrefix="1" applyFont="1"/>
    <xf numFmtId="0" fontId="62" fillId="0" borderId="0" xfId="116" applyFont="1" applyProtection="1">
      <protection locked="0"/>
    </xf>
    <xf numFmtId="167" fontId="66" fillId="25" borderId="10" xfId="116" applyNumberFormat="1" applyFont="1" applyFill="1" applyBorder="1" applyAlignment="1" applyProtection="1">
      <alignment horizontal="right"/>
      <protection locked="0"/>
    </xf>
    <xf numFmtId="0" fontId="66" fillId="25" borderId="10" xfId="116" applyFont="1" applyFill="1" applyBorder="1" applyAlignment="1" applyProtection="1">
      <alignment horizontal="right"/>
      <protection locked="0"/>
    </xf>
    <xf numFmtId="0" fontId="290" fillId="0" borderId="114" xfId="116" applyFont="1" applyBorder="1" applyProtection="1">
      <protection locked="0"/>
    </xf>
    <xf numFmtId="0" fontId="290" fillId="0" borderId="0" xfId="116" applyFont="1" applyProtection="1">
      <protection locked="0"/>
    </xf>
    <xf numFmtId="0" fontId="291" fillId="0" borderId="0" xfId="116" applyFont="1" applyProtection="1">
      <protection locked="0"/>
    </xf>
    <xf numFmtId="0" fontId="62" fillId="0" borderId="112" xfId="116" applyFont="1" applyBorder="1" applyProtection="1">
      <protection locked="0"/>
    </xf>
    <xf numFmtId="0" fontId="22" fillId="0" borderId="114" xfId="116" applyFont="1" applyBorder="1" applyProtection="1">
      <protection locked="0"/>
    </xf>
    <xf numFmtId="165" fontId="64" fillId="42" borderId="10" xfId="116" applyNumberFormat="1" applyFont="1" applyFill="1" applyBorder="1" applyAlignment="1" applyProtection="1">
      <alignment horizontal="center"/>
      <protection locked="0"/>
    </xf>
    <xf numFmtId="0" fontId="22" fillId="0" borderId="0" xfId="116" applyFont="1" applyProtection="1">
      <protection locked="0"/>
    </xf>
    <xf numFmtId="0" fontId="65" fillId="0" borderId="0" xfId="116" applyFont="1" applyProtection="1">
      <protection locked="0"/>
    </xf>
    <xf numFmtId="165" fontId="64" fillId="42" borderId="0" xfId="116" applyNumberFormat="1" applyFont="1" applyFill="1" applyAlignment="1" applyProtection="1">
      <alignment horizontal="center"/>
      <protection locked="0"/>
    </xf>
    <xf numFmtId="14" fontId="292" fillId="25" borderId="0" xfId="116" quotePrefix="1" applyNumberFormat="1" applyFont="1" applyFill="1" applyAlignment="1" applyProtection="1">
      <alignment horizontal="left"/>
      <protection locked="0"/>
    </xf>
    <xf numFmtId="0" fontId="292" fillId="42" borderId="0" xfId="116" applyFont="1" applyFill="1" applyProtection="1">
      <protection locked="0"/>
    </xf>
    <xf numFmtId="0" fontId="64" fillId="42" borderId="0" xfId="116" applyFont="1" applyFill="1" applyProtection="1">
      <protection locked="0"/>
    </xf>
    <xf numFmtId="0" fontId="290" fillId="0" borderId="114" xfId="116" applyFont="1" applyBorder="1"/>
    <xf numFmtId="2" fontId="232" fillId="0" borderId="0" xfId="116" applyNumberFormat="1" applyFont="1"/>
    <xf numFmtId="0" fontId="66" fillId="0" borderId="112" xfId="116" applyFont="1" applyBorder="1"/>
    <xf numFmtId="2" fontId="293" fillId="0" borderId="15" xfId="116" applyNumberFormat="1" applyFont="1" applyBorder="1" applyAlignment="1" applyProtection="1">
      <alignment horizontal="right"/>
      <protection locked="0"/>
    </xf>
    <xf numFmtId="0" fontId="293" fillId="0" borderId="0" xfId="116" applyFont="1"/>
    <xf numFmtId="0" fontId="285" fillId="0" borderId="114" xfId="116" applyFont="1" applyBorder="1" applyAlignment="1" applyProtection="1">
      <alignment horizontal="center"/>
      <protection locked="0"/>
    </xf>
    <xf numFmtId="0" fontId="294" fillId="0" borderId="0" xfId="116" applyFont="1" applyAlignment="1" applyProtection="1">
      <alignment horizontal="center"/>
      <protection locked="0"/>
    </xf>
    <xf numFmtId="164" fontId="294" fillId="0" borderId="0" xfId="116" applyNumberFormat="1" applyFont="1" applyProtection="1">
      <protection locked="0"/>
    </xf>
    <xf numFmtId="0" fontId="46" fillId="0" borderId="114" xfId="116" applyFont="1" applyBorder="1" applyAlignment="1" applyProtection="1">
      <alignment horizontal="center"/>
      <protection locked="0"/>
    </xf>
    <xf numFmtId="164" fontId="46" fillId="0" borderId="15" xfId="116" applyNumberFormat="1" applyFont="1" applyBorder="1" applyAlignment="1" applyProtection="1">
      <alignment horizontal="right"/>
      <protection locked="0"/>
    </xf>
    <xf numFmtId="0" fontId="22" fillId="24" borderId="0" xfId="116" applyFont="1" applyFill="1" applyProtection="1">
      <protection locked="0"/>
    </xf>
    <xf numFmtId="165" fontId="22" fillId="0" borderId="0" xfId="116" quotePrefix="1" applyNumberFormat="1" applyFont="1" applyProtection="1">
      <protection locked="0"/>
    </xf>
    <xf numFmtId="0" fontId="293" fillId="0" borderId="0" xfId="116" applyFont="1" applyAlignment="1" applyProtection="1">
      <alignment horizontal="right"/>
      <protection locked="0"/>
    </xf>
    <xf numFmtId="9" fontId="46" fillId="0" borderId="14" xfId="116" applyNumberFormat="1" applyFont="1" applyBorder="1" applyAlignment="1" applyProtection="1">
      <alignment horizontal="right"/>
      <protection locked="0"/>
    </xf>
    <xf numFmtId="0" fontId="295" fillId="62" borderId="48" xfId="118" applyNumberFormat="1" applyFont="1" applyFill="1" applyBorder="1" applyAlignment="1" applyProtection="1">
      <alignment horizontal="center"/>
      <protection locked="0"/>
    </xf>
    <xf numFmtId="164" fontId="263" fillId="62" borderId="48" xfId="118" applyNumberFormat="1" applyFont="1" applyFill="1" applyBorder="1" applyAlignment="1" applyProtection="1">
      <alignment horizontal="right"/>
      <protection locked="0"/>
    </xf>
    <xf numFmtId="0" fontId="285" fillId="0" borderId="52" xfId="116" applyFont="1" applyBorder="1" applyAlignment="1" applyProtection="1">
      <alignment horizontal="center"/>
      <protection locked="0"/>
    </xf>
    <xf numFmtId="0" fontId="263" fillId="61" borderId="26" xfId="116" applyFont="1" applyFill="1" applyBorder="1" applyAlignment="1" applyProtection="1">
      <alignment horizontal="center"/>
      <protection locked="0"/>
    </xf>
    <xf numFmtId="164" fontId="263" fillId="61" borderId="13" xfId="116" applyNumberFormat="1" applyFont="1" applyFill="1" applyBorder="1" applyProtection="1">
      <protection locked="0"/>
    </xf>
    <xf numFmtId="0" fontId="46" fillId="25" borderId="10" xfId="116" applyFont="1" applyFill="1" applyBorder="1" applyAlignment="1" applyProtection="1">
      <alignment horizontal="center"/>
      <protection locked="0"/>
    </xf>
    <xf numFmtId="164" fontId="174" fillId="25" borderId="14" xfId="116" applyNumberFormat="1" applyFont="1" applyFill="1" applyBorder="1" applyAlignment="1" applyProtection="1">
      <alignment horizontal="right"/>
      <protection locked="0"/>
    </xf>
    <xf numFmtId="9" fontId="263" fillId="62" borderId="48" xfId="118" applyFont="1" applyFill="1" applyBorder="1" applyAlignment="1" applyProtection="1">
      <alignment horizontal="right"/>
      <protection locked="0"/>
    </xf>
    <xf numFmtId="0" fontId="62" fillId="0" borderId="48" xfId="116" applyFont="1" applyBorder="1" applyAlignment="1" applyProtection="1">
      <alignment horizontal="center"/>
      <protection locked="0"/>
    </xf>
    <xf numFmtId="0" fontId="295" fillId="61" borderId="48" xfId="118" applyNumberFormat="1" applyFont="1" applyFill="1" applyBorder="1" applyAlignment="1" applyProtection="1">
      <alignment horizontal="center"/>
      <protection locked="0"/>
    </xf>
    <xf numFmtId="9" fontId="263" fillId="61" borderId="48" xfId="118" applyFont="1" applyFill="1" applyBorder="1" applyAlignment="1" applyProtection="1">
      <alignment horizontal="right"/>
      <protection locked="0"/>
    </xf>
    <xf numFmtId="0" fontId="296" fillId="0" borderId="112" xfId="116" applyFont="1" applyBorder="1" applyProtection="1">
      <protection locked="0"/>
    </xf>
    <xf numFmtId="0" fontId="258" fillId="25" borderId="48" xfId="116" applyFont="1" applyFill="1" applyBorder="1" applyAlignment="1" applyProtection="1">
      <alignment horizontal="center"/>
      <protection locked="0"/>
    </xf>
    <xf numFmtId="0" fontId="296" fillId="0" borderId="0" xfId="116" applyFont="1" applyProtection="1">
      <protection locked="0"/>
    </xf>
    <xf numFmtId="0" fontId="297" fillId="0" borderId="0" xfId="116" applyFont="1" applyProtection="1">
      <protection locked="0"/>
    </xf>
    <xf numFmtId="165" fontId="296" fillId="0" borderId="0" xfId="116" quotePrefix="1" applyNumberFormat="1" applyFont="1" applyProtection="1">
      <protection locked="0"/>
    </xf>
    <xf numFmtId="0" fontId="272" fillId="61" borderId="109" xfId="116" applyFont="1" applyFill="1" applyBorder="1" applyAlignment="1">
      <alignment horizontal="center" vertical="center" wrapText="1"/>
    </xf>
    <xf numFmtId="0" fontId="275" fillId="61" borderId="66" xfId="116" applyFont="1" applyFill="1" applyBorder="1"/>
    <xf numFmtId="0" fontId="275" fillId="0" borderId="109" xfId="116" applyFont="1" applyBorder="1"/>
    <xf numFmtId="0" fontId="275" fillId="61" borderId="109" xfId="116" applyFont="1" applyFill="1" applyBorder="1"/>
    <xf numFmtId="1" fontId="52" fillId="45" borderId="56" xfId="116" applyNumberFormat="1" applyFont="1" applyFill="1" applyBorder="1"/>
    <xf numFmtId="0" fontId="62" fillId="62" borderId="56" xfId="116" applyFont="1" applyFill="1" applyBorder="1"/>
    <xf numFmtId="0" fontId="51" fillId="61" borderId="55" xfId="116" applyFont="1" applyFill="1" applyBorder="1"/>
    <xf numFmtId="0" fontId="77" fillId="0" borderId="30" xfId="116" applyFont="1" applyBorder="1"/>
    <xf numFmtId="0" fontId="52" fillId="25" borderId="56" xfId="116" applyFont="1" applyFill="1" applyBorder="1" applyAlignment="1">
      <alignment horizontal="right"/>
    </xf>
    <xf numFmtId="170" fontId="62" fillId="62" borderId="57" xfId="117" applyNumberFormat="1" applyFont="1" applyFill="1" applyBorder="1" applyAlignment="1">
      <alignment horizontal="right"/>
    </xf>
    <xf numFmtId="170" fontId="62" fillId="62" borderId="56" xfId="117" applyNumberFormat="1" applyFont="1" applyFill="1" applyBorder="1" applyAlignment="1">
      <alignment horizontal="right"/>
    </xf>
    <xf numFmtId="2" fontId="52" fillId="25" borderId="0" xfId="117" applyNumberFormat="1" applyFont="1" applyFill="1" applyBorder="1" applyAlignment="1">
      <alignment horizontal="right"/>
    </xf>
    <xf numFmtId="2" fontId="69" fillId="0" borderId="10" xfId="116" applyNumberFormat="1" applyFont="1" applyBorder="1" applyAlignment="1">
      <alignment horizontal="right" vertical="center"/>
    </xf>
    <xf numFmtId="165" fontId="69" fillId="0" borderId="10" xfId="117" applyNumberFormat="1" applyFont="1" applyFill="1" applyBorder="1" applyAlignment="1">
      <alignment horizontal="right" vertical="center"/>
    </xf>
    <xf numFmtId="2" fontId="63" fillId="0" borderId="10" xfId="116" applyNumberFormat="1" applyFont="1" applyBorder="1" applyAlignment="1">
      <alignment horizontal="right" vertical="center"/>
    </xf>
    <xf numFmtId="2" fontId="63" fillId="0" borderId="52" xfId="116" applyNumberFormat="1" applyFont="1" applyBorder="1" applyAlignment="1">
      <alignment horizontal="right" vertical="center"/>
    </xf>
    <xf numFmtId="1" fontId="52" fillId="45" borderId="42" xfId="116" applyNumberFormat="1" applyFont="1" applyFill="1" applyBorder="1"/>
    <xf numFmtId="0" fontId="62" fillId="62" borderId="42" xfId="116" applyFont="1" applyFill="1" applyBorder="1"/>
    <xf numFmtId="0" fontId="51" fillId="61" borderId="41" xfId="116" applyFont="1" applyFill="1" applyBorder="1"/>
    <xf numFmtId="0" fontId="77" fillId="0" borderId="40" xfId="116" applyFont="1" applyBorder="1"/>
    <xf numFmtId="0" fontId="52" fillId="25" borderId="42" xfId="116" applyFont="1" applyFill="1" applyBorder="1" applyAlignment="1">
      <alignment horizontal="right"/>
    </xf>
    <xf numFmtId="170" fontId="62" fillId="62" borderId="112" xfId="117" applyNumberFormat="1" applyFont="1" applyFill="1" applyBorder="1" applyAlignment="1">
      <alignment horizontal="right"/>
    </xf>
    <xf numFmtId="170" fontId="62" fillId="62" borderId="42" xfId="117" applyNumberFormat="1" applyFont="1" applyFill="1" applyBorder="1" applyAlignment="1">
      <alignment horizontal="right"/>
    </xf>
    <xf numFmtId="170" fontId="62" fillId="61" borderId="41" xfId="117" applyNumberFormat="1" applyFont="1" applyFill="1" applyBorder="1" applyAlignment="1">
      <alignment horizontal="right"/>
    </xf>
    <xf numFmtId="170" fontId="52" fillId="0" borderId="40" xfId="117" applyNumberFormat="1" applyFont="1" applyFill="1" applyBorder="1" applyAlignment="1">
      <alignment horizontal="right"/>
    </xf>
    <xf numFmtId="0" fontId="62" fillId="61" borderId="41" xfId="116" applyFont="1" applyFill="1" applyBorder="1"/>
    <xf numFmtId="0" fontId="62" fillId="61" borderId="55" xfId="116" applyFont="1" applyFill="1" applyBorder="1"/>
    <xf numFmtId="170" fontId="62" fillId="61" borderId="55" xfId="117" applyNumberFormat="1" applyFont="1" applyFill="1" applyBorder="1" applyAlignment="1">
      <alignment horizontal="right"/>
    </xf>
    <xf numFmtId="2" fontId="69" fillId="0" borderId="52" xfId="116" applyNumberFormat="1" applyFont="1" applyBorder="1" applyAlignment="1">
      <alignment horizontal="right" vertical="center"/>
    </xf>
    <xf numFmtId="1" fontId="52" fillId="45" borderId="71" xfId="116" applyNumberFormat="1" applyFont="1" applyFill="1" applyBorder="1"/>
    <xf numFmtId="0" fontId="62" fillId="62" borderId="71" xfId="116" applyFont="1" applyFill="1" applyBorder="1"/>
    <xf numFmtId="0" fontId="62" fillId="61" borderId="67" xfId="116" applyFont="1" applyFill="1" applyBorder="1"/>
    <xf numFmtId="0" fontId="71" fillId="0" borderId="33" xfId="116" applyFont="1" applyBorder="1"/>
    <xf numFmtId="0" fontId="52" fillId="25" borderId="71" xfId="116" applyFont="1" applyFill="1" applyBorder="1" applyAlignment="1">
      <alignment horizontal="right"/>
    </xf>
    <xf numFmtId="170" fontId="62" fillId="62" borderId="71" xfId="117" applyNumberFormat="1" applyFont="1" applyFill="1" applyBorder="1" applyAlignment="1">
      <alignment horizontal="right"/>
    </xf>
    <xf numFmtId="170" fontId="62" fillId="61" borderId="67" xfId="117" applyNumberFormat="1" applyFont="1" applyFill="1" applyBorder="1" applyAlignment="1">
      <alignment horizontal="right"/>
    </xf>
    <xf numFmtId="170" fontId="52" fillId="0" borderId="33" xfId="117" applyNumberFormat="1" applyFont="1" applyFill="1" applyBorder="1" applyAlignment="1">
      <alignment horizontal="right"/>
    </xf>
    <xf numFmtId="0" fontId="62" fillId="0" borderId="33" xfId="116" applyFont="1" applyBorder="1" applyAlignment="1">
      <alignment horizontal="center"/>
    </xf>
    <xf numFmtId="0" fontId="64" fillId="44" borderId="56" xfId="116" applyFont="1" applyFill="1" applyBorder="1" applyAlignment="1">
      <alignment horizontal="center" vertical="center"/>
    </xf>
    <xf numFmtId="0" fontId="173" fillId="44" borderId="0" xfId="116" applyFont="1" applyFill="1" applyAlignment="1">
      <alignment horizontal="center" vertical="center"/>
    </xf>
    <xf numFmtId="1" fontId="52" fillId="45" borderId="37" xfId="116" applyNumberFormat="1" applyFont="1" applyFill="1" applyBorder="1"/>
    <xf numFmtId="0" fontId="71" fillId="0" borderId="40" xfId="116" applyFont="1" applyBorder="1"/>
    <xf numFmtId="170" fontId="62" fillId="62" borderId="37" xfId="117" applyNumberFormat="1" applyFont="1" applyFill="1" applyBorder="1" applyAlignment="1">
      <alignment horizontal="right"/>
    </xf>
    <xf numFmtId="170" fontId="52" fillId="0" borderId="34" xfId="117" applyNumberFormat="1" applyFont="1" applyFill="1" applyBorder="1" applyAlignment="1">
      <alignment horizontal="right"/>
    </xf>
    <xf numFmtId="0" fontId="64" fillId="44" borderId="35" xfId="116" applyFont="1" applyFill="1" applyBorder="1" applyAlignment="1">
      <alignment horizontal="center" vertical="center"/>
    </xf>
    <xf numFmtId="0" fontId="173" fillId="44" borderId="35" xfId="116" applyFont="1" applyFill="1" applyBorder="1" applyAlignment="1">
      <alignment horizontal="center" vertical="center"/>
    </xf>
    <xf numFmtId="0" fontId="71" fillId="0" borderId="30" xfId="116" applyFont="1" applyBorder="1"/>
    <xf numFmtId="0" fontId="69" fillId="25" borderId="42" xfId="116" applyFont="1" applyFill="1" applyBorder="1" applyAlignment="1">
      <alignment horizontal="right"/>
    </xf>
    <xf numFmtId="0" fontId="69" fillId="25" borderId="71" xfId="116" applyFont="1" applyFill="1" applyBorder="1" applyAlignment="1">
      <alignment horizontal="right"/>
    </xf>
    <xf numFmtId="2" fontId="69" fillId="25" borderId="109" xfId="116" applyNumberFormat="1" applyFont="1" applyFill="1" applyBorder="1"/>
    <xf numFmtId="170" fontId="62" fillId="62" borderId="68" xfId="117" applyNumberFormat="1" applyFont="1" applyFill="1" applyBorder="1" applyAlignment="1">
      <alignment horizontal="right"/>
    </xf>
    <xf numFmtId="0" fontId="64" fillId="44" borderId="0" xfId="116" applyFont="1" applyFill="1" applyAlignment="1">
      <alignment horizontal="center" vertical="center"/>
    </xf>
    <xf numFmtId="170" fontId="52" fillId="0" borderId="30" xfId="117" applyNumberFormat="1" applyFont="1" applyFill="1" applyBorder="1" applyAlignment="1">
      <alignment horizontal="right"/>
    </xf>
    <xf numFmtId="170" fontId="70" fillId="25" borderId="40" xfId="117" applyNumberFormat="1" applyFont="1" applyFill="1" applyBorder="1" applyAlignment="1">
      <alignment horizontal="right"/>
    </xf>
    <xf numFmtId="0" fontId="69" fillId="25" borderId="56" xfId="116" applyFont="1" applyFill="1" applyBorder="1" applyAlignment="1">
      <alignment horizontal="right"/>
    </xf>
    <xf numFmtId="170" fontId="70" fillId="25" borderId="30" xfId="117" applyNumberFormat="1" applyFont="1" applyFill="1" applyBorder="1" applyAlignment="1">
      <alignment horizontal="right"/>
    </xf>
    <xf numFmtId="2" fontId="69" fillId="25" borderId="54" xfId="116" applyNumberFormat="1" applyFont="1" applyFill="1" applyBorder="1"/>
    <xf numFmtId="0" fontId="172" fillId="0" borderId="0" xfId="116" applyFont="1"/>
    <xf numFmtId="0" fontId="62" fillId="62" borderId="37" xfId="116" applyFont="1" applyFill="1" applyBorder="1"/>
    <xf numFmtId="0" fontId="62" fillId="61" borderId="36" xfId="116" applyFont="1" applyFill="1" applyBorder="1"/>
    <xf numFmtId="0" fontId="69" fillId="25" borderId="37" xfId="116" applyFont="1" applyFill="1" applyBorder="1" applyAlignment="1">
      <alignment horizontal="right"/>
    </xf>
    <xf numFmtId="170" fontId="62" fillId="61" borderId="36" xfId="117" applyNumberFormat="1" applyFont="1" applyFill="1" applyBorder="1" applyAlignment="1">
      <alignment horizontal="right"/>
    </xf>
    <xf numFmtId="170" fontId="70" fillId="25" borderId="34" xfId="117" applyNumberFormat="1" applyFont="1" applyFill="1" applyBorder="1" applyAlignment="1">
      <alignment horizontal="right"/>
    </xf>
    <xf numFmtId="2" fontId="69" fillId="25" borderId="35" xfId="116" applyNumberFormat="1" applyFont="1" applyFill="1" applyBorder="1"/>
    <xf numFmtId="43" fontId="62" fillId="61" borderId="36" xfId="116" applyNumberFormat="1" applyFont="1" applyFill="1" applyBorder="1"/>
    <xf numFmtId="1" fontId="52" fillId="0" borderId="56" xfId="116" applyNumberFormat="1" applyFont="1" applyBorder="1"/>
    <xf numFmtId="0" fontId="62" fillId="0" borderId="56" xfId="116" applyFont="1" applyBorder="1"/>
    <xf numFmtId="0" fontId="62" fillId="0" borderId="55" xfId="116" applyFont="1" applyBorder="1"/>
    <xf numFmtId="0" fontId="69" fillId="63" borderId="126" xfId="116" applyFont="1" applyFill="1" applyBorder="1" applyAlignment="1">
      <alignment horizontal="right"/>
    </xf>
    <xf numFmtId="170" fontId="62" fillId="0" borderId="56" xfId="117" applyNumberFormat="1" applyFont="1" applyFill="1" applyBorder="1" applyAlignment="1">
      <alignment horizontal="right"/>
    </xf>
    <xf numFmtId="170" fontId="62" fillId="0" borderId="55" xfId="117" applyNumberFormat="1" applyFont="1" applyFill="1" applyBorder="1" applyAlignment="1">
      <alignment horizontal="right"/>
    </xf>
    <xf numFmtId="2" fontId="69" fillId="63" borderId="54" xfId="116" applyNumberFormat="1" applyFont="1" applyFill="1" applyBorder="1"/>
    <xf numFmtId="170" fontId="62" fillId="0" borderId="57" xfId="117" applyNumberFormat="1" applyFont="1" applyFill="1" applyBorder="1" applyAlignment="1">
      <alignment horizontal="right"/>
    </xf>
    <xf numFmtId="170" fontId="52" fillId="0" borderId="43" xfId="117" applyNumberFormat="1" applyFont="1" applyFill="1" applyBorder="1" applyAlignment="1">
      <alignment horizontal="left"/>
    </xf>
    <xf numFmtId="2" fontId="52" fillId="0" borderId="0" xfId="117" applyNumberFormat="1" applyFont="1" applyFill="1" applyBorder="1" applyAlignment="1">
      <alignment horizontal="right"/>
    </xf>
    <xf numFmtId="0" fontId="69" fillId="25" borderId="114" xfId="116" applyFont="1" applyFill="1" applyBorder="1" applyAlignment="1">
      <alignment horizontal="right"/>
    </xf>
    <xf numFmtId="0" fontId="69" fillId="25" borderId="129" xfId="116" applyFont="1" applyFill="1" applyBorder="1" applyAlignment="1">
      <alignment horizontal="right"/>
    </xf>
    <xf numFmtId="0" fontId="1" fillId="0" borderId="0" xfId="116" applyAlignment="1">
      <alignment horizontal="center" vertical="center"/>
    </xf>
    <xf numFmtId="0" fontId="72" fillId="0" borderId="40" xfId="116" applyFont="1" applyBorder="1"/>
    <xf numFmtId="2" fontId="69" fillId="25" borderId="126" xfId="116" applyNumberFormat="1" applyFont="1" applyFill="1" applyBorder="1"/>
    <xf numFmtId="2" fontId="62" fillId="61" borderId="55" xfId="116" applyNumberFormat="1" applyFont="1" applyFill="1" applyBorder="1"/>
    <xf numFmtId="2" fontId="52" fillId="25" borderId="30" xfId="116" applyNumberFormat="1" applyFont="1" applyFill="1" applyBorder="1"/>
    <xf numFmtId="2" fontId="69" fillId="25" borderId="114" xfId="116" applyNumberFormat="1" applyFont="1" applyFill="1" applyBorder="1"/>
    <xf numFmtId="2" fontId="62" fillId="61" borderId="41" xfId="116" applyNumberFormat="1" applyFont="1" applyFill="1" applyBorder="1"/>
    <xf numFmtId="2" fontId="69" fillId="25" borderId="126" xfId="116" applyNumberFormat="1" applyFont="1" applyFill="1" applyBorder="1" applyAlignment="1">
      <alignment horizontal="center"/>
    </xf>
    <xf numFmtId="0" fontId="64" fillId="0" borderId="0" xfId="116" applyFont="1" applyAlignment="1">
      <alignment horizontal="center" vertical="center"/>
    </xf>
    <xf numFmtId="0" fontId="173" fillId="0" borderId="0" xfId="116" applyFont="1" applyAlignment="1">
      <alignment horizontal="center" vertical="center"/>
    </xf>
    <xf numFmtId="2" fontId="69" fillId="25" borderId="114" xfId="116" applyNumberFormat="1" applyFont="1" applyFill="1" applyBorder="1" applyAlignment="1">
      <alignment horizontal="center"/>
    </xf>
    <xf numFmtId="2" fontId="69" fillId="25" borderId="0" xfId="116" applyNumberFormat="1" applyFont="1" applyFill="1" applyAlignment="1">
      <alignment horizontal="center"/>
    </xf>
    <xf numFmtId="2" fontId="69" fillId="25" borderId="54" xfId="116" applyNumberFormat="1" applyFont="1" applyFill="1" applyBorder="1" applyAlignment="1">
      <alignment horizontal="center"/>
    </xf>
    <xf numFmtId="2" fontId="69" fillId="25" borderId="109" xfId="116" applyNumberFormat="1" applyFont="1" applyFill="1" applyBorder="1" applyAlignment="1">
      <alignment horizontal="center"/>
    </xf>
    <xf numFmtId="2" fontId="69" fillId="25" borderId="129" xfId="116" applyNumberFormat="1" applyFont="1" applyFill="1" applyBorder="1" applyAlignment="1">
      <alignment horizontal="center"/>
    </xf>
    <xf numFmtId="2" fontId="69" fillId="25" borderId="66" xfId="116" applyNumberFormat="1" applyFont="1" applyFill="1" applyBorder="1" applyAlignment="1">
      <alignment horizontal="center"/>
    </xf>
    <xf numFmtId="170" fontId="52" fillId="0" borderId="43" xfId="117" applyNumberFormat="1" applyFont="1" applyFill="1" applyBorder="1" applyAlignment="1">
      <alignment horizontal="right"/>
    </xf>
    <xf numFmtId="0" fontId="69" fillId="25" borderId="40" xfId="116" applyFont="1" applyFill="1" applyBorder="1"/>
    <xf numFmtId="1" fontId="52" fillId="45" borderId="0" xfId="116" applyNumberFormat="1" applyFont="1" applyFill="1"/>
    <xf numFmtId="169" fontId="69" fillId="25" borderId="40" xfId="116" applyNumberFormat="1" applyFont="1" applyFill="1" applyBorder="1"/>
    <xf numFmtId="2" fontId="69" fillId="25" borderId="126" xfId="116" applyNumberFormat="1" applyFont="1" applyFill="1" applyBorder="1" applyAlignment="1">
      <alignment horizontal="right"/>
    </xf>
    <xf numFmtId="2" fontId="69" fillId="25" borderId="114" xfId="116" applyNumberFormat="1" applyFont="1" applyFill="1" applyBorder="1" applyAlignment="1">
      <alignment horizontal="right"/>
    </xf>
    <xf numFmtId="2" fontId="69" fillId="25" borderId="129" xfId="116" applyNumberFormat="1" applyFont="1" applyFill="1" applyBorder="1" applyAlignment="1">
      <alignment horizontal="right"/>
    </xf>
    <xf numFmtId="2" fontId="69" fillId="25" borderId="66" xfId="116" applyNumberFormat="1" applyFont="1" applyFill="1" applyBorder="1" applyAlignment="1">
      <alignment horizontal="right"/>
    </xf>
    <xf numFmtId="0" fontId="69" fillId="0" borderId="118" xfId="116" applyFont="1" applyBorder="1" applyAlignment="1">
      <alignment horizontal="center"/>
    </xf>
    <xf numFmtId="0" fontId="172" fillId="0" borderId="34" xfId="116" applyFont="1" applyBorder="1"/>
    <xf numFmtId="0" fontId="69" fillId="0" borderId="138" xfId="116" applyFont="1" applyBorder="1" applyAlignment="1">
      <alignment horizontal="center"/>
    </xf>
    <xf numFmtId="0" fontId="69" fillId="0" borderId="35" xfId="116" applyFont="1" applyBorder="1" applyAlignment="1">
      <alignment horizontal="center"/>
    </xf>
    <xf numFmtId="0" fontId="69" fillId="0" borderId="54" xfId="116" applyFont="1" applyBorder="1" applyAlignment="1">
      <alignment horizontal="center"/>
    </xf>
    <xf numFmtId="0" fontId="172" fillId="0" borderId="54" xfId="116" applyFont="1" applyBorder="1"/>
    <xf numFmtId="1" fontId="267" fillId="45" borderId="42" xfId="116" applyNumberFormat="1" applyFont="1" applyFill="1" applyBorder="1"/>
    <xf numFmtId="165" fontId="62" fillId="61" borderId="41" xfId="116" applyNumberFormat="1" applyFont="1" applyFill="1" applyBorder="1" applyAlignment="1">
      <alignment horizontal="center"/>
    </xf>
    <xf numFmtId="177" fontId="52" fillId="25" borderId="30" xfId="116" applyNumberFormat="1" applyFont="1" applyFill="1" applyBorder="1" applyAlignment="1">
      <alignment horizontal="right"/>
    </xf>
    <xf numFmtId="2" fontId="65" fillId="25" borderId="54" xfId="116" applyNumberFormat="1" applyFont="1" applyFill="1" applyBorder="1"/>
    <xf numFmtId="165" fontId="62" fillId="61" borderId="55" xfId="116" applyNumberFormat="1" applyFont="1" applyFill="1" applyBorder="1" applyAlignment="1">
      <alignment horizontal="center"/>
    </xf>
    <xf numFmtId="2" fontId="65" fillId="25" borderId="0" xfId="116" applyNumberFormat="1" applyFont="1" applyFill="1"/>
    <xf numFmtId="177" fontId="52" fillId="0" borderId="40" xfId="116" applyNumberFormat="1" applyFont="1" applyBorder="1" applyAlignment="1">
      <alignment horizontal="right"/>
    </xf>
    <xf numFmtId="177" fontId="52" fillId="25" borderId="40" xfId="116" applyNumberFormat="1" applyFont="1" applyFill="1" applyBorder="1" applyAlignment="1">
      <alignment horizontal="right"/>
    </xf>
    <xf numFmtId="165" fontId="62" fillId="61" borderId="36" xfId="116" applyNumberFormat="1" applyFont="1" applyFill="1" applyBorder="1" applyAlignment="1">
      <alignment horizontal="center"/>
    </xf>
    <xf numFmtId="177" fontId="52" fillId="0" borderId="34" xfId="116" applyNumberFormat="1" applyFont="1" applyBorder="1" applyAlignment="1">
      <alignment horizontal="right"/>
    </xf>
    <xf numFmtId="1" fontId="267" fillId="45" borderId="71" xfId="116" applyNumberFormat="1" applyFont="1" applyFill="1" applyBorder="1"/>
    <xf numFmtId="165" fontId="62" fillId="62" borderId="71" xfId="116" applyNumberFormat="1" applyFont="1" applyFill="1" applyBorder="1" applyAlignment="1">
      <alignment horizontal="center"/>
    </xf>
    <xf numFmtId="165" fontId="62" fillId="61" borderId="67" xfId="116" applyNumberFormat="1" applyFont="1" applyFill="1" applyBorder="1" applyAlignment="1">
      <alignment horizontal="center"/>
    </xf>
    <xf numFmtId="2" fontId="65" fillId="25" borderId="109" xfId="116" applyNumberFormat="1" applyFont="1" applyFill="1" applyBorder="1"/>
    <xf numFmtId="165" fontId="62" fillId="62" borderId="42" xfId="116" applyNumberFormat="1" applyFont="1" applyFill="1" applyBorder="1" applyAlignment="1">
      <alignment horizontal="center"/>
    </xf>
    <xf numFmtId="165" fontId="63" fillId="0" borderId="10" xfId="116" applyNumberFormat="1" applyFont="1" applyBorder="1" applyAlignment="1">
      <alignment horizontal="right" vertical="center"/>
    </xf>
    <xf numFmtId="1" fontId="267" fillId="45" borderId="37" xfId="116" applyNumberFormat="1" applyFont="1" applyFill="1" applyBorder="1"/>
    <xf numFmtId="168" fontId="52" fillId="25" borderId="40" xfId="116" applyNumberFormat="1" applyFont="1" applyFill="1" applyBorder="1" applyAlignment="1">
      <alignment horizontal="center"/>
    </xf>
    <xf numFmtId="0" fontId="175" fillId="25" borderId="71" xfId="116" applyFont="1" applyFill="1" applyBorder="1"/>
    <xf numFmtId="165" fontId="62" fillId="62" borderId="37" xfId="116" applyNumberFormat="1" applyFont="1" applyFill="1" applyBorder="1" applyAlignment="1">
      <alignment horizontal="center"/>
    </xf>
    <xf numFmtId="0" fontId="63" fillId="25" borderId="114" xfId="116" applyFont="1" applyFill="1" applyBorder="1"/>
    <xf numFmtId="165" fontId="63" fillId="0" borderId="10" xfId="116" applyNumberFormat="1" applyFont="1" applyBorder="1" applyAlignment="1">
      <alignment horizontal="centerContinuous"/>
    </xf>
    <xf numFmtId="165" fontId="63" fillId="0" borderId="10" xfId="116" applyNumberFormat="1" applyFont="1" applyBorder="1" applyAlignment="1">
      <alignment horizontal="left"/>
    </xf>
    <xf numFmtId="49" fontId="63" fillId="0" borderId="10" xfId="116" applyNumberFormat="1" applyFont="1" applyBorder="1" applyAlignment="1">
      <alignment horizontal="centerContinuous"/>
    </xf>
    <xf numFmtId="41" fontId="63" fillId="0" borderId="10" xfId="116" applyNumberFormat="1" applyFont="1" applyBorder="1" applyAlignment="1">
      <alignment horizontal="left"/>
    </xf>
    <xf numFmtId="165" fontId="69" fillId="0" borderId="10" xfId="116" applyNumberFormat="1" applyFont="1" applyBorder="1" applyAlignment="1">
      <alignment horizontal="center"/>
    </xf>
    <xf numFmtId="165" fontId="52" fillId="0" borderId="67" xfId="116" applyNumberFormat="1" applyFont="1" applyBorder="1" applyAlignment="1">
      <alignment horizontal="center"/>
    </xf>
    <xf numFmtId="0" fontId="58" fillId="25" borderId="39" xfId="116" applyFont="1" applyFill="1" applyBorder="1" applyAlignment="1">
      <alignment horizontal="center"/>
    </xf>
    <xf numFmtId="0" fontId="62" fillId="0" borderId="18" xfId="116" applyFont="1" applyBorder="1" applyAlignment="1">
      <alignment horizontal="center"/>
    </xf>
    <xf numFmtId="0" fontId="62" fillId="0" borderId="18" xfId="116" applyFont="1" applyBorder="1"/>
    <xf numFmtId="49" fontId="62" fillId="62" borderId="71" xfId="116" applyNumberFormat="1" applyFont="1" applyFill="1" applyBorder="1" applyAlignment="1">
      <alignment horizontal="center" vertical="center" wrapText="1"/>
    </xf>
    <xf numFmtId="49" fontId="62" fillId="61" borderId="67" xfId="116" quotePrefix="1" applyNumberFormat="1" applyFont="1" applyFill="1" applyBorder="1" applyAlignment="1">
      <alignment horizontal="center" vertical="center" wrapText="1"/>
    </xf>
    <xf numFmtId="49" fontId="52" fillId="25" borderId="30" xfId="116" quotePrefix="1" applyNumberFormat="1" applyFont="1" applyFill="1" applyBorder="1" applyAlignment="1" applyProtection="1">
      <alignment horizontal="center" vertical="center"/>
      <protection locked="0"/>
    </xf>
    <xf numFmtId="49" fontId="65" fillId="25" borderId="114" xfId="116" applyNumberFormat="1" applyFont="1" applyFill="1" applyBorder="1"/>
    <xf numFmtId="49" fontId="65" fillId="25" borderId="0" xfId="116" applyNumberFormat="1" applyFont="1" applyFill="1"/>
    <xf numFmtId="41" fontId="62" fillId="25" borderId="0" xfId="116" applyNumberFormat="1" applyFont="1" applyFill="1"/>
    <xf numFmtId="41" fontId="62" fillId="25" borderId="35" xfId="116" applyNumberFormat="1" applyFont="1" applyFill="1" applyBorder="1"/>
    <xf numFmtId="0" fontId="1" fillId="0" borderId="35" xfId="116" applyBorder="1"/>
    <xf numFmtId="1" fontId="62" fillId="25" borderId="35" xfId="116" applyNumberFormat="1" applyFont="1" applyFill="1" applyBorder="1"/>
    <xf numFmtId="1" fontId="52" fillId="25" borderId="71" xfId="116" applyNumberFormat="1" applyFont="1" applyFill="1" applyBorder="1" applyAlignment="1">
      <alignment horizontal="centerContinuous"/>
    </xf>
    <xf numFmtId="0" fontId="52" fillId="25" borderId="33" xfId="116" applyFont="1" applyFill="1" applyBorder="1" applyAlignment="1">
      <alignment horizontal="centerContinuous"/>
    </xf>
    <xf numFmtId="0" fontId="50" fillId="0" borderId="38" xfId="116" applyFont="1" applyBorder="1" applyAlignment="1">
      <alignment horizontal="center"/>
    </xf>
    <xf numFmtId="1" fontId="59" fillId="42" borderId="37" xfId="116" applyNumberFormat="1" applyFont="1" applyFill="1" applyBorder="1" applyAlignment="1">
      <alignment horizontal="centerContinuous"/>
    </xf>
    <xf numFmtId="1" fontId="58" fillId="24" borderId="71" xfId="116" applyNumberFormat="1" applyFont="1" applyFill="1" applyBorder="1" applyAlignment="1">
      <alignment horizontal="centerContinuous"/>
    </xf>
    <xf numFmtId="1" fontId="58" fillId="25" borderId="109" xfId="116" applyNumberFormat="1" applyFont="1" applyFill="1" applyBorder="1" applyAlignment="1">
      <alignment horizontal="centerContinuous"/>
    </xf>
    <xf numFmtId="2" fontId="38" fillId="25" borderId="0" xfId="116" applyNumberFormat="1" applyFont="1" applyFill="1" applyAlignment="1" applyProtection="1">
      <alignment horizontal="center"/>
      <protection locked="0"/>
    </xf>
    <xf numFmtId="0" fontId="266" fillId="0" borderId="0" xfId="116" applyFont="1" applyProtection="1">
      <protection locked="0"/>
    </xf>
    <xf numFmtId="0" fontId="49" fillId="0" borderId="0" xfId="116" applyFont="1" applyProtection="1">
      <protection locked="0"/>
    </xf>
    <xf numFmtId="0" fontId="50" fillId="25" borderId="80" xfId="116" applyFont="1" applyFill="1" applyBorder="1" applyProtection="1">
      <protection locked="0"/>
    </xf>
    <xf numFmtId="164" fontId="263" fillId="62" borderId="10" xfId="116" applyNumberFormat="1" applyFont="1" applyFill="1" applyBorder="1" applyAlignment="1" applyProtection="1">
      <alignment horizontal="right"/>
      <protection locked="0"/>
    </xf>
    <xf numFmtId="0" fontId="50" fillId="25" borderId="77" xfId="116" applyFont="1" applyFill="1" applyBorder="1" applyProtection="1">
      <protection locked="0"/>
    </xf>
    <xf numFmtId="0" fontId="40" fillId="44" borderId="0" xfId="116" applyFont="1" applyFill="1" applyProtection="1">
      <protection locked="0"/>
    </xf>
    <xf numFmtId="164" fontId="263" fillId="62" borderId="10" xfId="116" applyNumberFormat="1" applyFont="1" applyFill="1" applyBorder="1" applyAlignment="1" applyProtection="1">
      <alignment horizontal="center"/>
      <protection locked="0"/>
    </xf>
    <xf numFmtId="0" fontId="40" fillId="25" borderId="35" xfId="116" applyFont="1" applyFill="1" applyBorder="1"/>
    <xf numFmtId="9" fontId="274" fillId="44" borderId="35" xfId="116" applyNumberFormat="1" applyFont="1" applyFill="1" applyBorder="1"/>
    <xf numFmtId="0" fontId="274" fillId="44" borderId="35" xfId="116" applyFont="1" applyFill="1" applyBorder="1"/>
    <xf numFmtId="0" fontId="44" fillId="25" borderId="137" xfId="116" applyFont="1" applyFill="1" applyBorder="1"/>
    <xf numFmtId="9" fontId="263" fillId="62" borderId="49" xfId="118" applyFont="1" applyFill="1" applyBorder="1" applyAlignment="1" applyProtection="1">
      <alignment horizontal="right"/>
      <protection locked="0"/>
    </xf>
    <xf numFmtId="0" fontId="1" fillId="61" borderId="71" xfId="116" applyFill="1" applyBorder="1" applyAlignment="1">
      <alignment horizontal="center" vertical="center" wrapText="1"/>
    </xf>
    <xf numFmtId="0" fontId="270" fillId="61" borderId="109" xfId="116" applyFont="1" applyFill="1" applyBorder="1" applyAlignment="1">
      <alignment horizontal="center" vertical="center" wrapText="1"/>
    </xf>
    <xf numFmtId="0" fontId="262" fillId="61" borderId="53" xfId="116" applyFont="1" applyFill="1" applyBorder="1" applyAlignment="1">
      <alignment horizontal="center" vertical="center"/>
    </xf>
    <xf numFmtId="0" fontId="262" fillId="61" borderId="39" xfId="116" applyFont="1" applyFill="1" applyBorder="1" applyAlignment="1">
      <alignment horizontal="center" vertical="center"/>
    </xf>
    <xf numFmtId="0" fontId="258" fillId="25" borderId="0" xfId="116" applyFont="1" applyFill="1" applyAlignment="1">
      <alignment horizontal="right"/>
    </xf>
    <xf numFmtId="0" fontId="258" fillId="25" borderId="80" xfId="116" applyFont="1" applyFill="1" applyBorder="1" applyAlignment="1" applyProtection="1">
      <alignment horizontal="right"/>
      <protection locked="0"/>
    </xf>
    <xf numFmtId="0" fontId="272" fillId="61" borderId="124" xfId="116" applyFont="1" applyFill="1" applyBorder="1" applyAlignment="1">
      <alignment horizontal="center" vertical="center" wrapText="1"/>
    </xf>
    <xf numFmtId="0" fontId="272" fillId="61" borderId="71" xfId="116" applyFont="1" applyFill="1" applyBorder="1" applyAlignment="1">
      <alignment horizontal="center" vertical="center" wrapText="1"/>
    </xf>
    <xf numFmtId="0" fontId="268" fillId="61" borderId="33" xfId="116" applyFont="1" applyFill="1" applyBorder="1" applyAlignment="1">
      <alignment horizontal="center" vertical="center" wrapText="1"/>
    </xf>
    <xf numFmtId="0" fontId="268" fillId="61" borderId="109" xfId="116" applyFont="1" applyFill="1" applyBorder="1" applyAlignment="1">
      <alignment horizontal="center" vertical="center" wrapText="1"/>
    </xf>
    <xf numFmtId="0" fontId="260" fillId="25" borderId="0" xfId="116" applyFont="1" applyFill="1" applyAlignment="1" applyProtection="1">
      <alignment horizontal="right"/>
      <protection locked="0"/>
    </xf>
    <xf numFmtId="0" fontId="264" fillId="0" borderId="85" xfId="116" applyFont="1" applyBorder="1" applyAlignment="1" applyProtection="1">
      <alignment horizontal="center" vertical="center" wrapText="1"/>
      <protection locked="0"/>
    </xf>
    <xf numFmtId="0" fontId="265" fillId="0" borderId="77" xfId="116" applyFont="1" applyBorder="1" applyAlignment="1">
      <alignment horizontal="center" vertical="center" wrapText="1"/>
    </xf>
    <xf numFmtId="0" fontId="265" fillId="0" borderId="79" xfId="116" applyFont="1" applyBorder="1" applyAlignment="1">
      <alignment horizontal="center" vertical="center" wrapText="1"/>
    </xf>
    <xf numFmtId="0" fontId="265" fillId="0" borderId="76" xfId="116" applyFont="1" applyBorder="1" applyAlignment="1">
      <alignment horizontal="center" vertical="center" wrapText="1"/>
    </xf>
    <xf numFmtId="0" fontId="265" fillId="0" borderId="80" xfId="116" applyFont="1" applyBorder="1" applyAlignment="1">
      <alignment horizontal="center" vertical="center" wrapText="1"/>
    </xf>
    <xf numFmtId="0" fontId="265" fillId="0" borderId="82" xfId="116" applyFont="1" applyBorder="1" applyAlignment="1">
      <alignment horizontal="center" vertical="center" wrapText="1"/>
    </xf>
    <xf numFmtId="0" fontId="62" fillId="61" borderId="38" xfId="116" applyFont="1" applyFill="1" applyBorder="1" applyAlignment="1">
      <alignment horizontal="center" vertical="center"/>
    </xf>
    <xf numFmtId="0" fontId="261" fillId="61" borderId="53" xfId="116" applyFont="1" applyFill="1" applyBorder="1" applyAlignment="1">
      <alignment horizontal="center" vertical="center"/>
    </xf>
    <xf numFmtId="0" fontId="261" fillId="61" borderId="39" xfId="116" applyFont="1" applyFill="1" applyBorder="1" applyAlignment="1">
      <alignment horizontal="center" vertical="center"/>
    </xf>
    <xf numFmtId="0" fontId="62" fillId="61" borderId="53" xfId="116" applyFont="1" applyFill="1" applyBorder="1" applyAlignment="1">
      <alignment horizontal="center" vertical="center"/>
    </xf>
    <xf numFmtId="0" fontId="62" fillId="61" borderId="39" xfId="116" applyFont="1" applyFill="1" applyBorder="1" applyAlignment="1">
      <alignment horizontal="center" vertical="center"/>
    </xf>
    <xf numFmtId="0" fontId="272" fillId="61" borderId="109" xfId="116" applyFont="1" applyFill="1" applyBorder="1" applyAlignment="1">
      <alignment horizontal="center" vertical="center" wrapText="1"/>
    </xf>
    <xf numFmtId="0" fontId="57" fillId="0" borderId="38" xfId="116" applyFont="1" applyBorder="1" applyAlignment="1">
      <alignment horizontal="center" vertical="center" wrapText="1"/>
    </xf>
    <xf numFmtId="0" fontId="57" fillId="0" borderId="39" xfId="116" applyFont="1" applyBorder="1" applyAlignment="1">
      <alignment horizontal="center" vertical="center" wrapText="1"/>
    </xf>
    <xf numFmtId="2" fontId="299" fillId="61" borderId="124" xfId="116" applyNumberFormat="1" applyFont="1" applyFill="1" applyBorder="1" applyAlignment="1">
      <alignment horizontal="center" vertical="center" wrapText="1"/>
    </xf>
    <xf numFmtId="0" fontId="298" fillId="61" borderId="109" xfId="116" applyFont="1" applyFill="1" applyBorder="1" applyAlignment="1">
      <alignment horizontal="center" wrapText="1"/>
    </xf>
    <xf numFmtId="0" fontId="298" fillId="61" borderId="66" xfId="116" applyFont="1" applyFill="1" applyBorder="1" applyAlignment="1">
      <alignment horizontal="center" wrapText="1"/>
    </xf>
    <xf numFmtId="0" fontId="293" fillId="0" borderId="0" xfId="116" applyFont="1" applyAlignment="1" applyProtection="1">
      <alignment horizontal="right"/>
      <protection locked="0"/>
    </xf>
    <xf numFmtId="0" fontId="293" fillId="25" borderId="0" xfId="116" applyFont="1" applyFill="1" applyAlignment="1" applyProtection="1">
      <alignment horizontal="right"/>
      <protection locked="0"/>
    </xf>
    <xf numFmtId="0" fontId="293" fillId="0" borderId="0" xfId="116" applyFont="1" applyAlignment="1">
      <alignment horizontal="right"/>
    </xf>
    <xf numFmtId="0" fontId="293" fillId="0" borderId="0" xfId="116" applyFont="1" applyAlignment="1" applyProtection="1">
      <alignment horizontal="center"/>
      <protection locked="0"/>
    </xf>
    <xf numFmtId="0" fontId="62" fillId="61" borderId="37" xfId="116" applyFont="1" applyFill="1" applyBorder="1" applyAlignment="1">
      <alignment horizontal="center" vertical="center"/>
    </xf>
    <xf numFmtId="0" fontId="62" fillId="61" borderId="42" xfId="116" applyFont="1" applyFill="1" applyBorder="1" applyAlignment="1">
      <alignment horizontal="center" vertical="center"/>
    </xf>
    <xf numFmtId="0" fontId="62" fillId="61" borderId="56" xfId="116" applyFont="1" applyFill="1" applyBorder="1" applyAlignment="1">
      <alignment horizontal="center" vertical="center"/>
    </xf>
    <xf numFmtId="0" fontId="62" fillId="61" borderId="118" xfId="116" applyFont="1" applyFill="1" applyBorder="1" applyAlignment="1">
      <alignment horizontal="center" vertical="center"/>
    </xf>
    <xf numFmtId="0" fontId="261" fillId="61" borderId="0" xfId="116" applyFont="1" applyFill="1" applyAlignment="1">
      <alignment horizontal="center" vertical="center"/>
    </xf>
    <xf numFmtId="0" fontId="261" fillId="61" borderId="138" xfId="116" applyFont="1" applyFill="1" applyBorder="1" applyAlignment="1">
      <alignment horizontal="center" vertical="center"/>
    </xf>
    <xf numFmtId="0" fontId="258" fillId="25" borderId="0" xfId="116" applyFont="1" applyFill="1" applyAlignment="1" applyProtection="1">
      <alignment horizontal="right"/>
      <protection locked="0"/>
    </xf>
    <xf numFmtId="0" fontId="262" fillId="61" borderId="0" xfId="116" applyFont="1" applyFill="1" applyAlignment="1">
      <alignment horizontal="center" vertical="center"/>
    </xf>
    <xf numFmtId="0" fontId="262" fillId="61" borderId="138" xfId="116" applyFont="1" applyFill="1" applyBorder="1" applyAlignment="1">
      <alignment horizontal="center" vertical="center"/>
    </xf>
    <xf numFmtId="0" fontId="62" fillId="61" borderId="34" xfId="116" applyFont="1" applyFill="1" applyBorder="1" applyAlignment="1">
      <alignment horizontal="center" vertical="center"/>
    </xf>
    <xf numFmtId="0" fontId="261" fillId="61" borderId="40" xfId="116" applyFont="1" applyFill="1" applyBorder="1" applyAlignment="1">
      <alignment horizontal="center" vertical="center"/>
    </xf>
    <xf numFmtId="0" fontId="261" fillId="61" borderId="30" xfId="116" applyFont="1" applyFill="1" applyBorder="1" applyAlignment="1">
      <alignment horizontal="center" vertical="center"/>
    </xf>
    <xf numFmtId="0" fontId="62" fillId="61" borderId="35" xfId="116" applyFont="1" applyFill="1" applyBorder="1" applyAlignment="1">
      <alignment horizontal="center" vertical="center"/>
    </xf>
    <xf numFmtId="0" fontId="261" fillId="61" borderId="0" xfId="116" applyFont="1" applyFill="1" applyAlignment="1">
      <alignment horizontal="center"/>
    </xf>
    <xf numFmtId="0" fontId="261" fillId="61" borderId="54" xfId="116" applyFont="1" applyFill="1" applyBorder="1" applyAlignment="1">
      <alignment horizontal="center"/>
    </xf>
    <xf numFmtId="0" fontId="261" fillId="61" borderId="54" xfId="116" applyFont="1" applyFill="1" applyBorder="1" applyAlignment="1">
      <alignment horizontal="center" vertical="center"/>
    </xf>
    <xf numFmtId="170" fontId="52" fillId="0" borderId="30" xfId="117" applyNumberFormat="1" applyFont="1" applyFill="1" applyBorder="1" applyAlignment="1">
      <alignment horizontal="center"/>
    </xf>
    <xf numFmtId="170" fontId="52" fillId="0" borderId="54" xfId="117" applyNumberFormat="1" applyFont="1" applyFill="1" applyBorder="1" applyAlignment="1">
      <alignment horizontal="center"/>
    </xf>
    <xf numFmtId="0" fontId="62" fillId="61" borderId="0" xfId="116" applyFont="1" applyFill="1" applyAlignment="1">
      <alignment horizontal="center" vertical="center"/>
    </xf>
    <xf numFmtId="170" fontId="52" fillId="0" borderId="126" xfId="117" applyNumberFormat="1" applyFont="1" applyFill="1" applyBorder="1" applyAlignment="1">
      <alignment horizontal="center"/>
    </xf>
    <xf numFmtId="0" fontId="114" fillId="43" borderId="33" xfId="49" applyFont="1" applyFill="1" applyBorder="1" applyAlignment="1">
      <alignment horizontal="center"/>
    </xf>
    <xf numFmtId="0" fontId="114" fillId="43" borderId="109" xfId="49" applyFont="1" applyFill="1" applyBorder="1" applyAlignment="1">
      <alignment horizontal="center"/>
    </xf>
    <xf numFmtId="0" fontId="114" fillId="43" borderId="71" xfId="49" applyFont="1" applyFill="1" applyBorder="1" applyAlignment="1">
      <alignment horizontal="center"/>
    </xf>
    <xf numFmtId="0" fontId="131" fillId="39" borderId="33" xfId="49" applyFont="1" applyFill="1" applyBorder="1" applyAlignment="1">
      <alignment horizontal="left" vertical="center"/>
    </xf>
    <xf numFmtId="0" fontId="131" fillId="39" borderId="109" xfId="49" applyFont="1" applyFill="1" applyBorder="1" applyAlignment="1">
      <alignment horizontal="left" vertical="center"/>
    </xf>
    <xf numFmtId="165" fontId="72" fillId="0" borderId="0" xfId="49" applyNumberFormat="1" applyFont="1" applyAlignment="1">
      <alignment horizontal="center" textRotation="90"/>
    </xf>
    <xf numFmtId="0" fontId="131" fillId="39" borderId="14" xfId="49" applyFont="1" applyFill="1" applyBorder="1" applyAlignment="1">
      <alignment horizontal="left" vertical="center"/>
    </xf>
    <xf numFmtId="0" fontId="131" fillId="39" borderId="12" xfId="49" applyFont="1" applyFill="1" applyBorder="1" applyAlignment="1">
      <alignment horizontal="left" vertical="center"/>
    </xf>
    <xf numFmtId="0" fontId="131" fillId="39" borderId="132" xfId="49" applyFont="1" applyFill="1" applyBorder="1" applyAlignment="1">
      <alignment horizontal="left" vertical="center"/>
    </xf>
    <xf numFmtId="3" fontId="143" fillId="0" borderId="128" xfId="38" applyNumberFormat="1" applyFont="1" applyFill="1" applyBorder="1" applyAlignment="1" applyProtection="1">
      <alignment horizontal="center" vertical="center" wrapText="1"/>
    </xf>
    <xf numFmtId="0" fontId="144" fillId="0" borderId="43" xfId="49" applyFont="1" applyBorder="1" applyAlignment="1">
      <alignment horizontal="center" vertical="center"/>
    </xf>
    <xf numFmtId="41" fontId="42" fillId="0" borderId="36" xfId="49" applyNumberFormat="1" applyFont="1" applyBorder="1" applyAlignment="1">
      <alignment horizontal="center" vertical="center" wrapText="1"/>
    </xf>
    <xf numFmtId="41" fontId="42" fillId="0" borderId="55" xfId="49" applyNumberFormat="1" applyFont="1" applyBorder="1" applyAlignment="1">
      <alignment horizontal="center" vertical="center" wrapText="1"/>
    </xf>
    <xf numFmtId="41" fontId="42" fillId="0" borderId="133" xfId="49" applyNumberFormat="1" applyFont="1" applyBorder="1" applyAlignment="1">
      <alignment horizontal="center" vertical="center" wrapText="1"/>
    </xf>
    <xf numFmtId="41" fontId="42" fillId="0" borderId="57" xfId="49" applyNumberFormat="1" applyFont="1" applyBorder="1" applyAlignment="1">
      <alignment horizontal="center" vertical="center" wrapText="1"/>
    </xf>
    <xf numFmtId="2" fontId="109" fillId="39" borderId="14" xfId="49" applyNumberFormat="1" applyFont="1" applyFill="1" applyBorder="1" applyAlignment="1">
      <alignment horizontal="center" vertical="center"/>
    </xf>
    <xf numFmtId="2" fontId="109" fillId="39" borderId="12" xfId="49" applyNumberFormat="1" applyFont="1" applyFill="1" applyBorder="1" applyAlignment="1">
      <alignment horizontal="center" vertical="center"/>
    </xf>
    <xf numFmtId="2" fontId="109" fillId="39" borderId="132" xfId="49" applyNumberFormat="1" applyFont="1" applyFill="1" applyBorder="1" applyAlignment="1">
      <alignment horizontal="center" vertical="center"/>
    </xf>
    <xf numFmtId="0" fontId="150" fillId="39" borderId="33" xfId="49" applyFont="1" applyFill="1" applyBorder="1" applyAlignment="1">
      <alignment horizontal="center" vertical="center"/>
    </xf>
    <xf numFmtId="0" fontId="150" fillId="39" borderId="109" xfId="49" applyFont="1" applyFill="1" applyBorder="1" applyAlignment="1">
      <alignment horizontal="center" vertical="center"/>
    </xf>
    <xf numFmtId="0" fontId="150" fillId="39" borderId="71" xfId="49" applyFont="1" applyFill="1" applyBorder="1" applyAlignment="1">
      <alignment horizontal="center" vertical="center"/>
    </xf>
    <xf numFmtId="0" fontId="148" fillId="38" borderId="58" xfId="49" applyFont="1" applyFill="1" applyBorder="1" applyAlignment="1">
      <alignment horizontal="center"/>
    </xf>
    <xf numFmtId="0" fontId="148" fillId="38" borderId="49" xfId="49" applyFont="1" applyFill="1" applyBorder="1" applyAlignment="1">
      <alignment horizontal="center"/>
    </xf>
    <xf numFmtId="0" fontId="148" fillId="38" borderId="59" xfId="49" applyFont="1" applyFill="1" applyBorder="1" applyAlignment="1">
      <alignment horizontal="center"/>
    </xf>
    <xf numFmtId="0" fontId="130" fillId="40" borderId="26" xfId="49" applyFont="1" applyFill="1" applyBorder="1" applyAlignment="1">
      <alignment horizontal="center" vertical="center"/>
    </xf>
    <xf numFmtId="0" fontId="130" fillId="40" borderId="13" xfId="49" applyFont="1" applyFill="1" applyBorder="1" applyAlignment="1">
      <alignment horizontal="center" vertical="center"/>
    </xf>
    <xf numFmtId="0" fontId="130" fillId="40" borderId="52" xfId="49" applyFont="1" applyFill="1" applyBorder="1" applyAlignment="1">
      <alignment horizontal="center" vertical="center"/>
    </xf>
    <xf numFmtId="41" fontId="148" fillId="38" borderId="33" xfId="49" applyNumberFormat="1" applyFont="1" applyFill="1" applyBorder="1" applyAlignment="1">
      <alignment horizontal="center" vertical="center"/>
    </xf>
    <xf numFmtId="41" fontId="148" fillId="38" borderId="109" xfId="49" applyNumberFormat="1" applyFont="1" applyFill="1" applyBorder="1" applyAlignment="1">
      <alignment horizontal="center" vertical="center"/>
    </xf>
    <xf numFmtId="41" fontId="148" fillId="38" borderId="71" xfId="49" applyNumberFormat="1" applyFont="1" applyFill="1" applyBorder="1" applyAlignment="1">
      <alignment horizontal="center" vertical="center"/>
    </xf>
    <xf numFmtId="0" fontId="148" fillId="38" borderId="40" xfId="49" applyFont="1" applyFill="1" applyBorder="1" applyAlignment="1">
      <alignment horizontal="center"/>
    </xf>
    <xf numFmtId="0" fontId="148" fillId="38" borderId="0" xfId="49" applyFont="1" applyFill="1" applyAlignment="1">
      <alignment horizontal="center"/>
    </xf>
    <xf numFmtId="0" fontId="148" fillId="38" borderId="42" xfId="49" applyFont="1" applyFill="1" applyBorder="1" applyAlignment="1">
      <alignment horizontal="center"/>
    </xf>
    <xf numFmtId="0" fontId="235" fillId="0" borderId="165" xfId="72" applyFont="1" applyBorder="1" applyAlignment="1">
      <alignment horizontal="center" vertical="center"/>
    </xf>
    <xf numFmtId="0" fontId="216" fillId="0" borderId="156" xfId="72" applyFont="1" applyBorder="1"/>
    <xf numFmtId="0" fontId="216" fillId="0" borderId="158" xfId="72" applyFont="1" applyBorder="1"/>
    <xf numFmtId="2" fontId="213" fillId="51" borderId="165" xfId="72" applyNumberFormat="1" applyFont="1" applyFill="1" applyBorder="1" applyAlignment="1">
      <alignment horizontal="center" vertical="center"/>
    </xf>
    <xf numFmtId="174" fontId="213" fillId="52" borderId="165" xfId="72" applyNumberFormat="1" applyFont="1" applyFill="1" applyBorder="1" applyAlignment="1">
      <alignment horizontal="center" vertical="center"/>
    </xf>
    <xf numFmtId="0" fontId="215" fillId="49" borderId="157" xfId="72" applyFont="1" applyFill="1" applyBorder="1" applyAlignment="1">
      <alignment horizontal="center" vertical="center"/>
    </xf>
    <xf numFmtId="0" fontId="216" fillId="0" borderId="161" xfId="72" applyFont="1" applyBorder="1"/>
    <xf numFmtId="0" fontId="216" fillId="0" borderId="162" xfId="72" applyFont="1" applyBorder="1"/>
    <xf numFmtId="174" fontId="226" fillId="50" borderId="149" xfId="72" applyNumberFormat="1" applyFont="1" applyFill="1" applyBorder="1" applyAlignment="1">
      <alignment horizontal="center" vertical="center"/>
    </xf>
    <xf numFmtId="0" fontId="216" fillId="0" borderId="150" xfId="72" applyFont="1" applyBorder="1"/>
    <xf numFmtId="0" fontId="216" fillId="0" borderId="151" xfId="72" applyFont="1" applyBorder="1"/>
    <xf numFmtId="174" fontId="217" fillId="50" borderId="149" xfId="72" applyNumberFormat="1" applyFont="1" applyFill="1" applyBorder="1" applyAlignment="1">
      <alignment horizontal="center" vertical="center" wrapText="1"/>
    </xf>
    <xf numFmtId="174" fontId="217" fillId="50" borderId="149" xfId="72" applyNumberFormat="1" applyFont="1" applyFill="1" applyBorder="1" applyAlignment="1">
      <alignment horizontal="center" vertical="center"/>
    </xf>
    <xf numFmtId="1" fontId="226" fillId="50" borderId="149" xfId="72" applyNumberFormat="1" applyFont="1" applyFill="1" applyBorder="1" applyAlignment="1">
      <alignment horizontal="center" vertical="center"/>
    </xf>
    <xf numFmtId="174" fontId="228" fillId="47" borderId="163" xfId="72" applyNumberFormat="1" applyFont="1" applyFill="1" applyBorder="1" applyAlignment="1">
      <alignment horizontal="center" vertical="center"/>
    </xf>
    <xf numFmtId="0" fontId="216" fillId="0" borderId="0" xfId="72" applyFont="1"/>
    <xf numFmtId="0" fontId="216" fillId="0" borderId="164" xfId="72" applyFont="1" applyBorder="1"/>
    <xf numFmtId="0" fontId="218" fillId="0" borderId="149" xfId="72" applyFont="1" applyBorder="1" applyAlignment="1">
      <alignment horizontal="center"/>
    </xf>
    <xf numFmtId="2" fontId="96" fillId="29" borderId="33" xfId="52" applyNumberFormat="1" applyFont="1" applyFill="1" applyBorder="1" applyAlignment="1">
      <alignment horizontal="center" vertical="center"/>
    </xf>
    <xf numFmtId="0" fontId="0" fillId="0" borderId="109" xfId="52" applyFont="1" applyBorder="1" applyAlignment="1">
      <alignment horizontal="center" vertical="center"/>
    </xf>
    <xf numFmtId="0" fontId="0" fillId="0" borderId="71" xfId="52" applyFont="1" applyBorder="1" applyAlignment="1">
      <alignment horizontal="center"/>
    </xf>
    <xf numFmtId="0" fontId="0" fillId="32" borderId="33" xfId="52" applyFont="1" applyFill="1" applyBorder="1" applyAlignment="1">
      <alignment horizontal="center"/>
    </xf>
    <xf numFmtId="0" fontId="0" fillId="0" borderId="66" xfId="52" applyFont="1" applyBorder="1" applyAlignment="1">
      <alignment horizontal="center"/>
    </xf>
    <xf numFmtId="0" fontId="102" fillId="29" borderId="41" xfId="52" applyFont="1" applyFill="1" applyBorder="1" applyAlignment="1">
      <alignment horizontal="center" vertical="center" textRotation="90" wrapText="1"/>
    </xf>
    <xf numFmtId="0" fontId="102" fillId="29" borderId="49" xfId="52" applyFont="1" applyFill="1" applyBorder="1" applyAlignment="1">
      <alignment horizontal="center" vertical="center" textRotation="90" wrapText="1"/>
    </xf>
    <xf numFmtId="2" fontId="100" fillId="29" borderId="26" xfId="52" applyNumberFormat="1" applyFont="1" applyFill="1" applyBorder="1" applyAlignment="1">
      <alignment horizontal="center"/>
    </xf>
    <xf numFmtId="2" fontId="100" fillId="29" borderId="13" xfId="52" applyNumberFormat="1" applyFont="1" applyFill="1" applyBorder="1" applyAlignment="1">
      <alignment horizontal="center"/>
    </xf>
    <xf numFmtId="2" fontId="100" fillId="29" borderId="52" xfId="52" applyNumberFormat="1" applyFont="1" applyFill="1" applyBorder="1" applyAlignment="1">
      <alignment horizontal="center"/>
    </xf>
    <xf numFmtId="0" fontId="95" fillId="35" borderId="139" xfId="52" applyFont="1" applyFill="1" applyBorder="1" applyAlignment="1">
      <alignment horizontal="center" vertical="center"/>
    </xf>
    <xf numFmtId="0" fontId="90" fillId="0" borderId="140" xfId="52" applyFont="1" applyBorder="1" applyAlignment="1">
      <alignment horizontal="center" vertical="center"/>
    </xf>
    <xf numFmtId="0" fontId="95" fillId="28" borderId="139" xfId="52" applyFont="1" applyFill="1" applyBorder="1" applyAlignment="1">
      <alignment horizontal="center" vertical="center"/>
    </xf>
    <xf numFmtId="0" fontId="81" fillId="29" borderId="33" xfId="52" applyFont="1" applyFill="1" applyBorder="1"/>
    <xf numFmtId="0" fontId="0" fillId="0" borderId="71" xfId="52" applyFont="1" applyBorder="1"/>
    <xf numFmtId="0" fontId="81" fillId="29" borderId="33" xfId="52" applyFont="1" applyFill="1" applyBorder="1" applyAlignment="1">
      <alignment horizontal="center"/>
    </xf>
    <xf numFmtId="0" fontId="0" fillId="0" borderId="109" xfId="52" applyFont="1" applyBorder="1" applyAlignment="1">
      <alignment horizontal="center"/>
    </xf>
    <xf numFmtId="0" fontId="81" fillId="29" borderId="141" xfId="52" applyFont="1" applyFill="1" applyBorder="1" applyAlignment="1">
      <alignment horizontal="center"/>
    </xf>
    <xf numFmtId="0" fontId="0" fillId="0" borderId="142" xfId="52" applyFont="1" applyBorder="1" applyAlignment="1">
      <alignment horizontal="center"/>
    </xf>
    <xf numFmtId="0" fontId="0" fillId="0" borderId="143" xfId="52" applyFont="1" applyBorder="1" applyAlignment="1">
      <alignment horizontal="center"/>
    </xf>
    <xf numFmtId="0" fontId="43" fillId="0" borderId="33" xfId="52" applyFont="1" applyBorder="1"/>
    <xf numFmtId="0" fontId="0" fillId="0" borderId="109" xfId="52" applyFont="1" applyBorder="1"/>
    <xf numFmtId="0" fontId="81" fillId="27" borderId="144" xfId="52" applyFont="1" applyFill="1" applyBorder="1" applyAlignment="1">
      <alignment horizontal="center"/>
    </xf>
    <xf numFmtId="0" fontId="81" fillId="27" borderId="118" xfId="52" applyFont="1" applyFill="1" applyBorder="1" applyAlignment="1">
      <alignment horizontal="center"/>
    </xf>
    <xf numFmtId="0" fontId="81" fillId="27" borderId="145" xfId="52" applyFont="1" applyFill="1" applyBorder="1" applyAlignment="1">
      <alignment horizontal="center"/>
    </xf>
    <xf numFmtId="0" fontId="81" fillId="26" borderId="146" xfId="52" applyFont="1" applyFill="1" applyBorder="1" applyAlignment="1">
      <alignment horizontal="center"/>
    </xf>
    <xf numFmtId="0" fontId="81" fillId="26" borderId="147" xfId="52" applyFont="1" applyFill="1" applyBorder="1" applyAlignment="1">
      <alignment horizontal="center"/>
    </xf>
    <xf numFmtId="0" fontId="81" fillId="26" borderId="148" xfId="52" applyFont="1" applyFill="1" applyBorder="1" applyAlignment="1">
      <alignment horizontal="center"/>
    </xf>
    <xf numFmtId="0" fontId="81" fillId="28" borderId="144" xfId="52" applyFont="1" applyFill="1" applyBorder="1" applyAlignment="1">
      <alignment horizontal="center"/>
    </xf>
    <xf numFmtId="0" fontId="81" fillId="28" borderId="118" xfId="52" applyFont="1" applyFill="1" applyBorder="1" applyAlignment="1">
      <alignment horizontal="center"/>
    </xf>
    <xf numFmtId="0" fontId="81" fillId="28" borderId="145" xfId="52" applyFont="1" applyFill="1" applyBorder="1" applyAlignment="1">
      <alignment horizontal="center"/>
    </xf>
    <xf numFmtId="0" fontId="86" fillId="29" borderId="38" xfId="52" applyFont="1" applyFill="1" applyBorder="1" applyAlignment="1">
      <alignment horizontal="center" vertical="center" wrapText="1"/>
    </xf>
    <xf numFmtId="0" fontId="0" fillId="0" borderId="53" xfId="52" applyFont="1" applyBorder="1" applyAlignment="1">
      <alignment horizontal="center" vertical="center" wrapText="1"/>
    </xf>
    <xf numFmtId="0" fontId="0" fillId="0" borderId="53" xfId="52" applyFont="1" applyBorder="1" applyAlignment="1">
      <alignment horizontal="center" vertical="center"/>
    </xf>
    <xf numFmtId="0" fontId="0" fillId="0" borderId="39" xfId="52" applyFont="1" applyBorder="1" applyAlignment="1">
      <alignment horizontal="center" vertical="center"/>
    </xf>
    <xf numFmtId="2" fontId="90" fillId="30" borderId="33" xfId="52" applyNumberFormat="1" applyFont="1" applyFill="1" applyBorder="1" applyAlignment="1">
      <alignment horizontal="center" vertical="top"/>
    </xf>
    <xf numFmtId="0" fontId="90" fillId="0" borderId="125" xfId="52" applyFont="1" applyBorder="1" applyAlignment="1">
      <alignment horizontal="center"/>
    </xf>
    <xf numFmtId="0" fontId="90" fillId="0" borderId="41" xfId="52" applyFont="1" applyBorder="1" applyAlignment="1">
      <alignment horizontal="center"/>
    </xf>
    <xf numFmtId="2" fontId="90" fillId="32" borderId="33" xfId="52" applyNumberFormat="1" applyFont="1" applyFill="1" applyBorder="1" applyAlignment="1">
      <alignment horizontal="center" vertical="top"/>
    </xf>
    <xf numFmtId="2" fontId="90" fillId="32" borderId="109" xfId="52" applyNumberFormat="1" applyFont="1" applyFill="1" applyBorder="1" applyAlignment="1">
      <alignment horizontal="center" vertical="top"/>
    </xf>
    <xf numFmtId="2" fontId="90" fillId="32" borderId="71" xfId="52" applyNumberFormat="1" applyFont="1" applyFill="1" applyBorder="1" applyAlignment="1">
      <alignment horizontal="center" vertical="top"/>
    </xf>
    <xf numFmtId="0" fontId="86" fillId="29" borderId="34" xfId="52" applyFont="1" applyFill="1" applyBorder="1" applyAlignment="1">
      <alignment horizontal="center" vertical="center" wrapText="1"/>
    </xf>
    <xf numFmtId="0" fontId="0" fillId="0" borderId="35" xfId="52" applyFont="1" applyBorder="1" applyAlignment="1">
      <alignment horizontal="center" vertical="center" wrapText="1"/>
    </xf>
    <xf numFmtId="0" fontId="0" fillId="0" borderId="35" xfId="52" applyFont="1" applyBorder="1"/>
    <xf numFmtId="0" fontId="0" fillId="0" borderId="37" xfId="52" applyFont="1" applyBorder="1"/>
    <xf numFmtId="0" fontId="0" fillId="0" borderId="40" xfId="52" applyFont="1" applyBorder="1" applyAlignment="1">
      <alignment horizontal="center" vertical="center" wrapText="1"/>
    </xf>
    <xf numFmtId="0" fontId="0" fillId="0" borderId="0" xfId="52" applyFont="1" applyAlignment="1">
      <alignment horizontal="center" vertical="center" wrapText="1"/>
    </xf>
    <xf numFmtId="0" fontId="0" fillId="0" borderId="0" xfId="52" applyFont="1"/>
    <xf numFmtId="0" fontId="0" fillId="0" borderId="42" xfId="52" applyFont="1" applyBorder="1"/>
    <xf numFmtId="0" fontId="0" fillId="0" borderId="40" xfId="52" applyFont="1" applyBorder="1" applyAlignment="1">
      <alignment horizontal="center" vertical="center"/>
    </xf>
    <xf numFmtId="0" fontId="0" fillId="0" borderId="0" xfId="52" applyFont="1" applyAlignment="1">
      <alignment horizontal="center" vertical="center"/>
    </xf>
    <xf numFmtId="0" fontId="0" fillId="0" borderId="30" xfId="52" applyFont="1" applyBorder="1" applyAlignment="1">
      <alignment horizontal="center" vertical="center"/>
    </xf>
    <xf numFmtId="0" fontId="0" fillId="0" borderId="54" xfId="52" applyFont="1" applyBorder="1" applyAlignment="1">
      <alignment horizontal="center" vertical="center"/>
    </xf>
    <xf numFmtId="0" fontId="0" fillId="0" borderId="54" xfId="52" applyFont="1" applyBorder="1"/>
    <xf numFmtId="0" fontId="0" fillId="0" borderId="56" xfId="52" applyFont="1" applyBorder="1"/>
    <xf numFmtId="2" fontId="87" fillId="28" borderId="33" xfId="52" applyNumberFormat="1" applyFont="1" applyFill="1" applyBorder="1" applyAlignment="1">
      <alignment horizontal="center" vertical="top"/>
    </xf>
    <xf numFmtId="0" fontId="0" fillId="28" borderId="109" xfId="52" applyFont="1" applyFill="1" applyBorder="1"/>
    <xf numFmtId="0" fontId="0" fillId="28" borderId="71" xfId="52" applyFont="1" applyFill="1" applyBorder="1"/>
    <xf numFmtId="2" fontId="87" fillId="27" borderId="33" xfId="52" applyNumberFormat="1" applyFont="1" applyFill="1" applyBorder="1" applyAlignment="1">
      <alignment horizontal="center" vertical="top"/>
    </xf>
    <xf numFmtId="2" fontId="88" fillId="0" borderId="33" xfId="52" applyNumberFormat="1" applyFont="1" applyBorder="1" applyAlignment="1">
      <alignment horizontal="center" vertical="center"/>
    </xf>
    <xf numFmtId="2" fontId="88" fillId="0" borderId="109" xfId="52" applyNumberFormat="1" applyFont="1" applyBorder="1" applyAlignment="1">
      <alignment horizontal="center" vertical="center"/>
    </xf>
    <xf numFmtId="0" fontId="86" fillId="29" borderId="38" xfId="52" applyFont="1" applyFill="1" applyBorder="1" applyAlignment="1">
      <alignment horizontal="center" vertical="center"/>
    </xf>
    <xf numFmtId="0" fontId="0" fillId="0" borderId="39" xfId="52" applyFont="1" applyBorder="1" applyAlignment="1">
      <alignment horizontal="center" vertical="center" wrapText="1"/>
    </xf>
    <xf numFmtId="0" fontId="91" fillId="29" borderId="0" xfId="52" applyFont="1" applyFill="1" applyAlignment="1">
      <alignment horizontal="center" vertical="center"/>
    </xf>
    <xf numFmtId="0" fontId="91" fillId="29" borderId="11" xfId="52" applyFont="1" applyFill="1" applyBorder="1" applyAlignment="1">
      <alignment horizontal="center" vertical="center"/>
    </xf>
    <xf numFmtId="0" fontId="91" fillId="29" borderId="10" xfId="52" applyFont="1" applyFill="1" applyBorder="1" applyAlignment="1">
      <alignment horizontal="center" vertical="center"/>
    </xf>
    <xf numFmtId="0" fontId="0" fillId="0" borderId="37" xfId="52" applyFont="1" applyBorder="1" applyAlignment="1">
      <alignment horizontal="center" vertical="center" wrapText="1"/>
    </xf>
    <xf numFmtId="0" fontId="0" fillId="0" borderId="42" xfId="52" applyFont="1" applyBorder="1" applyAlignment="1">
      <alignment horizontal="center" vertical="center" wrapText="1"/>
    </xf>
    <xf numFmtId="0" fontId="0" fillId="0" borderId="42" xfId="52" applyFont="1" applyBorder="1" applyAlignment="1">
      <alignment horizontal="center" vertical="center"/>
    </xf>
    <xf numFmtId="0" fontId="0" fillId="0" borderId="56" xfId="52" applyFont="1" applyBorder="1" applyAlignment="1">
      <alignment horizontal="center" vertical="center"/>
    </xf>
    <xf numFmtId="0" fontId="91" fillId="29" borderId="92" xfId="52" applyFont="1" applyFill="1" applyBorder="1" applyAlignment="1">
      <alignment horizontal="center" vertical="center"/>
    </xf>
    <xf numFmtId="0" fontId="0" fillId="0" borderId="49" xfId="52" applyFont="1" applyBorder="1" applyAlignment="1">
      <alignment horizontal="center" vertical="center"/>
    </xf>
  </cellXfs>
  <cellStyles count="119">
    <cellStyle name="20% - Colore 1" xfId="1" builtinId="30" customBuiltin="1"/>
    <cellStyle name="20% - Colore 2" xfId="2" builtinId="34" customBuiltin="1"/>
    <cellStyle name="20% - Colore 3" xfId="3" builtinId="38" customBuiltin="1"/>
    <cellStyle name="20% - Colore 4" xfId="4" builtinId="42" customBuiltin="1"/>
    <cellStyle name="20% - Colore 5" xfId="5" builtinId="46" customBuiltin="1"/>
    <cellStyle name="20% - Colore 6" xfId="6" builtinId="50" customBuiltin="1"/>
    <cellStyle name="40% - Colore 1" xfId="7" builtinId="31" customBuiltin="1"/>
    <cellStyle name="40% - Colore 2" xfId="8" builtinId="35" customBuiltin="1"/>
    <cellStyle name="40% - Colore 3" xfId="9" builtinId="39" customBuiltin="1"/>
    <cellStyle name="40% - Colore 4" xfId="10" builtinId="43" customBuiltin="1"/>
    <cellStyle name="40% - Colore 5" xfId="11" builtinId="47" customBuiltin="1"/>
    <cellStyle name="40% - Colore 6" xfId="12" builtinId="51" customBuiltin="1"/>
    <cellStyle name="60% - Colore 1" xfId="13" builtinId="32" customBuiltin="1"/>
    <cellStyle name="60% - Colore 2" xfId="14" builtinId="36" customBuiltin="1"/>
    <cellStyle name="60% - Colore 3" xfId="15" builtinId="40" customBuiltin="1"/>
    <cellStyle name="60% - Colore 4" xfId="16" builtinId="44" customBuiltin="1"/>
    <cellStyle name="60% - Colore 5" xfId="17" builtinId="48" customBuiltin="1"/>
    <cellStyle name="60% - Colore 6" xfId="18" builtinId="52" customBuiltin="1"/>
    <cellStyle name="Calcolo" xfId="19" builtinId="22" customBuiltin="1"/>
    <cellStyle name="Cella collegata" xfId="20" builtinId="24" customBuiltin="1"/>
    <cellStyle name="Cella da controllare" xfId="21" builtinId="23" customBuiltin="1"/>
    <cellStyle name="Colore 1" xfId="22" builtinId="29" customBuiltin="1"/>
    <cellStyle name="Colore 2" xfId="23" builtinId="33" customBuiltin="1"/>
    <cellStyle name="Colore 3" xfId="24" builtinId="37" customBuiltin="1"/>
    <cellStyle name="Colore 4" xfId="25" builtinId="41" customBuiltin="1"/>
    <cellStyle name="Colore 5" xfId="26" builtinId="45" customBuiltin="1"/>
    <cellStyle name="Colore 6" xfId="27" builtinId="49" customBuiltin="1"/>
    <cellStyle name="Euro" xfId="28" xr:uid="{00000000-0005-0000-0000-00001B000000}"/>
    <cellStyle name="Input" xfId="29" builtinId="20" customBuiltin="1"/>
    <cellStyle name="Migliaia (0)_LISTINO 1999 SAGOMATI" xfId="30" xr:uid="{00000000-0005-0000-0000-00001D000000}"/>
    <cellStyle name="Migliaia [0] 10" xfId="78" xr:uid="{00000000-0005-0000-0000-00001E000000}"/>
    <cellStyle name="Migliaia [0] 11" xfId="81" xr:uid="{00000000-0005-0000-0000-00001F000000}"/>
    <cellStyle name="Migliaia [0] 12" xfId="84" xr:uid="{00000000-0005-0000-0000-000020000000}"/>
    <cellStyle name="Migliaia [0] 13" xfId="87" xr:uid="{00000000-0005-0000-0000-000021000000}"/>
    <cellStyle name="Migliaia [0] 14" xfId="90" xr:uid="{00000000-0005-0000-0000-000022000000}"/>
    <cellStyle name="Migliaia [0] 15" xfId="93" xr:uid="{00000000-0005-0000-0000-000023000000}"/>
    <cellStyle name="Migliaia [0] 16" xfId="96" xr:uid="{00000000-0005-0000-0000-000024000000}"/>
    <cellStyle name="Migliaia [0] 17" xfId="99" xr:uid="{00000000-0005-0000-0000-000025000000}"/>
    <cellStyle name="Migliaia [0] 18" xfId="102" xr:uid="{00000000-0005-0000-0000-000026000000}"/>
    <cellStyle name="Migliaia [0] 19" xfId="105" xr:uid="{00000000-0005-0000-0000-000027000000}"/>
    <cellStyle name="Migliaia [0] 2" xfId="31" xr:uid="{00000000-0005-0000-0000-000028000000}"/>
    <cellStyle name="Migliaia [0] 20" xfId="108" xr:uid="{00000000-0005-0000-0000-000029000000}"/>
    <cellStyle name="Migliaia [0] 21" xfId="111" xr:uid="{00000000-0005-0000-0000-00002A000000}"/>
    <cellStyle name="Migliaia [0] 22" xfId="114" xr:uid="{E1B1C64F-B352-42C3-BE94-E29BF91E1593}"/>
    <cellStyle name="Migliaia [0] 23" xfId="117" xr:uid="{4419C8FC-DAFA-4115-B9FA-B7DDD1C387A4}"/>
    <cellStyle name="Migliaia [0] 3" xfId="32" xr:uid="{00000000-0005-0000-0000-00002B000000}"/>
    <cellStyle name="Migliaia [0] 4" xfId="33" xr:uid="{00000000-0005-0000-0000-00002C000000}"/>
    <cellStyle name="Migliaia [0] 5" xfId="34" xr:uid="{00000000-0005-0000-0000-00002D000000}"/>
    <cellStyle name="Migliaia [0] 6" xfId="65" xr:uid="{00000000-0005-0000-0000-00002E000000}"/>
    <cellStyle name="Migliaia [0] 7" xfId="69" xr:uid="{00000000-0005-0000-0000-00002F000000}"/>
    <cellStyle name="Migliaia [0] 8" xfId="71" xr:uid="{00000000-0005-0000-0000-000030000000}"/>
    <cellStyle name="Migliaia [0] 9" xfId="75" xr:uid="{00000000-0005-0000-0000-000031000000}"/>
    <cellStyle name="Migliaia [0]_Copia di Marcegaglia Price List 11-03-2013" xfId="35" xr:uid="{00000000-0005-0000-0000-000032000000}"/>
    <cellStyle name="Migliaia [0]_Listini INOXTUBI 01_05_14" xfId="36" xr:uid="{00000000-0005-0000-0000-000033000000}"/>
    <cellStyle name="Migliaia 2" xfId="37" xr:uid="{00000000-0005-0000-0000-000034000000}"/>
    <cellStyle name="Migliaia_Copia di Marcegaglia Price List 11-03-2013" xfId="38" xr:uid="{00000000-0005-0000-0000-000035000000}"/>
    <cellStyle name="Neutrale" xfId="39" builtinId="28" customBuiltin="1"/>
    <cellStyle name="Normale" xfId="0" builtinId="0"/>
    <cellStyle name="Normale 10" xfId="72" xr:uid="{00000000-0005-0000-0000-000038000000}"/>
    <cellStyle name="Normale 11" xfId="73" xr:uid="{00000000-0005-0000-0000-000039000000}"/>
    <cellStyle name="Normale 12" xfId="76" xr:uid="{00000000-0005-0000-0000-00003A000000}"/>
    <cellStyle name="Normale 13" xfId="79" xr:uid="{00000000-0005-0000-0000-00003B000000}"/>
    <cellStyle name="Normale 14" xfId="82" xr:uid="{00000000-0005-0000-0000-00003C000000}"/>
    <cellStyle name="Normale 15" xfId="85" xr:uid="{00000000-0005-0000-0000-00003D000000}"/>
    <cellStyle name="Normale 16" xfId="88" xr:uid="{00000000-0005-0000-0000-00003E000000}"/>
    <cellStyle name="Normale 17" xfId="91" xr:uid="{00000000-0005-0000-0000-00003F000000}"/>
    <cellStyle name="Normale 18" xfId="94" xr:uid="{00000000-0005-0000-0000-000040000000}"/>
    <cellStyle name="Normale 19" xfId="97" xr:uid="{00000000-0005-0000-0000-000041000000}"/>
    <cellStyle name="Normale 2" xfId="40" xr:uid="{00000000-0005-0000-0000-000042000000}"/>
    <cellStyle name="Normale 2 2" xfId="41" xr:uid="{00000000-0005-0000-0000-000043000000}"/>
    <cellStyle name="Normale 2 2 2" xfId="42" xr:uid="{00000000-0005-0000-0000-000044000000}"/>
    <cellStyle name="Normale 2 3" xfId="43" xr:uid="{00000000-0005-0000-0000-000045000000}"/>
    <cellStyle name="Normale 2 4" xfId="66" xr:uid="{00000000-0005-0000-0000-000046000000}"/>
    <cellStyle name="Normale 20" xfId="100" xr:uid="{00000000-0005-0000-0000-000047000000}"/>
    <cellStyle name="Normale 21" xfId="103" xr:uid="{00000000-0005-0000-0000-000048000000}"/>
    <cellStyle name="Normale 22" xfId="106" xr:uid="{00000000-0005-0000-0000-000049000000}"/>
    <cellStyle name="Normale 23" xfId="109" xr:uid="{00000000-0005-0000-0000-00004A000000}"/>
    <cellStyle name="Normale 24" xfId="112" xr:uid="{838A7E01-EA7A-43DC-BE47-92FA56CDD133}"/>
    <cellStyle name="Normale 25" xfId="115" xr:uid="{DF7DD167-B834-47F3-A2D8-B0ADC2C53424}"/>
    <cellStyle name="Normale 26" xfId="116" xr:uid="{690130C8-8059-46EB-8A1F-83F251FC6927}"/>
    <cellStyle name="Normale 3" xfId="44" xr:uid="{00000000-0005-0000-0000-00004B000000}"/>
    <cellStyle name="Normale 3 2" xfId="45" xr:uid="{00000000-0005-0000-0000-00004C000000}"/>
    <cellStyle name="Normale 3 3" xfId="67" xr:uid="{00000000-0005-0000-0000-00004D000000}"/>
    <cellStyle name="Normale 4" xfId="46" xr:uid="{00000000-0005-0000-0000-00004E000000}"/>
    <cellStyle name="Normale 5" xfId="47" xr:uid="{00000000-0005-0000-0000-00004F000000}"/>
    <cellStyle name="Normale 6" xfId="48" xr:uid="{00000000-0005-0000-0000-000050000000}"/>
    <cellStyle name="Normale 7" xfId="64" xr:uid="{00000000-0005-0000-0000-000051000000}"/>
    <cellStyle name="Normale 8" xfId="68" xr:uid="{00000000-0005-0000-0000-000052000000}"/>
    <cellStyle name="Normale 9" xfId="70" xr:uid="{00000000-0005-0000-0000-000053000000}"/>
    <cellStyle name="Normale_Copia di Marcegaglia Price List 11-03-2013" xfId="49" xr:uid="{00000000-0005-0000-0000-000054000000}"/>
    <cellStyle name="Nota" xfId="50" builtinId="10" customBuiltin="1"/>
    <cellStyle name="Output" xfId="51" builtinId="21" customBuiltin="1"/>
    <cellStyle name="Percentuale" xfId="52" builtinId="5"/>
    <cellStyle name="Percentuale 10" xfId="98" xr:uid="{00000000-0005-0000-0000-000058000000}"/>
    <cellStyle name="Percentuale 11" xfId="101" xr:uid="{00000000-0005-0000-0000-000059000000}"/>
    <cellStyle name="Percentuale 12" xfId="104" xr:uid="{00000000-0005-0000-0000-00005A000000}"/>
    <cellStyle name="Percentuale 13" xfId="107" xr:uid="{00000000-0005-0000-0000-00005B000000}"/>
    <cellStyle name="Percentuale 14" xfId="110" xr:uid="{00000000-0005-0000-0000-00005C000000}"/>
    <cellStyle name="Percentuale 15" xfId="113" xr:uid="{7661539E-3167-4570-8281-2E6162A6B659}"/>
    <cellStyle name="Percentuale 16" xfId="118" xr:uid="{70E12B26-2640-4A00-B96E-15BA7E703AD5}"/>
    <cellStyle name="Percentuale 2" xfId="74" xr:uid="{00000000-0005-0000-0000-00005D000000}"/>
    <cellStyle name="Percentuale 3" xfId="77" xr:uid="{00000000-0005-0000-0000-00005E000000}"/>
    <cellStyle name="Percentuale 4" xfId="80" xr:uid="{00000000-0005-0000-0000-00005F000000}"/>
    <cellStyle name="Percentuale 5" xfId="83" xr:uid="{00000000-0005-0000-0000-000060000000}"/>
    <cellStyle name="Percentuale 6" xfId="86" xr:uid="{00000000-0005-0000-0000-000061000000}"/>
    <cellStyle name="Percentuale 7" xfId="89" xr:uid="{00000000-0005-0000-0000-000062000000}"/>
    <cellStyle name="Percentuale 8" xfId="92" xr:uid="{00000000-0005-0000-0000-000063000000}"/>
    <cellStyle name="Percentuale 9" xfId="95" xr:uid="{00000000-0005-0000-0000-000064000000}"/>
    <cellStyle name="Testo avviso" xfId="53" builtinId="11" customBuiltin="1"/>
    <cellStyle name="Testo descrittivo" xfId="54" builtinId="53" customBuiltin="1"/>
    <cellStyle name="Titolo" xfId="55" builtinId="15" customBuiltin="1"/>
    <cellStyle name="Titolo 1" xfId="56" builtinId="16" customBuiltin="1"/>
    <cellStyle name="Titolo 2" xfId="57" builtinId="17" customBuiltin="1"/>
    <cellStyle name="Titolo 3" xfId="58" builtinId="18" customBuiltin="1"/>
    <cellStyle name="Titolo 4" xfId="59" builtinId="19" customBuiltin="1"/>
    <cellStyle name="Totale" xfId="60" builtinId="25" customBuiltin="1"/>
    <cellStyle name="Valore non valido" xfId="61" builtinId="27" customBuiltin="1"/>
    <cellStyle name="Valore valido" xfId="62" builtinId="26" customBuiltin="1"/>
    <cellStyle name="Valuta (0)_LIstino 409" xfId="63" xr:uid="{00000000-0005-0000-0000-00006F000000}"/>
  </cellStyles>
  <dxfs count="8">
    <dxf>
      <font>
        <color rgb="FFFFFF00"/>
      </font>
      <fill>
        <patternFill patternType="solid">
          <fgColor rgb="FF000080"/>
          <bgColor rgb="FF000080"/>
        </patternFill>
      </fill>
    </dxf>
    <dxf>
      <fill>
        <patternFill>
          <bgColor indexed="11"/>
        </patternFill>
      </fill>
    </dxf>
    <dxf>
      <font>
        <condense val="0"/>
        <extend val="0"/>
        <u val="double"/>
        <color indexed="13"/>
      </font>
      <fill>
        <patternFill>
          <bgColor indexed="18"/>
        </patternFill>
      </fill>
    </dxf>
    <dxf>
      <font>
        <condense val="0"/>
        <extend val="0"/>
        <u val="double"/>
        <color indexed="13"/>
      </font>
      <fill>
        <patternFill>
          <bgColor indexed="18"/>
        </patternFill>
      </fill>
    </dxf>
    <dxf>
      <font>
        <condense val="0"/>
        <extend val="0"/>
        <u val="double"/>
        <color indexed="13"/>
      </font>
      <fill>
        <patternFill>
          <bgColor indexed="18"/>
        </patternFill>
      </fill>
    </dxf>
    <dxf>
      <font>
        <condense val="0"/>
        <extend val="0"/>
        <u val="double"/>
        <color indexed="13"/>
      </font>
      <fill>
        <patternFill>
          <bgColor indexed="18"/>
        </patternFill>
      </fill>
    </dxf>
    <dxf>
      <fill>
        <patternFill patternType="none">
          <bgColor indexed="65"/>
        </patternFill>
      </fill>
    </dxf>
    <dxf>
      <fill>
        <patternFill patternType="mediumGray">
          <bgColor indexed="6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A0A0A0"/>
      <rgbColor rgb="00F0F0F0"/>
      <rgbColor rgb="00B4B4B4"/>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12</xdr:col>
      <xdr:colOff>219075</xdr:colOff>
      <xdr:row>0</xdr:row>
      <xdr:rowOff>276225</xdr:rowOff>
    </xdr:from>
    <xdr:ext cx="4218214" cy="485775"/>
    <xdr:pic>
      <xdr:nvPicPr>
        <xdr:cNvPr id="2" name="Picture 1" descr="padanatubi azzurro">
          <a:extLst>
            <a:ext uri="{FF2B5EF4-FFF2-40B4-BE49-F238E27FC236}">
              <a16:creationId xmlns:a16="http://schemas.microsoft.com/office/drawing/2014/main" id="{0E2A5A52-750B-4F2A-ADEC-58B90B33E9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5" y="238125"/>
          <a:ext cx="4218214"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16</xdr:col>
      <xdr:colOff>0</xdr:colOff>
      <xdr:row>0</xdr:row>
      <xdr:rowOff>228600</xdr:rowOff>
    </xdr:from>
    <xdr:ext cx="3965122" cy="542925"/>
    <xdr:pic>
      <xdr:nvPicPr>
        <xdr:cNvPr id="2" name="Picture 1" descr="padanatubi azzurro">
          <a:extLst>
            <a:ext uri="{FF2B5EF4-FFF2-40B4-BE49-F238E27FC236}">
              <a16:creationId xmlns:a16="http://schemas.microsoft.com/office/drawing/2014/main" id="{3C2C5BD5-91FE-41B0-ABFD-3840B127F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53600" y="228600"/>
          <a:ext cx="3965122"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14</xdr:col>
      <xdr:colOff>257175</xdr:colOff>
      <xdr:row>0</xdr:row>
      <xdr:rowOff>133350</xdr:rowOff>
    </xdr:from>
    <xdr:ext cx="5414282" cy="657225"/>
    <xdr:pic>
      <xdr:nvPicPr>
        <xdr:cNvPr id="2" name="Picture 1" descr="padanatubi azzurro">
          <a:extLst>
            <a:ext uri="{FF2B5EF4-FFF2-40B4-BE49-F238E27FC236}">
              <a16:creationId xmlns:a16="http://schemas.microsoft.com/office/drawing/2014/main" id="{665E03AD-302B-44FA-A478-BC5A23BCC8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33350"/>
          <a:ext cx="5414282"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GAZ01\Documenti\DOCUME~1\FBELTR~1\IMPOST~1\Temp\notesFFF692\Uff.%20Marcegaglia%20Divisione%20Inox%20-%20European%20Price%20List%20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rvinoxtubi\societ&#224;\Divisione%20Inox\LISTINO%202000\ufficiale\Listino%202006\Marcegaglia%20Price%20List%202006%20rev2def.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Utente05.Portatile02\Desktop\Listino%20SX%2020190502%20PER%20CLIENTI%20mo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QUARE &amp; RECTANGULAR"/>
      <sheetName val="NOT ANNEALED"/>
      <sheetName val="ANNEALED"/>
      <sheetName val="ASTM A312 "/>
      <sheetName val="ASTM A778"/>
    </sheetNames>
    <sheetDataSet>
      <sheetData sheetId="0" refreshError="1"/>
      <sheetData sheetId="1">
        <row r="11">
          <cell r="A11" t="str">
            <v>diam.</v>
          </cell>
          <cell r="B11" t="str">
            <v>Thk.</v>
          </cell>
          <cell r="C11" t="str">
            <v>kg/mt</v>
          </cell>
          <cell r="D11">
            <v>304</v>
          </cell>
          <cell r="E11" t="str">
            <v>304L*321</v>
          </cell>
          <cell r="F11" t="str">
            <v>316L*316TI</v>
          </cell>
          <cell r="G11">
            <v>304</v>
          </cell>
          <cell r="H11" t="str">
            <v>304L*321</v>
          </cell>
          <cell r="I11" t="str">
            <v>316L*316TI</v>
          </cell>
          <cell r="K11" t="str">
            <v>304</v>
          </cell>
          <cell r="L11" t="str">
            <v>304L * 321</v>
          </cell>
          <cell r="M11" t="str">
            <v>316L*316TI</v>
          </cell>
          <cell r="Q11" t="str">
            <v>304</v>
          </cell>
          <cell r="R11" t="str">
            <v>304L * 321</v>
          </cell>
          <cell r="S11" t="str">
            <v>316L*316TI</v>
          </cell>
          <cell r="Y11" t="str">
            <v>304</v>
          </cell>
          <cell r="Z11" t="str">
            <v>304L * 321</v>
          </cell>
          <cell r="AA11" t="str">
            <v>316L*316TI</v>
          </cell>
        </row>
        <row r="12">
          <cell r="A12">
            <v>6</v>
          </cell>
          <cell r="B12">
            <v>1</v>
          </cell>
          <cell r="C12">
            <v>0.12520000000000001</v>
          </cell>
          <cell r="D12">
            <v>6.46</v>
          </cell>
          <cell r="E12">
            <v>6.68</v>
          </cell>
          <cell r="F12">
            <v>7.46</v>
          </cell>
          <cell r="G12">
            <v>0.80879200000000007</v>
          </cell>
          <cell r="H12">
            <v>0.83633599999999997</v>
          </cell>
          <cell r="I12">
            <v>0.93399200000000004</v>
          </cell>
          <cell r="K12">
            <v>0.80879200000000007</v>
          </cell>
          <cell r="L12">
            <v>0.83633599999999997</v>
          </cell>
          <cell r="M12">
            <v>0.93399200000000004</v>
          </cell>
        </row>
        <row r="13">
          <cell r="A13">
            <v>8</v>
          </cell>
          <cell r="B13">
            <v>1</v>
          </cell>
          <cell r="C13">
            <v>0.17527999999999999</v>
          </cell>
          <cell r="D13">
            <v>5.98</v>
          </cell>
          <cell r="E13">
            <v>6.2</v>
          </cell>
          <cell r="F13">
            <v>6.98</v>
          </cell>
          <cell r="G13">
            <v>1.0481744</v>
          </cell>
          <cell r="H13">
            <v>1.0867359999999999</v>
          </cell>
          <cell r="I13">
            <v>1.2234544000000001</v>
          </cell>
          <cell r="K13">
            <v>1.0481744</v>
          </cell>
          <cell r="L13">
            <v>1.0867359999999999</v>
          </cell>
          <cell r="M13">
            <v>1.2234544000000001</v>
          </cell>
        </row>
      </sheetData>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 ANNEALED"/>
      <sheetName val="ANNEALED"/>
      <sheetName val="ASTM A312 "/>
      <sheetName val="ASTM A778"/>
    </sheetNames>
    <sheetDataSet>
      <sheetData sheetId="0">
        <row r="14">
          <cell r="A14" t="str">
            <v>diam.</v>
          </cell>
          <cell r="B14" t="str">
            <v>Thk.</v>
          </cell>
          <cell r="C14" t="str">
            <v>kg/mt</v>
          </cell>
          <cell r="D14" t="str">
            <v xml:space="preserve"> </v>
          </cell>
          <cell r="E14" t="str">
            <v xml:space="preserve"> </v>
          </cell>
          <cell r="F14" t="str">
            <v xml:space="preserve"> </v>
          </cell>
          <cell r="G14" t="str">
            <v xml:space="preserve"> </v>
          </cell>
          <cell r="H14" t="str">
            <v xml:space="preserve"> </v>
          </cell>
          <cell r="I14" t="str">
            <v xml:space="preserve"> </v>
          </cell>
          <cell r="K14" t="str">
            <v>304 / 304 L</v>
          </cell>
          <cell r="L14">
            <v>321</v>
          </cell>
          <cell r="M14" t="str">
            <v>316 L / Ti</v>
          </cell>
          <cell r="N14" t="str">
            <v>sat</v>
          </cell>
          <cell r="P14" t="str">
            <v>304 / 304 L</v>
          </cell>
          <cell r="Q14">
            <v>321</v>
          </cell>
          <cell r="R14" t="str">
            <v>316 L / Ti</v>
          </cell>
          <cell r="V14" t="str">
            <v>pol</v>
          </cell>
          <cell r="W14" t="str">
            <v xml:space="preserve"> </v>
          </cell>
          <cell r="X14" t="str">
            <v>304 / 304 L</v>
          </cell>
          <cell r="Y14">
            <v>321</v>
          </cell>
          <cell r="Z14" t="str">
            <v>316 L / Ti</v>
          </cell>
        </row>
      </sheetData>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osione1"/>
      <sheetName val="Ricotto"/>
      <sheetName val="S"/>
      <sheetName val="L"/>
      <sheetName val="E"/>
      <sheetName val="C"/>
    </sheetNames>
    <sheetDataSet>
      <sheetData sheetId="0"/>
      <sheetData sheetId="1"/>
      <sheetData sheetId="2">
        <row r="1">
          <cell r="A1" t="str">
            <v>Colonna E: da prendere dal listino originale MM</v>
          </cell>
        </row>
        <row r="2">
          <cell r="A2" t="str">
            <v>Colonne F: Estratte dal file della creazione del nuovo listino di satinatura con costi reali. C:\Documenti\Costi\Costi Satinatura\3 Listino di satinatura_20141119.xls</v>
          </cell>
        </row>
        <row r="3">
          <cell r="A3" t="str">
            <v>Aggiunte le colonne del calcolo del listino Max, ossia il valore massimo tra noi ed MM. Il valore Max è quello da usare come prassi, ossia il listino MM tranne che per le posizioni dove siamo + cari "noi".</v>
          </cell>
        </row>
        <row r="5">
          <cell r="A5" t="str">
            <v>Conc</v>
          </cell>
          <cell r="B5" t="str">
            <v>Ø</v>
          </cell>
          <cell r="C5" t="str">
            <v>Sp</v>
          </cell>
          <cell r="D5" t="str">
            <v>Lam</v>
          </cell>
          <cell r="E5" t="str">
            <v>List. MM</v>
          </cell>
          <cell r="F5" t="str">
            <v>Sat 320</v>
          </cell>
          <cell r="G5" t="str">
            <v>MAX</v>
          </cell>
        </row>
        <row r="6">
          <cell r="A6" t="str">
            <v>6X1</v>
          </cell>
          <cell r="B6">
            <v>6</v>
          </cell>
          <cell r="C6">
            <v>1</v>
          </cell>
          <cell r="D6" t="str">
            <v>F</v>
          </cell>
        </row>
        <row r="7">
          <cell r="A7" t="str">
            <v>8X1</v>
          </cell>
          <cell r="B7">
            <v>8</v>
          </cell>
          <cell r="C7">
            <v>1</v>
          </cell>
          <cell r="D7" t="str">
            <v>F</v>
          </cell>
          <cell r="E7">
            <v>0.36151982936264054</v>
          </cell>
          <cell r="F7">
            <v>0.32494616000000009</v>
          </cell>
          <cell r="G7">
            <v>0.36151982936264054</v>
          </cell>
        </row>
        <row r="8">
          <cell r="A8" t="str">
            <v>8X1,5</v>
          </cell>
          <cell r="B8">
            <v>8</v>
          </cell>
          <cell r="C8">
            <v>1</v>
          </cell>
          <cell r="D8" t="str">
            <v>F</v>
          </cell>
          <cell r="E8">
            <v>0.36151982936264054</v>
          </cell>
          <cell r="F8">
            <v>0.32494616000000009</v>
          </cell>
          <cell r="G8">
            <v>0.36151982936264054</v>
          </cell>
        </row>
        <row r="9">
          <cell r="A9" t="str">
            <v>10X1</v>
          </cell>
          <cell r="B9">
            <v>10</v>
          </cell>
          <cell r="C9">
            <v>1</v>
          </cell>
          <cell r="D9" t="str">
            <v>F</v>
          </cell>
          <cell r="E9">
            <v>0.36151982936264054</v>
          </cell>
          <cell r="F9">
            <v>0.32604791999999999</v>
          </cell>
          <cell r="G9">
            <v>0.36151982936264054</v>
          </cell>
        </row>
        <row r="10">
          <cell r="A10" t="str">
            <v>10X1,5</v>
          </cell>
          <cell r="B10">
            <v>10</v>
          </cell>
          <cell r="C10">
            <v>1.5</v>
          </cell>
          <cell r="D10" t="str">
            <v>F</v>
          </cell>
          <cell r="E10">
            <v>0.36151982936264054</v>
          </cell>
          <cell r="F10">
            <v>0.32811372000000005</v>
          </cell>
          <cell r="G10">
            <v>0.36151982936264054</v>
          </cell>
        </row>
        <row r="11">
          <cell r="A11" t="str">
            <v>12X1</v>
          </cell>
          <cell r="B11">
            <v>12</v>
          </cell>
          <cell r="C11">
            <v>1</v>
          </cell>
          <cell r="D11" t="str">
            <v>F</v>
          </cell>
          <cell r="E11">
            <v>0.36151982936264054</v>
          </cell>
          <cell r="F11">
            <v>0.32714968000000005</v>
          </cell>
          <cell r="G11">
            <v>0.36151982936264054</v>
          </cell>
        </row>
        <row r="12">
          <cell r="A12" t="str">
            <v>12X1,2</v>
          </cell>
          <cell r="B12">
            <v>12</v>
          </cell>
          <cell r="C12">
            <v>1.2</v>
          </cell>
          <cell r="D12" t="str">
            <v>F</v>
          </cell>
          <cell r="E12">
            <v>0.36</v>
          </cell>
          <cell r="F12">
            <v>0.32822940480000012</v>
          </cell>
          <cell r="G12">
            <v>0.36</v>
          </cell>
        </row>
        <row r="13">
          <cell r="A13" t="str">
            <v>12X1,5</v>
          </cell>
          <cell r="B13">
            <v>12</v>
          </cell>
          <cell r="C13">
            <v>1.5</v>
          </cell>
          <cell r="D13" t="str">
            <v>F</v>
          </cell>
          <cell r="E13">
            <v>0.36151982936264054</v>
          </cell>
          <cell r="F13">
            <v>0.32976636000000009</v>
          </cell>
          <cell r="G13">
            <v>0.36151982936264054</v>
          </cell>
        </row>
        <row r="14">
          <cell r="A14" t="str">
            <v>12X2</v>
          </cell>
          <cell r="B14">
            <v>12</v>
          </cell>
          <cell r="C14">
            <v>2</v>
          </cell>
          <cell r="D14" t="str">
            <v>c</v>
          </cell>
          <cell r="E14">
            <v>0.36</v>
          </cell>
          <cell r="F14">
            <v>0.33210760000000011</v>
          </cell>
          <cell r="G14">
            <v>0.36</v>
          </cell>
        </row>
        <row r="15">
          <cell r="A15" t="str">
            <v>13X1</v>
          </cell>
          <cell r="B15">
            <v>13</v>
          </cell>
          <cell r="C15">
            <v>1</v>
          </cell>
          <cell r="D15" t="str">
            <v>F</v>
          </cell>
          <cell r="E15">
            <v>0.36151982936264054</v>
          </cell>
          <cell r="F15">
            <v>0.32825144000000012</v>
          </cell>
          <cell r="G15">
            <v>0.36151982936264054</v>
          </cell>
        </row>
        <row r="16">
          <cell r="A16" t="str">
            <v>14X1</v>
          </cell>
          <cell r="B16">
            <v>14</v>
          </cell>
          <cell r="C16">
            <v>1</v>
          </cell>
          <cell r="D16" t="str">
            <v>F</v>
          </cell>
          <cell r="E16">
            <v>0.36151982936264054</v>
          </cell>
          <cell r="F16">
            <v>0.32825144000000012</v>
          </cell>
          <cell r="G16">
            <v>0.36151982936264054</v>
          </cell>
        </row>
        <row r="17">
          <cell r="A17" t="str">
            <v>14X1,5</v>
          </cell>
          <cell r="B17">
            <v>14</v>
          </cell>
          <cell r="C17">
            <v>1.5</v>
          </cell>
          <cell r="D17" t="str">
            <v>F</v>
          </cell>
          <cell r="E17">
            <v>0.36151982936264054</v>
          </cell>
          <cell r="F17">
            <v>0.33141900000000007</v>
          </cell>
          <cell r="G17">
            <v>0.36151982936264054</v>
          </cell>
        </row>
        <row r="18">
          <cell r="A18" t="str">
            <v>14X2</v>
          </cell>
          <cell r="B18">
            <v>14</v>
          </cell>
          <cell r="C18">
            <v>2</v>
          </cell>
          <cell r="D18" t="str">
            <v>C</v>
          </cell>
          <cell r="E18">
            <v>0.36151982936264054</v>
          </cell>
          <cell r="F18">
            <v>0.33431112000000007</v>
          </cell>
          <cell r="G18">
            <v>0.36151982936264054</v>
          </cell>
        </row>
        <row r="19">
          <cell r="A19" t="str">
            <v>15X1</v>
          </cell>
          <cell r="B19">
            <v>15</v>
          </cell>
          <cell r="C19">
            <v>1</v>
          </cell>
          <cell r="D19" t="str">
            <v>F</v>
          </cell>
          <cell r="E19">
            <v>0.36151982936264054</v>
          </cell>
          <cell r="F19">
            <v>0.32880232000000009</v>
          </cell>
          <cell r="G19">
            <v>0.36151982936264054</v>
          </cell>
        </row>
        <row r="20">
          <cell r="A20" t="str">
            <v>15X1,5</v>
          </cell>
          <cell r="B20">
            <v>15</v>
          </cell>
          <cell r="C20">
            <v>1.5</v>
          </cell>
          <cell r="D20" t="str">
            <v>F</v>
          </cell>
          <cell r="E20">
            <v>0.36151982936264054</v>
          </cell>
          <cell r="F20">
            <v>0.33224532000000001</v>
          </cell>
          <cell r="G20">
            <v>0.36151982936264054</v>
          </cell>
        </row>
        <row r="21">
          <cell r="A21" t="str">
            <v>15X2</v>
          </cell>
          <cell r="B21">
            <v>15</v>
          </cell>
          <cell r="C21">
            <v>2</v>
          </cell>
          <cell r="D21" t="str">
            <v>C</v>
          </cell>
          <cell r="E21">
            <v>0.36151982936264054</v>
          </cell>
          <cell r="F21">
            <v>0.33541288000000002</v>
          </cell>
          <cell r="G21">
            <v>0.36151982936264054</v>
          </cell>
        </row>
        <row r="22">
          <cell r="A22" t="str">
            <v>16X1</v>
          </cell>
          <cell r="B22">
            <v>16</v>
          </cell>
          <cell r="C22">
            <v>1</v>
          </cell>
          <cell r="D22" t="str">
            <v>F</v>
          </cell>
          <cell r="E22">
            <v>0.36151982936264054</v>
          </cell>
          <cell r="F22">
            <v>0.32935320000000001</v>
          </cell>
          <cell r="G22">
            <v>0.36151982936264054</v>
          </cell>
        </row>
        <row r="23">
          <cell r="A23" t="str">
            <v>16X1,2</v>
          </cell>
          <cell r="B23">
            <v>16</v>
          </cell>
          <cell r="C23">
            <v>1.2</v>
          </cell>
          <cell r="D23" t="str">
            <v>F</v>
          </cell>
          <cell r="E23">
            <v>0.36151982936264054</v>
          </cell>
          <cell r="F23">
            <v>0.33087362880000004</v>
          </cell>
          <cell r="G23">
            <v>0.36151982936264054</v>
          </cell>
        </row>
        <row r="24">
          <cell r="A24" t="str">
            <v>16X1,5</v>
          </cell>
          <cell r="B24">
            <v>16</v>
          </cell>
          <cell r="C24">
            <v>1.5</v>
          </cell>
          <cell r="D24" t="str">
            <v>F</v>
          </cell>
          <cell r="E24">
            <v>0.36151982936264054</v>
          </cell>
          <cell r="F24">
            <v>0.33307164000000011</v>
          </cell>
          <cell r="G24">
            <v>0.36151982936264054</v>
          </cell>
        </row>
        <row r="25">
          <cell r="A25" t="str">
            <v>16X2</v>
          </cell>
          <cell r="B25">
            <v>16</v>
          </cell>
          <cell r="C25">
            <v>2</v>
          </cell>
          <cell r="D25" t="str">
            <v>C</v>
          </cell>
          <cell r="E25">
            <v>0.36151982936264054</v>
          </cell>
          <cell r="F25">
            <v>0.33651464000000009</v>
          </cell>
          <cell r="G25">
            <v>0.36151982936264054</v>
          </cell>
        </row>
        <row r="26">
          <cell r="A26" t="str">
            <v>17,2X1</v>
          </cell>
          <cell r="B26">
            <v>17.2</v>
          </cell>
          <cell r="C26">
            <v>1</v>
          </cell>
          <cell r="D26" t="str">
            <v>F</v>
          </cell>
          <cell r="E26">
            <v>0.36151982936264054</v>
          </cell>
          <cell r="F26">
            <v>0.33001425600000001</v>
          </cell>
          <cell r="G26">
            <v>0.36151982936264054</v>
          </cell>
        </row>
        <row r="27">
          <cell r="A27" t="str">
            <v>17,2X1,2</v>
          </cell>
          <cell r="B27">
            <v>17.2</v>
          </cell>
          <cell r="C27">
            <v>1.2</v>
          </cell>
          <cell r="D27" t="str">
            <v>F</v>
          </cell>
          <cell r="E27">
            <v>0.36151982936264054</v>
          </cell>
          <cell r="F27">
            <v>0.33166689600000004</v>
          </cell>
          <cell r="G27">
            <v>0.36151982936264054</v>
          </cell>
        </row>
        <row r="28">
          <cell r="A28" t="str">
            <v>17,2X1,5</v>
          </cell>
          <cell r="B28">
            <v>17.2</v>
          </cell>
          <cell r="C28">
            <v>1.5</v>
          </cell>
          <cell r="D28" t="str">
            <v>F</v>
          </cell>
          <cell r="E28">
            <v>0.36151982936264054</v>
          </cell>
          <cell r="F28">
            <v>0.33406322399999999</v>
          </cell>
          <cell r="G28">
            <v>0.36151982936264054</v>
          </cell>
        </row>
        <row r="29">
          <cell r="A29" t="str">
            <v>17,2X1,6</v>
          </cell>
          <cell r="B29">
            <v>17.2</v>
          </cell>
          <cell r="C29">
            <v>1.6</v>
          </cell>
          <cell r="D29" t="str">
            <v>F</v>
          </cell>
          <cell r="E29">
            <v>0.36151982936264054</v>
          </cell>
          <cell r="F29">
            <v>0.33483996480000006</v>
          </cell>
          <cell r="G29">
            <v>0.36151982936264054</v>
          </cell>
        </row>
        <row r="30">
          <cell r="A30" t="str">
            <v>17,2X2</v>
          </cell>
          <cell r="B30">
            <v>17.2</v>
          </cell>
          <cell r="C30">
            <v>2</v>
          </cell>
          <cell r="D30" t="str">
            <v>C</v>
          </cell>
          <cell r="E30">
            <v>0.36151982936264054</v>
          </cell>
          <cell r="F30">
            <v>0.33783675200000002</v>
          </cell>
          <cell r="G30">
            <v>0.36151982936264054</v>
          </cell>
        </row>
        <row r="31">
          <cell r="A31" t="str">
            <v>17,2X2,3</v>
          </cell>
          <cell r="B31">
            <v>17.2</v>
          </cell>
          <cell r="C31">
            <v>2.2999999999999998</v>
          </cell>
          <cell r="D31" t="str">
            <v>C</v>
          </cell>
          <cell r="E31">
            <v>0.36151982936264054</v>
          </cell>
          <cell r="F31">
            <v>0.33996865760000011</v>
          </cell>
          <cell r="G31">
            <v>0.36151982936264054</v>
          </cell>
        </row>
        <row r="32">
          <cell r="A32" t="str">
            <v>18X1</v>
          </cell>
          <cell r="B32">
            <v>18</v>
          </cell>
          <cell r="C32">
            <v>1</v>
          </cell>
          <cell r="D32" t="str">
            <v>F</v>
          </cell>
          <cell r="E32">
            <v>0.36151982936264054</v>
          </cell>
          <cell r="F32">
            <v>0.33045496000000008</v>
          </cell>
          <cell r="G32">
            <v>0.36151982936264054</v>
          </cell>
        </row>
        <row r="33">
          <cell r="A33" t="str">
            <v>18X1,2</v>
          </cell>
          <cell r="B33">
            <v>18</v>
          </cell>
          <cell r="C33">
            <v>1.2</v>
          </cell>
          <cell r="D33" t="str">
            <v>F</v>
          </cell>
          <cell r="E33">
            <v>0.36151982936264054</v>
          </cell>
          <cell r="F33">
            <v>0.33219574079999997</v>
          </cell>
          <cell r="G33">
            <v>0.36151982936264054</v>
          </cell>
        </row>
        <row r="34">
          <cell r="A34" t="str">
            <v>18X1,5</v>
          </cell>
          <cell r="B34">
            <v>18</v>
          </cell>
          <cell r="C34">
            <v>1.5</v>
          </cell>
          <cell r="D34" t="str">
            <v>F</v>
          </cell>
          <cell r="E34">
            <v>0.36151982936264054</v>
          </cell>
          <cell r="F34">
            <v>0.33472427999999999</v>
          </cell>
          <cell r="G34">
            <v>0.36151982936264054</v>
          </cell>
        </row>
        <row r="35">
          <cell r="A35" t="str">
            <v>18X2</v>
          </cell>
          <cell r="B35">
            <v>18</v>
          </cell>
          <cell r="C35">
            <v>2</v>
          </cell>
          <cell r="D35" t="str">
            <v>C</v>
          </cell>
          <cell r="E35">
            <v>0.36151982936264054</v>
          </cell>
          <cell r="F35">
            <v>0.33871816000000005</v>
          </cell>
          <cell r="G35">
            <v>0.36151982936264054</v>
          </cell>
        </row>
        <row r="36">
          <cell r="A36" t="str">
            <v>19,05X1</v>
          </cell>
          <cell r="B36">
            <v>19.05</v>
          </cell>
          <cell r="C36">
            <v>1</v>
          </cell>
          <cell r="D36" t="str">
            <v>F</v>
          </cell>
          <cell r="E36">
            <v>0.36151982936264054</v>
          </cell>
          <cell r="F36">
            <v>0.3310333840000001</v>
          </cell>
          <cell r="G36">
            <v>0.36151982936264054</v>
          </cell>
        </row>
        <row r="37">
          <cell r="A37" t="str">
            <v>19,05X1,2</v>
          </cell>
          <cell r="B37">
            <v>19.05</v>
          </cell>
          <cell r="C37">
            <v>1.2</v>
          </cell>
          <cell r="D37" t="str">
            <v>F</v>
          </cell>
          <cell r="E37">
            <v>0.36151982936264054</v>
          </cell>
          <cell r="F37">
            <v>0.33288984960000007</v>
          </cell>
          <cell r="G37">
            <v>0.36151982936264054</v>
          </cell>
        </row>
        <row r="38">
          <cell r="A38" t="str">
            <v>19,05X1,5</v>
          </cell>
          <cell r="B38">
            <v>19.05</v>
          </cell>
          <cell r="C38">
            <v>1.5</v>
          </cell>
          <cell r="D38" t="str">
            <v>F</v>
          </cell>
          <cell r="E38">
            <v>0.36151982936264054</v>
          </cell>
          <cell r="F38">
            <v>0.33559191600000005</v>
          </cell>
          <cell r="G38">
            <v>0.36151982936264054</v>
          </cell>
        </row>
        <row r="39">
          <cell r="A39" t="str">
            <v>19,05X1,65</v>
          </cell>
          <cell r="B39">
            <v>19.05</v>
          </cell>
          <cell r="C39">
            <v>1.65</v>
          </cell>
          <cell r="D39" t="str">
            <v>F</v>
          </cell>
          <cell r="E39">
            <v>0.36151982936264054</v>
          </cell>
          <cell r="F39">
            <v>0.33690576480000012</v>
          </cell>
          <cell r="G39">
            <v>0.36151982936264054</v>
          </cell>
        </row>
        <row r="40">
          <cell r="A40" t="str">
            <v>19,05X2</v>
          </cell>
          <cell r="B40">
            <v>19.05</v>
          </cell>
          <cell r="C40">
            <v>2</v>
          </cell>
          <cell r="D40" t="str">
            <v>C</v>
          </cell>
          <cell r="E40">
            <v>0.36151982936264054</v>
          </cell>
          <cell r="F40">
            <v>0.33987500800000003</v>
          </cell>
          <cell r="G40">
            <v>0.36151982936264054</v>
          </cell>
        </row>
        <row r="41">
          <cell r="A41" t="str">
            <v>19,05X2,11</v>
          </cell>
          <cell r="B41">
            <v>19.05</v>
          </cell>
          <cell r="C41">
            <v>2.11</v>
          </cell>
          <cell r="D41" t="str">
            <v>C</v>
          </cell>
          <cell r="E41">
            <v>0.36151982936264054</v>
          </cell>
          <cell r="F41">
            <v>0.34078032419200005</v>
          </cell>
          <cell r="G41">
            <v>0.36151982936264054</v>
          </cell>
        </row>
        <row r="42">
          <cell r="A42" t="str">
            <v>20X0,8</v>
          </cell>
          <cell r="B42">
            <v>20</v>
          </cell>
          <cell r="C42">
            <v>0.8</v>
          </cell>
          <cell r="D42" t="str">
            <v>F</v>
          </cell>
          <cell r="E42">
            <v>0.36151982936264054</v>
          </cell>
          <cell r="F42">
            <v>0.32955151680000005</v>
          </cell>
          <cell r="G42">
            <v>0.36151982936264054</v>
          </cell>
        </row>
        <row r="43">
          <cell r="A43" t="str">
            <v>20X1</v>
          </cell>
          <cell r="B43">
            <v>20</v>
          </cell>
          <cell r="C43">
            <v>1</v>
          </cell>
          <cell r="D43" t="str">
            <v>F</v>
          </cell>
          <cell r="E43">
            <v>0.36151982936264054</v>
          </cell>
          <cell r="F43">
            <v>0.33155672000000003</v>
          </cell>
          <cell r="G43">
            <v>0.36151982936264054</v>
          </cell>
        </row>
        <row r="44">
          <cell r="A44" t="str">
            <v>20X1,2</v>
          </cell>
          <cell r="B44">
            <v>20</v>
          </cell>
          <cell r="C44">
            <v>1.2</v>
          </cell>
          <cell r="D44" t="str">
            <v>F</v>
          </cell>
          <cell r="E44">
            <v>0.36151982936264054</v>
          </cell>
          <cell r="F44">
            <v>0.33351785280000007</v>
          </cell>
          <cell r="G44">
            <v>0.36151982936264054</v>
          </cell>
        </row>
        <row r="45">
          <cell r="A45" t="str">
            <v>20X1,5</v>
          </cell>
          <cell r="B45">
            <v>20</v>
          </cell>
          <cell r="C45">
            <v>1.5</v>
          </cell>
          <cell r="D45" t="str">
            <v>F</v>
          </cell>
          <cell r="E45">
            <v>0.36151982936264054</v>
          </cell>
          <cell r="F45">
            <v>0.33637692000000002</v>
          </cell>
          <cell r="G45">
            <v>0.36151982936264054</v>
          </cell>
        </row>
        <row r="46">
          <cell r="A46" t="str">
            <v>20X2</v>
          </cell>
          <cell r="B46">
            <v>20</v>
          </cell>
          <cell r="C46">
            <v>2</v>
          </cell>
          <cell r="D46" t="str">
            <v>C</v>
          </cell>
          <cell r="E46">
            <v>0.36151982936264054</v>
          </cell>
          <cell r="F46">
            <v>0.34092168</v>
          </cell>
          <cell r="G46">
            <v>0.36151982936264054</v>
          </cell>
        </row>
        <row r="47">
          <cell r="A47" t="str">
            <v>20X2,5</v>
          </cell>
          <cell r="B47">
            <v>20</v>
          </cell>
          <cell r="C47">
            <v>2.5</v>
          </cell>
          <cell r="D47" t="str">
            <v>C</v>
          </cell>
          <cell r="E47">
            <v>0.36</v>
          </cell>
          <cell r="F47">
            <v>0.34519100000000008</v>
          </cell>
          <cell r="G47">
            <v>0.36</v>
          </cell>
        </row>
        <row r="48">
          <cell r="A48" t="str">
            <v>21,3X1</v>
          </cell>
          <cell r="B48">
            <v>21.3</v>
          </cell>
          <cell r="C48">
            <v>1</v>
          </cell>
          <cell r="D48" t="str">
            <v>F</v>
          </cell>
          <cell r="E48">
            <v>0.36151982936264054</v>
          </cell>
          <cell r="F48">
            <v>0.33227286400000006</v>
          </cell>
          <cell r="G48">
            <v>0.36151982936264054</v>
          </cell>
        </row>
        <row r="49">
          <cell r="A49" t="str">
            <v>21,3X1,5</v>
          </cell>
          <cell r="B49">
            <v>21.3</v>
          </cell>
          <cell r="C49">
            <v>1.5</v>
          </cell>
          <cell r="D49" t="str">
            <v>F</v>
          </cell>
          <cell r="E49">
            <v>0.36151982936264054</v>
          </cell>
          <cell r="F49">
            <v>0.33745113600000004</v>
          </cell>
          <cell r="G49">
            <v>0.36151982936264054</v>
          </cell>
        </row>
        <row r="50">
          <cell r="A50" t="str">
            <v>21,3X1,6</v>
          </cell>
          <cell r="B50">
            <v>21.3</v>
          </cell>
          <cell r="C50">
            <v>1.6</v>
          </cell>
          <cell r="D50" t="str">
            <v>F</v>
          </cell>
          <cell r="E50">
            <v>0.36151982936264054</v>
          </cell>
          <cell r="F50">
            <v>0.33845373760000003</v>
          </cell>
          <cell r="G50">
            <v>0.36151982936264054</v>
          </cell>
        </row>
        <row r="51">
          <cell r="A51" t="str">
            <v>21,3X2</v>
          </cell>
          <cell r="B51">
            <v>21.3</v>
          </cell>
          <cell r="C51">
            <v>2</v>
          </cell>
          <cell r="D51" t="str">
            <v>C</v>
          </cell>
          <cell r="E51">
            <v>0.37401808632060612</v>
          </cell>
          <cell r="F51">
            <v>0.34235396800000001</v>
          </cell>
          <cell r="G51">
            <v>0.37401808632060612</v>
          </cell>
        </row>
        <row r="52">
          <cell r="A52" t="str">
            <v>21,3X2,5</v>
          </cell>
          <cell r="B52">
            <v>21.3</v>
          </cell>
          <cell r="C52">
            <v>2.5</v>
          </cell>
          <cell r="D52" t="str">
            <v>C</v>
          </cell>
          <cell r="E52">
            <v>0.39601915022181822</v>
          </cell>
          <cell r="F52">
            <v>0.34698136000000002</v>
          </cell>
          <cell r="G52">
            <v>0.39601915022181822</v>
          </cell>
        </row>
        <row r="53">
          <cell r="A53" t="str">
            <v>21,3X2,6</v>
          </cell>
          <cell r="B53">
            <v>21.3</v>
          </cell>
          <cell r="C53">
            <v>2.6</v>
          </cell>
          <cell r="D53" t="str">
            <v>C</v>
          </cell>
          <cell r="E53">
            <v>0.39601915022181822</v>
          </cell>
          <cell r="F53">
            <v>0.3478737856000001</v>
          </cell>
          <cell r="G53">
            <v>0.39601915022181822</v>
          </cell>
        </row>
        <row r="54">
          <cell r="A54" t="str">
            <v>21,3X3</v>
          </cell>
          <cell r="B54">
            <v>21.3</v>
          </cell>
          <cell r="C54">
            <v>3</v>
          </cell>
          <cell r="D54" t="str">
            <v>C</v>
          </cell>
          <cell r="E54">
            <v>0.41802021412303036</v>
          </cell>
          <cell r="F54">
            <v>0.35133331200000001</v>
          </cell>
          <cell r="G54">
            <v>0.41802021412303036</v>
          </cell>
        </row>
        <row r="55">
          <cell r="A55" t="str">
            <v>22X0,8</v>
          </cell>
          <cell r="B55">
            <v>22</v>
          </cell>
          <cell r="C55">
            <v>0.8</v>
          </cell>
          <cell r="D55" t="str">
            <v>F</v>
          </cell>
          <cell r="E55">
            <v>0.36151982936264054</v>
          </cell>
          <cell r="F55">
            <v>0.33043292480000008</v>
          </cell>
          <cell r="G55">
            <v>0.36151982936264054</v>
          </cell>
        </row>
        <row r="56">
          <cell r="A56" t="str">
            <v>22X1</v>
          </cell>
          <cell r="B56">
            <v>22</v>
          </cell>
          <cell r="C56">
            <v>1</v>
          </cell>
          <cell r="D56" t="str">
            <v>F</v>
          </cell>
          <cell r="E56">
            <v>0.36151982936264054</v>
          </cell>
          <cell r="F56">
            <v>0.33265848000000009</v>
          </cell>
          <cell r="G56">
            <v>0.36151982936264054</v>
          </cell>
        </row>
        <row r="57">
          <cell r="A57" t="str">
            <v>22X1,2</v>
          </cell>
          <cell r="B57">
            <v>22</v>
          </cell>
          <cell r="C57">
            <v>1.2</v>
          </cell>
          <cell r="D57" t="str">
            <v>F</v>
          </cell>
          <cell r="E57">
            <v>0.36151982936264054</v>
          </cell>
          <cell r="F57">
            <v>0.33483996480000006</v>
          </cell>
          <cell r="G57">
            <v>0.36151982936264054</v>
          </cell>
        </row>
        <row r="58">
          <cell r="A58" t="str">
            <v>22X1,5</v>
          </cell>
          <cell r="B58">
            <v>22</v>
          </cell>
          <cell r="C58">
            <v>1.5</v>
          </cell>
          <cell r="D58" t="str">
            <v>F</v>
          </cell>
          <cell r="E58">
            <v>0.36151982936264054</v>
          </cell>
          <cell r="F58">
            <v>0.33802956000000001</v>
          </cell>
          <cell r="G58">
            <v>0.36151982936264054</v>
          </cell>
        </row>
        <row r="59">
          <cell r="A59" t="str">
            <v>22X2</v>
          </cell>
          <cell r="B59">
            <v>22</v>
          </cell>
          <cell r="C59">
            <v>2</v>
          </cell>
          <cell r="D59" t="str">
            <v>C</v>
          </cell>
          <cell r="E59">
            <v>0.37494770873896721</v>
          </cell>
          <cell r="F59">
            <v>0.34312520000000002</v>
          </cell>
          <cell r="G59">
            <v>0.37494770873896721</v>
          </cell>
        </row>
        <row r="60">
          <cell r="A60" t="str">
            <v>23X1,5</v>
          </cell>
          <cell r="B60">
            <v>23</v>
          </cell>
          <cell r="C60">
            <v>1.5</v>
          </cell>
          <cell r="D60" t="str">
            <v>F</v>
          </cell>
          <cell r="E60">
            <v>0.36151982936264054</v>
          </cell>
          <cell r="F60">
            <v>0.33885588000000011</v>
          </cell>
          <cell r="G60">
            <v>0.36151982936264054</v>
          </cell>
        </row>
        <row r="61">
          <cell r="A61" t="str">
            <v>25X0,8</v>
          </cell>
          <cell r="B61">
            <v>25</v>
          </cell>
          <cell r="C61">
            <v>0.8</v>
          </cell>
          <cell r="D61" t="str">
            <v>F</v>
          </cell>
          <cell r="E61">
            <v>0.37443125183987769</v>
          </cell>
          <cell r="F61">
            <v>0.34</v>
          </cell>
          <cell r="G61">
            <v>0.37443125183987769</v>
          </cell>
        </row>
        <row r="62">
          <cell r="A62" t="str">
            <v>25X1</v>
          </cell>
          <cell r="B62">
            <v>25</v>
          </cell>
          <cell r="C62">
            <v>1</v>
          </cell>
          <cell r="D62" t="str">
            <v>F</v>
          </cell>
          <cell r="E62">
            <v>0.37443125183987769</v>
          </cell>
          <cell r="F62">
            <v>0.34</v>
          </cell>
          <cell r="G62">
            <v>0.37443125183987769</v>
          </cell>
        </row>
        <row r="63">
          <cell r="A63" t="str">
            <v>25X1,2</v>
          </cell>
          <cell r="B63">
            <v>25</v>
          </cell>
          <cell r="C63">
            <v>1.2</v>
          </cell>
          <cell r="D63" t="str">
            <v>F</v>
          </cell>
          <cell r="E63">
            <v>0.37443125183987769</v>
          </cell>
          <cell r="F63">
            <v>0.34</v>
          </cell>
          <cell r="G63">
            <v>0.37443125183987769</v>
          </cell>
        </row>
        <row r="64">
          <cell r="A64" t="str">
            <v>25X1,5</v>
          </cell>
          <cell r="B64">
            <v>25</v>
          </cell>
          <cell r="C64">
            <v>1.5</v>
          </cell>
          <cell r="D64" t="str">
            <v>F</v>
          </cell>
          <cell r="E64">
            <v>0.37443125183987769</v>
          </cell>
          <cell r="F64">
            <v>0.34050851999999998</v>
          </cell>
          <cell r="G64">
            <v>0.37443125183987769</v>
          </cell>
        </row>
        <row r="65">
          <cell r="A65" t="str">
            <v>25X2</v>
          </cell>
          <cell r="B65">
            <v>25</v>
          </cell>
          <cell r="C65">
            <v>2</v>
          </cell>
          <cell r="D65" t="str">
            <v>C</v>
          </cell>
          <cell r="E65">
            <v>0.41316551927158918</v>
          </cell>
          <cell r="F65">
            <v>0.34643048000000004</v>
          </cell>
          <cell r="G65">
            <v>0.41316551927158918</v>
          </cell>
        </row>
        <row r="66">
          <cell r="A66" t="str">
            <v>25X2,5</v>
          </cell>
          <cell r="B66">
            <v>25</v>
          </cell>
          <cell r="C66">
            <v>2.5</v>
          </cell>
          <cell r="D66" t="str">
            <v>C</v>
          </cell>
          <cell r="E66">
            <v>0.43898836422606352</v>
          </cell>
          <cell r="F66">
            <v>0.35207700000000014</v>
          </cell>
          <cell r="G66">
            <v>0.43898836422606352</v>
          </cell>
        </row>
        <row r="67">
          <cell r="A67" t="str">
            <v>25X3</v>
          </cell>
          <cell r="B67">
            <v>25</v>
          </cell>
          <cell r="C67">
            <v>3</v>
          </cell>
          <cell r="D67" t="str">
            <v>C</v>
          </cell>
          <cell r="E67">
            <v>0.49063405413501215</v>
          </cell>
          <cell r="F67">
            <v>0.35744808000000006</v>
          </cell>
          <cell r="G67">
            <v>0.49063405413501215</v>
          </cell>
        </row>
        <row r="68">
          <cell r="A68" t="str">
            <v>25,4X1</v>
          </cell>
          <cell r="B68">
            <v>25.4</v>
          </cell>
          <cell r="C68">
            <v>1</v>
          </cell>
          <cell r="D68" t="str">
            <v>F</v>
          </cell>
          <cell r="E68">
            <v>0.38042215186931577</v>
          </cell>
          <cell r="F68">
            <v>0.34</v>
          </cell>
          <cell r="G68">
            <v>0.38042215186931577</v>
          </cell>
        </row>
        <row r="69">
          <cell r="A69" t="str">
            <v>25,4X1,2</v>
          </cell>
          <cell r="B69">
            <v>25.4</v>
          </cell>
          <cell r="C69">
            <v>1.2</v>
          </cell>
          <cell r="D69" t="str">
            <v>F</v>
          </cell>
          <cell r="E69">
            <v>0.38042215186931577</v>
          </cell>
          <cell r="F69">
            <v>0.34</v>
          </cell>
          <cell r="G69">
            <v>0.38042215186931577</v>
          </cell>
        </row>
        <row r="70">
          <cell r="A70" t="str">
            <v>25,4X1,5</v>
          </cell>
          <cell r="B70">
            <v>25.4</v>
          </cell>
          <cell r="C70">
            <v>1.5</v>
          </cell>
          <cell r="D70" t="str">
            <v>F</v>
          </cell>
          <cell r="E70">
            <v>0.38042215186931577</v>
          </cell>
          <cell r="F70">
            <v>0.34083904800000003</v>
          </cell>
          <cell r="G70">
            <v>0.38042215186931577</v>
          </cell>
        </row>
        <row r="71">
          <cell r="A71" t="str">
            <v>25,4X1,65</v>
          </cell>
          <cell r="B71">
            <v>25.4</v>
          </cell>
          <cell r="C71">
            <v>1.65</v>
          </cell>
          <cell r="D71" t="str">
            <v>F</v>
          </cell>
          <cell r="E71">
            <v>0.38042215186931577</v>
          </cell>
          <cell r="F71">
            <v>0.34267761000000002</v>
          </cell>
          <cell r="G71">
            <v>0.38042215186931577</v>
          </cell>
        </row>
        <row r="72">
          <cell r="A72" t="str">
            <v>25,4X2</v>
          </cell>
          <cell r="B72">
            <v>25.4</v>
          </cell>
          <cell r="C72">
            <v>2</v>
          </cell>
          <cell r="D72" t="str">
            <v>C</v>
          </cell>
          <cell r="E72">
            <v>0.41977616757993458</v>
          </cell>
          <cell r="F72">
            <v>0.346871184</v>
          </cell>
          <cell r="G72">
            <v>0.41977616757993458</v>
          </cell>
        </row>
        <row r="73">
          <cell r="A73" t="str">
            <v>25,4X2,11</v>
          </cell>
          <cell r="B73">
            <v>25.4</v>
          </cell>
          <cell r="C73">
            <v>2.11</v>
          </cell>
          <cell r="D73" t="str">
            <v>C</v>
          </cell>
          <cell r="E73">
            <v>0.41977616757993458</v>
          </cell>
          <cell r="F73">
            <v>0.34816128987200001</v>
          </cell>
          <cell r="G73">
            <v>0.41977616757993458</v>
          </cell>
        </row>
        <row r="74">
          <cell r="A74" t="str">
            <v>25,4X2,5</v>
          </cell>
          <cell r="B74">
            <v>25.4</v>
          </cell>
          <cell r="C74">
            <v>2.5</v>
          </cell>
          <cell r="D74" t="str">
            <v>C</v>
          </cell>
          <cell r="E74">
            <v>0.44601217805368054</v>
          </cell>
          <cell r="F74">
            <v>0.35262788000000006</v>
          </cell>
          <cell r="G74">
            <v>0.44601217805368054</v>
          </cell>
        </row>
        <row r="75">
          <cell r="A75" t="str">
            <v>25,4X3</v>
          </cell>
          <cell r="B75">
            <v>25.4</v>
          </cell>
          <cell r="C75">
            <v>3</v>
          </cell>
          <cell r="D75" t="str">
            <v>C</v>
          </cell>
          <cell r="E75">
            <v>0.49848419900117241</v>
          </cell>
          <cell r="F75">
            <v>0.35810913600000005</v>
          </cell>
          <cell r="G75">
            <v>0.49848419900117241</v>
          </cell>
        </row>
        <row r="76">
          <cell r="A76" t="str">
            <v>26,9X1,2</v>
          </cell>
          <cell r="B76">
            <v>26.9</v>
          </cell>
          <cell r="C76">
            <v>1.2</v>
          </cell>
          <cell r="D76" t="str">
            <v>F</v>
          </cell>
          <cell r="E76">
            <v>0.36151982936264054</v>
          </cell>
          <cell r="F76">
            <v>0.34104913919999996</v>
          </cell>
          <cell r="G76">
            <v>0.36151982936264054</v>
          </cell>
        </row>
        <row r="77">
          <cell r="A77" t="str">
            <v>26,9X1,5</v>
          </cell>
          <cell r="B77">
            <v>26.9</v>
          </cell>
          <cell r="C77">
            <v>1.5</v>
          </cell>
          <cell r="D77" t="str">
            <v>F</v>
          </cell>
          <cell r="E77">
            <v>0.36151982936264054</v>
          </cell>
          <cell r="F77">
            <v>0.34504852800000008</v>
          </cell>
          <cell r="G77">
            <v>0.36151982936264054</v>
          </cell>
        </row>
        <row r="78">
          <cell r="A78" t="str">
            <v>26,9X1,6</v>
          </cell>
          <cell r="B78">
            <v>26.9</v>
          </cell>
          <cell r="C78">
            <v>1.6</v>
          </cell>
          <cell r="D78" t="str">
            <v>F</v>
          </cell>
          <cell r="E78">
            <v>0.36151982936264054</v>
          </cell>
          <cell r="F78">
            <v>0.34635962239999996</v>
          </cell>
          <cell r="G78">
            <v>0.36151982936264054</v>
          </cell>
        </row>
        <row r="79">
          <cell r="A79" t="str">
            <v>26,9X2</v>
          </cell>
          <cell r="B79">
            <v>26.9</v>
          </cell>
          <cell r="C79">
            <v>2</v>
          </cell>
          <cell r="D79" t="str">
            <v>C</v>
          </cell>
          <cell r="E79">
            <v>0.40288802697970844</v>
          </cell>
          <cell r="F79">
            <v>0.35149382400000007</v>
          </cell>
          <cell r="G79">
            <v>0.40288802697970844</v>
          </cell>
        </row>
        <row r="80">
          <cell r="A80" t="str">
            <v>26,9X2,5</v>
          </cell>
          <cell r="B80">
            <v>26.9</v>
          </cell>
          <cell r="C80">
            <v>2.5</v>
          </cell>
          <cell r="D80" t="str">
            <v>C</v>
          </cell>
          <cell r="E80">
            <v>0.43067340815072275</v>
          </cell>
          <cell r="F80">
            <v>0.35766368000000004</v>
          </cell>
          <cell r="G80">
            <v>0.43067340815072275</v>
          </cell>
        </row>
        <row r="81">
          <cell r="A81" t="str">
            <v>26,9X2,6</v>
          </cell>
          <cell r="B81">
            <v>26.9</v>
          </cell>
          <cell r="C81">
            <v>2.6</v>
          </cell>
          <cell r="D81" t="str">
            <v>C</v>
          </cell>
          <cell r="E81">
            <v>0.43067340815072275</v>
          </cell>
          <cell r="F81">
            <v>0.35886459840000007</v>
          </cell>
          <cell r="G81">
            <v>0.43067340815072275</v>
          </cell>
        </row>
        <row r="82">
          <cell r="A82" t="str">
            <v>26,9X3</v>
          </cell>
          <cell r="B82">
            <v>26.9</v>
          </cell>
          <cell r="C82">
            <v>3</v>
          </cell>
          <cell r="D82" t="str">
            <v>C</v>
          </cell>
          <cell r="E82">
            <v>0.50013686107825872</v>
          </cell>
          <cell r="F82">
            <v>0.36355809600000005</v>
          </cell>
          <cell r="G82">
            <v>0.50013686107825872</v>
          </cell>
        </row>
        <row r="83">
          <cell r="A83" t="str">
            <v>28X1</v>
          </cell>
          <cell r="B83">
            <v>28</v>
          </cell>
          <cell r="C83">
            <v>1</v>
          </cell>
          <cell r="D83" t="str">
            <v>F</v>
          </cell>
          <cell r="E83">
            <v>0.37598062253714615</v>
          </cell>
          <cell r="F83">
            <v>0.34</v>
          </cell>
          <cell r="G83">
            <v>0.37598062253714615</v>
          </cell>
        </row>
        <row r="84">
          <cell r="A84" t="str">
            <v>28X1,2</v>
          </cell>
          <cell r="B84">
            <v>28</v>
          </cell>
          <cell r="C84">
            <v>1.2</v>
          </cell>
          <cell r="D84" t="str">
            <v>F</v>
          </cell>
          <cell r="E84">
            <v>0.37598062253714615</v>
          </cell>
          <cell r="F84">
            <v>0.34177630079999999</v>
          </cell>
          <cell r="G84">
            <v>0.37598062253714615</v>
          </cell>
        </row>
        <row r="85">
          <cell r="A85" t="str">
            <v>28X1,5</v>
          </cell>
          <cell r="B85">
            <v>28</v>
          </cell>
          <cell r="C85">
            <v>1.5</v>
          </cell>
          <cell r="D85" t="str">
            <v>F</v>
          </cell>
          <cell r="E85">
            <v>0.37598062253714615</v>
          </cell>
          <cell r="F85">
            <v>0.34595747999999998</v>
          </cell>
          <cell r="G85">
            <v>0.37598062253714615</v>
          </cell>
        </row>
        <row r="86">
          <cell r="A86" t="str">
            <v>28X2</v>
          </cell>
          <cell r="B86">
            <v>28</v>
          </cell>
          <cell r="C86">
            <v>2</v>
          </cell>
          <cell r="D86" t="str">
            <v>C</v>
          </cell>
          <cell r="E86">
            <v>0.40490220888615741</v>
          </cell>
          <cell r="F86">
            <v>0.35270575999999998</v>
          </cell>
          <cell r="G86">
            <v>0.40490220888615741</v>
          </cell>
        </row>
        <row r="87">
          <cell r="A87" t="str">
            <v>29X1,5</v>
          </cell>
          <cell r="B87">
            <v>29</v>
          </cell>
          <cell r="C87">
            <v>1.5</v>
          </cell>
          <cell r="D87" t="str">
            <v>F</v>
          </cell>
          <cell r="E87">
            <v>0.38940850191347282</v>
          </cell>
          <cell r="F87">
            <v>0.34</v>
          </cell>
          <cell r="G87">
            <v>0.38940850191347282</v>
          </cell>
        </row>
        <row r="88">
          <cell r="A88" t="str">
            <v>30X1</v>
          </cell>
          <cell r="B88">
            <v>30</v>
          </cell>
          <cell r="C88">
            <v>1</v>
          </cell>
          <cell r="D88" t="str">
            <v>F</v>
          </cell>
          <cell r="E88">
            <v>0.38734267431711489</v>
          </cell>
          <cell r="F88">
            <v>0.34003552000000009</v>
          </cell>
          <cell r="G88">
            <v>0.38734267431711489</v>
          </cell>
        </row>
        <row r="89">
          <cell r="A89" t="str">
            <v>30X1,2</v>
          </cell>
          <cell r="B89">
            <v>30</v>
          </cell>
          <cell r="C89">
            <v>1.2</v>
          </cell>
          <cell r="D89" t="str">
            <v>F</v>
          </cell>
          <cell r="E89">
            <v>0.38734267431711489</v>
          </cell>
          <cell r="F89">
            <v>0.34309841280000009</v>
          </cell>
          <cell r="G89">
            <v>0.38734267431711489</v>
          </cell>
        </row>
        <row r="90">
          <cell r="A90" t="str">
            <v>30X1,5</v>
          </cell>
          <cell r="B90">
            <v>30</v>
          </cell>
          <cell r="C90">
            <v>1.5</v>
          </cell>
          <cell r="D90" t="str">
            <v>F</v>
          </cell>
          <cell r="E90">
            <v>0.38734267431711489</v>
          </cell>
          <cell r="F90">
            <v>0.34761012000000002</v>
          </cell>
          <cell r="G90">
            <v>0.38734267431711489</v>
          </cell>
        </row>
        <row r="91">
          <cell r="A91" t="str">
            <v>30X2</v>
          </cell>
          <cell r="B91">
            <v>30</v>
          </cell>
          <cell r="C91">
            <v>2</v>
          </cell>
          <cell r="D91" t="str">
            <v>C</v>
          </cell>
          <cell r="E91">
            <v>0.41833008826248408</v>
          </cell>
          <cell r="F91">
            <v>0.35490927999999999</v>
          </cell>
          <cell r="G91">
            <v>0.41833008826248408</v>
          </cell>
        </row>
        <row r="92">
          <cell r="A92" t="str">
            <v>30X2,5</v>
          </cell>
          <cell r="B92">
            <v>30</v>
          </cell>
          <cell r="C92">
            <v>2.5</v>
          </cell>
          <cell r="D92" t="str">
            <v>C</v>
          </cell>
          <cell r="E92">
            <v>0.48030491615322246</v>
          </cell>
          <cell r="F92">
            <v>0.36193300000000006</v>
          </cell>
          <cell r="G92">
            <v>0.48030491615322246</v>
          </cell>
        </row>
        <row r="93">
          <cell r="A93" t="str">
            <v>30X3</v>
          </cell>
          <cell r="B93">
            <v>30</v>
          </cell>
          <cell r="C93">
            <v>3</v>
          </cell>
          <cell r="D93" t="str">
            <v>C</v>
          </cell>
          <cell r="E93">
            <v>0.48030491615322246</v>
          </cell>
          <cell r="F93">
            <v>0.36868128000000006</v>
          </cell>
          <cell r="G93">
            <v>0.48030491615322246</v>
          </cell>
        </row>
        <row r="94">
          <cell r="A94" t="str">
            <v>32X1</v>
          </cell>
          <cell r="B94">
            <v>32</v>
          </cell>
          <cell r="C94">
            <v>1</v>
          </cell>
          <cell r="D94" t="str">
            <v>F</v>
          </cell>
          <cell r="E94">
            <v>0.41316551927158918</v>
          </cell>
          <cell r="F94">
            <v>0.35191728000000005</v>
          </cell>
          <cell r="G94">
            <v>0.41316551927158918</v>
          </cell>
        </row>
        <row r="95">
          <cell r="A95" t="str">
            <v>32X1,2</v>
          </cell>
          <cell r="B95">
            <v>32</v>
          </cell>
          <cell r="C95">
            <v>1.2</v>
          </cell>
          <cell r="D95" t="str">
            <v>F</v>
          </cell>
          <cell r="E95">
            <v>0.41316551927158918</v>
          </cell>
          <cell r="F95">
            <v>0.35520052480000008</v>
          </cell>
          <cell r="G95">
            <v>0.41316551927158918</v>
          </cell>
        </row>
        <row r="96">
          <cell r="A96" t="str">
            <v>32X1,5</v>
          </cell>
          <cell r="B96">
            <v>32</v>
          </cell>
          <cell r="C96">
            <v>1.5</v>
          </cell>
          <cell r="D96" t="str">
            <v>F</v>
          </cell>
          <cell r="E96">
            <v>0.41316551927158918</v>
          </cell>
          <cell r="F96">
            <v>0.36004276000000007</v>
          </cell>
          <cell r="G96">
            <v>0.41316551927158918</v>
          </cell>
        </row>
        <row r="97">
          <cell r="A97" t="str">
            <v>32X1,65</v>
          </cell>
          <cell r="B97">
            <v>32</v>
          </cell>
          <cell r="C97">
            <v>1.65</v>
          </cell>
          <cell r="D97" t="str">
            <v>F</v>
          </cell>
          <cell r="E97">
            <v>0.41316551927158918</v>
          </cell>
          <cell r="F97">
            <v>0.36242669320000009</v>
          </cell>
          <cell r="G97">
            <v>0.41316551927158918</v>
          </cell>
        </row>
        <row r="98">
          <cell r="A98" t="str">
            <v>32X2</v>
          </cell>
          <cell r="B98">
            <v>32</v>
          </cell>
          <cell r="C98">
            <v>2</v>
          </cell>
          <cell r="D98" t="str">
            <v>C</v>
          </cell>
          <cell r="E98">
            <v>0.42969214004245276</v>
          </cell>
          <cell r="F98">
            <v>0.36789280000000013</v>
          </cell>
          <cell r="G98">
            <v>0.42969214004245276</v>
          </cell>
        </row>
        <row r="99">
          <cell r="A99" t="str">
            <v>32X2,5</v>
          </cell>
          <cell r="B99">
            <v>32</v>
          </cell>
          <cell r="C99">
            <v>2.5</v>
          </cell>
          <cell r="D99" t="str">
            <v>C</v>
          </cell>
          <cell r="E99">
            <v>0.46274538158417988</v>
          </cell>
          <cell r="F99">
            <v>0.37546740000000006</v>
          </cell>
          <cell r="G99">
            <v>0.46274538158417988</v>
          </cell>
        </row>
        <row r="100">
          <cell r="A100" t="str">
            <v>32X3</v>
          </cell>
          <cell r="B100">
            <v>32</v>
          </cell>
          <cell r="C100">
            <v>3</v>
          </cell>
          <cell r="D100" t="str">
            <v>C</v>
          </cell>
          <cell r="E100">
            <v>0.56190510620936129</v>
          </cell>
          <cell r="F100">
            <v>0.38276656000000003</v>
          </cell>
          <cell r="G100">
            <v>0.56190510620936129</v>
          </cell>
        </row>
        <row r="101">
          <cell r="A101" t="str">
            <v>33X1,5</v>
          </cell>
          <cell r="B101">
            <v>33</v>
          </cell>
          <cell r="C101">
            <v>1.5</v>
          </cell>
          <cell r="D101" t="str">
            <v>F</v>
          </cell>
          <cell r="E101">
            <v>0.42607694174882638</v>
          </cell>
          <cell r="F101">
            <v>0.36086908000000001</v>
          </cell>
          <cell r="G101">
            <v>0.42607694174882638</v>
          </cell>
        </row>
        <row r="102">
          <cell r="A102" t="str">
            <v>33,7X1</v>
          </cell>
          <cell r="B102">
            <v>33.700000000000003</v>
          </cell>
          <cell r="C102">
            <v>1</v>
          </cell>
          <cell r="D102" t="str">
            <v>F</v>
          </cell>
          <cell r="E102">
            <v>0.43511493748289237</v>
          </cell>
          <cell r="F102">
            <v>0.35285377600000012</v>
          </cell>
          <cell r="G102">
            <v>0.43511493748289237</v>
          </cell>
        </row>
        <row r="103">
          <cell r="A103" t="str">
            <v>33,7X1,2</v>
          </cell>
          <cell r="B103">
            <v>33.700000000000003</v>
          </cell>
          <cell r="C103">
            <v>1.2</v>
          </cell>
          <cell r="D103" t="str">
            <v>F</v>
          </cell>
          <cell r="E103">
            <v>0.43511493748289237</v>
          </cell>
          <cell r="F103">
            <v>0.35632432000000014</v>
          </cell>
          <cell r="G103">
            <v>0.43511493748289237</v>
          </cell>
        </row>
        <row r="104">
          <cell r="A104" t="str">
            <v>33,7X1,5</v>
          </cell>
          <cell r="B104">
            <v>33.700000000000003</v>
          </cell>
          <cell r="C104">
            <v>1.5</v>
          </cell>
          <cell r="D104" t="str">
            <v>F</v>
          </cell>
          <cell r="E104">
            <v>0.43511493748289237</v>
          </cell>
          <cell r="F104">
            <v>0.36144750400000003</v>
          </cell>
          <cell r="G104">
            <v>0.43511493748289237</v>
          </cell>
        </row>
        <row r="105">
          <cell r="A105" t="str">
            <v>33,7X1,6</v>
          </cell>
          <cell r="B105">
            <v>33.700000000000003</v>
          </cell>
          <cell r="C105">
            <v>1.6</v>
          </cell>
          <cell r="D105" t="str">
            <v>F</v>
          </cell>
          <cell r="E105">
            <v>0.43511493748289237</v>
          </cell>
          <cell r="F105">
            <v>0.36313319680000011</v>
          </cell>
          <cell r="G105">
            <v>0.43511493748289237</v>
          </cell>
        </row>
        <row r="106">
          <cell r="A106" t="str">
            <v>33,7X2</v>
          </cell>
          <cell r="B106">
            <v>33.700000000000003</v>
          </cell>
          <cell r="C106">
            <v>2</v>
          </cell>
          <cell r="D106" t="str">
            <v>C</v>
          </cell>
          <cell r="E106">
            <v>0.43511493748289237</v>
          </cell>
          <cell r="F106">
            <v>0.36976579200000004</v>
          </cell>
          <cell r="G106">
            <v>0.43511493748289237</v>
          </cell>
        </row>
        <row r="107">
          <cell r="A107" t="str">
            <v>33,7X2,5</v>
          </cell>
          <cell r="B107">
            <v>33.700000000000003</v>
          </cell>
          <cell r="C107">
            <v>2.5</v>
          </cell>
          <cell r="D107" t="str">
            <v>C</v>
          </cell>
          <cell r="E107">
            <v>0.43511493748289237</v>
          </cell>
          <cell r="F107">
            <v>0.37780864000000008</v>
          </cell>
          <cell r="G107">
            <v>0.43511493748289237</v>
          </cell>
        </row>
        <row r="108">
          <cell r="A108" t="str">
            <v>33,7X2,6</v>
          </cell>
          <cell r="B108">
            <v>33.700000000000003</v>
          </cell>
          <cell r="C108">
            <v>2.6</v>
          </cell>
          <cell r="D108" t="str">
            <v>C</v>
          </cell>
          <cell r="E108">
            <v>0.43511493748289237</v>
          </cell>
          <cell r="F108">
            <v>0.37938415680000004</v>
          </cell>
          <cell r="G108">
            <v>0.43511493748289237</v>
          </cell>
        </row>
        <row r="109">
          <cell r="A109" t="str">
            <v>33,7X3</v>
          </cell>
          <cell r="B109">
            <v>33.700000000000003</v>
          </cell>
          <cell r="C109">
            <v>3</v>
          </cell>
          <cell r="D109" t="str">
            <v>C</v>
          </cell>
          <cell r="E109">
            <v>0.45251953498220809</v>
          </cell>
          <cell r="F109">
            <v>0.38557604800000006</v>
          </cell>
          <cell r="G109">
            <v>0.45251953498220809</v>
          </cell>
        </row>
        <row r="110">
          <cell r="A110" t="str">
            <v>33,7X3,2</v>
          </cell>
          <cell r="B110">
            <v>33.700000000000003</v>
          </cell>
          <cell r="C110">
            <v>3.2</v>
          </cell>
          <cell r="D110" t="str">
            <v>C</v>
          </cell>
          <cell r="E110">
            <v>0.45251953498220809</v>
          </cell>
          <cell r="F110">
            <v>0.38860588800000007</v>
          </cell>
          <cell r="G110">
            <v>0.45251953498220809</v>
          </cell>
        </row>
        <row r="111">
          <cell r="A111" t="str">
            <v>34X1</v>
          </cell>
          <cell r="B111">
            <v>34</v>
          </cell>
          <cell r="C111">
            <v>1</v>
          </cell>
          <cell r="D111" t="str">
            <v>F</v>
          </cell>
          <cell r="E111">
            <v>0.43898836422606352</v>
          </cell>
          <cell r="F111">
            <v>0.36379904000000002</v>
          </cell>
          <cell r="G111">
            <v>0.43898836422606352</v>
          </cell>
        </row>
        <row r="112">
          <cell r="A112" t="str">
            <v>34X1,2</v>
          </cell>
          <cell r="B112">
            <v>34</v>
          </cell>
          <cell r="C112">
            <v>1.2</v>
          </cell>
          <cell r="D112" t="str">
            <v>F</v>
          </cell>
          <cell r="E112">
            <v>0.43898836422606352</v>
          </cell>
          <cell r="F112">
            <v>0.36730263680000008</v>
          </cell>
          <cell r="G112">
            <v>0.43898836422606352</v>
          </cell>
        </row>
        <row r="113">
          <cell r="A113" t="str">
            <v>34X1,5</v>
          </cell>
          <cell r="B113">
            <v>34</v>
          </cell>
          <cell r="C113">
            <v>1.5</v>
          </cell>
          <cell r="D113" t="str">
            <v>F</v>
          </cell>
          <cell r="E113">
            <v>0.43898836422606352</v>
          </cell>
          <cell r="F113">
            <v>0.37247540000000001</v>
          </cell>
          <cell r="G113">
            <v>0.43898836422606352</v>
          </cell>
        </row>
        <row r="114">
          <cell r="A114" t="str">
            <v>34X2</v>
          </cell>
          <cell r="B114">
            <v>34</v>
          </cell>
          <cell r="C114">
            <v>2</v>
          </cell>
          <cell r="D114" t="str">
            <v>C</v>
          </cell>
          <cell r="E114">
            <v>0.43898836422606352</v>
          </cell>
          <cell r="F114">
            <v>0.38087631999999999</v>
          </cell>
          <cell r="G114">
            <v>0.43898836422606352</v>
          </cell>
        </row>
        <row r="115">
          <cell r="A115" t="str">
            <v>35X1</v>
          </cell>
          <cell r="B115">
            <v>35</v>
          </cell>
          <cell r="C115">
            <v>1</v>
          </cell>
          <cell r="D115" t="str">
            <v>F</v>
          </cell>
          <cell r="E115">
            <v>0.45189978670330067</v>
          </cell>
          <cell r="F115">
            <v>0.3643499200000001</v>
          </cell>
          <cell r="G115">
            <v>0.45189978670330067</v>
          </cell>
        </row>
        <row r="116">
          <cell r="A116" t="str">
            <v>35X1,2</v>
          </cell>
          <cell r="B116">
            <v>35</v>
          </cell>
          <cell r="C116">
            <v>1.2</v>
          </cell>
          <cell r="D116" t="str">
            <v>F</v>
          </cell>
          <cell r="E116">
            <v>0.45189978670330067</v>
          </cell>
          <cell r="F116">
            <v>0.36796369280000008</v>
          </cell>
          <cell r="G116">
            <v>0.45189978670330067</v>
          </cell>
        </row>
        <row r="117">
          <cell r="A117" t="str">
            <v>35X1,5</v>
          </cell>
          <cell r="B117">
            <v>35</v>
          </cell>
          <cell r="C117">
            <v>1.5</v>
          </cell>
          <cell r="D117" t="str">
            <v>F</v>
          </cell>
          <cell r="E117">
            <v>0.45189978670330067</v>
          </cell>
          <cell r="F117">
            <v>0.37330172000000006</v>
          </cell>
          <cell r="G117">
            <v>0.45189978670330067</v>
          </cell>
        </row>
        <row r="118">
          <cell r="A118" t="str">
            <v>35X2</v>
          </cell>
          <cell r="B118">
            <v>35</v>
          </cell>
          <cell r="C118">
            <v>2</v>
          </cell>
          <cell r="D118" t="str">
            <v>C</v>
          </cell>
          <cell r="E118">
            <v>0.45189978670330067</v>
          </cell>
          <cell r="F118">
            <v>0.38197808000000005</v>
          </cell>
          <cell r="G118">
            <v>0.45189978670330067</v>
          </cell>
        </row>
        <row r="119">
          <cell r="A119" t="str">
            <v>35X2,5</v>
          </cell>
          <cell r="B119">
            <v>35</v>
          </cell>
          <cell r="C119">
            <v>2.5</v>
          </cell>
          <cell r="D119" t="str">
            <v>C</v>
          </cell>
          <cell r="E119">
            <v>0.46997577817143271</v>
          </cell>
          <cell r="F119">
            <v>0.39037900000000009</v>
          </cell>
          <cell r="G119">
            <v>0.46997577817143271</v>
          </cell>
        </row>
        <row r="120">
          <cell r="A120" t="str">
            <v>38,1X1</v>
          </cell>
          <cell r="B120">
            <v>38.1</v>
          </cell>
          <cell r="C120">
            <v>1</v>
          </cell>
          <cell r="D120" t="str">
            <v>F</v>
          </cell>
          <cell r="E120">
            <v>0.49192519638273591</v>
          </cell>
          <cell r="F120">
            <v>0.40917764800000006</v>
          </cell>
          <cell r="G120">
            <v>0.49192519638273591</v>
          </cell>
        </row>
        <row r="121">
          <cell r="A121" t="str">
            <v>38,1X1,2</v>
          </cell>
          <cell r="B121">
            <v>38.1</v>
          </cell>
          <cell r="C121">
            <v>1.2</v>
          </cell>
          <cell r="D121" t="str">
            <v>F</v>
          </cell>
          <cell r="E121">
            <v>0.49192519638273591</v>
          </cell>
          <cell r="F121">
            <v>0.41313296640000002</v>
          </cell>
          <cell r="G121">
            <v>0.49192519638273591</v>
          </cell>
        </row>
        <row r="122">
          <cell r="A122" t="str">
            <v>38,1X1,5</v>
          </cell>
          <cell r="B122">
            <v>38.1</v>
          </cell>
          <cell r="C122">
            <v>1.5</v>
          </cell>
          <cell r="D122" t="str">
            <v>F</v>
          </cell>
          <cell r="E122">
            <v>0.49192519638273591</v>
          </cell>
          <cell r="F122">
            <v>0.41898331200000005</v>
          </cell>
          <cell r="G122">
            <v>0.49192519638273591</v>
          </cell>
        </row>
        <row r="123">
          <cell r="A123" t="str">
            <v>38,1X1,65</v>
          </cell>
          <cell r="B123">
            <v>38.1</v>
          </cell>
          <cell r="C123">
            <v>1.65</v>
          </cell>
          <cell r="D123" t="str">
            <v>F</v>
          </cell>
          <cell r="E123">
            <v>0.49192519638273591</v>
          </cell>
          <cell r="F123">
            <v>0.42187130039999998</v>
          </cell>
          <cell r="G123">
            <v>0.49192519638273591</v>
          </cell>
        </row>
        <row r="124">
          <cell r="A124" t="str">
            <v>38,1X2</v>
          </cell>
          <cell r="B124">
            <v>38.1</v>
          </cell>
          <cell r="C124">
            <v>2</v>
          </cell>
          <cell r="D124" t="str">
            <v>C</v>
          </cell>
          <cell r="E124">
            <v>0.49192519638273591</v>
          </cell>
          <cell r="F124">
            <v>0.42851353600000003</v>
          </cell>
          <cell r="G124">
            <v>0.49192519638273591</v>
          </cell>
        </row>
        <row r="125">
          <cell r="A125" t="str">
            <v>38,1X2,11</v>
          </cell>
          <cell r="B125">
            <v>38.1</v>
          </cell>
          <cell r="C125">
            <v>2.11</v>
          </cell>
          <cell r="D125" t="str">
            <v>C</v>
          </cell>
          <cell r="E125">
            <v>0.49192519638273591</v>
          </cell>
          <cell r="F125">
            <v>0.43057322123200009</v>
          </cell>
          <cell r="G125">
            <v>0.49192519638273591</v>
          </cell>
        </row>
        <row r="126">
          <cell r="A126" t="str">
            <v>38,1X2,5</v>
          </cell>
          <cell r="B126">
            <v>38.1</v>
          </cell>
          <cell r="C126">
            <v>2.5</v>
          </cell>
          <cell r="D126" t="str">
            <v>C</v>
          </cell>
          <cell r="E126">
            <v>0.51160220423804537</v>
          </cell>
          <cell r="F126">
            <v>0.43776831999999999</v>
          </cell>
          <cell r="G126">
            <v>0.51160220423804537</v>
          </cell>
        </row>
        <row r="127">
          <cell r="A127" t="str">
            <v>38,1X2,6</v>
          </cell>
          <cell r="B127">
            <v>38.1</v>
          </cell>
          <cell r="C127">
            <v>2.6</v>
          </cell>
          <cell r="D127" t="str">
            <v>C</v>
          </cell>
          <cell r="E127">
            <v>0.51160220423804537</v>
          </cell>
          <cell r="F127">
            <v>0.43958622400000008</v>
          </cell>
          <cell r="G127">
            <v>0.51160220423804537</v>
          </cell>
        </row>
        <row r="128">
          <cell r="A128" t="str">
            <v>38,1X3</v>
          </cell>
          <cell r="B128">
            <v>38.1</v>
          </cell>
          <cell r="C128">
            <v>3</v>
          </cell>
          <cell r="D128" t="str">
            <v>C</v>
          </cell>
          <cell r="E128">
            <v>0.55095621994866417</v>
          </cell>
          <cell r="F128">
            <v>0.44674766399999999</v>
          </cell>
          <cell r="G128">
            <v>0.55095621994866417</v>
          </cell>
        </row>
        <row r="129">
          <cell r="A129" t="str">
            <v>40X1</v>
          </cell>
          <cell r="B129">
            <v>40</v>
          </cell>
          <cell r="C129">
            <v>1</v>
          </cell>
          <cell r="D129" t="str">
            <v>F</v>
          </cell>
          <cell r="E129">
            <v>0.51645689908948644</v>
          </cell>
          <cell r="F129">
            <v>0.4210043200000001</v>
          </cell>
          <cell r="G129">
            <v>0.51645689908948644</v>
          </cell>
        </row>
        <row r="130">
          <cell r="A130" t="str">
            <v>40X1,2</v>
          </cell>
          <cell r="B130">
            <v>40</v>
          </cell>
          <cell r="C130">
            <v>1.2</v>
          </cell>
          <cell r="D130" t="str">
            <v>F</v>
          </cell>
          <cell r="E130">
            <v>0.51645689908948644</v>
          </cell>
          <cell r="F130">
            <v>0.42516897279999999</v>
          </cell>
          <cell r="G130">
            <v>0.51645689908948644</v>
          </cell>
        </row>
        <row r="131">
          <cell r="A131" t="str">
            <v>40X1,5</v>
          </cell>
          <cell r="B131">
            <v>40</v>
          </cell>
          <cell r="C131">
            <v>1.5</v>
          </cell>
          <cell r="D131" t="str">
            <v>F</v>
          </cell>
          <cell r="E131">
            <v>0.51645689908948644</v>
          </cell>
          <cell r="F131">
            <v>0.43133331999999996</v>
          </cell>
          <cell r="G131">
            <v>0.51645689908948644</v>
          </cell>
        </row>
        <row r="132">
          <cell r="A132" t="str">
            <v>40X2</v>
          </cell>
          <cell r="B132">
            <v>40</v>
          </cell>
          <cell r="C132">
            <v>2</v>
          </cell>
          <cell r="D132" t="str">
            <v>C</v>
          </cell>
          <cell r="E132">
            <v>0.51645689908948644</v>
          </cell>
          <cell r="F132">
            <v>0.44138687999999998</v>
          </cell>
          <cell r="G132">
            <v>0.51645689908948644</v>
          </cell>
        </row>
        <row r="133">
          <cell r="A133" t="str">
            <v>40X2,5</v>
          </cell>
          <cell r="B133">
            <v>40</v>
          </cell>
          <cell r="C133">
            <v>2.5</v>
          </cell>
          <cell r="D133" t="str">
            <v>C</v>
          </cell>
          <cell r="E133">
            <v>0.53711517505306594</v>
          </cell>
          <cell r="F133">
            <v>0.45116500000000004</v>
          </cell>
          <cell r="G133">
            <v>0.53711517505306594</v>
          </cell>
        </row>
        <row r="134">
          <cell r="A134" t="str">
            <v>40X3</v>
          </cell>
          <cell r="B134">
            <v>40</v>
          </cell>
          <cell r="C134">
            <v>3</v>
          </cell>
          <cell r="D134" t="str">
            <v>C</v>
          </cell>
          <cell r="E134">
            <v>0.57843172698022483</v>
          </cell>
          <cell r="F134">
            <v>0.46066767999999997</v>
          </cell>
          <cell r="G134">
            <v>0.57843172698022483</v>
          </cell>
        </row>
        <row r="135">
          <cell r="A135" t="str">
            <v>41X1,5</v>
          </cell>
          <cell r="B135">
            <v>41</v>
          </cell>
          <cell r="C135">
            <v>1.5</v>
          </cell>
          <cell r="D135" t="str">
            <v>F</v>
          </cell>
          <cell r="E135">
            <v>0.52936832156672364</v>
          </cell>
          <cell r="F135">
            <v>0.42</v>
          </cell>
          <cell r="G135">
            <v>0.52936832156672364</v>
          </cell>
        </row>
        <row r="136">
          <cell r="A136" t="str">
            <v>42X1,5</v>
          </cell>
          <cell r="B136">
            <v>42</v>
          </cell>
          <cell r="C136">
            <v>1.5</v>
          </cell>
          <cell r="D136" t="str">
            <v>F</v>
          </cell>
          <cell r="E136">
            <v>0.54</v>
          </cell>
          <cell r="F136">
            <v>0.45454596000000008</v>
          </cell>
          <cell r="G136">
            <v>0.54</v>
          </cell>
        </row>
        <row r="137">
          <cell r="A137" t="str">
            <v>42X2</v>
          </cell>
          <cell r="B137">
            <v>42</v>
          </cell>
          <cell r="C137">
            <v>2</v>
          </cell>
          <cell r="D137" t="str">
            <v>C</v>
          </cell>
          <cell r="E137">
            <v>0.54</v>
          </cell>
          <cell r="F137">
            <v>0.46515040000000007</v>
          </cell>
          <cell r="G137">
            <v>0.54</v>
          </cell>
        </row>
        <row r="138">
          <cell r="A138" t="str">
            <v>42,4X1</v>
          </cell>
          <cell r="B138">
            <v>42.4</v>
          </cell>
          <cell r="C138">
            <v>1</v>
          </cell>
          <cell r="D138" t="str">
            <v>F</v>
          </cell>
          <cell r="E138">
            <v>0.55000000000000004</v>
          </cell>
          <cell r="F138">
            <v>0.44388643200000011</v>
          </cell>
          <cell r="G138">
            <v>0.55000000000000004</v>
          </cell>
        </row>
        <row r="139">
          <cell r="A139" t="str">
            <v>42,4X1,2</v>
          </cell>
          <cell r="B139">
            <v>42.4</v>
          </cell>
          <cell r="C139">
            <v>1.2</v>
          </cell>
          <cell r="D139" t="str">
            <v>F</v>
          </cell>
          <cell r="E139">
            <v>0.54744431303485563</v>
          </cell>
          <cell r="F139">
            <v>0.44831550720000007</v>
          </cell>
          <cell r="G139">
            <v>0.54744431303485563</v>
          </cell>
        </row>
        <row r="140">
          <cell r="A140" t="str">
            <v>42,4X1,5</v>
          </cell>
          <cell r="B140">
            <v>42.4</v>
          </cell>
          <cell r="C140">
            <v>1.5</v>
          </cell>
          <cell r="D140" t="str">
            <v>F</v>
          </cell>
          <cell r="E140">
            <v>0.54744431303485563</v>
          </cell>
          <cell r="F140">
            <v>0.45487648800000013</v>
          </cell>
          <cell r="G140">
            <v>0.54744431303485563</v>
          </cell>
        </row>
        <row r="141">
          <cell r="A141" t="str">
            <v>42,4X1,6</v>
          </cell>
          <cell r="B141">
            <v>42.4</v>
          </cell>
          <cell r="C141">
            <v>1.6</v>
          </cell>
          <cell r="D141" t="str">
            <v>F</v>
          </cell>
          <cell r="E141">
            <v>0.54744431303485563</v>
          </cell>
          <cell r="F141">
            <v>0.45704144640000011</v>
          </cell>
          <cell r="G141">
            <v>0.54744431303485563</v>
          </cell>
        </row>
        <row r="142">
          <cell r="A142" t="str">
            <v>42,4X2</v>
          </cell>
          <cell r="B142">
            <v>42.4</v>
          </cell>
          <cell r="C142">
            <v>2</v>
          </cell>
          <cell r="D142" t="str">
            <v>C</v>
          </cell>
          <cell r="E142">
            <v>0.54744431303485563</v>
          </cell>
          <cell r="F142">
            <v>0.46559110400000014</v>
          </cell>
          <cell r="G142">
            <v>0.54744431303485563</v>
          </cell>
        </row>
        <row r="143">
          <cell r="A143" t="str">
            <v>42,4X2,5</v>
          </cell>
          <cell r="B143">
            <v>42.4</v>
          </cell>
          <cell r="C143">
            <v>2.5</v>
          </cell>
          <cell r="D143" t="str">
            <v>C</v>
          </cell>
          <cell r="E143">
            <v>0.56934208555624999</v>
          </cell>
          <cell r="F143">
            <v>0.47603028000000014</v>
          </cell>
          <cell r="G143">
            <v>0.56934208555624999</v>
          </cell>
        </row>
        <row r="144">
          <cell r="A144" t="str">
            <v>42,4X2,6</v>
          </cell>
          <cell r="B144">
            <v>42.4</v>
          </cell>
          <cell r="C144">
            <v>2.6</v>
          </cell>
          <cell r="D144" t="str">
            <v>C</v>
          </cell>
          <cell r="E144">
            <v>0.56934208555624999</v>
          </cell>
          <cell r="F144">
            <v>0.47808506240000015</v>
          </cell>
          <cell r="G144">
            <v>0.56934208555624999</v>
          </cell>
        </row>
        <row r="145">
          <cell r="A145" t="str">
            <v>42,4X3</v>
          </cell>
          <cell r="B145">
            <v>42.4</v>
          </cell>
          <cell r="C145">
            <v>3</v>
          </cell>
          <cell r="D145" t="str">
            <v>C</v>
          </cell>
          <cell r="E145">
            <v>0.61313763059903836</v>
          </cell>
          <cell r="F145">
            <v>0.48619401600000006</v>
          </cell>
          <cell r="G145">
            <v>0.61313763059903836</v>
          </cell>
        </row>
        <row r="146">
          <cell r="A146" t="str">
            <v>42,4X3,2</v>
          </cell>
          <cell r="B146">
            <v>42.4</v>
          </cell>
          <cell r="C146">
            <v>3.2</v>
          </cell>
          <cell r="D146" t="str">
            <v>C</v>
          </cell>
          <cell r="E146">
            <v>0.61313763059903836</v>
          </cell>
          <cell r="F146">
            <v>0.49018238720000012</v>
          </cell>
          <cell r="G146">
            <v>0.61313763059903836</v>
          </cell>
        </row>
        <row r="147">
          <cell r="A147" t="str">
            <v>42,4X3,6</v>
          </cell>
          <cell r="B147">
            <v>42.4</v>
          </cell>
          <cell r="C147">
            <v>3.6</v>
          </cell>
          <cell r="D147" t="str">
            <v>C</v>
          </cell>
          <cell r="E147">
            <v>0.65693317564182685</v>
          </cell>
          <cell r="F147">
            <v>0.49802691840000013</v>
          </cell>
          <cell r="G147">
            <v>0.65693317564182685</v>
          </cell>
        </row>
        <row r="148">
          <cell r="A148" t="str">
            <v>43X1,5</v>
          </cell>
          <cell r="B148">
            <v>43</v>
          </cell>
          <cell r="C148">
            <v>1.5</v>
          </cell>
          <cell r="D148" t="str">
            <v>F</v>
          </cell>
          <cell r="E148">
            <v>0.55519116652119793</v>
          </cell>
          <cell r="F148">
            <v>0.46208228000000001</v>
          </cell>
          <cell r="G148">
            <v>0.55519116652119793</v>
          </cell>
        </row>
        <row r="149">
          <cell r="A149" t="str">
            <v>44,5X1,2</v>
          </cell>
          <cell r="B149">
            <v>44.5</v>
          </cell>
          <cell r="C149">
            <v>1.2</v>
          </cell>
          <cell r="D149" t="str">
            <v>F</v>
          </cell>
          <cell r="E149">
            <v>0.57455830023705368</v>
          </cell>
          <cell r="F149">
            <v>0.47126372480000001</v>
          </cell>
          <cell r="G149">
            <v>0.57455830023705368</v>
          </cell>
        </row>
        <row r="150">
          <cell r="A150" t="str">
            <v>44,5X1,5</v>
          </cell>
          <cell r="B150">
            <v>44.5</v>
          </cell>
          <cell r="C150">
            <v>1.5</v>
          </cell>
          <cell r="D150" t="str">
            <v>F</v>
          </cell>
          <cell r="E150">
            <v>0.57455830023705368</v>
          </cell>
          <cell r="F150">
            <v>0.47817176000000006</v>
          </cell>
          <cell r="G150">
            <v>0.57455830023705368</v>
          </cell>
        </row>
        <row r="151">
          <cell r="A151" t="str">
            <v>44,5X2</v>
          </cell>
          <cell r="B151">
            <v>44.5</v>
          </cell>
          <cell r="C151">
            <v>2</v>
          </cell>
          <cell r="D151" t="str">
            <v>C</v>
          </cell>
          <cell r="E151">
            <v>0.57455830023705368</v>
          </cell>
          <cell r="F151">
            <v>0.48946480000000009</v>
          </cell>
          <cell r="G151">
            <v>0.57455830023705368</v>
          </cell>
        </row>
        <row r="152">
          <cell r="A152" t="str">
            <v>44,5X2,5</v>
          </cell>
          <cell r="B152">
            <v>44.5</v>
          </cell>
          <cell r="C152">
            <v>2.5</v>
          </cell>
          <cell r="D152" t="str">
            <v>C</v>
          </cell>
          <cell r="E152">
            <v>0.59754063224653586</v>
          </cell>
          <cell r="F152">
            <v>0.5004824000000001</v>
          </cell>
          <cell r="G152">
            <v>0.59754063224653586</v>
          </cell>
        </row>
        <row r="153">
          <cell r="A153" t="str">
            <v>44,5X2,6</v>
          </cell>
          <cell r="B153">
            <v>44.5</v>
          </cell>
          <cell r="C153">
            <v>2.6</v>
          </cell>
          <cell r="D153" t="str">
            <v>C</v>
          </cell>
          <cell r="E153">
            <v>0.59754063224653586</v>
          </cell>
          <cell r="F153">
            <v>0.50265286720000002</v>
          </cell>
          <cell r="G153">
            <v>0.59754063224653586</v>
          </cell>
        </row>
        <row r="154">
          <cell r="A154" t="str">
            <v>44,5X3</v>
          </cell>
          <cell r="B154">
            <v>44.5</v>
          </cell>
          <cell r="C154">
            <v>3</v>
          </cell>
          <cell r="D154" t="str">
            <v>C</v>
          </cell>
          <cell r="E154">
            <v>0.64350529626550013</v>
          </cell>
          <cell r="F154">
            <v>0.51122456000000005</v>
          </cell>
          <cell r="G154">
            <v>0.64350529626550013</v>
          </cell>
        </row>
        <row r="155">
          <cell r="A155" t="str">
            <v>45X1</v>
          </cell>
          <cell r="B155">
            <v>45</v>
          </cell>
          <cell r="C155">
            <v>1</v>
          </cell>
          <cell r="D155" t="str">
            <v>F</v>
          </cell>
          <cell r="E155">
            <v>0.57999999999999996</v>
          </cell>
          <cell r="F155">
            <v>0.46687872000000002</v>
          </cell>
          <cell r="G155">
            <v>0.57999999999999996</v>
          </cell>
        </row>
        <row r="156">
          <cell r="A156" t="str">
            <v>45X1,2</v>
          </cell>
          <cell r="B156">
            <v>45</v>
          </cell>
          <cell r="C156">
            <v>1.2</v>
          </cell>
          <cell r="D156" t="str">
            <v>F</v>
          </cell>
          <cell r="E156">
            <v>0.58101401147567233</v>
          </cell>
          <cell r="F156">
            <v>0.47159425280000006</v>
          </cell>
          <cell r="G156">
            <v>0.58101401147567233</v>
          </cell>
        </row>
        <row r="157">
          <cell r="A157" t="str">
            <v>45X1,5</v>
          </cell>
          <cell r="B157">
            <v>45</v>
          </cell>
          <cell r="C157">
            <v>1.5</v>
          </cell>
          <cell r="D157" t="str">
            <v>F</v>
          </cell>
          <cell r="E157">
            <v>0.58101401147567233</v>
          </cell>
          <cell r="F157">
            <v>0.47858492000000008</v>
          </cell>
          <cell r="G157">
            <v>0.58101401147567233</v>
          </cell>
        </row>
        <row r="158">
          <cell r="A158" t="str">
            <v>45X2</v>
          </cell>
          <cell r="B158">
            <v>45</v>
          </cell>
          <cell r="C158">
            <v>2</v>
          </cell>
          <cell r="D158" t="str">
            <v>C</v>
          </cell>
          <cell r="E158">
            <v>0.58101401147567233</v>
          </cell>
          <cell r="F158">
            <v>0.49001568000000006</v>
          </cell>
          <cell r="G158">
            <v>0.58101401147567233</v>
          </cell>
        </row>
        <row r="159">
          <cell r="A159" t="str">
            <v>45X2,5</v>
          </cell>
          <cell r="B159">
            <v>45</v>
          </cell>
          <cell r="C159">
            <v>2.5</v>
          </cell>
          <cell r="D159" t="str">
            <v>C</v>
          </cell>
          <cell r="E159">
            <v>0.60425457193469923</v>
          </cell>
          <cell r="F159">
            <v>0.50117100000000003</v>
          </cell>
          <cell r="G159">
            <v>0.60425457193469923</v>
          </cell>
        </row>
        <row r="160">
          <cell r="A160" t="str">
            <v>48,3X1</v>
          </cell>
          <cell r="B160">
            <v>48.3</v>
          </cell>
          <cell r="C160">
            <v>1</v>
          </cell>
          <cell r="D160" t="str">
            <v>F</v>
          </cell>
          <cell r="E160">
            <v>0.62</v>
          </cell>
          <cell r="F160">
            <v>0.50103662400000015</v>
          </cell>
          <cell r="G160">
            <v>0.62</v>
          </cell>
        </row>
        <row r="161">
          <cell r="A161" t="str">
            <v>48,3X1,2</v>
          </cell>
          <cell r="B161">
            <v>48.3</v>
          </cell>
          <cell r="C161">
            <v>1.2</v>
          </cell>
          <cell r="D161" t="str">
            <v>F</v>
          </cell>
          <cell r="E161">
            <v>0.62362170565055497</v>
          </cell>
          <cell r="F161">
            <v>0.50611573760000017</v>
          </cell>
          <cell r="G161">
            <v>0.62362170565055497</v>
          </cell>
        </row>
        <row r="162">
          <cell r="A162" t="str">
            <v>48,3X1,5</v>
          </cell>
          <cell r="B162">
            <v>48.3</v>
          </cell>
          <cell r="C162">
            <v>1.5</v>
          </cell>
          <cell r="D162" t="str">
            <v>F</v>
          </cell>
          <cell r="E162">
            <v>0.62362170565055497</v>
          </cell>
          <cell r="F162">
            <v>0.51365177600000012</v>
          </cell>
          <cell r="G162">
            <v>0.62362170565055497</v>
          </cell>
        </row>
        <row r="163">
          <cell r="A163" t="str">
            <v>48,3X1,6</v>
          </cell>
          <cell r="B163">
            <v>48.3</v>
          </cell>
          <cell r="C163">
            <v>1.6</v>
          </cell>
          <cell r="D163" t="str">
            <v>F</v>
          </cell>
          <cell r="E163">
            <v>0.62362170565055497</v>
          </cell>
          <cell r="F163">
            <v>0.51614175360000014</v>
          </cell>
          <cell r="G163">
            <v>0.62362170565055497</v>
          </cell>
        </row>
        <row r="164">
          <cell r="A164" t="str">
            <v>48,3X2</v>
          </cell>
          <cell r="B164">
            <v>48.3</v>
          </cell>
          <cell r="C164">
            <v>2</v>
          </cell>
          <cell r="D164" t="str">
            <v>C</v>
          </cell>
          <cell r="E164">
            <v>0.62362170565055497</v>
          </cell>
          <cell r="F164">
            <v>0.52599148800000006</v>
          </cell>
          <cell r="G164">
            <v>0.62362170565055497</v>
          </cell>
        </row>
        <row r="165">
          <cell r="A165" t="str">
            <v>48,3X2,5</v>
          </cell>
          <cell r="B165">
            <v>48.3</v>
          </cell>
          <cell r="C165">
            <v>2.5</v>
          </cell>
          <cell r="D165" t="str">
            <v>C</v>
          </cell>
          <cell r="E165">
            <v>0.64856657387657712</v>
          </cell>
          <cell r="F165">
            <v>0.53805576000000011</v>
          </cell>
          <cell r="G165">
            <v>0.64856657387657712</v>
          </cell>
        </row>
        <row r="166">
          <cell r="A166" t="str">
            <v>48,3X2,6</v>
          </cell>
          <cell r="B166">
            <v>48.3</v>
          </cell>
          <cell r="C166">
            <v>2.6</v>
          </cell>
          <cell r="D166" t="str">
            <v>C</v>
          </cell>
          <cell r="E166">
            <v>0.64856657387657712</v>
          </cell>
          <cell r="F166">
            <v>0.54043556160000017</v>
          </cell>
          <cell r="G166">
            <v>0.64856657387657712</v>
          </cell>
        </row>
        <row r="167">
          <cell r="A167" t="str">
            <v>48,3X3</v>
          </cell>
          <cell r="B167">
            <v>48.3</v>
          </cell>
          <cell r="C167">
            <v>3</v>
          </cell>
          <cell r="D167" t="str">
            <v>C</v>
          </cell>
          <cell r="E167">
            <v>0.69845631032862154</v>
          </cell>
          <cell r="F167">
            <v>0.54984459200000013</v>
          </cell>
          <cell r="G167">
            <v>0.69845631032862154</v>
          </cell>
        </row>
        <row r="168">
          <cell r="A168" t="str">
            <v>48,3X3,2</v>
          </cell>
          <cell r="B168">
            <v>48.3</v>
          </cell>
          <cell r="C168">
            <v>3.2</v>
          </cell>
          <cell r="D168" t="str">
            <v>C</v>
          </cell>
          <cell r="E168">
            <v>0.69845631032862154</v>
          </cell>
          <cell r="F168">
            <v>0.55448300160000008</v>
          </cell>
          <cell r="G168">
            <v>0.69845631032862154</v>
          </cell>
        </row>
        <row r="169">
          <cell r="A169" t="str">
            <v>48,3X3,6</v>
          </cell>
          <cell r="B169">
            <v>48.3</v>
          </cell>
          <cell r="C169">
            <v>3.6</v>
          </cell>
          <cell r="D169" t="str">
            <v>C</v>
          </cell>
          <cell r="E169">
            <v>0.74834604678066596</v>
          </cell>
          <cell r="F169">
            <v>0.56362760960000002</v>
          </cell>
          <cell r="G169">
            <v>0.74834604678066596</v>
          </cell>
        </row>
        <row r="170">
          <cell r="A170" t="str">
            <v>50X1</v>
          </cell>
          <cell r="B170">
            <v>50</v>
          </cell>
          <cell r="C170">
            <v>1</v>
          </cell>
          <cell r="D170" t="str">
            <v>F</v>
          </cell>
          <cell r="E170">
            <v>0.64557112386185811</v>
          </cell>
          <cell r="F170">
            <v>0.51275312000000006</v>
          </cell>
          <cell r="G170">
            <v>0.64557112386185811</v>
          </cell>
        </row>
        <row r="171">
          <cell r="A171" t="str">
            <v>50X1,2</v>
          </cell>
          <cell r="B171">
            <v>50</v>
          </cell>
          <cell r="C171">
            <v>1.2</v>
          </cell>
          <cell r="D171" t="str">
            <v>F</v>
          </cell>
          <cell r="E171">
            <v>0.64557112386185811</v>
          </cell>
          <cell r="F171">
            <v>0.51801953280000013</v>
          </cell>
          <cell r="G171">
            <v>0.64557112386185811</v>
          </cell>
        </row>
        <row r="172">
          <cell r="A172" t="str">
            <v>50X1,5</v>
          </cell>
          <cell r="B172">
            <v>50</v>
          </cell>
          <cell r="C172">
            <v>1.5</v>
          </cell>
          <cell r="D172" t="str">
            <v>F</v>
          </cell>
          <cell r="E172">
            <v>0.64557112386185811</v>
          </cell>
          <cell r="F172">
            <v>0.52583652000000014</v>
          </cell>
          <cell r="G172">
            <v>0.64557112386185811</v>
          </cell>
        </row>
        <row r="173">
          <cell r="A173" t="str">
            <v>50X2</v>
          </cell>
          <cell r="B173">
            <v>50</v>
          </cell>
          <cell r="C173">
            <v>2</v>
          </cell>
          <cell r="D173" t="str">
            <v>C</v>
          </cell>
          <cell r="E173">
            <v>0.64557112386185811</v>
          </cell>
          <cell r="F173">
            <v>0.53864448000000009</v>
          </cell>
          <cell r="G173">
            <v>0.64557112386185811</v>
          </cell>
        </row>
        <row r="174">
          <cell r="A174" t="str">
            <v>50X2,5</v>
          </cell>
          <cell r="B174">
            <v>50</v>
          </cell>
          <cell r="C174">
            <v>2.5</v>
          </cell>
          <cell r="D174" t="str">
            <v>C</v>
          </cell>
          <cell r="E174">
            <v>0.6713939688163324</v>
          </cell>
          <cell r="F174">
            <v>0.55117700000000003</v>
          </cell>
          <cell r="G174">
            <v>0.6713939688163324</v>
          </cell>
        </row>
        <row r="175">
          <cell r="A175" t="str">
            <v>50X3</v>
          </cell>
          <cell r="B175">
            <v>50</v>
          </cell>
          <cell r="C175">
            <v>3</v>
          </cell>
          <cell r="D175" t="str">
            <v>C</v>
          </cell>
          <cell r="E175">
            <v>0.72303965872528109</v>
          </cell>
          <cell r="F175">
            <v>0.56343408000000006</v>
          </cell>
          <cell r="G175">
            <v>0.72303965872528109</v>
          </cell>
        </row>
        <row r="176">
          <cell r="A176" t="str">
            <v>50,8X1</v>
          </cell>
          <cell r="B176">
            <v>50.8</v>
          </cell>
          <cell r="C176">
            <v>1</v>
          </cell>
          <cell r="D176" t="str">
            <v>F</v>
          </cell>
          <cell r="E176">
            <v>0.6559002618436478</v>
          </cell>
          <cell r="F176">
            <v>0.52397382400000003</v>
          </cell>
          <cell r="G176">
            <v>0.6559002618436478</v>
          </cell>
        </row>
        <row r="177">
          <cell r="A177" t="str">
            <v>50,8X1,2</v>
          </cell>
          <cell r="B177">
            <v>50.8</v>
          </cell>
          <cell r="C177">
            <v>1.2</v>
          </cell>
          <cell r="D177" t="str">
            <v>F</v>
          </cell>
          <cell r="E177">
            <v>0.6559002618436478</v>
          </cell>
          <cell r="F177">
            <v>0.52932837759999996</v>
          </cell>
          <cell r="G177">
            <v>0.6559002618436478</v>
          </cell>
        </row>
        <row r="178">
          <cell r="A178" t="str">
            <v>50,8X1,5</v>
          </cell>
          <cell r="B178">
            <v>50.8</v>
          </cell>
          <cell r="C178">
            <v>1.5</v>
          </cell>
          <cell r="D178" t="str">
            <v>F</v>
          </cell>
          <cell r="E178">
            <v>0.6559002618436478</v>
          </cell>
          <cell r="F178">
            <v>0.53727757600000003</v>
          </cell>
          <cell r="G178">
            <v>0.6559002618436478</v>
          </cell>
        </row>
        <row r="179">
          <cell r="A179" t="str">
            <v>50,8X1,65</v>
          </cell>
          <cell r="B179">
            <v>50.8</v>
          </cell>
          <cell r="C179">
            <v>1.65</v>
          </cell>
          <cell r="D179" t="str">
            <v>F</v>
          </cell>
          <cell r="E179">
            <v>0.6559002618436478</v>
          </cell>
          <cell r="F179">
            <v>0.54121499080000013</v>
          </cell>
          <cell r="G179">
            <v>0.6559002618436478</v>
          </cell>
        </row>
        <row r="180">
          <cell r="A180" t="str">
            <v>50,8X2</v>
          </cell>
          <cell r="B180">
            <v>50.8</v>
          </cell>
          <cell r="C180">
            <v>2</v>
          </cell>
          <cell r="D180" t="str">
            <v>C</v>
          </cell>
          <cell r="E180">
            <v>0.6559002618436478</v>
          </cell>
          <cell r="F180">
            <v>0.55030588800000002</v>
          </cell>
          <cell r="G180">
            <v>0.6559002618436478</v>
          </cell>
        </row>
        <row r="181">
          <cell r="A181" t="str">
            <v>50,8X2,11</v>
          </cell>
          <cell r="B181">
            <v>50.8</v>
          </cell>
          <cell r="C181">
            <v>2.11</v>
          </cell>
          <cell r="D181" t="str">
            <v>C</v>
          </cell>
          <cell r="E181">
            <v>0.6559002618436478</v>
          </cell>
          <cell r="F181">
            <v>0.55313515259199997</v>
          </cell>
          <cell r="G181">
            <v>0.6559002618436478</v>
          </cell>
        </row>
        <row r="182">
          <cell r="A182" t="str">
            <v>50,8X2,5</v>
          </cell>
          <cell r="B182">
            <v>50.8</v>
          </cell>
          <cell r="C182">
            <v>2.5</v>
          </cell>
          <cell r="D182" t="str">
            <v>C</v>
          </cell>
          <cell r="E182">
            <v>0.68213627231739371</v>
          </cell>
          <cell r="F182">
            <v>0.56305875999999999</v>
          </cell>
          <cell r="G182">
            <v>0.68213627231739371</v>
          </cell>
        </row>
        <row r="183">
          <cell r="A183" t="str">
            <v>50,8X2,6</v>
          </cell>
          <cell r="B183">
            <v>50.8</v>
          </cell>
          <cell r="C183">
            <v>2.6</v>
          </cell>
          <cell r="D183" t="str">
            <v>C</v>
          </cell>
          <cell r="E183">
            <v>0.68213627231739371</v>
          </cell>
          <cell r="F183">
            <v>0.56557628160000006</v>
          </cell>
          <cell r="G183">
            <v>0.68213627231739371</v>
          </cell>
        </row>
        <row r="184">
          <cell r="A184" t="str">
            <v>50,8X3</v>
          </cell>
          <cell r="B184">
            <v>50.8</v>
          </cell>
          <cell r="C184">
            <v>3</v>
          </cell>
          <cell r="D184" t="str">
            <v>C</v>
          </cell>
          <cell r="E184">
            <v>0.73460829326488564</v>
          </cell>
          <cell r="F184">
            <v>0.57553619200000006</v>
          </cell>
          <cell r="G184">
            <v>0.73460829326488564</v>
          </cell>
        </row>
        <row r="185">
          <cell r="A185" t="str">
            <v>51X1</v>
          </cell>
          <cell r="B185">
            <v>51</v>
          </cell>
          <cell r="C185">
            <v>1</v>
          </cell>
          <cell r="D185" t="str">
            <v>F</v>
          </cell>
          <cell r="E185">
            <v>0.65848254633909531</v>
          </cell>
          <cell r="F185">
            <v>0.52408399999999999</v>
          </cell>
          <cell r="G185">
            <v>0.65848254633909531</v>
          </cell>
        </row>
        <row r="186">
          <cell r="A186" t="str">
            <v>51X1,2</v>
          </cell>
          <cell r="B186">
            <v>51</v>
          </cell>
          <cell r="C186">
            <v>1.2</v>
          </cell>
          <cell r="D186" t="str">
            <v>F</v>
          </cell>
          <cell r="E186">
            <v>0.65848254633909531</v>
          </cell>
          <cell r="F186">
            <v>0.52946058880000002</v>
          </cell>
          <cell r="G186">
            <v>0.65848254633909531</v>
          </cell>
        </row>
        <row r="187">
          <cell r="A187" t="str">
            <v>51X1,5</v>
          </cell>
          <cell r="B187">
            <v>51</v>
          </cell>
          <cell r="C187">
            <v>1.5</v>
          </cell>
          <cell r="D187" t="str">
            <v>F</v>
          </cell>
          <cell r="E187">
            <v>0.65848254633909531</v>
          </cell>
          <cell r="F187">
            <v>0.53744284000000009</v>
          </cell>
          <cell r="G187">
            <v>0.65848254633909531</v>
          </cell>
        </row>
        <row r="188">
          <cell r="A188" t="str">
            <v>51X2</v>
          </cell>
          <cell r="B188">
            <v>51</v>
          </cell>
          <cell r="C188">
            <v>2</v>
          </cell>
          <cell r="D188" t="str">
            <v>C</v>
          </cell>
          <cell r="E188">
            <v>0.65848254633909531</v>
          </cell>
          <cell r="F188">
            <v>0.55052624000000006</v>
          </cell>
          <cell r="G188">
            <v>0.65848254633909531</v>
          </cell>
        </row>
        <row r="189">
          <cell r="A189" t="str">
            <v>52X1</v>
          </cell>
          <cell r="B189">
            <v>52</v>
          </cell>
          <cell r="C189">
            <v>1</v>
          </cell>
          <cell r="D189" t="str">
            <v>F</v>
          </cell>
          <cell r="E189">
            <v>0.6713939688163324</v>
          </cell>
          <cell r="F189">
            <v>0.53541488000000004</v>
          </cell>
          <cell r="G189">
            <v>0.6713939688163324</v>
          </cell>
        </row>
        <row r="190">
          <cell r="A190" t="str">
            <v>52X1,2</v>
          </cell>
          <cell r="B190">
            <v>52</v>
          </cell>
          <cell r="C190">
            <v>1.2</v>
          </cell>
          <cell r="D190" t="str">
            <v>F</v>
          </cell>
          <cell r="E190">
            <v>0.6713939688163324</v>
          </cell>
          <cell r="F190">
            <v>0.54090164480000003</v>
          </cell>
          <cell r="G190">
            <v>0.6713939688163324</v>
          </cell>
        </row>
        <row r="191">
          <cell r="A191" t="str">
            <v>52X1,5</v>
          </cell>
          <cell r="B191">
            <v>52</v>
          </cell>
          <cell r="C191">
            <v>1.5</v>
          </cell>
          <cell r="D191" t="str">
            <v>F</v>
          </cell>
          <cell r="E191">
            <v>0.6713939688163324</v>
          </cell>
          <cell r="F191">
            <v>0.54904916000000004</v>
          </cell>
          <cell r="G191">
            <v>0.6713939688163324</v>
          </cell>
        </row>
        <row r="192">
          <cell r="A192" t="str">
            <v>52X2</v>
          </cell>
          <cell r="B192">
            <v>52</v>
          </cell>
          <cell r="C192">
            <v>2</v>
          </cell>
          <cell r="D192" t="str">
            <v>C</v>
          </cell>
          <cell r="E192">
            <v>0.6713939688163324</v>
          </cell>
          <cell r="F192">
            <v>0.56240800000000002</v>
          </cell>
          <cell r="G192">
            <v>0.6713939688163324</v>
          </cell>
        </row>
        <row r="193">
          <cell r="A193" t="str">
            <v>53X1,5</v>
          </cell>
          <cell r="B193">
            <v>53</v>
          </cell>
          <cell r="C193">
            <v>1.5</v>
          </cell>
          <cell r="D193" t="str">
            <v>F</v>
          </cell>
          <cell r="E193">
            <v>0.6843053912935696</v>
          </cell>
          <cell r="F193">
            <v>0.54987547999999997</v>
          </cell>
          <cell r="G193">
            <v>0.6843053912935696</v>
          </cell>
        </row>
        <row r="194">
          <cell r="A194" t="str">
            <v>54X1</v>
          </cell>
          <cell r="B194">
            <v>54</v>
          </cell>
          <cell r="C194">
            <v>1</v>
          </cell>
          <cell r="D194" t="str">
            <v>F</v>
          </cell>
          <cell r="E194">
            <v>0.7</v>
          </cell>
          <cell r="F194">
            <v>0.55807664000000012</v>
          </cell>
          <cell r="G194">
            <v>0.7</v>
          </cell>
        </row>
        <row r="195">
          <cell r="A195" t="str">
            <v>54X1,2</v>
          </cell>
          <cell r="B195">
            <v>54</v>
          </cell>
          <cell r="C195">
            <v>1.2</v>
          </cell>
          <cell r="D195" t="str">
            <v>F</v>
          </cell>
          <cell r="E195">
            <v>0.6972168137708068</v>
          </cell>
          <cell r="F195">
            <v>0.56378375680000004</v>
          </cell>
          <cell r="G195">
            <v>0.6972168137708068</v>
          </cell>
        </row>
        <row r="196">
          <cell r="A196" t="str">
            <v>54X1,5</v>
          </cell>
          <cell r="B196">
            <v>54</v>
          </cell>
          <cell r="C196">
            <v>1.5</v>
          </cell>
          <cell r="D196" t="str">
            <v>F</v>
          </cell>
          <cell r="E196">
            <v>0.6972168137708068</v>
          </cell>
          <cell r="F196">
            <v>0.57226180000000015</v>
          </cell>
          <cell r="G196">
            <v>0.6972168137708068</v>
          </cell>
        </row>
        <row r="197">
          <cell r="A197" t="str">
            <v>54X2</v>
          </cell>
          <cell r="B197">
            <v>54</v>
          </cell>
          <cell r="C197">
            <v>2</v>
          </cell>
          <cell r="D197" t="str">
            <v>C</v>
          </cell>
          <cell r="E197">
            <v>0.6972168137708068</v>
          </cell>
          <cell r="F197">
            <v>0.58617152000000017</v>
          </cell>
          <cell r="G197">
            <v>0.6972168137708068</v>
          </cell>
        </row>
        <row r="198">
          <cell r="A198" t="str">
            <v>57X1,2</v>
          </cell>
          <cell r="B198">
            <v>57</v>
          </cell>
          <cell r="C198">
            <v>1.2</v>
          </cell>
          <cell r="D198" t="str">
            <v>F</v>
          </cell>
          <cell r="E198">
            <v>0.73595108120251829</v>
          </cell>
          <cell r="F198">
            <v>0.58732692480000004</v>
          </cell>
          <cell r="G198">
            <v>0.73595108120251829</v>
          </cell>
        </row>
        <row r="199">
          <cell r="A199" t="str">
            <v>57X1,5</v>
          </cell>
          <cell r="B199">
            <v>57</v>
          </cell>
          <cell r="C199">
            <v>1.5</v>
          </cell>
          <cell r="D199" t="str">
            <v>F</v>
          </cell>
          <cell r="E199">
            <v>0.73595108120251829</v>
          </cell>
          <cell r="F199">
            <v>0.5963007600000001</v>
          </cell>
          <cell r="G199">
            <v>0.73595108120251829</v>
          </cell>
        </row>
        <row r="200">
          <cell r="A200" t="str">
            <v>57X2</v>
          </cell>
          <cell r="B200">
            <v>57</v>
          </cell>
          <cell r="C200">
            <v>2</v>
          </cell>
          <cell r="D200" t="str">
            <v>C</v>
          </cell>
          <cell r="E200">
            <v>0.73595108120251829</v>
          </cell>
          <cell r="F200">
            <v>0.61103680000000016</v>
          </cell>
          <cell r="G200">
            <v>0.73595108120251829</v>
          </cell>
        </row>
        <row r="201">
          <cell r="A201" t="str">
            <v>57X2,5</v>
          </cell>
          <cell r="B201">
            <v>57</v>
          </cell>
          <cell r="C201">
            <v>2.5</v>
          </cell>
          <cell r="D201" t="str">
            <v>C</v>
          </cell>
          <cell r="E201">
            <v>0.76538912445061902</v>
          </cell>
          <cell r="F201">
            <v>0.62549740000000009</v>
          </cell>
          <cell r="G201">
            <v>0.76538912445061902</v>
          </cell>
        </row>
        <row r="202">
          <cell r="A202" t="str">
            <v>57X3</v>
          </cell>
          <cell r="B202">
            <v>57</v>
          </cell>
          <cell r="C202">
            <v>3</v>
          </cell>
          <cell r="D202" t="str">
            <v>C</v>
          </cell>
          <cell r="E202">
            <v>0.82426521094682048</v>
          </cell>
          <cell r="F202">
            <v>0.63968256000000012</v>
          </cell>
          <cell r="G202">
            <v>0.82426521094682048</v>
          </cell>
        </row>
        <row r="203">
          <cell r="A203" t="str">
            <v>60X1</v>
          </cell>
          <cell r="B203">
            <v>60</v>
          </cell>
          <cell r="C203">
            <v>1</v>
          </cell>
          <cell r="D203" t="str">
            <v>F</v>
          </cell>
          <cell r="E203">
            <v>0.78</v>
          </cell>
          <cell r="F203">
            <v>0.60450192000000003</v>
          </cell>
          <cell r="G203">
            <v>0.78</v>
          </cell>
        </row>
        <row r="204">
          <cell r="A204" t="str">
            <v>60,3X1</v>
          </cell>
          <cell r="B204">
            <v>60.3</v>
          </cell>
          <cell r="C204">
            <v>1</v>
          </cell>
          <cell r="D204" t="str">
            <v>F</v>
          </cell>
          <cell r="E204">
            <v>0.78</v>
          </cell>
          <cell r="F204">
            <v>0.64778718400000002</v>
          </cell>
          <cell r="G204">
            <v>0.78</v>
          </cell>
        </row>
        <row r="205">
          <cell r="A205" t="str">
            <v>60,3X1,2</v>
          </cell>
          <cell r="B205">
            <v>60.3</v>
          </cell>
          <cell r="C205">
            <v>1.2</v>
          </cell>
          <cell r="D205" t="str">
            <v>F</v>
          </cell>
          <cell r="E205">
            <v>0.77855877537740092</v>
          </cell>
          <cell r="F205">
            <v>0.65418840960000013</v>
          </cell>
          <cell r="G205">
            <v>0.77855877537740092</v>
          </cell>
        </row>
        <row r="206">
          <cell r="A206" t="str">
            <v>60,3X1,5</v>
          </cell>
          <cell r="B206">
            <v>60.3</v>
          </cell>
          <cell r="C206">
            <v>1.5</v>
          </cell>
          <cell r="D206" t="str">
            <v>F</v>
          </cell>
          <cell r="E206">
            <v>0.77855877537740092</v>
          </cell>
          <cell r="F206">
            <v>0.66370761600000006</v>
          </cell>
          <cell r="G206">
            <v>0.77855877537740092</v>
          </cell>
        </row>
        <row r="207">
          <cell r="A207" t="str">
            <v>60,3X1,6</v>
          </cell>
          <cell r="B207">
            <v>60.3</v>
          </cell>
          <cell r="C207">
            <v>1.6</v>
          </cell>
          <cell r="D207" t="str">
            <v>F</v>
          </cell>
          <cell r="E207">
            <v>0.77855877537740092</v>
          </cell>
          <cell r="F207">
            <v>0.66685864960000008</v>
          </cell>
          <cell r="G207">
            <v>0.77855877537740092</v>
          </cell>
        </row>
        <row r="208">
          <cell r="A208" t="str">
            <v>60,3X2</v>
          </cell>
          <cell r="B208">
            <v>60.3</v>
          </cell>
          <cell r="C208">
            <v>2</v>
          </cell>
          <cell r="D208" t="str">
            <v>C</v>
          </cell>
          <cell r="E208">
            <v>0.77855877537740092</v>
          </cell>
          <cell r="F208">
            <v>0.67935260800000008</v>
          </cell>
          <cell r="G208">
            <v>0.77855877537740092</v>
          </cell>
        </row>
        <row r="209">
          <cell r="A209" t="str">
            <v>60,3X2,5</v>
          </cell>
          <cell r="B209">
            <v>60.3</v>
          </cell>
          <cell r="C209">
            <v>2.5</v>
          </cell>
          <cell r="D209" t="str">
            <v>C</v>
          </cell>
          <cell r="E209">
            <v>0.80970112639249692</v>
          </cell>
          <cell r="F209">
            <v>0.69472216000000009</v>
          </cell>
          <cell r="G209">
            <v>0.80970112639249692</v>
          </cell>
        </row>
        <row r="210">
          <cell r="A210" t="str">
            <v>60,3X2,6</v>
          </cell>
          <cell r="B210">
            <v>60.3</v>
          </cell>
          <cell r="C210">
            <v>2.6</v>
          </cell>
          <cell r="D210" t="str">
            <v>C</v>
          </cell>
          <cell r="E210">
            <v>0.80970112639249692</v>
          </cell>
          <cell r="F210">
            <v>0.69776301760000015</v>
          </cell>
          <cell r="G210">
            <v>0.80970112639249692</v>
          </cell>
        </row>
        <row r="211">
          <cell r="A211" t="str">
            <v>60,3X3</v>
          </cell>
          <cell r="B211">
            <v>60.3</v>
          </cell>
          <cell r="C211">
            <v>3</v>
          </cell>
          <cell r="D211" t="str">
            <v>C</v>
          </cell>
          <cell r="E211">
            <v>0.87198582842268901</v>
          </cell>
          <cell r="F211">
            <v>0.70981627200000008</v>
          </cell>
          <cell r="G211">
            <v>0.87198582842268901</v>
          </cell>
        </row>
        <row r="212">
          <cell r="A212" t="str">
            <v>60,3X3,2</v>
          </cell>
          <cell r="B212">
            <v>60.3</v>
          </cell>
          <cell r="C212">
            <v>3.2</v>
          </cell>
          <cell r="D212" t="str">
            <v>C</v>
          </cell>
          <cell r="E212">
            <v>0.87198582842268901</v>
          </cell>
          <cell r="F212">
            <v>0.71577679360000013</v>
          </cell>
          <cell r="G212">
            <v>0.87198582842268901</v>
          </cell>
        </row>
        <row r="213">
          <cell r="A213" t="str">
            <v>60,3X3,6</v>
          </cell>
          <cell r="B213">
            <v>60.3</v>
          </cell>
          <cell r="C213">
            <v>3.6</v>
          </cell>
          <cell r="D213" t="str">
            <v>C</v>
          </cell>
          <cell r="E213">
            <v>0.93427053045288111</v>
          </cell>
          <cell r="F213">
            <v>0.72756562560000015</v>
          </cell>
          <cell r="G213">
            <v>0.93427053045288111</v>
          </cell>
        </row>
        <row r="214">
          <cell r="A214" t="str">
            <v>60,3X4</v>
          </cell>
          <cell r="B214">
            <v>60.3</v>
          </cell>
          <cell r="C214">
            <v>4</v>
          </cell>
          <cell r="D214" t="str">
            <v>C</v>
          </cell>
          <cell r="E214">
            <v>0.99655523248307309</v>
          </cell>
          <cell r="F214">
            <v>0.73917817600000013</v>
          </cell>
          <cell r="G214">
            <v>0.99655523248307309</v>
          </cell>
        </row>
        <row r="215">
          <cell r="A215" t="str">
            <v>63,5X1,2</v>
          </cell>
          <cell r="B215">
            <v>63.5</v>
          </cell>
          <cell r="C215">
            <v>1.2</v>
          </cell>
          <cell r="D215" t="str">
            <v>F</v>
          </cell>
          <cell r="E215">
            <v>0.9838503927654717</v>
          </cell>
          <cell r="F215">
            <v>0.65630378880000007</v>
          </cell>
          <cell r="G215">
            <v>0.9838503927654717</v>
          </cell>
        </row>
        <row r="216">
          <cell r="A216" t="str">
            <v>63,5X1,5</v>
          </cell>
          <cell r="B216">
            <v>63.5</v>
          </cell>
          <cell r="C216">
            <v>1.5</v>
          </cell>
          <cell r="D216" t="str">
            <v>F</v>
          </cell>
          <cell r="E216">
            <v>0.9838503927654717</v>
          </cell>
          <cell r="F216">
            <v>0.66635184000000014</v>
          </cell>
          <cell r="G216">
            <v>0.9838503927654717</v>
          </cell>
        </row>
        <row r="217">
          <cell r="A217" t="str">
            <v>63,5X1,6</v>
          </cell>
          <cell r="B217">
            <v>63.5</v>
          </cell>
          <cell r="C217">
            <v>1.6</v>
          </cell>
          <cell r="D217" t="str">
            <v>F</v>
          </cell>
          <cell r="E217">
            <v>0.9838503927654717</v>
          </cell>
          <cell r="F217">
            <v>0.6696791552000001</v>
          </cell>
          <cell r="G217">
            <v>0.9838503927654717</v>
          </cell>
        </row>
        <row r="218">
          <cell r="A218" t="str">
            <v>63,5X2</v>
          </cell>
          <cell r="B218">
            <v>63.5</v>
          </cell>
          <cell r="C218">
            <v>2</v>
          </cell>
          <cell r="D218" t="str">
            <v>C</v>
          </cell>
          <cell r="E218">
            <v>0.9838503927654717</v>
          </cell>
          <cell r="F218">
            <v>0.68287824000000019</v>
          </cell>
          <cell r="G218">
            <v>0.9838503927654717</v>
          </cell>
        </row>
        <row r="219">
          <cell r="A219" t="str">
            <v>63,5X2,5</v>
          </cell>
          <cell r="B219">
            <v>63.5</v>
          </cell>
          <cell r="C219">
            <v>2.5</v>
          </cell>
          <cell r="D219" t="str">
            <v>C</v>
          </cell>
          <cell r="E219">
            <v>1.0232044084760905</v>
          </cell>
          <cell r="F219">
            <v>0.69912920000000012</v>
          </cell>
          <cell r="G219">
            <v>1.0232044084760905</v>
          </cell>
        </row>
        <row r="220">
          <cell r="A220" t="str">
            <v>63,5X2,6</v>
          </cell>
          <cell r="B220">
            <v>63.5</v>
          </cell>
          <cell r="C220">
            <v>2.6</v>
          </cell>
          <cell r="D220" t="str">
            <v>C</v>
          </cell>
          <cell r="E220">
            <v>1.0232044084760905</v>
          </cell>
          <cell r="F220">
            <v>0.70234633920000011</v>
          </cell>
          <cell r="G220">
            <v>1.0232044084760905</v>
          </cell>
        </row>
        <row r="221">
          <cell r="A221" t="str">
            <v>63,5X3</v>
          </cell>
          <cell r="B221">
            <v>63.5</v>
          </cell>
          <cell r="C221">
            <v>3</v>
          </cell>
          <cell r="D221" t="str">
            <v>C</v>
          </cell>
          <cell r="E221">
            <v>1.1019124398973283</v>
          </cell>
          <cell r="F221">
            <v>0.71510472000000003</v>
          </cell>
          <cell r="G221">
            <v>1.1019124398973283</v>
          </cell>
        </row>
        <row r="222">
          <cell r="A222" t="str">
            <v>70X1,2</v>
          </cell>
          <cell r="B222">
            <v>70</v>
          </cell>
          <cell r="C222">
            <v>1.2</v>
          </cell>
          <cell r="D222" t="str">
            <v>F</v>
          </cell>
          <cell r="E222">
            <v>1.0845594880879215</v>
          </cell>
          <cell r="F222">
            <v>0.74002065279999996</v>
          </cell>
          <cell r="G222">
            <v>1.0845594880879215</v>
          </cell>
        </row>
        <row r="223">
          <cell r="A223" t="str">
            <v>70X1,5</v>
          </cell>
          <cell r="B223">
            <v>70</v>
          </cell>
          <cell r="C223">
            <v>1.5</v>
          </cell>
          <cell r="D223" t="str">
            <v>F</v>
          </cell>
          <cell r="E223">
            <v>1.0845594880879215</v>
          </cell>
          <cell r="F223">
            <v>0.75114292000000005</v>
          </cell>
          <cell r="G223">
            <v>1.0845594880879215</v>
          </cell>
        </row>
        <row r="224">
          <cell r="A224" t="str">
            <v>70X2</v>
          </cell>
          <cell r="B224">
            <v>70</v>
          </cell>
          <cell r="C224">
            <v>2</v>
          </cell>
          <cell r="D224" t="str">
            <v>F</v>
          </cell>
          <cell r="E224">
            <v>1.0845594880879215</v>
          </cell>
          <cell r="F224">
            <v>0.76945967999999998</v>
          </cell>
          <cell r="G224">
            <v>1.0845594880879215</v>
          </cell>
        </row>
        <row r="225">
          <cell r="A225" t="str">
            <v>70X2</v>
          </cell>
          <cell r="B225">
            <v>70</v>
          </cell>
          <cell r="C225">
            <v>2</v>
          </cell>
          <cell r="D225" t="str">
            <v>C</v>
          </cell>
          <cell r="E225">
            <v>1.0845594880879215</v>
          </cell>
          <cell r="F225">
            <v>0.76945967999999998</v>
          </cell>
          <cell r="G225">
            <v>1.0845594880879215</v>
          </cell>
        </row>
        <row r="226">
          <cell r="A226" t="str">
            <v>70X2,5</v>
          </cell>
          <cell r="B226">
            <v>70</v>
          </cell>
          <cell r="C226">
            <v>2.5</v>
          </cell>
          <cell r="D226" t="str">
            <v>C</v>
          </cell>
          <cell r="E226">
            <v>1.1279418676114386</v>
          </cell>
          <cell r="F226">
            <v>0.78750100000000001</v>
          </cell>
          <cell r="G226">
            <v>1.1279418676114386</v>
          </cell>
        </row>
        <row r="227">
          <cell r="A227" t="str">
            <v>70X3</v>
          </cell>
          <cell r="B227">
            <v>70</v>
          </cell>
          <cell r="C227">
            <v>3</v>
          </cell>
          <cell r="D227" t="str">
            <v>C</v>
          </cell>
          <cell r="E227">
            <v>1.2147066266584721</v>
          </cell>
          <cell r="F227">
            <v>0.80526688000000002</v>
          </cell>
          <cell r="G227">
            <v>1.2147066266584721</v>
          </cell>
        </row>
        <row r="228">
          <cell r="A228" t="str">
            <v>73X1,5</v>
          </cell>
          <cell r="B228">
            <v>73</v>
          </cell>
          <cell r="C228">
            <v>1.5</v>
          </cell>
          <cell r="D228" t="str">
            <v>F</v>
          </cell>
          <cell r="E228">
            <v>1.1310406090059753</v>
          </cell>
          <cell r="F228">
            <v>0.75362187999999997</v>
          </cell>
          <cell r="G228">
            <v>1.1310406090059753</v>
          </cell>
        </row>
        <row r="229">
          <cell r="A229" t="str">
            <v>76,1X1,2</v>
          </cell>
          <cell r="B229">
            <v>76.099999999999994</v>
          </cell>
          <cell r="C229">
            <v>1.2</v>
          </cell>
          <cell r="D229" t="str">
            <v>F</v>
          </cell>
          <cell r="E229">
            <v>1.1790711006212977</v>
          </cell>
          <cell r="F229">
            <v>0.79740309440000012</v>
          </cell>
          <cell r="G229">
            <v>1.1790711006212977</v>
          </cell>
        </row>
        <row r="230">
          <cell r="A230" t="str">
            <v>76,1X1,5</v>
          </cell>
          <cell r="B230">
            <v>76.099999999999994</v>
          </cell>
          <cell r="C230">
            <v>1.5</v>
          </cell>
          <cell r="D230" t="str">
            <v>F</v>
          </cell>
          <cell r="E230">
            <v>1.1790711006212977</v>
          </cell>
          <cell r="F230">
            <v>0.80953347200000014</v>
          </cell>
          <cell r="G230">
            <v>1.1790711006212977</v>
          </cell>
        </row>
        <row r="231">
          <cell r="A231" t="str">
            <v>76,1X1,6</v>
          </cell>
          <cell r="B231">
            <v>76.099999999999994</v>
          </cell>
          <cell r="C231">
            <v>1.6</v>
          </cell>
          <cell r="D231" t="str">
            <v>F</v>
          </cell>
          <cell r="E231">
            <v>1.1790711006212977</v>
          </cell>
          <cell r="F231">
            <v>0.81355489600000008</v>
          </cell>
          <cell r="G231">
            <v>1.1790711006212977</v>
          </cell>
        </row>
        <row r="232">
          <cell r="A232" t="str">
            <v>76,1X2</v>
          </cell>
          <cell r="B232">
            <v>76.099999999999994</v>
          </cell>
          <cell r="C232">
            <v>2</v>
          </cell>
          <cell r="D232" t="str">
            <v>F</v>
          </cell>
          <cell r="E232">
            <v>1.1790711006212977</v>
          </cell>
          <cell r="F232">
            <v>0.8295304160000001</v>
          </cell>
          <cell r="G232">
            <v>1.1790711006212977</v>
          </cell>
        </row>
        <row r="233">
          <cell r="A233" t="str">
            <v>76,1X2</v>
          </cell>
          <cell r="B233">
            <v>76.099999999999994</v>
          </cell>
          <cell r="C233">
            <v>2</v>
          </cell>
          <cell r="D233" t="str">
            <v>C</v>
          </cell>
          <cell r="E233">
            <v>1.1790711006212977</v>
          </cell>
          <cell r="F233">
            <v>0.8295304160000001</v>
          </cell>
          <cell r="G233">
            <v>1.1790711006212977</v>
          </cell>
        </row>
        <row r="234">
          <cell r="A234" t="str">
            <v>76,1X2,5</v>
          </cell>
          <cell r="B234">
            <v>76.099999999999994</v>
          </cell>
          <cell r="C234">
            <v>2.5</v>
          </cell>
          <cell r="D234" t="str">
            <v>C</v>
          </cell>
          <cell r="E234">
            <v>1.2262339446461494</v>
          </cell>
          <cell r="F234">
            <v>0.84925192000000016</v>
          </cell>
          <cell r="G234">
            <v>1.2262339446461494</v>
          </cell>
        </row>
        <row r="235">
          <cell r="A235" t="str">
            <v>76,1X2,6</v>
          </cell>
          <cell r="B235">
            <v>76.099999999999994</v>
          </cell>
          <cell r="C235">
            <v>2.6</v>
          </cell>
          <cell r="D235" t="str">
            <v>C</v>
          </cell>
          <cell r="E235">
            <v>1.2262339446461494</v>
          </cell>
          <cell r="F235">
            <v>0.85316316800000014</v>
          </cell>
          <cell r="G235">
            <v>1.2262339446461494</v>
          </cell>
        </row>
        <row r="236">
          <cell r="A236" t="str">
            <v>76,1X3</v>
          </cell>
          <cell r="B236">
            <v>76.099999999999994</v>
          </cell>
          <cell r="C236">
            <v>3</v>
          </cell>
          <cell r="D236" t="str">
            <v>C</v>
          </cell>
          <cell r="E236">
            <v>1.3205596326958535</v>
          </cell>
          <cell r="F236">
            <v>0.86869798400000009</v>
          </cell>
          <cell r="G236">
            <v>1.3205596326958535</v>
          </cell>
        </row>
        <row r="237">
          <cell r="A237" t="str">
            <v>76,1X3,2</v>
          </cell>
          <cell r="B237">
            <v>76.099999999999994</v>
          </cell>
          <cell r="C237">
            <v>3.2</v>
          </cell>
          <cell r="D237" t="str">
            <v>C</v>
          </cell>
          <cell r="E237">
            <v>1.3205596326958535</v>
          </cell>
          <cell r="F237">
            <v>0.87639928640000009</v>
          </cell>
          <cell r="G237">
            <v>1.3205596326958535</v>
          </cell>
        </row>
        <row r="238">
          <cell r="A238" t="str">
            <v>76,1X3,6</v>
          </cell>
          <cell r="B238">
            <v>76.099999999999994</v>
          </cell>
          <cell r="C238">
            <v>3.6</v>
          </cell>
          <cell r="D238" t="str">
            <v>C</v>
          </cell>
          <cell r="E238">
            <v>1.4148853207455572</v>
          </cell>
          <cell r="F238">
            <v>0.89166968000000013</v>
          </cell>
          <cell r="G238">
            <v>1.4148853207455572</v>
          </cell>
        </row>
        <row r="239">
          <cell r="A239" t="str">
            <v>76,1X4</v>
          </cell>
          <cell r="B239">
            <v>76.099999999999994</v>
          </cell>
          <cell r="C239">
            <v>4</v>
          </cell>
          <cell r="D239" t="str">
            <v>C</v>
          </cell>
          <cell r="E239">
            <v>1.5092110087952608</v>
          </cell>
          <cell r="F239">
            <v>0.90676379200000012</v>
          </cell>
          <cell r="G239">
            <v>1.5092110087952608</v>
          </cell>
        </row>
        <row r="240">
          <cell r="A240" t="str">
            <v>80X1,2</v>
          </cell>
          <cell r="B240">
            <v>80</v>
          </cell>
          <cell r="C240">
            <v>1.2</v>
          </cell>
          <cell r="D240" t="str">
            <v>F</v>
          </cell>
          <cell r="E240">
            <v>1.2394965578147674</v>
          </cell>
          <cell r="F240">
            <v>1.0453912128000002</v>
          </cell>
          <cell r="G240">
            <v>1.2394965578147674</v>
          </cell>
        </row>
        <row r="241">
          <cell r="A241" t="str">
            <v>80X1,5</v>
          </cell>
          <cell r="B241">
            <v>80</v>
          </cell>
          <cell r="C241">
            <v>1.5</v>
          </cell>
          <cell r="D241" t="str">
            <v>F</v>
          </cell>
          <cell r="E241">
            <v>1.2394965578147674</v>
          </cell>
          <cell r="F241">
            <v>1.0581661200000001</v>
          </cell>
          <cell r="G241">
            <v>1.2394965578147674</v>
          </cell>
        </row>
        <row r="242">
          <cell r="A242" t="str">
            <v>80X2</v>
          </cell>
          <cell r="B242">
            <v>80</v>
          </cell>
          <cell r="C242">
            <v>2</v>
          </cell>
          <cell r="D242" t="str">
            <v>C</v>
          </cell>
          <cell r="E242">
            <v>1.2394965578147674</v>
          </cell>
          <cell r="F242">
            <v>1.0792372800000001</v>
          </cell>
          <cell r="G242">
            <v>1.2394965578147674</v>
          </cell>
        </row>
        <row r="243">
          <cell r="A243" t="str">
            <v>80X2,5</v>
          </cell>
          <cell r="B243">
            <v>80</v>
          </cell>
          <cell r="C243">
            <v>2.5</v>
          </cell>
          <cell r="D243" t="str">
            <v>C</v>
          </cell>
          <cell r="E243">
            <v>1.2890764201273581</v>
          </cell>
          <cell r="F243">
            <v>1.100033</v>
          </cell>
          <cell r="G243">
            <v>1.2890764201273581</v>
          </cell>
        </row>
        <row r="244">
          <cell r="A244" t="str">
            <v>80X3</v>
          </cell>
          <cell r="B244">
            <v>80</v>
          </cell>
          <cell r="C244">
            <v>3</v>
          </cell>
          <cell r="D244" t="str">
            <v>C</v>
          </cell>
          <cell r="E244">
            <v>1.3882361447525395</v>
          </cell>
          <cell r="F244">
            <v>1.12055328</v>
          </cell>
          <cell r="G244">
            <v>1.3882361447525395</v>
          </cell>
        </row>
        <row r="245">
          <cell r="A245" t="str">
            <v>83X1,5</v>
          </cell>
          <cell r="B245">
            <v>83</v>
          </cell>
          <cell r="C245">
            <v>1.5</v>
          </cell>
          <cell r="D245" t="str">
            <v>F</v>
          </cell>
          <cell r="E245">
            <v>1.2859776787328212</v>
          </cell>
          <cell r="F245">
            <v>0.81</v>
          </cell>
          <cell r="G245">
            <v>1.2859776787328212</v>
          </cell>
        </row>
        <row r="246">
          <cell r="A246" t="str">
            <v>84X2</v>
          </cell>
          <cell r="B246">
            <v>84</v>
          </cell>
          <cell r="C246">
            <v>2</v>
          </cell>
          <cell r="D246" t="str">
            <v>F</v>
          </cell>
          <cell r="E246">
            <v>1.301471385705506</v>
          </cell>
          <cell r="F246">
            <v>1.0836443200000001</v>
          </cell>
          <cell r="G246">
            <v>1.301471385705506</v>
          </cell>
        </row>
        <row r="247">
          <cell r="A247" t="str">
            <v>84X2</v>
          </cell>
          <cell r="B247">
            <v>84</v>
          </cell>
          <cell r="C247">
            <v>2</v>
          </cell>
          <cell r="D247" t="str">
            <v>C</v>
          </cell>
          <cell r="E247">
            <v>1.301471385705506</v>
          </cell>
          <cell r="F247">
            <v>1.0836443200000001</v>
          </cell>
          <cell r="G247">
            <v>1.301471385705506</v>
          </cell>
        </row>
        <row r="248">
          <cell r="A248" t="str">
            <v>85X1,5</v>
          </cell>
          <cell r="B248">
            <v>85</v>
          </cell>
          <cell r="C248">
            <v>1.5</v>
          </cell>
          <cell r="D248" t="str">
            <v>F</v>
          </cell>
          <cell r="E248">
            <v>1.3169650926781904</v>
          </cell>
          <cell r="F248">
            <v>1.0622977200000001</v>
          </cell>
          <cell r="G248">
            <v>1.3169650926781904</v>
          </cell>
        </row>
        <row r="249">
          <cell r="A249" t="str">
            <v>85X2</v>
          </cell>
          <cell r="B249">
            <v>85</v>
          </cell>
          <cell r="C249">
            <v>2</v>
          </cell>
          <cell r="D249" t="str">
            <v>F</v>
          </cell>
          <cell r="E249">
            <v>1.3169650926781904</v>
          </cell>
          <cell r="F249">
            <v>1.0847460800000002</v>
          </cell>
          <cell r="G249">
            <v>1.3169650926781904</v>
          </cell>
        </row>
        <row r="250">
          <cell r="A250" t="str">
            <v>85X2</v>
          </cell>
          <cell r="B250">
            <v>85</v>
          </cell>
          <cell r="C250">
            <v>2</v>
          </cell>
          <cell r="D250" t="str">
            <v>C</v>
          </cell>
          <cell r="E250">
            <v>1.3169650926781904</v>
          </cell>
          <cell r="F250">
            <v>1.0847460800000002</v>
          </cell>
          <cell r="G250">
            <v>1.3169650926781904</v>
          </cell>
        </row>
        <row r="251">
          <cell r="A251" t="str">
            <v>88,9X1,2</v>
          </cell>
          <cell r="B251">
            <v>88.9</v>
          </cell>
          <cell r="C251">
            <v>1.2</v>
          </cell>
          <cell r="D251" t="str">
            <v>F</v>
          </cell>
          <cell r="E251">
            <v>1.3773905498716605</v>
          </cell>
          <cell r="F251">
            <v>1.0512746112</v>
          </cell>
          <cell r="G251">
            <v>1.3773905498716605</v>
          </cell>
        </row>
        <row r="252">
          <cell r="A252" t="str">
            <v>88,9X1,5</v>
          </cell>
          <cell r="B252">
            <v>88.9</v>
          </cell>
          <cell r="C252">
            <v>1.5</v>
          </cell>
          <cell r="D252" t="str">
            <v>F</v>
          </cell>
          <cell r="E252">
            <v>1.3773905498716605</v>
          </cell>
          <cell r="F252">
            <v>1.0655203680000001</v>
          </cell>
          <cell r="G252">
            <v>1.3773905498716605</v>
          </cell>
        </row>
        <row r="253">
          <cell r="A253" t="str">
            <v>88,9X1,6</v>
          </cell>
          <cell r="B253">
            <v>88.9</v>
          </cell>
          <cell r="C253">
            <v>1.6</v>
          </cell>
          <cell r="D253" t="str">
            <v>F</v>
          </cell>
          <cell r="E253">
            <v>1.3773905498716605</v>
          </cell>
          <cell r="F253">
            <v>1.0702469184000001</v>
          </cell>
          <cell r="G253">
            <v>1.3773905498716605</v>
          </cell>
        </row>
        <row r="254">
          <cell r="A254" t="str">
            <v>88,9X2</v>
          </cell>
          <cell r="B254">
            <v>88.9</v>
          </cell>
          <cell r="C254">
            <v>2</v>
          </cell>
          <cell r="D254" t="str">
            <v>C</v>
          </cell>
          <cell r="E254">
            <v>1.3773905498716605</v>
          </cell>
          <cell r="F254">
            <v>1.089042944</v>
          </cell>
          <cell r="G254">
            <v>1.3773905498716605</v>
          </cell>
        </row>
        <row r="255">
          <cell r="A255" t="str">
            <v>88,9X2,5</v>
          </cell>
          <cell r="B255">
            <v>88.9</v>
          </cell>
          <cell r="C255">
            <v>2.5</v>
          </cell>
          <cell r="D255" t="str">
            <v>C</v>
          </cell>
          <cell r="E255">
            <v>1.4324861718665269</v>
          </cell>
          <cell r="F255">
            <v>2.2245801600000004</v>
          </cell>
          <cell r="G255">
            <v>2.2245801600000004</v>
          </cell>
        </row>
        <row r="256">
          <cell r="A256" t="str">
            <v>88,9X2,6</v>
          </cell>
          <cell r="B256">
            <v>88.9</v>
          </cell>
          <cell r="C256">
            <v>2.6</v>
          </cell>
          <cell r="D256" t="str">
            <v>C</v>
          </cell>
          <cell r="E256">
            <v>1.4324861718665269</v>
          </cell>
          <cell r="F256">
            <v>2.2338129088000001</v>
          </cell>
          <cell r="G256">
            <v>2.2338129088000001</v>
          </cell>
        </row>
        <row r="257">
          <cell r="A257" t="str">
            <v>88,9X3</v>
          </cell>
          <cell r="B257">
            <v>88.9</v>
          </cell>
          <cell r="C257">
            <v>3</v>
          </cell>
          <cell r="D257" t="str">
            <v>C</v>
          </cell>
          <cell r="E257">
            <v>1.5426774158562595</v>
          </cell>
          <cell r="F257">
            <v>2.2705235520000002</v>
          </cell>
          <cell r="G257">
            <v>2.2705235520000002</v>
          </cell>
        </row>
        <row r="258">
          <cell r="A258" t="str">
            <v>88,9X3,2</v>
          </cell>
          <cell r="B258">
            <v>88.9</v>
          </cell>
          <cell r="C258">
            <v>3.2</v>
          </cell>
          <cell r="D258" t="str">
            <v>C</v>
          </cell>
          <cell r="E258">
            <v>1.5426774158562595</v>
          </cell>
          <cell r="F258">
            <v>2.2887466624000004</v>
          </cell>
          <cell r="G258">
            <v>2.2887466624000004</v>
          </cell>
        </row>
        <row r="259">
          <cell r="A259" t="str">
            <v>88,9X3,6</v>
          </cell>
          <cell r="B259">
            <v>88.9</v>
          </cell>
          <cell r="C259">
            <v>3.6</v>
          </cell>
          <cell r="D259" t="str">
            <v>C</v>
          </cell>
          <cell r="E259">
            <v>1.6528686598459925</v>
          </cell>
          <cell r="F259">
            <v>2.3249284608000003</v>
          </cell>
          <cell r="G259">
            <v>2.3249284608000003</v>
          </cell>
        </row>
        <row r="260">
          <cell r="A260" t="str">
            <v>88,9X4</v>
          </cell>
          <cell r="B260">
            <v>88.9</v>
          </cell>
          <cell r="C260">
            <v>4</v>
          </cell>
          <cell r="D260" t="str">
            <v>C</v>
          </cell>
          <cell r="E260">
            <v>1.7630599038357255</v>
          </cell>
          <cell r="F260">
            <v>2.3607576960000003</v>
          </cell>
          <cell r="G260">
            <v>2.3607576960000003</v>
          </cell>
        </row>
        <row r="261">
          <cell r="A261" t="str">
            <v>88,9X5</v>
          </cell>
          <cell r="B261">
            <v>88.9</v>
          </cell>
          <cell r="C261">
            <v>5</v>
          </cell>
          <cell r="D261" t="str">
            <v>C</v>
          </cell>
          <cell r="E261">
            <v>1.8</v>
          </cell>
          <cell r="F261">
            <v>2.4487883200000002</v>
          </cell>
          <cell r="G261">
            <v>2.4487883200000002</v>
          </cell>
        </row>
        <row r="262">
          <cell r="A262" t="str">
            <v>94X1,2</v>
          </cell>
          <cell r="B262">
            <v>94</v>
          </cell>
          <cell r="C262">
            <v>1.2</v>
          </cell>
          <cell r="D262" t="str">
            <v>F</v>
          </cell>
          <cell r="E262">
            <v>1.57</v>
          </cell>
          <cell r="F262">
            <v>1.36</v>
          </cell>
          <cell r="G262">
            <v>1.57</v>
          </cell>
        </row>
        <row r="263">
          <cell r="A263" t="str">
            <v>101,6X1,5</v>
          </cell>
          <cell r="B263">
            <v>101.6</v>
          </cell>
          <cell r="C263">
            <v>1.5</v>
          </cell>
          <cell r="D263" t="str">
            <v>F</v>
          </cell>
          <cell r="E263">
            <v>1.5741606284247547</v>
          </cell>
          <cell r="F263">
            <v>1.4494646320000002</v>
          </cell>
          <cell r="G263">
            <v>1.5741606284247547</v>
          </cell>
        </row>
        <row r="264">
          <cell r="A264" t="str">
            <v>101,6X1,6</v>
          </cell>
          <cell r="B264">
            <v>101.6</v>
          </cell>
          <cell r="C264">
            <v>1.6</v>
          </cell>
          <cell r="D264" t="str">
            <v>F</v>
          </cell>
          <cell r="E264">
            <v>1.5741606284247547</v>
          </cell>
          <cell r="F264">
            <v>1.4548908</v>
          </cell>
          <cell r="G264">
            <v>1.5741606284247547</v>
          </cell>
        </row>
        <row r="265">
          <cell r="A265" t="str">
            <v>101,6X2</v>
          </cell>
          <cell r="B265">
            <v>101.6</v>
          </cell>
          <cell r="C265">
            <v>2</v>
          </cell>
          <cell r="D265" t="str">
            <v>F</v>
          </cell>
          <cell r="E265">
            <v>1.5741606284247547</v>
          </cell>
          <cell r="F265">
            <v>1.4764852960000001</v>
          </cell>
          <cell r="G265">
            <v>1.5741606284247547</v>
          </cell>
        </row>
        <row r="266">
          <cell r="A266" t="str">
            <v>101,6X2</v>
          </cell>
          <cell r="B266">
            <v>101.6</v>
          </cell>
          <cell r="C266">
            <v>2</v>
          </cell>
          <cell r="D266" t="str">
            <v>C</v>
          </cell>
          <cell r="E266">
            <v>1.5741606284247547</v>
          </cell>
          <cell r="F266">
            <v>1.4764852960000001</v>
          </cell>
          <cell r="G266">
            <v>1.5741606284247547</v>
          </cell>
        </row>
        <row r="267">
          <cell r="A267" t="str">
            <v>101,6X2,5</v>
          </cell>
          <cell r="B267">
            <v>101.6</v>
          </cell>
          <cell r="C267">
            <v>2.5</v>
          </cell>
          <cell r="D267" t="str">
            <v>C</v>
          </cell>
          <cell r="E267">
            <v>1.6371270535617448</v>
          </cell>
          <cell r="F267">
            <v>3.00646104</v>
          </cell>
          <cell r="G267">
            <v>3.00646104</v>
          </cell>
        </row>
        <row r="268">
          <cell r="A268" t="str">
            <v>101,6X2,6</v>
          </cell>
          <cell r="B268">
            <v>101.6</v>
          </cell>
          <cell r="C268">
            <v>2.6</v>
          </cell>
          <cell r="D268" t="str">
            <v>C</v>
          </cell>
          <cell r="E268">
            <v>1.6371270535617448</v>
          </cell>
          <cell r="F268">
            <v>3.0170930240000002</v>
          </cell>
          <cell r="G268">
            <v>3.0170930240000002</v>
          </cell>
        </row>
        <row r="269">
          <cell r="A269" t="str">
            <v>101,6X3</v>
          </cell>
          <cell r="B269">
            <v>101.6</v>
          </cell>
          <cell r="C269">
            <v>3</v>
          </cell>
          <cell r="D269" t="str">
            <v>C</v>
          </cell>
          <cell r="E269">
            <v>1.7630599038357255</v>
          </cell>
          <cell r="F269">
            <v>3.0594006079999998</v>
          </cell>
          <cell r="G269">
            <v>3.0594006079999998</v>
          </cell>
        </row>
        <row r="270">
          <cell r="A270" t="str">
            <v>101,6X3,2</v>
          </cell>
          <cell r="B270">
            <v>101.6</v>
          </cell>
          <cell r="C270">
            <v>3.2</v>
          </cell>
          <cell r="D270" t="str">
            <v>C</v>
          </cell>
          <cell r="E270">
            <v>1.7630599038357255</v>
          </cell>
          <cell r="F270">
            <v>3.0804221888000001</v>
          </cell>
          <cell r="G270">
            <v>3.0804221888000001</v>
          </cell>
        </row>
        <row r="271">
          <cell r="A271" t="str">
            <v>101,6X3,6</v>
          </cell>
          <cell r="B271">
            <v>101.6</v>
          </cell>
          <cell r="C271">
            <v>3.6</v>
          </cell>
          <cell r="D271" t="str">
            <v>C</v>
          </cell>
          <cell r="E271">
            <v>1.8889927541097058</v>
          </cell>
          <cell r="F271">
            <v>3.1222009280000003</v>
          </cell>
          <cell r="G271">
            <v>3.1222009280000003</v>
          </cell>
        </row>
        <row r="272">
          <cell r="A272" t="str">
            <v>101,6X4</v>
          </cell>
          <cell r="B272">
            <v>101.6</v>
          </cell>
          <cell r="C272">
            <v>4</v>
          </cell>
          <cell r="D272" t="str">
            <v>C</v>
          </cell>
          <cell r="E272">
            <v>2.0149256043836861</v>
          </cell>
          <cell r="F272">
            <v>3.1636271040000001</v>
          </cell>
          <cell r="G272">
            <v>3.1636271040000001</v>
          </cell>
        </row>
        <row r="273">
          <cell r="A273" t="str">
            <v>103X1,5</v>
          </cell>
          <cell r="B273">
            <v>103</v>
          </cell>
          <cell r="C273">
            <v>1.5</v>
          </cell>
          <cell r="D273" t="str">
            <v>F</v>
          </cell>
          <cell r="E273">
            <v>1.5958518181865131</v>
          </cell>
          <cell r="F273">
            <v>1.34</v>
          </cell>
          <cell r="G273">
            <v>1.5958518181865131</v>
          </cell>
        </row>
        <row r="274">
          <cell r="A274" t="str">
            <v>104X2</v>
          </cell>
          <cell r="B274">
            <v>104</v>
          </cell>
          <cell r="C274">
            <v>2</v>
          </cell>
          <cell r="D274" t="str">
            <v>F</v>
          </cell>
          <cell r="E274">
            <v>1.6113455251591977</v>
          </cell>
          <cell r="F274">
            <v>1.5858295200000001</v>
          </cell>
          <cell r="G274">
            <v>1.6113455251591977</v>
          </cell>
        </row>
        <row r="275">
          <cell r="A275" t="str">
            <v>104X2</v>
          </cell>
          <cell r="B275">
            <v>104</v>
          </cell>
          <cell r="C275">
            <v>2</v>
          </cell>
          <cell r="D275" t="str">
            <v>C</v>
          </cell>
          <cell r="E275">
            <v>1.6113455251591977</v>
          </cell>
          <cell r="F275">
            <v>1.5858295200000001</v>
          </cell>
          <cell r="G275">
            <v>1.6113455251591977</v>
          </cell>
        </row>
        <row r="276">
          <cell r="A276" t="str">
            <v>108X1,5</v>
          </cell>
          <cell r="B276">
            <v>108</v>
          </cell>
          <cell r="C276">
            <v>1.5</v>
          </cell>
          <cell r="D276" t="str">
            <v>F</v>
          </cell>
          <cell r="E276">
            <v>1.6733203530499363</v>
          </cell>
          <cell r="F276">
            <v>1.6148030799999999</v>
          </cell>
          <cell r="G276">
            <v>1.6733203530499363</v>
          </cell>
        </row>
        <row r="277">
          <cell r="A277" t="str">
            <v>108X2</v>
          </cell>
          <cell r="B277">
            <v>108</v>
          </cell>
          <cell r="C277">
            <v>2</v>
          </cell>
          <cell r="D277" t="str">
            <v>C</v>
          </cell>
          <cell r="E277">
            <v>1.6733203530499363</v>
          </cell>
          <cell r="F277">
            <v>1.6435865600000001</v>
          </cell>
          <cell r="G277">
            <v>1.6733203530499363</v>
          </cell>
        </row>
        <row r="278">
          <cell r="A278" t="str">
            <v>108X3</v>
          </cell>
          <cell r="B278">
            <v>108</v>
          </cell>
          <cell r="C278">
            <v>3</v>
          </cell>
          <cell r="D278" t="str">
            <v>C</v>
          </cell>
          <cell r="E278">
            <v>1.8741187954159286</v>
          </cell>
          <cell r="F278">
            <v>3.4006544000000005</v>
          </cell>
          <cell r="G278">
            <v>3.4006544000000005</v>
          </cell>
        </row>
        <row r="279">
          <cell r="A279" t="str">
            <v>108X4</v>
          </cell>
          <cell r="B279">
            <v>108</v>
          </cell>
          <cell r="C279">
            <v>4</v>
          </cell>
          <cell r="D279" t="str">
            <v>C</v>
          </cell>
          <cell r="E279">
            <v>2.1418500519039183</v>
          </cell>
          <cell r="F279">
            <v>3.5119321600000002</v>
          </cell>
          <cell r="G279">
            <v>3.5119321600000002</v>
          </cell>
        </row>
        <row r="280">
          <cell r="A280" t="str">
            <v>114,3X1,5</v>
          </cell>
          <cell r="B280">
            <v>114.3</v>
          </cell>
          <cell r="C280">
            <v>1.5</v>
          </cell>
          <cell r="D280" t="str">
            <v>F</v>
          </cell>
          <cell r="E280">
            <v>1.770930706977849</v>
          </cell>
          <cell r="F280">
            <v>1.6733588960000001</v>
          </cell>
          <cell r="G280">
            <v>1.770930706977849</v>
          </cell>
        </row>
        <row r="281">
          <cell r="A281" t="str">
            <v>114,3X1,6</v>
          </cell>
          <cell r="B281">
            <v>114.3</v>
          </cell>
          <cell r="C281">
            <v>1.6</v>
          </cell>
          <cell r="D281" t="str">
            <v>F</v>
          </cell>
          <cell r="E281">
            <v>1.770930706977849</v>
          </cell>
          <cell r="F281">
            <v>1.6794846816</v>
          </cell>
          <cell r="G281">
            <v>1.770930706977849</v>
          </cell>
        </row>
        <row r="282">
          <cell r="A282" t="str">
            <v>114,3X2</v>
          </cell>
          <cell r="B282">
            <v>114.3</v>
          </cell>
          <cell r="C282">
            <v>2</v>
          </cell>
          <cell r="D282" t="str">
            <v>C</v>
          </cell>
          <cell r="E282">
            <v>1.770930706977849</v>
          </cell>
          <cell r="F282">
            <v>1.7038776480000002</v>
          </cell>
          <cell r="G282">
            <v>1.770930706977849</v>
          </cell>
        </row>
        <row r="283">
          <cell r="A283" t="str">
            <v>114,3X2,5</v>
          </cell>
          <cell r="B283">
            <v>114.3</v>
          </cell>
          <cell r="C283">
            <v>2.5</v>
          </cell>
          <cell r="D283" t="str">
            <v>C</v>
          </cell>
          <cell r="E283">
            <v>1.8417679352569631</v>
          </cell>
          <cell r="F283">
            <v>3.4682419200000001</v>
          </cell>
          <cell r="G283">
            <v>3.4682419200000001</v>
          </cell>
        </row>
        <row r="284">
          <cell r="A284" t="str">
            <v>114,3X2,6</v>
          </cell>
          <cell r="B284">
            <v>114.3</v>
          </cell>
          <cell r="C284">
            <v>2.6</v>
          </cell>
          <cell r="D284" t="str">
            <v>C</v>
          </cell>
          <cell r="E284">
            <v>1.8417679352569631</v>
          </cell>
          <cell r="F284">
            <v>3.4802731391999999</v>
          </cell>
          <cell r="G284">
            <v>3.4802731391999999</v>
          </cell>
        </row>
        <row r="285">
          <cell r="A285" t="str">
            <v>114,3X3</v>
          </cell>
          <cell r="B285">
            <v>114.3</v>
          </cell>
          <cell r="C285">
            <v>3</v>
          </cell>
          <cell r="D285" t="str">
            <v>C</v>
          </cell>
          <cell r="E285">
            <v>1.9834423918151909</v>
          </cell>
          <cell r="F285">
            <v>3.5281776640000002</v>
          </cell>
          <cell r="G285">
            <v>3.5281776640000002</v>
          </cell>
        </row>
        <row r="286">
          <cell r="A286" t="str">
            <v>114,3X3,2</v>
          </cell>
          <cell r="B286">
            <v>114.3</v>
          </cell>
          <cell r="C286">
            <v>3.2</v>
          </cell>
          <cell r="D286" t="str">
            <v>C</v>
          </cell>
          <cell r="E286">
            <v>1.9834423918151909</v>
          </cell>
          <cell r="F286">
            <v>3.5519977152000002</v>
          </cell>
          <cell r="G286">
            <v>3.5519977152000002</v>
          </cell>
        </row>
        <row r="287">
          <cell r="A287" t="str">
            <v>114,3X3,6</v>
          </cell>
          <cell r="B287">
            <v>114.3</v>
          </cell>
          <cell r="C287">
            <v>3.6</v>
          </cell>
          <cell r="D287" t="str">
            <v>C</v>
          </cell>
          <cell r="E287">
            <v>2.1251168483734189</v>
          </cell>
          <cell r="F287">
            <v>3.5993733952000002</v>
          </cell>
          <cell r="G287">
            <v>3.5993733952000002</v>
          </cell>
        </row>
        <row r="288">
          <cell r="A288" t="str">
            <v>114,3X4</v>
          </cell>
          <cell r="B288">
            <v>114.3</v>
          </cell>
          <cell r="C288">
            <v>4</v>
          </cell>
          <cell r="D288" t="str">
            <v>C</v>
          </cell>
          <cell r="E288">
            <v>2.266791304931647</v>
          </cell>
          <cell r="F288">
            <v>3.6463965119999999</v>
          </cell>
          <cell r="G288">
            <v>3.6463965119999999</v>
          </cell>
        </row>
        <row r="289">
          <cell r="A289" t="str">
            <v>114,3X5</v>
          </cell>
          <cell r="B289">
            <v>114.3</v>
          </cell>
          <cell r="C289">
            <v>5</v>
          </cell>
          <cell r="D289" t="str">
            <v>C</v>
          </cell>
          <cell r="E289">
            <v>2.35</v>
          </cell>
          <cell r="F289">
            <v>3.76241184</v>
          </cell>
          <cell r="G289">
            <v>3.76241184</v>
          </cell>
        </row>
        <row r="290">
          <cell r="A290" t="str">
            <v>127X1,5</v>
          </cell>
          <cell r="B290">
            <v>127</v>
          </cell>
          <cell r="C290">
            <v>1.5</v>
          </cell>
          <cell r="D290" t="str">
            <v>F</v>
          </cell>
          <cell r="E290">
            <v>4.1900000000000004</v>
          </cell>
          <cell r="F290">
            <v>1.67</v>
          </cell>
          <cell r="G290">
            <v>4.1900000000000004</v>
          </cell>
        </row>
        <row r="291">
          <cell r="A291" t="str">
            <v>127X2</v>
          </cell>
          <cell r="B291">
            <v>127</v>
          </cell>
          <cell r="C291">
            <v>2</v>
          </cell>
          <cell r="D291" t="str">
            <v>C</v>
          </cell>
          <cell r="E291">
            <v>4.1900000000000004</v>
          </cell>
          <cell r="F291">
            <v>1.83</v>
          </cell>
          <cell r="G291">
            <v>4.1900000000000004</v>
          </cell>
        </row>
        <row r="292">
          <cell r="A292" t="str">
            <v>128X1,5</v>
          </cell>
          <cell r="B292">
            <v>128</v>
          </cell>
          <cell r="C292">
            <v>1.5</v>
          </cell>
          <cell r="D292" t="str">
            <v>F</v>
          </cell>
          <cell r="E292">
            <v>4.1900000000000004</v>
          </cell>
          <cell r="F292">
            <v>1.67</v>
          </cell>
          <cell r="G292">
            <v>4.1900000000000004</v>
          </cell>
        </row>
        <row r="293">
          <cell r="A293" t="str">
            <v>129X1,5</v>
          </cell>
          <cell r="B293">
            <v>129</v>
          </cell>
          <cell r="C293">
            <v>1.5</v>
          </cell>
          <cell r="D293" t="str">
            <v>F</v>
          </cell>
          <cell r="E293">
            <v>4.1900000000000004</v>
          </cell>
          <cell r="F293">
            <v>2.2190057999999997</v>
          </cell>
          <cell r="G293">
            <v>4.1900000000000004</v>
          </cell>
        </row>
        <row r="294">
          <cell r="A294" t="str">
            <v>129X2</v>
          </cell>
          <cell r="B294">
            <v>129</v>
          </cell>
          <cell r="C294">
            <v>2</v>
          </cell>
          <cell r="D294" t="str">
            <v>F</v>
          </cell>
          <cell r="E294">
            <v>4.1900000000000004</v>
          </cell>
          <cell r="F294">
            <v>2.2535735200000002</v>
          </cell>
          <cell r="G294">
            <v>4.1900000000000004</v>
          </cell>
        </row>
        <row r="295">
          <cell r="A295" t="str">
            <v>129X2</v>
          </cell>
          <cell r="B295">
            <v>129</v>
          </cell>
          <cell r="C295">
            <v>2</v>
          </cell>
          <cell r="D295" t="str">
            <v>C</v>
          </cell>
          <cell r="E295">
            <v>4.1900000000000004</v>
          </cell>
          <cell r="F295">
            <v>4.649881456000001</v>
          </cell>
          <cell r="G295">
            <v>4.649881456000001</v>
          </cell>
        </row>
        <row r="296">
          <cell r="A296" t="str">
            <v>129X3</v>
          </cell>
          <cell r="B296">
            <v>129</v>
          </cell>
          <cell r="C296">
            <v>3</v>
          </cell>
          <cell r="D296" t="str">
            <v>C</v>
          </cell>
          <cell r="E296">
            <v>4.1900000000000004</v>
          </cell>
          <cell r="F296">
            <v>4.7557605920000006</v>
          </cell>
          <cell r="G296">
            <v>4.7557605920000006</v>
          </cell>
        </row>
        <row r="297">
          <cell r="A297" t="str">
            <v>139,7X1,5</v>
          </cell>
          <cell r="B297">
            <v>139.69999999999999</v>
          </cell>
          <cell r="C297">
            <v>1.5</v>
          </cell>
          <cell r="D297" t="str">
            <v>F</v>
          </cell>
          <cell r="E297">
            <v>4.54</v>
          </cell>
          <cell r="F297">
            <v>2.9213974239999994</v>
          </cell>
          <cell r="G297">
            <v>4.54</v>
          </cell>
        </row>
        <row r="298">
          <cell r="A298" t="str">
            <v>139,7X2</v>
          </cell>
          <cell r="B298">
            <v>139.69999999999999</v>
          </cell>
          <cell r="C298">
            <v>2</v>
          </cell>
          <cell r="D298" t="str">
            <v>C</v>
          </cell>
          <cell r="E298">
            <v>4.54</v>
          </cell>
          <cell r="F298">
            <v>7.4181541456000009</v>
          </cell>
          <cell r="G298">
            <v>7.4181541456000009</v>
          </cell>
        </row>
        <row r="299">
          <cell r="A299" t="str">
            <v>139,7X2,6</v>
          </cell>
          <cell r="B299">
            <v>139.69999999999999</v>
          </cell>
          <cell r="C299">
            <v>2.6</v>
          </cell>
          <cell r="D299" t="str">
            <v>C</v>
          </cell>
          <cell r="E299">
            <v>4.54</v>
          </cell>
          <cell r="F299">
            <v>7.4873683614400006</v>
          </cell>
          <cell r="G299">
            <v>7.4873683614400006</v>
          </cell>
        </row>
        <row r="300">
          <cell r="A300" t="str">
            <v>139,7X3</v>
          </cell>
          <cell r="B300">
            <v>139.69999999999999</v>
          </cell>
          <cell r="C300">
            <v>3</v>
          </cell>
          <cell r="D300" t="str">
            <v>C</v>
          </cell>
          <cell r="E300">
            <v>4.54</v>
          </cell>
          <cell r="F300">
            <v>7.5331696264000003</v>
          </cell>
          <cell r="G300">
            <v>7.5331696264000003</v>
          </cell>
        </row>
        <row r="301">
          <cell r="A301" t="str">
            <v>139,7X3,6</v>
          </cell>
          <cell r="B301">
            <v>139.69999999999999</v>
          </cell>
          <cell r="C301">
            <v>3.6</v>
          </cell>
          <cell r="D301" t="str">
            <v>C</v>
          </cell>
          <cell r="E301">
            <v>4.54</v>
          </cell>
          <cell r="F301">
            <v>7.6013592054400014</v>
          </cell>
          <cell r="G301">
            <v>7.6013592054400014</v>
          </cell>
        </row>
        <row r="302">
          <cell r="A302" t="str">
            <v>139,7X4</v>
          </cell>
          <cell r="B302">
            <v>139.69999999999999</v>
          </cell>
          <cell r="C302">
            <v>4</v>
          </cell>
          <cell r="D302" t="str">
            <v>C</v>
          </cell>
          <cell r="E302">
            <v>4.54</v>
          </cell>
          <cell r="F302">
            <v>7.6464773792000011</v>
          </cell>
          <cell r="G302">
            <v>7.6464773792000011</v>
          </cell>
        </row>
        <row r="303">
          <cell r="A303" t="str">
            <v>153X1,5</v>
          </cell>
          <cell r="B303">
            <v>153</v>
          </cell>
          <cell r="C303">
            <v>1.5</v>
          </cell>
          <cell r="D303" t="str">
            <v>F</v>
          </cell>
          <cell r="E303">
            <v>5</v>
          </cell>
          <cell r="F303">
            <v>2.35</v>
          </cell>
          <cell r="G303">
            <v>5</v>
          </cell>
        </row>
        <row r="304">
          <cell r="A304" t="str">
            <v>154X2</v>
          </cell>
          <cell r="B304">
            <v>154</v>
          </cell>
          <cell r="C304">
            <v>2</v>
          </cell>
          <cell r="D304" t="str">
            <v>F</v>
          </cell>
          <cell r="E304">
            <v>5</v>
          </cell>
          <cell r="F304">
            <v>4.3617675199999999</v>
          </cell>
          <cell r="G304">
            <v>5</v>
          </cell>
        </row>
        <row r="305">
          <cell r="A305" t="str">
            <v>154X2</v>
          </cell>
          <cell r="B305">
            <v>154</v>
          </cell>
          <cell r="C305">
            <v>2</v>
          </cell>
          <cell r="D305" t="str">
            <v>C</v>
          </cell>
          <cell r="E305">
            <v>5</v>
          </cell>
          <cell r="F305">
            <v>8.5425746560000011</v>
          </cell>
          <cell r="G305">
            <v>8.5425746560000011</v>
          </cell>
        </row>
        <row r="306">
          <cell r="A306" t="str">
            <v>154X3</v>
          </cell>
          <cell r="B306">
            <v>154</v>
          </cell>
          <cell r="C306">
            <v>3</v>
          </cell>
          <cell r="D306" t="str">
            <v>C</v>
          </cell>
          <cell r="E306">
            <v>5</v>
          </cell>
          <cell r="F306">
            <v>8.6698003920000009</v>
          </cell>
          <cell r="G306">
            <v>8.6698003920000009</v>
          </cell>
        </row>
        <row r="307">
          <cell r="A307" t="str">
            <v>155X2,5</v>
          </cell>
          <cell r="B307">
            <v>155</v>
          </cell>
          <cell r="C307">
            <v>2.5</v>
          </cell>
          <cell r="D307" t="str">
            <v>C</v>
          </cell>
          <cell r="E307">
            <v>5</v>
          </cell>
          <cell r="F307">
            <v>8.6698003920000009</v>
          </cell>
          <cell r="G307">
            <v>8.6698003920000009</v>
          </cell>
        </row>
        <row r="308">
          <cell r="A308" t="str">
            <v>156X3</v>
          </cell>
          <cell r="B308">
            <v>156</v>
          </cell>
          <cell r="C308">
            <v>3</v>
          </cell>
          <cell r="D308" t="str">
            <v>C</v>
          </cell>
          <cell r="E308">
            <v>5</v>
          </cell>
          <cell r="F308">
            <v>8.6698003920000009</v>
          </cell>
          <cell r="G308">
            <v>8.6698003920000009</v>
          </cell>
        </row>
        <row r="309">
          <cell r="A309" t="str">
            <v>159X2</v>
          </cell>
          <cell r="B309">
            <v>159</v>
          </cell>
          <cell r="C309">
            <v>2</v>
          </cell>
          <cell r="D309" t="str">
            <v>C</v>
          </cell>
          <cell r="E309">
            <v>5</v>
          </cell>
          <cell r="F309">
            <v>8.6</v>
          </cell>
          <cell r="G309">
            <v>8.6</v>
          </cell>
        </row>
        <row r="310">
          <cell r="A310" t="str">
            <v>159X3</v>
          </cell>
          <cell r="B310">
            <v>159</v>
          </cell>
          <cell r="C310">
            <v>3</v>
          </cell>
          <cell r="D310" t="str">
            <v>C</v>
          </cell>
          <cell r="E310">
            <v>5</v>
          </cell>
          <cell r="F310">
            <v>8.6999999999999993</v>
          </cell>
          <cell r="G310">
            <v>8.6999999999999993</v>
          </cell>
        </row>
        <row r="311">
          <cell r="A311" t="str">
            <v>159X4</v>
          </cell>
          <cell r="B311">
            <v>159</v>
          </cell>
          <cell r="C311">
            <v>4</v>
          </cell>
          <cell r="D311" t="str">
            <v>C</v>
          </cell>
          <cell r="E311">
            <v>5</v>
          </cell>
          <cell r="F311">
            <v>8.8000000000000007</v>
          </cell>
          <cell r="G311">
            <v>8.8000000000000007</v>
          </cell>
        </row>
        <row r="312">
          <cell r="A312" t="str">
            <v>168,3X2</v>
          </cell>
          <cell r="B312">
            <v>168.3</v>
          </cell>
          <cell r="C312">
            <v>2</v>
          </cell>
          <cell r="D312" t="str">
            <v>C</v>
          </cell>
          <cell r="E312">
            <v>5.5</v>
          </cell>
          <cell r="F312">
            <v>9.1169951663999989</v>
          </cell>
          <cell r="G312">
            <v>9.1169951663999989</v>
          </cell>
        </row>
        <row r="313">
          <cell r="A313" t="str">
            <v>168,3X2,6</v>
          </cell>
          <cell r="B313">
            <v>168.3</v>
          </cell>
          <cell r="C313">
            <v>2.6</v>
          </cell>
          <cell r="D313" t="str">
            <v>C</v>
          </cell>
          <cell r="E313">
            <v>5.5</v>
          </cell>
          <cell r="F313">
            <v>9.2008616884799999</v>
          </cell>
          <cell r="G313">
            <v>9.2008616884799999</v>
          </cell>
        </row>
        <row r="314">
          <cell r="A314" t="str">
            <v>168,3X3</v>
          </cell>
          <cell r="B314">
            <v>168.3</v>
          </cell>
          <cell r="C314">
            <v>3</v>
          </cell>
          <cell r="D314" t="str">
            <v>C</v>
          </cell>
          <cell r="E314">
            <v>5.5</v>
          </cell>
          <cell r="F314">
            <v>9.2564311575999998</v>
          </cell>
          <cell r="G314">
            <v>9.2564311575999998</v>
          </cell>
        </row>
        <row r="315">
          <cell r="A315" t="str">
            <v>168,3X3,6</v>
          </cell>
          <cell r="B315">
            <v>168.3</v>
          </cell>
          <cell r="C315">
            <v>3.6</v>
          </cell>
          <cell r="D315" t="str">
            <v>C</v>
          </cell>
          <cell r="E315">
            <v>5.5</v>
          </cell>
          <cell r="F315">
            <v>9.3392730428800004</v>
          </cell>
          <cell r="G315">
            <v>9.3392730428800004</v>
          </cell>
        </row>
        <row r="316">
          <cell r="A316" t="str">
            <v>168,3X4</v>
          </cell>
          <cell r="B316">
            <v>168.3</v>
          </cell>
          <cell r="C316">
            <v>4</v>
          </cell>
          <cell r="D316" t="str">
            <v>C</v>
          </cell>
          <cell r="E316">
            <v>5.5</v>
          </cell>
          <cell r="F316">
            <v>9.3941594208000012</v>
          </cell>
          <cell r="G316">
            <v>9.3941594208000012</v>
          </cell>
        </row>
        <row r="317">
          <cell r="A317" t="str">
            <v>168,3X5</v>
          </cell>
          <cell r="B317">
            <v>168.3</v>
          </cell>
          <cell r="C317">
            <v>5</v>
          </cell>
          <cell r="D317" t="str">
            <v>C</v>
          </cell>
          <cell r="E317">
            <v>5.5</v>
          </cell>
          <cell r="F317">
            <v>9.5301799559999996</v>
          </cell>
          <cell r="G317">
            <v>9.5301799559999996</v>
          </cell>
        </row>
        <row r="318">
          <cell r="A318" t="str">
            <v>203X1,5</v>
          </cell>
          <cell r="B318">
            <v>203</v>
          </cell>
          <cell r="C318">
            <v>1.5</v>
          </cell>
          <cell r="D318" t="str">
            <v>F</v>
          </cell>
          <cell r="E318">
            <v>6.65</v>
          </cell>
          <cell r="F318">
            <v>12.477961056000002</v>
          </cell>
          <cell r="G318">
            <v>12.477961056000002</v>
          </cell>
        </row>
        <row r="319">
          <cell r="A319" t="str">
            <v>204X2</v>
          </cell>
          <cell r="B319">
            <v>204</v>
          </cell>
          <cell r="C319">
            <v>2</v>
          </cell>
          <cell r="D319" t="str">
            <v>F</v>
          </cell>
          <cell r="E319">
            <v>6.65</v>
          </cell>
          <cell r="F319">
            <v>12.477961056000002</v>
          </cell>
          <cell r="G319">
            <v>12.477961056000002</v>
          </cell>
        </row>
        <row r="320">
          <cell r="A320" t="str">
            <v>204X2</v>
          </cell>
          <cell r="B320">
            <v>204</v>
          </cell>
          <cell r="C320">
            <v>2</v>
          </cell>
          <cell r="D320" t="str">
            <v>C</v>
          </cell>
          <cell r="E320">
            <v>6.65</v>
          </cell>
          <cell r="F320">
            <v>18.716941584000004</v>
          </cell>
          <cell r="G320">
            <v>18.716941584000004</v>
          </cell>
        </row>
        <row r="321">
          <cell r="A321" t="str">
            <v>205X2,5</v>
          </cell>
          <cell r="B321">
            <v>205</v>
          </cell>
          <cell r="C321">
            <v>2.5</v>
          </cell>
          <cell r="D321" t="str">
            <v>C</v>
          </cell>
          <cell r="E321">
            <v>6.65</v>
          </cell>
          <cell r="F321">
            <v>18.899999999999999</v>
          </cell>
          <cell r="G321">
            <v>18.899999999999999</v>
          </cell>
        </row>
        <row r="322">
          <cell r="A322" t="str">
            <v>206X3</v>
          </cell>
          <cell r="B322">
            <v>206</v>
          </cell>
          <cell r="C322">
            <v>3</v>
          </cell>
          <cell r="D322" t="str">
            <v>C</v>
          </cell>
          <cell r="E322">
            <v>6.65</v>
          </cell>
          <cell r="F322">
            <v>19.049999999999997</v>
          </cell>
          <cell r="G322">
            <v>19.049999999999997</v>
          </cell>
        </row>
        <row r="323">
          <cell r="A323" t="str">
            <v>219,1X2</v>
          </cell>
          <cell r="B323">
            <v>219.1</v>
          </cell>
          <cell r="C323">
            <v>2</v>
          </cell>
          <cell r="D323" t="str">
            <v>C</v>
          </cell>
          <cell r="E323">
            <v>7.15</v>
          </cell>
          <cell r="F323">
            <v>20.405621623199998</v>
          </cell>
          <cell r="G323">
            <v>20.405621623199998</v>
          </cell>
        </row>
        <row r="324">
          <cell r="A324" t="str">
            <v>219,1X2,6</v>
          </cell>
          <cell r="B324">
            <v>219.1</v>
          </cell>
          <cell r="C324">
            <v>2.6</v>
          </cell>
          <cell r="D324" t="str">
            <v>C</v>
          </cell>
          <cell r="E324">
            <v>7.15</v>
          </cell>
          <cell r="F324">
            <v>20.570460068399999</v>
          </cell>
          <cell r="G324">
            <v>20.570460068399999</v>
          </cell>
        </row>
        <row r="325">
          <cell r="A325" t="str">
            <v>219,1X3</v>
          </cell>
          <cell r="B325">
            <v>219.1</v>
          </cell>
          <cell r="C325">
            <v>3</v>
          </cell>
          <cell r="D325" t="str">
            <v>C</v>
          </cell>
          <cell r="E325">
            <v>7.15</v>
          </cell>
          <cell r="F325">
            <v>20.679840046800003</v>
          </cell>
          <cell r="G325">
            <v>20.679840046800003</v>
          </cell>
        </row>
        <row r="326">
          <cell r="A326" t="str">
            <v>219,1X3,6</v>
          </cell>
          <cell r="B326">
            <v>219.1</v>
          </cell>
          <cell r="C326">
            <v>3.6</v>
          </cell>
          <cell r="D326" t="str">
            <v>C</v>
          </cell>
          <cell r="E326">
            <v>7.15</v>
          </cell>
          <cell r="F326">
            <v>20.843141536800001</v>
          </cell>
          <cell r="G326">
            <v>20.843141536800001</v>
          </cell>
        </row>
        <row r="327">
          <cell r="A327" t="str">
            <v>219,1X4</v>
          </cell>
          <cell r="B327">
            <v>219.1</v>
          </cell>
          <cell r="C327">
            <v>4</v>
          </cell>
          <cell r="D327" t="str">
            <v>C</v>
          </cell>
          <cell r="E327">
            <v>7.15</v>
          </cell>
          <cell r="F327">
            <v>20.9514968784</v>
          </cell>
          <cell r="G327">
            <v>20.9514968784</v>
          </cell>
        </row>
        <row r="328">
          <cell r="A328" t="str">
            <v>219,1X5</v>
          </cell>
          <cell r="B328">
            <v>219.1</v>
          </cell>
          <cell r="C328">
            <v>5</v>
          </cell>
          <cell r="D328" t="str">
            <v>C</v>
          </cell>
          <cell r="E328">
            <v>7.15</v>
          </cell>
          <cell r="F328">
            <v>21.220592117999999</v>
          </cell>
          <cell r="G328">
            <v>21.220592117999999</v>
          </cell>
        </row>
      </sheetData>
      <sheetData sheetId="3">
        <row r="1">
          <cell r="A1" t="str">
            <v>Colonna E: da prendere dal listino originale MM</v>
          </cell>
        </row>
        <row r="2">
          <cell r="A2" t="str">
            <v>Colonne FG: Estratte dal file della creazione del nuovo listino di lucidatura con costi reali. C:\Documenti\Costi\Costi Lucidatura\Listino di lucidatura siderinox 20141111\3 Listino di lucidatura_20141111.xls</v>
          </cell>
        </row>
        <row r="3">
          <cell r="A3" t="str">
            <v>Colonna H: si prende la colonna G e la si aumenta del 30%</v>
          </cell>
        </row>
        <row r="4">
          <cell r="A4" t="str">
            <v>Aggiunte le colonne del calcolo del listino Max … , ossia il valore massimo tra noi ed MM. Il valore Max è quello da usare come prassi, ossia il listino MM tranne che per le posizioni dove siamo + cari "noi".</v>
          </cell>
        </row>
        <row r="7">
          <cell r="A7" t="str">
            <v>Conc</v>
          </cell>
          <cell r="B7" t="str">
            <v>Ø</v>
          </cell>
          <cell r="C7" t="str">
            <v>Sp</v>
          </cell>
          <cell r="D7" t="str">
            <v>Lam</v>
          </cell>
          <cell r="E7" t="str">
            <v>List. MM</v>
          </cell>
          <cell r="F7" t="str">
            <v>SX STANDARD</v>
          </cell>
          <cell r="G7" t="str">
            <v>SX NAUTICO</v>
          </cell>
          <cell r="H7" t="str">
            <v>SX SUPER NAUTICO</v>
          </cell>
          <cell r="I7" t="str">
            <v>Max Standard</v>
          </cell>
          <cell r="J7" t="str">
            <v>Max Nautico</v>
          </cell>
          <cell r="K7" t="str">
            <v>Max Super Nautico</v>
          </cell>
        </row>
        <row r="8">
          <cell r="A8" t="str">
            <v>6X1XF</v>
          </cell>
          <cell r="B8">
            <v>6</v>
          </cell>
          <cell r="C8">
            <v>1</v>
          </cell>
          <cell r="D8" t="str">
            <v>F</v>
          </cell>
          <cell r="E8">
            <v>0</v>
          </cell>
          <cell r="F8">
            <v>0</v>
          </cell>
          <cell r="G8">
            <v>0</v>
          </cell>
          <cell r="H8">
            <v>0</v>
          </cell>
          <cell r="I8">
            <v>0</v>
          </cell>
          <cell r="J8">
            <v>0</v>
          </cell>
          <cell r="K8">
            <v>0</v>
          </cell>
        </row>
        <row r="9">
          <cell r="A9" t="str">
            <v>8X1XF</v>
          </cell>
          <cell r="B9">
            <v>8</v>
          </cell>
          <cell r="C9">
            <v>1</v>
          </cell>
          <cell r="D9" t="str">
            <v>F</v>
          </cell>
          <cell r="E9">
            <v>0</v>
          </cell>
          <cell r="F9">
            <v>0.38896616000000001</v>
          </cell>
          <cell r="G9">
            <v>0.38896616000000001</v>
          </cell>
          <cell r="H9">
            <v>0.50565600799999999</v>
          </cell>
          <cell r="I9">
            <v>0.38896616000000001</v>
          </cell>
          <cell r="J9">
            <v>0.38896616000000001</v>
          </cell>
          <cell r="K9">
            <v>0.50565600799999999</v>
          </cell>
        </row>
        <row r="10">
          <cell r="A10" t="str">
            <v>10X1XF</v>
          </cell>
          <cell r="B10">
            <v>10</v>
          </cell>
          <cell r="C10">
            <v>1</v>
          </cell>
          <cell r="D10" t="str">
            <v>F</v>
          </cell>
          <cell r="E10">
            <v>0</v>
          </cell>
          <cell r="F10">
            <v>0.39006792000000007</v>
          </cell>
          <cell r="G10">
            <v>0.39006792000000007</v>
          </cell>
          <cell r="H10">
            <v>0.50708829600000016</v>
          </cell>
          <cell r="I10">
            <v>0.39006792000000007</v>
          </cell>
          <cell r="J10">
            <v>0.39006792000000007</v>
          </cell>
          <cell r="K10">
            <v>0.50708829600000016</v>
          </cell>
        </row>
        <row r="11">
          <cell r="A11" t="str">
            <v>10X1,5XF</v>
          </cell>
          <cell r="B11">
            <v>10</v>
          </cell>
          <cell r="C11">
            <v>1.5</v>
          </cell>
          <cell r="D11" t="str">
            <v>F</v>
          </cell>
          <cell r="E11">
            <v>0</v>
          </cell>
          <cell r="F11">
            <v>0.39213371999999996</v>
          </cell>
          <cell r="G11">
            <v>0.39213371999999996</v>
          </cell>
          <cell r="H11">
            <v>0.50977383599999992</v>
          </cell>
          <cell r="I11">
            <v>0.39213371999999996</v>
          </cell>
          <cell r="J11">
            <v>0.39213371999999996</v>
          </cell>
          <cell r="K11">
            <v>0.50977383599999992</v>
          </cell>
        </row>
        <row r="12">
          <cell r="A12" t="str">
            <v>12X1XF</v>
          </cell>
          <cell r="B12">
            <v>12</v>
          </cell>
          <cell r="C12">
            <v>1</v>
          </cell>
          <cell r="D12" t="str">
            <v>F</v>
          </cell>
          <cell r="E12">
            <v>0.61959334183765702</v>
          </cell>
          <cell r="F12">
            <v>0.39116967999999996</v>
          </cell>
          <cell r="G12">
            <v>0.39116967999999996</v>
          </cell>
          <cell r="H12">
            <v>0.508520584</v>
          </cell>
          <cell r="I12">
            <v>0.61959334183765702</v>
          </cell>
          <cell r="J12">
            <v>0.61959334183765702</v>
          </cell>
          <cell r="K12">
            <v>0.61959334183765702</v>
          </cell>
        </row>
        <row r="13">
          <cell r="A13" t="str">
            <v>12X1,2XF</v>
          </cell>
          <cell r="B13">
            <v>12</v>
          </cell>
          <cell r="C13">
            <v>1.2</v>
          </cell>
          <cell r="D13" t="str">
            <v>F</v>
          </cell>
          <cell r="E13">
            <v>0.61959334183765702</v>
          </cell>
          <cell r="F13">
            <v>0.39224940480000003</v>
          </cell>
          <cell r="G13">
            <v>0.39224940480000003</v>
          </cell>
          <cell r="H13">
            <v>0.50992422624000011</v>
          </cell>
          <cell r="I13">
            <v>0.61959334183765702</v>
          </cell>
          <cell r="J13">
            <v>0.61959334183765702</v>
          </cell>
          <cell r="K13">
            <v>0.61959334183765702</v>
          </cell>
        </row>
        <row r="14">
          <cell r="A14" t="str">
            <v>12X1,5XF</v>
          </cell>
          <cell r="B14">
            <v>12</v>
          </cell>
          <cell r="C14">
            <v>1.5</v>
          </cell>
          <cell r="D14" t="str">
            <v>F</v>
          </cell>
          <cell r="E14">
            <v>0.61959334183765691</v>
          </cell>
          <cell r="F14">
            <v>0.39378636</v>
          </cell>
          <cell r="G14">
            <v>0.39378636</v>
          </cell>
          <cell r="H14">
            <v>0.51192226800000007</v>
          </cell>
          <cell r="I14">
            <v>0.61959334183765691</v>
          </cell>
          <cell r="J14">
            <v>0.61959334183765691</v>
          </cell>
          <cell r="K14">
            <v>0.61959334183765691</v>
          </cell>
        </row>
        <row r="15">
          <cell r="A15" t="str">
            <v>12X2Xc</v>
          </cell>
          <cell r="B15">
            <v>12</v>
          </cell>
          <cell r="C15">
            <v>2</v>
          </cell>
          <cell r="D15" t="str">
            <v>c</v>
          </cell>
          <cell r="E15">
            <v>0.61959334183765691</v>
          </cell>
          <cell r="F15">
            <v>0.39612760000000002</v>
          </cell>
          <cell r="G15">
            <v>0.39612760000000002</v>
          </cell>
          <cell r="H15">
            <v>0.5149658800000001</v>
          </cell>
          <cell r="I15">
            <v>0.61959334183765691</v>
          </cell>
          <cell r="J15">
            <v>0.61959334183765691</v>
          </cell>
          <cell r="K15">
            <v>0.61959334183765691</v>
          </cell>
        </row>
        <row r="16">
          <cell r="A16" t="str">
            <v>13X1XF</v>
          </cell>
          <cell r="B16">
            <v>13</v>
          </cell>
          <cell r="C16">
            <v>1</v>
          </cell>
          <cell r="D16" t="str">
            <v>F</v>
          </cell>
          <cell r="E16">
            <v>0.61959334183765691</v>
          </cell>
          <cell r="F16">
            <v>0.39378636</v>
          </cell>
          <cell r="G16">
            <v>0.39378636</v>
          </cell>
          <cell r="H16">
            <v>0.51192226800000007</v>
          </cell>
          <cell r="I16">
            <v>0.61959334183765691</v>
          </cell>
          <cell r="J16">
            <v>0.61959334183765691</v>
          </cell>
          <cell r="K16">
            <v>0.61959334183765691</v>
          </cell>
        </row>
        <row r="17">
          <cell r="A17" t="str">
            <v>14X1XF</v>
          </cell>
          <cell r="B17">
            <v>14</v>
          </cell>
          <cell r="C17">
            <v>1</v>
          </cell>
          <cell r="D17" t="str">
            <v>F</v>
          </cell>
          <cell r="E17">
            <v>0.61959334183765691</v>
          </cell>
          <cell r="F17">
            <v>0.39227144000000003</v>
          </cell>
          <cell r="G17">
            <v>0.39227144000000003</v>
          </cell>
          <cell r="H17">
            <v>0.50995287200000006</v>
          </cell>
          <cell r="I17">
            <v>0.61959334183765691</v>
          </cell>
          <cell r="J17">
            <v>0.61959334183765691</v>
          </cell>
          <cell r="K17">
            <v>0.61959334183765691</v>
          </cell>
        </row>
        <row r="18">
          <cell r="A18" t="str">
            <v>14X1,5XF</v>
          </cell>
          <cell r="B18">
            <v>14</v>
          </cell>
          <cell r="C18">
            <v>1.5</v>
          </cell>
          <cell r="D18" t="str">
            <v>F</v>
          </cell>
          <cell r="E18">
            <v>0.61959334183765691</v>
          </cell>
          <cell r="F18">
            <v>0.39543899999999998</v>
          </cell>
          <cell r="G18">
            <v>0.39543899999999998</v>
          </cell>
          <cell r="H18">
            <v>0.51407069999999999</v>
          </cell>
          <cell r="I18">
            <v>0.61959334183765691</v>
          </cell>
          <cell r="J18">
            <v>0.61959334183765691</v>
          </cell>
          <cell r="K18">
            <v>0.61959334183765691</v>
          </cell>
        </row>
        <row r="19">
          <cell r="A19" t="str">
            <v>14X2XC</v>
          </cell>
          <cell r="B19">
            <v>14</v>
          </cell>
          <cell r="C19">
            <v>2</v>
          </cell>
          <cell r="D19" t="str">
            <v>C</v>
          </cell>
          <cell r="E19">
            <v>0.61959334183765691</v>
          </cell>
          <cell r="F19">
            <v>0.39833111999999998</v>
          </cell>
          <cell r="G19">
            <v>0.39833111999999998</v>
          </cell>
          <cell r="H19">
            <v>0.51783045599999999</v>
          </cell>
          <cell r="I19">
            <v>0.61959334183765691</v>
          </cell>
          <cell r="J19">
            <v>0.61959334183765691</v>
          </cell>
          <cell r="K19">
            <v>0.61959334183765691</v>
          </cell>
        </row>
        <row r="20">
          <cell r="A20" t="str">
            <v>15X1XF</v>
          </cell>
          <cell r="B20">
            <v>15</v>
          </cell>
          <cell r="C20">
            <v>1</v>
          </cell>
          <cell r="D20" t="str">
            <v>F</v>
          </cell>
          <cell r="E20">
            <v>0.61959334183765691</v>
          </cell>
          <cell r="F20">
            <v>0.39282232</v>
          </cell>
          <cell r="G20">
            <v>0.39282232</v>
          </cell>
          <cell r="H20">
            <v>0.51066901600000003</v>
          </cell>
          <cell r="I20">
            <v>0.61959334183765691</v>
          </cell>
          <cell r="J20">
            <v>0.61959334183765691</v>
          </cell>
          <cell r="K20">
            <v>0.61959334183765691</v>
          </cell>
        </row>
        <row r="21">
          <cell r="A21" t="str">
            <v>15X1,5XF</v>
          </cell>
          <cell r="B21">
            <v>15</v>
          </cell>
          <cell r="C21">
            <v>1.5</v>
          </cell>
          <cell r="D21" t="str">
            <v>F</v>
          </cell>
          <cell r="E21">
            <v>0.61959334183765691</v>
          </cell>
          <cell r="F21">
            <v>0.39626532000000009</v>
          </cell>
          <cell r="G21">
            <v>0.39626532000000009</v>
          </cell>
          <cell r="H21">
            <v>0.51514491600000012</v>
          </cell>
          <cell r="I21">
            <v>0.61959334183765691</v>
          </cell>
          <cell r="J21">
            <v>0.61959334183765691</v>
          </cell>
          <cell r="K21">
            <v>0.61959334183765691</v>
          </cell>
        </row>
        <row r="22">
          <cell r="A22" t="str">
            <v>15X2XC</v>
          </cell>
          <cell r="B22">
            <v>15</v>
          </cell>
          <cell r="C22">
            <v>2</v>
          </cell>
          <cell r="D22" t="str">
            <v>C</v>
          </cell>
          <cell r="E22">
            <v>0.61959334183765691</v>
          </cell>
          <cell r="F22">
            <v>0.39943288000000005</v>
          </cell>
          <cell r="G22">
            <v>0.39943288000000005</v>
          </cell>
          <cell r="H22">
            <v>0.51926274400000005</v>
          </cell>
          <cell r="I22">
            <v>0.61959334183765691</v>
          </cell>
          <cell r="J22">
            <v>0.61959334183765691</v>
          </cell>
          <cell r="K22">
            <v>0.61959334183765691</v>
          </cell>
        </row>
        <row r="23">
          <cell r="A23" t="str">
            <v>16X1XF</v>
          </cell>
          <cell r="B23">
            <v>16</v>
          </cell>
          <cell r="C23">
            <v>1</v>
          </cell>
          <cell r="D23" t="str">
            <v>F</v>
          </cell>
          <cell r="E23">
            <v>0.61959334183765691</v>
          </cell>
          <cell r="F23">
            <v>0.39337320000000009</v>
          </cell>
          <cell r="G23">
            <v>0.39337320000000009</v>
          </cell>
          <cell r="H23">
            <v>0.51138516000000012</v>
          </cell>
          <cell r="I23">
            <v>0.61959334183765691</v>
          </cell>
          <cell r="J23">
            <v>0.61959334183765691</v>
          </cell>
          <cell r="K23">
            <v>0.61959334183765691</v>
          </cell>
        </row>
        <row r="24">
          <cell r="A24" t="str">
            <v>16X1,2XF</v>
          </cell>
          <cell r="B24">
            <v>16</v>
          </cell>
          <cell r="C24">
            <v>1.2</v>
          </cell>
          <cell r="D24" t="str">
            <v>F</v>
          </cell>
          <cell r="E24">
            <v>0.61959334183765691</v>
          </cell>
          <cell r="F24">
            <v>0.39489362880000006</v>
          </cell>
          <cell r="G24">
            <v>0.39489362880000006</v>
          </cell>
          <cell r="H24">
            <v>0.51336171744000014</v>
          </cell>
          <cell r="I24">
            <v>0.61959334183765691</v>
          </cell>
          <cell r="J24">
            <v>0.61959334183765691</v>
          </cell>
          <cell r="K24">
            <v>0.61959334183765691</v>
          </cell>
        </row>
        <row r="25">
          <cell r="A25" t="str">
            <v>16X1,5XF</v>
          </cell>
          <cell r="B25">
            <v>16</v>
          </cell>
          <cell r="C25">
            <v>1.5</v>
          </cell>
          <cell r="D25" t="str">
            <v>F</v>
          </cell>
          <cell r="E25">
            <v>0.61959334183765691</v>
          </cell>
          <cell r="F25">
            <v>0.39709164000000002</v>
          </cell>
          <cell r="G25">
            <v>0.39709164000000002</v>
          </cell>
          <cell r="H25">
            <v>0.51621913200000002</v>
          </cell>
          <cell r="I25">
            <v>0.61959334183765691</v>
          </cell>
          <cell r="J25">
            <v>0.61959334183765691</v>
          </cell>
          <cell r="K25">
            <v>0.61959334183765691</v>
          </cell>
        </row>
        <row r="26">
          <cell r="A26" t="str">
            <v>16X2XC</v>
          </cell>
          <cell r="B26">
            <v>16</v>
          </cell>
          <cell r="C26">
            <v>2</v>
          </cell>
          <cell r="D26" t="str">
            <v>C</v>
          </cell>
          <cell r="E26">
            <v>0.61959334183765691</v>
          </cell>
          <cell r="F26">
            <v>0.40053464</v>
          </cell>
          <cell r="G26">
            <v>0.40053464</v>
          </cell>
          <cell r="H26">
            <v>0.520695032</v>
          </cell>
          <cell r="I26">
            <v>0.61959334183765691</v>
          </cell>
          <cell r="J26">
            <v>0.61959334183765691</v>
          </cell>
          <cell r="K26">
            <v>0.61959334183765691</v>
          </cell>
        </row>
        <row r="27">
          <cell r="A27" t="str">
            <v>17,2X1XF</v>
          </cell>
          <cell r="B27">
            <v>17.2</v>
          </cell>
          <cell r="C27">
            <v>1</v>
          </cell>
          <cell r="D27" t="str">
            <v>F</v>
          </cell>
          <cell r="E27">
            <v>0.61959334183765691</v>
          </cell>
          <cell r="F27">
            <v>0.39403425600000008</v>
          </cell>
          <cell r="G27">
            <v>0.39403425600000008</v>
          </cell>
          <cell r="H27">
            <v>0.51224453280000015</v>
          </cell>
          <cell r="I27">
            <v>0.61959334183765691</v>
          </cell>
          <cell r="J27">
            <v>0.61959334183765691</v>
          </cell>
          <cell r="K27">
            <v>0.61959334183765691</v>
          </cell>
        </row>
        <row r="28">
          <cell r="A28" t="str">
            <v>17,2X1,2XF</v>
          </cell>
          <cell r="B28">
            <v>17.2</v>
          </cell>
          <cell r="C28">
            <v>1.2</v>
          </cell>
          <cell r="D28" t="str">
            <v>F</v>
          </cell>
          <cell r="E28">
            <v>0.61959334183765691</v>
          </cell>
          <cell r="F28">
            <v>0.39568689600000007</v>
          </cell>
          <cell r="G28">
            <v>0.39568689600000007</v>
          </cell>
          <cell r="H28">
            <v>0.51439296480000007</v>
          </cell>
          <cell r="I28">
            <v>0.61959334183765691</v>
          </cell>
          <cell r="J28">
            <v>0.61959334183765691</v>
          </cell>
          <cell r="K28">
            <v>0.61959334183765691</v>
          </cell>
        </row>
        <row r="29">
          <cell r="A29" t="str">
            <v>17,2X1,5XF</v>
          </cell>
          <cell r="B29">
            <v>17.2</v>
          </cell>
          <cell r="C29">
            <v>1.5</v>
          </cell>
          <cell r="D29" t="str">
            <v>F</v>
          </cell>
          <cell r="E29">
            <v>0.61959334183765691</v>
          </cell>
          <cell r="F29">
            <v>0.39808322400000007</v>
          </cell>
          <cell r="G29">
            <v>0.39808322400000007</v>
          </cell>
          <cell r="H29">
            <v>0.51750819120000013</v>
          </cell>
          <cell r="I29">
            <v>0.61959334183765691</v>
          </cell>
          <cell r="J29">
            <v>0.61959334183765691</v>
          </cell>
          <cell r="K29">
            <v>0.61959334183765691</v>
          </cell>
        </row>
        <row r="30">
          <cell r="A30" t="str">
            <v>17,2X1,6XF</v>
          </cell>
          <cell r="B30">
            <v>17.2</v>
          </cell>
          <cell r="C30">
            <v>1.6</v>
          </cell>
          <cell r="D30" t="str">
            <v>F</v>
          </cell>
          <cell r="E30">
            <v>0.61959334183765691</v>
          </cell>
          <cell r="F30">
            <v>0.39885996480000008</v>
          </cell>
          <cell r="G30">
            <v>0.39885996480000008</v>
          </cell>
          <cell r="H30">
            <v>0.51851795424000013</v>
          </cell>
          <cell r="I30">
            <v>0.61959334183765691</v>
          </cell>
          <cell r="J30">
            <v>0.61959334183765691</v>
          </cell>
          <cell r="K30">
            <v>0.61959334183765691</v>
          </cell>
        </row>
        <row r="31">
          <cell r="A31" t="str">
            <v>17,2X2XC</v>
          </cell>
          <cell r="B31">
            <v>17.2</v>
          </cell>
          <cell r="C31">
            <v>2</v>
          </cell>
          <cell r="D31" t="str">
            <v>C</v>
          </cell>
          <cell r="E31">
            <v>0.61959334183765691</v>
          </cell>
          <cell r="F31">
            <v>0.40185675200000009</v>
          </cell>
          <cell r="G31">
            <v>0.40185675200000009</v>
          </cell>
          <cell r="H31">
            <v>0.52241377760000018</v>
          </cell>
          <cell r="I31">
            <v>0.61959334183765691</v>
          </cell>
          <cell r="J31">
            <v>0.61959334183765691</v>
          </cell>
          <cell r="K31">
            <v>0.61959334183765691</v>
          </cell>
        </row>
        <row r="32">
          <cell r="A32" t="str">
            <v>17,2X2,3XC</v>
          </cell>
          <cell r="B32">
            <v>17.2</v>
          </cell>
          <cell r="C32">
            <v>2.2999999999999998</v>
          </cell>
          <cell r="D32" t="str">
            <v>C</v>
          </cell>
          <cell r="E32">
            <v>0.61959334183765691</v>
          </cell>
          <cell r="F32">
            <v>0.40398865760000002</v>
          </cell>
          <cell r="G32">
            <v>0.40398865760000002</v>
          </cell>
          <cell r="H32">
            <v>0.52518525488000001</v>
          </cell>
          <cell r="I32">
            <v>0.61959334183765691</v>
          </cell>
          <cell r="J32">
            <v>0.61959334183765691</v>
          </cell>
          <cell r="K32">
            <v>0.61959334183765691</v>
          </cell>
        </row>
        <row r="33">
          <cell r="A33" t="str">
            <v>18X1XF</v>
          </cell>
          <cell r="B33">
            <v>18</v>
          </cell>
          <cell r="C33">
            <v>1</v>
          </cell>
          <cell r="D33" t="str">
            <v>F</v>
          </cell>
          <cell r="E33">
            <v>0.61959334183765691</v>
          </cell>
          <cell r="F33">
            <v>0.39447495999999999</v>
          </cell>
          <cell r="G33">
            <v>0.39447495999999999</v>
          </cell>
          <cell r="H33">
            <v>0.51281744799999995</v>
          </cell>
          <cell r="I33">
            <v>0.61959334183765691</v>
          </cell>
          <cell r="J33">
            <v>0.61959334183765691</v>
          </cell>
          <cell r="K33">
            <v>0.61959334183765691</v>
          </cell>
        </row>
        <row r="34">
          <cell r="A34" t="str">
            <v>18X1,2XF</v>
          </cell>
          <cell r="B34">
            <v>18</v>
          </cell>
          <cell r="C34">
            <v>1.2</v>
          </cell>
          <cell r="D34" t="str">
            <v>F</v>
          </cell>
          <cell r="E34">
            <v>0.61959334183765691</v>
          </cell>
          <cell r="F34">
            <v>0.39621574080000005</v>
          </cell>
          <cell r="G34">
            <v>0.39621574080000005</v>
          </cell>
          <cell r="H34">
            <v>0.5150804630400001</v>
          </cell>
          <cell r="I34">
            <v>0.61959334183765691</v>
          </cell>
          <cell r="J34">
            <v>0.61959334183765691</v>
          </cell>
          <cell r="K34">
            <v>0.61959334183765691</v>
          </cell>
        </row>
        <row r="35">
          <cell r="A35" t="str">
            <v>18X1,5XF</v>
          </cell>
          <cell r="B35">
            <v>18</v>
          </cell>
          <cell r="C35">
            <v>1.5</v>
          </cell>
          <cell r="D35" t="str">
            <v>F</v>
          </cell>
          <cell r="E35">
            <v>0.61959334183765691</v>
          </cell>
          <cell r="F35">
            <v>0.39874428000000006</v>
          </cell>
          <cell r="G35">
            <v>0.39874428000000006</v>
          </cell>
          <cell r="H35">
            <v>0.51836756400000006</v>
          </cell>
          <cell r="I35">
            <v>0.61959334183765691</v>
          </cell>
          <cell r="J35">
            <v>0.61959334183765691</v>
          </cell>
          <cell r="K35">
            <v>0.61959334183765691</v>
          </cell>
        </row>
        <row r="36">
          <cell r="A36" t="str">
            <v>18X2XC</v>
          </cell>
          <cell r="B36">
            <v>18</v>
          </cell>
          <cell r="C36">
            <v>2</v>
          </cell>
          <cell r="D36" t="str">
            <v>C</v>
          </cell>
          <cell r="E36">
            <v>0.61959334183765691</v>
          </cell>
          <cell r="F36">
            <v>0.40273816000000007</v>
          </cell>
          <cell r="G36">
            <v>0.40273816000000007</v>
          </cell>
          <cell r="H36">
            <v>0.52355960800000012</v>
          </cell>
          <cell r="I36">
            <v>0.61959334183765691</v>
          </cell>
          <cell r="J36">
            <v>0.61959334183765691</v>
          </cell>
          <cell r="K36">
            <v>0.61959334183765691</v>
          </cell>
        </row>
        <row r="37">
          <cell r="A37" t="str">
            <v>19,05X1XF</v>
          </cell>
          <cell r="B37">
            <v>19.05</v>
          </cell>
          <cell r="C37">
            <v>1</v>
          </cell>
          <cell r="D37" t="str">
            <v>F</v>
          </cell>
          <cell r="E37">
            <v>0.61959334183765691</v>
          </cell>
          <cell r="F37">
            <v>0.39505338400000001</v>
          </cell>
          <cell r="G37">
            <v>0.39505338400000001</v>
          </cell>
          <cell r="H37">
            <v>0.5135693992</v>
          </cell>
          <cell r="I37">
            <v>0.61959334183765691</v>
          </cell>
          <cell r="J37">
            <v>0.61959334183765691</v>
          </cell>
          <cell r="K37">
            <v>0.61959334183765691</v>
          </cell>
        </row>
        <row r="38">
          <cell r="A38" t="str">
            <v>19,05X1,2XF</v>
          </cell>
          <cell r="B38">
            <v>19.05</v>
          </cell>
          <cell r="C38">
            <v>1.2</v>
          </cell>
          <cell r="D38" t="str">
            <v>F</v>
          </cell>
          <cell r="E38">
            <v>0.61959334183765691</v>
          </cell>
          <cell r="F38">
            <v>0.39690984960000009</v>
          </cell>
          <cell r="G38">
            <v>0.39690984960000009</v>
          </cell>
          <cell r="H38">
            <v>0.51598280448000011</v>
          </cell>
          <cell r="I38">
            <v>0.61959334183765691</v>
          </cell>
          <cell r="J38">
            <v>0.61959334183765691</v>
          </cell>
          <cell r="K38">
            <v>0.61959334183765691</v>
          </cell>
        </row>
        <row r="39">
          <cell r="A39" t="str">
            <v>19,05X1,5XF</v>
          </cell>
          <cell r="B39">
            <v>19.05</v>
          </cell>
          <cell r="C39">
            <v>1.5</v>
          </cell>
          <cell r="D39" t="str">
            <v>F</v>
          </cell>
          <cell r="E39">
            <v>0.61959334183765691</v>
          </cell>
          <cell r="F39">
            <v>0.39961191599999996</v>
          </cell>
          <cell r="G39">
            <v>0.39961191599999996</v>
          </cell>
          <cell r="H39">
            <v>0.51949549080000001</v>
          </cell>
          <cell r="I39">
            <v>0.61959334183765691</v>
          </cell>
          <cell r="J39">
            <v>0.61959334183765691</v>
          </cell>
          <cell r="K39">
            <v>0.61959334183765691</v>
          </cell>
        </row>
        <row r="40">
          <cell r="A40" t="str">
            <v>19,05X1,65XF</v>
          </cell>
          <cell r="B40">
            <v>19.05</v>
          </cell>
          <cell r="C40">
            <v>1.65</v>
          </cell>
          <cell r="D40" t="str">
            <v>F</v>
          </cell>
          <cell r="E40">
            <v>0.61959334183765691</v>
          </cell>
          <cell r="F40">
            <v>0.40092576480000003</v>
          </cell>
          <cell r="G40">
            <v>0.40092576480000003</v>
          </cell>
          <cell r="H40">
            <v>0.52120349424000001</v>
          </cell>
          <cell r="I40">
            <v>0.61959334183765691</v>
          </cell>
          <cell r="J40">
            <v>0.61959334183765691</v>
          </cell>
          <cell r="K40">
            <v>0.61959334183765691</v>
          </cell>
        </row>
        <row r="41">
          <cell r="A41" t="str">
            <v>19,05X2XC</v>
          </cell>
          <cell r="B41">
            <v>19.05</v>
          </cell>
          <cell r="C41">
            <v>2</v>
          </cell>
          <cell r="D41" t="str">
            <v>C</v>
          </cell>
          <cell r="E41">
            <v>0.61959334183765691</v>
          </cell>
          <cell r="F41">
            <v>0.40389500800000011</v>
          </cell>
          <cell r="G41">
            <v>0.40389500800000011</v>
          </cell>
          <cell r="H41">
            <v>0.52506351040000021</v>
          </cell>
          <cell r="I41">
            <v>0.61959334183765691</v>
          </cell>
          <cell r="J41">
            <v>0.61959334183765691</v>
          </cell>
          <cell r="K41">
            <v>0.61959334183765691</v>
          </cell>
        </row>
        <row r="42">
          <cell r="A42" t="str">
            <v>19,05X2,11XC</v>
          </cell>
          <cell r="B42">
            <v>19.05</v>
          </cell>
          <cell r="C42">
            <v>2.11</v>
          </cell>
          <cell r="D42" t="str">
            <v>C</v>
          </cell>
          <cell r="E42">
            <v>0.61959334183765691</v>
          </cell>
          <cell r="F42">
            <v>0.40480032419199996</v>
          </cell>
          <cell r="G42">
            <v>0.40480032419199996</v>
          </cell>
          <cell r="H42">
            <v>0.52624042144959993</v>
          </cell>
          <cell r="I42">
            <v>0.61959334183765691</v>
          </cell>
          <cell r="J42">
            <v>0.61959334183765691</v>
          </cell>
          <cell r="K42">
            <v>0.61959334183765691</v>
          </cell>
        </row>
        <row r="43">
          <cell r="A43" t="str">
            <v>20X0,8XF</v>
          </cell>
          <cell r="B43">
            <v>20</v>
          </cell>
          <cell r="C43">
            <v>0.8</v>
          </cell>
          <cell r="D43" t="str">
            <v>F</v>
          </cell>
          <cell r="E43">
            <v>0.61959334183765691</v>
          </cell>
          <cell r="F43">
            <v>0.39357151679999997</v>
          </cell>
          <cell r="G43">
            <v>0.39357151679999997</v>
          </cell>
          <cell r="H43">
            <v>0.51164297183999996</v>
          </cell>
          <cell r="I43">
            <v>0.61959334183765691</v>
          </cell>
          <cell r="J43">
            <v>0.61959334183765691</v>
          </cell>
          <cell r="K43">
            <v>0.61959334183765691</v>
          </cell>
        </row>
        <row r="44">
          <cell r="A44" t="str">
            <v>20X1XF</v>
          </cell>
          <cell r="B44">
            <v>20</v>
          </cell>
          <cell r="C44">
            <v>1</v>
          </cell>
          <cell r="D44" t="str">
            <v>F</v>
          </cell>
          <cell r="E44">
            <v>0.61959334183765691</v>
          </cell>
          <cell r="F44">
            <v>0.39557672000000005</v>
          </cell>
          <cell r="G44">
            <v>0.39557672000000005</v>
          </cell>
          <cell r="H44">
            <v>0.51424973600000012</v>
          </cell>
          <cell r="I44">
            <v>0.61959334183765691</v>
          </cell>
          <cell r="J44">
            <v>0.61959334183765691</v>
          </cell>
          <cell r="K44">
            <v>0.61959334183765691</v>
          </cell>
        </row>
        <row r="45">
          <cell r="A45" t="str">
            <v>20X1,2XF</v>
          </cell>
          <cell r="B45">
            <v>20</v>
          </cell>
          <cell r="C45">
            <v>1.2</v>
          </cell>
          <cell r="D45" t="str">
            <v>F</v>
          </cell>
          <cell r="E45">
            <v>0.61959334183765691</v>
          </cell>
          <cell r="F45">
            <v>0.39753785279999998</v>
          </cell>
          <cell r="G45">
            <v>0.39753785279999998</v>
          </cell>
          <cell r="H45">
            <v>0.51679920863999995</v>
          </cell>
          <cell r="I45">
            <v>0.61959334183765691</v>
          </cell>
          <cell r="J45">
            <v>0.61959334183765691</v>
          </cell>
          <cell r="K45">
            <v>0.61959334183765691</v>
          </cell>
        </row>
        <row r="46">
          <cell r="A46" t="str">
            <v>20X1,5XF</v>
          </cell>
          <cell r="B46">
            <v>20</v>
          </cell>
          <cell r="C46">
            <v>1.5</v>
          </cell>
          <cell r="D46" t="str">
            <v>F</v>
          </cell>
          <cell r="E46">
            <v>0.61959334183765691</v>
          </cell>
          <cell r="F46">
            <v>0.40039692000000005</v>
          </cell>
          <cell r="G46">
            <v>0.40039692000000005</v>
          </cell>
          <cell r="H46">
            <v>0.52051599600000009</v>
          </cell>
          <cell r="I46">
            <v>0.61959334183765691</v>
          </cell>
          <cell r="J46">
            <v>0.61959334183765691</v>
          </cell>
          <cell r="K46">
            <v>0.61959334183765691</v>
          </cell>
        </row>
        <row r="47">
          <cell r="A47" t="str">
            <v>20X2XC</v>
          </cell>
          <cell r="B47">
            <v>20</v>
          </cell>
          <cell r="C47">
            <v>2</v>
          </cell>
          <cell r="D47" t="str">
            <v>C</v>
          </cell>
          <cell r="E47">
            <v>0.61959334183765691</v>
          </cell>
          <cell r="F47">
            <v>0.40494168000000008</v>
          </cell>
          <cell r="G47">
            <v>0.40494168000000008</v>
          </cell>
          <cell r="H47">
            <v>0.52642418400000013</v>
          </cell>
          <cell r="I47">
            <v>0.61959334183765691</v>
          </cell>
          <cell r="J47">
            <v>0.61959334183765691</v>
          </cell>
          <cell r="K47">
            <v>0.61959334183765691</v>
          </cell>
        </row>
        <row r="48">
          <cell r="A48" t="str">
            <v>20X2,5XC</v>
          </cell>
          <cell r="B48">
            <v>20</v>
          </cell>
          <cell r="C48">
            <v>2.5</v>
          </cell>
          <cell r="D48" t="str">
            <v>C</v>
          </cell>
          <cell r="E48">
            <v>0.61959334183765691</v>
          </cell>
          <cell r="F48">
            <v>0.40921099999999999</v>
          </cell>
          <cell r="G48">
            <v>0.40921099999999999</v>
          </cell>
          <cell r="H48">
            <v>0.53197430000000001</v>
          </cell>
          <cell r="I48">
            <v>0.61959334183765691</v>
          </cell>
          <cell r="J48">
            <v>0.61959334183765691</v>
          </cell>
          <cell r="K48">
            <v>0.61959334183765691</v>
          </cell>
        </row>
        <row r="49">
          <cell r="A49" t="str">
            <v>21,3X1XF</v>
          </cell>
          <cell r="B49">
            <v>21.3</v>
          </cell>
          <cell r="C49">
            <v>1</v>
          </cell>
          <cell r="D49" t="str">
            <v>F</v>
          </cell>
          <cell r="E49">
            <v>0.61959334183765691</v>
          </cell>
          <cell r="F49">
            <v>0.39629286399999997</v>
          </cell>
          <cell r="G49">
            <v>0.39629286399999997</v>
          </cell>
          <cell r="H49">
            <v>0.51518072319999997</v>
          </cell>
          <cell r="I49">
            <v>0.61959334183765691</v>
          </cell>
          <cell r="J49">
            <v>0.61959334183765691</v>
          </cell>
          <cell r="K49">
            <v>0.61959334183765691</v>
          </cell>
        </row>
        <row r="50">
          <cell r="A50" t="str">
            <v>21,3X1,5XF</v>
          </cell>
          <cell r="B50">
            <v>21.3</v>
          </cell>
          <cell r="C50">
            <v>1.5</v>
          </cell>
          <cell r="D50" t="str">
            <v>F</v>
          </cell>
          <cell r="E50">
            <v>0.61959334183765691</v>
          </cell>
          <cell r="F50">
            <v>0.40147113600000006</v>
          </cell>
          <cell r="G50">
            <v>0.40147113600000006</v>
          </cell>
          <cell r="H50">
            <v>0.52191247680000008</v>
          </cell>
          <cell r="I50">
            <v>0.61959334183765691</v>
          </cell>
          <cell r="J50">
            <v>0.61959334183765691</v>
          </cell>
          <cell r="K50">
            <v>0.61959334183765691</v>
          </cell>
        </row>
        <row r="51">
          <cell r="A51" t="str">
            <v>21,3X1,6XF</v>
          </cell>
          <cell r="B51">
            <v>21.3</v>
          </cell>
          <cell r="C51">
            <v>1.6</v>
          </cell>
          <cell r="D51" t="str">
            <v>F</v>
          </cell>
          <cell r="E51">
            <v>0.61959334183765691</v>
          </cell>
          <cell r="F51">
            <v>0.40247373760000005</v>
          </cell>
          <cell r="G51">
            <v>0.40247373760000005</v>
          </cell>
          <cell r="H51">
            <v>0.52321585888000011</v>
          </cell>
          <cell r="I51">
            <v>0.61959334183765691</v>
          </cell>
          <cell r="J51">
            <v>0.61959334183765691</v>
          </cell>
          <cell r="K51">
            <v>0.61959334183765691</v>
          </cell>
        </row>
        <row r="52">
          <cell r="A52" t="str">
            <v>21,3X2XC</v>
          </cell>
          <cell r="B52">
            <v>21.3</v>
          </cell>
          <cell r="C52">
            <v>2</v>
          </cell>
          <cell r="D52" t="str">
            <v>C</v>
          </cell>
          <cell r="E52">
            <v>0.61959334183765691</v>
          </cell>
          <cell r="F52">
            <v>0.40637396800000003</v>
          </cell>
          <cell r="G52">
            <v>0.40637396800000003</v>
          </cell>
          <cell r="H52">
            <v>0.52828615840000004</v>
          </cell>
          <cell r="I52">
            <v>0.61959334183765691</v>
          </cell>
          <cell r="J52">
            <v>0.61959334183765691</v>
          </cell>
          <cell r="K52">
            <v>0.61959334183765691</v>
          </cell>
        </row>
        <row r="53">
          <cell r="A53" t="str">
            <v>21,3X2,5XC</v>
          </cell>
          <cell r="B53">
            <v>21.3</v>
          </cell>
          <cell r="C53">
            <v>2.5</v>
          </cell>
          <cell r="D53" t="str">
            <v>C</v>
          </cell>
          <cell r="E53">
            <v>0.61959334183765691</v>
          </cell>
          <cell r="F53">
            <v>0.41100136000000004</v>
          </cell>
          <cell r="G53">
            <v>0.41100136000000004</v>
          </cell>
          <cell r="H53">
            <v>0.53430176800000007</v>
          </cell>
          <cell r="I53">
            <v>0.61959334183765691</v>
          </cell>
          <cell r="J53">
            <v>0.61959334183765691</v>
          </cell>
          <cell r="K53">
            <v>0.61959334183765691</v>
          </cell>
        </row>
        <row r="54">
          <cell r="A54" t="str">
            <v>21,3X2,6XC</v>
          </cell>
          <cell r="B54">
            <v>21.3</v>
          </cell>
          <cell r="C54">
            <v>2.6</v>
          </cell>
          <cell r="D54" t="str">
            <v>C</v>
          </cell>
          <cell r="E54">
            <v>0.61959334183765691</v>
          </cell>
          <cell r="F54">
            <v>0.41189378560000001</v>
          </cell>
          <cell r="G54">
            <v>0.41189378560000001</v>
          </cell>
          <cell r="H54">
            <v>0.53546192128000003</v>
          </cell>
          <cell r="I54">
            <v>0.61959334183765691</v>
          </cell>
          <cell r="J54">
            <v>0.61959334183765691</v>
          </cell>
          <cell r="K54">
            <v>0.61959334183765691</v>
          </cell>
        </row>
        <row r="55">
          <cell r="A55" t="str">
            <v>21,3X3XC</v>
          </cell>
          <cell r="B55">
            <v>21.3</v>
          </cell>
          <cell r="C55">
            <v>3</v>
          </cell>
          <cell r="D55" t="str">
            <v>C</v>
          </cell>
          <cell r="E55">
            <v>0.61959334183765691</v>
          </cell>
          <cell r="F55">
            <v>0.41535331200000009</v>
          </cell>
          <cell r="G55">
            <v>0.41535331200000009</v>
          </cell>
          <cell r="H55">
            <v>0.53995930560000016</v>
          </cell>
          <cell r="I55">
            <v>0.61959334183765691</v>
          </cell>
          <cell r="J55">
            <v>0.61959334183765691</v>
          </cell>
          <cell r="K55">
            <v>0.61959334183765691</v>
          </cell>
        </row>
        <row r="56">
          <cell r="A56" t="str">
            <v>22X0,8XF</v>
          </cell>
          <cell r="B56">
            <v>22</v>
          </cell>
          <cell r="C56">
            <v>0.8</v>
          </cell>
          <cell r="D56" t="str">
            <v>F</v>
          </cell>
          <cell r="E56">
            <v>0.61959334183765691</v>
          </cell>
          <cell r="F56">
            <v>0.39445292479999999</v>
          </cell>
          <cell r="G56">
            <v>0.39445292479999999</v>
          </cell>
          <cell r="H56">
            <v>0.51278880224000001</v>
          </cell>
          <cell r="I56">
            <v>0.61959334183765691</v>
          </cell>
          <cell r="J56">
            <v>0.61959334183765691</v>
          </cell>
          <cell r="K56">
            <v>0.61959334183765691</v>
          </cell>
        </row>
        <row r="57">
          <cell r="A57" t="str">
            <v>22X1XF</v>
          </cell>
          <cell r="B57">
            <v>22</v>
          </cell>
          <cell r="C57">
            <v>1</v>
          </cell>
          <cell r="D57" t="str">
            <v>F</v>
          </cell>
          <cell r="E57">
            <v>0.61959334183765691</v>
          </cell>
          <cell r="F57">
            <v>0.39667848</v>
          </cell>
          <cell r="G57">
            <v>0.39667848</v>
          </cell>
          <cell r="H57">
            <v>0.51568202400000007</v>
          </cell>
          <cell r="I57">
            <v>0.61959334183765691</v>
          </cell>
          <cell r="J57">
            <v>0.61959334183765691</v>
          </cell>
          <cell r="K57">
            <v>0.61959334183765691</v>
          </cell>
        </row>
        <row r="58">
          <cell r="A58" t="str">
            <v>22X1,2XF</v>
          </cell>
          <cell r="B58">
            <v>22</v>
          </cell>
          <cell r="C58">
            <v>1.2</v>
          </cell>
          <cell r="D58" t="str">
            <v>F</v>
          </cell>
          <cell r="E58">
            <v>0.61959334183765691</v>
          </cell>
          <cell r="F58">
            <v>0.39885996480000008</v>
          </cell>
          <cell r="G58">
            <v>0.39885996480000008</v>
          </cell>
          <cell r="H58">
            <v>0.51851795424000013</v>
          </cell>
          <cell r="I58">
            <v>0.61959334183765691</v>
          </cell>
          <cell r="J58">
            <v>0.61959334183765691</v>
          </cell>
          <cell r="K58">
            <v>0.61959334183765691</v>
          </cell>
        </row>
        <row r="59">
          <cell r="A59" t="str">
            <v>22X1,5XF</v>
          </cell>
          <cell r="B59">
            <v>22</v>
          </cell>
          <cell r="C59">
            <v>1.5</v>
          </cell>
          <cell r="D59" t="str">
            <v>F</v>
          </cell>
          <cell r="E59">
            <v>0.61959334183765691</v>
          </cell>
          <cell r="F59">
            <v>0.40204956000000008</v>
          </cell>
          <cell r="G59">
            <v>0.40204956000000008</v>
          </cell>
          <cell r="H59">
            <v>0.52266442800000013</v>
          </cell>
          <cell r="I59">
            <v>0.61959334183765691</v>
          </cell>
          <cell r="J59">
            <v>0.61959334183765691</v>
          </cell>
          <cell r="K59">
            <v>0.61959334183765691</v>
          </cell>
        </row>
        <row r="60">
          <cell r="A60" t="str">
            <v>22X2XC</v>
          </cell>
          <cell r="B60">
            <v>22</v>
          </cell>
          <cell r="C60">
            <v>2</v>
          </cell>
          <cell r="D60" t="str">
            <v>C</v>
          </cell>
          <cell r="E60">
            <v>0.61959334183765691</v>
          </cell>
          <cell r="F60">
            <v>0.40815456</v>
          </cell>
          <cell r="G60">
            <v>0.40815456</v>
          </cell>
          <cell r="H60">
            <v>0.53060092800000003</v>
          </cell>
          <cell r="I60">
            <v>0.61959334183765691</v>
          </cell>
          <cell r="J60">
            <v>0.61959334183765691</v>
          </cell>
          <cell r="K60">
            <v>0.61959334183765691</v>
          </cell>
        </row>
        <row r="61">
          <cell r="A61" t="str">
            <v>23X1,5XF</v>
          </cell>
          <cell r="B61">
            <v>23</v>
          </cell>
          <cell r="C61">
            <v>1.5</v>
          </cell>
          <cell r="D61" t="str">
            <v>F</v>
          </cell>
          <cell r="E61">
            <v>0.61959334183765691</v>
          </cell>
          <cell r="F61">
            <v>0.40287588000000002</v>
          </cell>
          <cell r="G61">
            <v>0.40287588000000002</v>
          </cell>
          <cell r="H61">
            <v>0.52373864400000003</v>
          </cell>
          <cell r="I61">
            <v>0.61959334183765691</v>
          </cell>
          <cell r="J61">
            <v>0.61959334183765691</v>
          </cell>
          <cell r="K61">
            <v>0.61959334183765691</v>
          </cell>
        </row>
        <row r="62">
          <cell r="A62" t="str">
            <v>25X0,8XF</v>
          </cell>
          <cell r="B62">
            <v>25</v>
          </cell>
          <cell r="C62">
            <v>0.8</v>
          </cell>
          <cell r="D62" t="str">
            <v>F</v>
          </cell>
          <cell r="E62">
            <v>0.61959334183765691</v>
          </cell>
          <cell r="F62">
            <v>0.46</v>
          </cell>
          <cell r="G62">
            <v>0.64400000000000002</v>
          </cell>
          <cell r="H62">
            <v>0.83720000000000006</v>
          </cell>
          <cell r="I62">
            <v>0.61959334183765691</v>
          </cell>
          <cell r="J62">
            <v>0.64400000000000002</v>
          </cell>
          <cell r="K62">
            <v>0.83720000000000006</v>
          </cell>
        </row>
        <row r="63">
          <cell r="A63" t="str">
            <v>25X1XF</v>
          </cell>
          <cell r="B63">
            <v>25</v>
          </cell>
          <cell r="C63">
            <v>1</v>
          </cell>
          <cell r="D63" t="str">
            <v>F</v>
          </cell>
          <cell r="E63">
            <v>0.61959334183765691</v>
          </cell>
          <cell r="F63">
            <v>0.46</v>
          </cell>
          <cell r="G63">
            <v>0.64400000000000002</v>
          </cell>
          <cell r="H63">
            <v>0.83720000000000006</v>
          </cell>
          <cell r="I63">
            <v>0.61959334183765691</v>
          </cell>
          <cell r="J63">
            <v>0.64400000000000002</v>
          </cell>
          <cell r="K63">
            <v>0.83720000000000006</v>
          </cell>
        </row>
        <row r="64">
          <cell r="A64" t="str">
            <v>25X1,2XF</v>
          </cell>
          <cell r="B64">
            <v>25</v>
          </cell>
          <cell r="C64">
            <v>1.2</v>
          </cell>
          <cell r="D64" t="str">
            <v>F</v>
          </cell>
          <cell r="E64">
            <v>0.61959334183765691</v>
          </cell>
          <cell r="F64">
            <v>0.46</v>
          </cell>
          <cell r="G64">
            <v>0.64400000000000002</v>
          </cell>
          <cell r="H64">
            <v>0.83720000000000006</v>
          </cell>
          <cell r="I64">
            <v>0.61959334183765691</v>
          </cell>
          <cell r="J64">
            <v>0.64400000000000002</v>
          </cell>
          <cell r="K64">
            <v>0.83720000000000006</v>
          </cell>
        </row>
        <row r="65">
          <cell r="A65" t="str">
            <v>25X1,5XF</v>
          </cell>
          <cell r="B65">
            <v>25</v>
          </cell>
          <cell r="C65">
            <v>1.5</v>
          </cell>
          <cell r="D65" t="str">
            <v>F</v>
          </cell>
          <cell r="E65">
            <v>0.61959334183765691</v>
          </cell>
          <cell r="F65">
            <v>0.46</v>
          </cell>
          <cell r="G65">
            <v>0.64400000000000002</v>
          </cell>
          <cell r="H65">
            <v>0.83720000000000006</v>
          </cell>
          <cell r="I65">
            <v>0.61959334183765691</v>
          </cell>
          <cell r="J65">
            <v>0.64400000000000002</v>
          </cell>
          <cell r="K65">
            <v>0.83720000000000006</v>
          </cell>
        </row>
        <row r="66">
          <cell r="A66" t="str">
            <v>25X2XC</v>
          </cell>
          <cell r="B66">
            <v>25</v>
          </cell>
          <cell r="C66">
            <v>2</v>
          </cell>
          <cell r="D66" t="str">
            <v>C</v>
          </cell>
          <cell r="E66">
            <v>0.61959334183765691</v>
          </cell>
          <cell r="F66">
            <v>1.1040000000000001</v>
          </cell>
          <cell r="G66">
            <v>1.288</v>
          </cell>
          <cell r="H66">
            <v>1.6744000000000001</v>
          </cell>
          <cell r="I66">
            <v>1.1040000000000001</v>
          </cell>
          <cell r="J66">
            <v>1.288</v>
          </cell>
          <cell r="K66">
            <v>1.6744000000000001</v>
          </cell>
        </row>
        <row r="67">
          <cell r="A67" t="str">
            <v>25X2,5XC</v>
          </cell>
          <cell r="B67">
            <v>25</v>
          </cell>
          <cell r="C67">
            <v>2.5</v>
          </cell>
          <cell r="D67" t="str">
            <v>C</v>
          </cell>
          <cell r="E67">
            <v>0.61959334183765691</v>
          </cell>
          <cell r="F67">
            <v>1.1040000000000001</v>
          </cell>
          <cell r="G67">
            <v>1.288</v>
          </cell>
          <cell r="H67">
            <v>1.6744000000000001</v>
          </cell>
          <cell r="I67">
            <v>1.1040000000000001</v>
          </cell>
          <cell r="J67">
            <v>1.288</v>
          </cell>
          <cell r="K67">
            <v>1.6744000000000001</v>
          </cell>
        </row>
        <row r="68">
          <cell r="A68" t="str">
            <v>25X3XC</v>
          </cell>
          <cell r="B68">
            <v>25</v>
          </cell>
          <cell r="C68">
            <v>3</v>
          </cell>
          <cell r="D68" t="str">
            <v>C</v>
          </cell>
          <cell r="E68">
            <v>0.68843704648628545</v>
          </cell>
          <cell r="F68">
            <v>1.1040000000000001</v>
          </cell>
          <cell r="G68">
            <v>1.288</v>
          </cell>
          <cell r="H68">
            <v>1.6744000000000001</v>
          </cell>
          <cell r="I68">
            <v>1.1040000000000001</v>
          </cell>
          <cell r="J68">
            <v>1.288</v>
          </cell>
          <cell r="K68">
            <v>1.6744000000000001</v>
          </cell>
        </row>
        <row r="69">
          <cell r="A69" t="str">
            <v>25,4X1XF</v>
          </cell>
          <cell r="B69">
            <v>25.4</v>
          </cell>
          <cell r="C69">
            <v>1</v>
          </cell>
          <cell r="D69" t="str">
            <v>F</v>
          </cell>
          <cell r="E69">
            <v>0.61959334183765691</v>
          </cell>
          <cell r="F69">
            <v>0.46</v>
          </cell>
          <cell r="G69">
            <v>0.64400000000000002</v>
          </cell>
          <cell r="H69">
            <v>0.83720000000000006</v>
          </cell>
          <cell r="I69">
            <v>0.61959334183765691</v>
          </cell>
          <cell r="J69">
            <v>0.64400000000000002</v>
          </cell>
          <cell r="K69">
            <v>0.83720000000000006</v>
          </cell>
        </row>
        <row r="70">
          <cell r="A70" t="str">
            <v>25,4X1,2XF</v>
          </cell>
          <cell r="B70">
            <v>25.4</v>
          </cell>
          <cell r="C70">
            <v>1.2</v>
          </cell>
          <cell r="D70" t="str">
            <v>F</v>
          </cell>
          <cell r="E70">
            <v>0.61959334183765691</v>
          </cell>
          <cell r="F70">
            <v>0.46</v>
          </cell>
          <cell r="G70">
            <v>0.64400000000000002</v>
          </cell>
          <cell r="H70">
            <v>0.83720000000000006</v>
          </cell>
          <cell r="I70">
            <v>0.61959334183765691</v>
          </cell>
          <cell r="J70">
            <v>0.64400000000000002</v>
          </cell>
          <cell r="K70">
            <v>0.83720000000000006</v>
          </cell>
        </row>
        <row r="71">
          <cell r="A71" t="str">
            <v>25,4X1,5XF</v>
          </cell>
          <cell r="B71">
            <v>25.4</v>
          </cell>
          <cell r="C71">
            <v>1.5</v>
          </cell>
          <cell r="D71" t="str">
            <v>F</v>
          </cell>
          <cell r="E71">
            <v>0.61959334183765691</v>
          </cell>
          <cell r="F71">
            <v>0.46</v>
          </cell>
          <cell r="G71">
            <v>0.64400000000000002</v>
          </cell>
          <cell r="H71">
            <v>0.83720000000000006</v>
          </cell>
          <cell r="I71">
            <v>0.61959334183765691</v>
          </cell>
          <cell r="J71">
            <v>0.64400000000000002</v>
          </cell>
          <cell r="K71">
            <v>0.83720000000000006</v>
          </cell>
        </row>
        <row r="72">
          <cell r="A72" t="str">
            <v>25,4X1,65XF</v>
          </cell>
          <cell r="B72">
            <v>25.4</v>
          </cell>
          <cell r="C72">
            <v>1.65</v>
          </cell>
          <cell r="D72" t="str">
            <v>F</v>
          </cell>
          <cell r="E72">
            <v>0.61959334183765691</v>
          </cell>
          <cell r="F72">
            <v>0.46</v>
          </cell>
          <cell r="G72">
            <v>0.64400000000000002</v>
          </cell>
          <cell r="H72">
            <v>0.83720000000000006</v>
          </cell>
          <cell r="I72">
            <v>0.61959334183765691</v>
          </cell>
          <cell r="J72">
            <v>0.64400000000000002</v>
          </cell>
          <cell r="K72">
            <v>0.83720000000000006</v>
          </cell>
        </row>
        <row r="73">
          <cell r="A73" t="str">
            <v>25,4X2XC</v>
          </cell>
          <cell r="B73">
            <v>25.4</v>
          </cell>
          <cell r="C73">
            <v>2</v>
          </cell>
          <cell r="D73" t="str">
            <v>C</v>
          </cell>
          <cell r="E73">
            <v>0.61959334183765691</v>
          </cell>
          <cell r="F73">
            <v>1.1040000000000001</v>
          </cell>
          <cell r="G73">
            <v>1.288</v>
          </cell>
          <cell r="H73">
            <v>1.6744000000000001</v>
          </cell>
          <cell r="I73">
            <v>1.1040000000000001</v>
          </cell>
          <cell r="J73">
            <v>1.288</v>
          </cell>
          <cell r="K73">
            <v>1.6744000000000001</v>
          </cell>
        </row>
        <row r="74">
          <cell r="A74" t="str">
            <v>25,4X2,11XC</v>
          </cell>
          <cell r="B74">
            <v>25.4</v>
          </cell>
          <cell r="C74">
            <v>2.11</v>
          </cell>
          <cell r="D74" t="str">
            <v>C</v>
          </cell>
          <cell r="E74">
            <v>0.61959334183765691</v>
          </cell>
          <cell r="F74">
            <v>1.1040000000000001</v>
          </cell>
          <cell r="G74">
            <v>1.288</v>
          </cell>
          <cell r="H74">
            <v>1.6744000000000001</v>
          </cell>
          <cell r="I74">
            <v>1.1040000000000001</v>
          </cell>
          <cell r="J74">
            <v>1.288</v>
          </cell>
          <cell r="K74">
            <v>1.6744000000000001</v>
          </cell>
        </row>
        <row r="75">
          <cell r="A75" t="str">
            <v>25,4X2,5XC</v>
          </cell>
          <cell r="B75">
            <v>25.4</v>
          </cell>
          <cell r="C75">
            <v>2.5</v>
          </cell>
          <cell r="D75" t="str">
            <v>C</v>
          </cell>
          <cell r="E75">
            <v>0.62950683530705942</v>
          </cell>
          <cell r="F75">
            <v>1.1040000000000001</v>
          </cell>
          <cell r="G75">
            <v>1.288</v>
          </cell>
          <cell r="H75">
            <v>1.6744000000000001</v>
          </cell>
          <cell r="I75">
            <v>1.1040000000000001</v>
          </cell>
          <cell r="J75">
            <v>1.288</v>
          </cell>
          <cell r="K75">
            <v>1.6744000000000001</v>
          </cell>
        </row>
        <row r="76">
          <cell r="A76" t="str">
            <v>25,4X3XC</v>
          </cell>
          <cell r="B76">
            <v>25.4</v>
          </cell>
          <cell r="C76">
            <v>3</v>
          </cell>
          <cell r="D76" t="str">
            <v>C</v>
          </cell>
          <cell r="E76">
            <v>0.69945203923006605</v>
          </cell>
          <cell r="F76">
            <v>1.1040000000000001</v>
          </cell>
          <cell r="G76">
            <v>1.288</v>
          </cell>
          <cell r="H76">
            <v>1.6744000000000001</v>
          </cell>
          <cell r="I76">
            <v>1.1040000000000001</v>
          </cell>
          <cell r="J76">
            <v>1.288</v>
          </cell>
          <cell r="K76">
            <v>1.6744000000000001</v>
          </cell>
        </row>
        <row r="77">
          <cell r="A77" t="str">
            <v>26,9X1,2XF</v>
          </cell>
          <cell r="B77">
            <v>26.9</v>
          </cell>
          <cell r="C77">
            <v>1.2</v>
          </cell>
          <cell r="D77" t="str">
            <v>F</v>
          </cell>
          <cell r="E77">
            <v>0.61959334183765691</v>
          </cell>
          <cell r="F77">
            <v>0.46</v>
          </cell>
          <cell r="G77">
            <v>0.64400000000000002</v>
          </cell>
          <cell r="H77">
            <v>0.83720000000000006</v>
          </cell>
          <cell r="I77">
            <v>0.61959334183765691</v>
          </cell>
          <cell r="J77">
            <v>0.64400000000000002</v>
          </cell>
          <cell r="K77">
            <v>0.83720000000000006</v>
          </cell>
        </row>
        <row r="78">
          <cell r="A78" t="str">
            <v>26,9X1,5XF</v>
          </cell>
          <cell r="B78">
            <v>26.9</v>
          </cell>
          <cell r="C78">
            <v>1.5</v>
          </cell>
          <cell r="D78" t="str">
            <v>F</v>
          </cell>
          <cell r="E78">
            <v>0.61959334183765691</v>
          </cell>
          <cell r="F78">
            <v>0.46</v>
          </cell>
          <cell r="G78">
            <v>0.64400000000000002</v>
          </cell>
          <cell r="H78">
            <v>0.83720000000000006</v>
          </cell>
          <cell r="I78">
            <v>0.61959334183765691</v>
          </cell>
          <cell r="J78">
            <v>0.64400000000000002</v>
          </cell>
          <cell r="K78">
            <v>0.83720000000000006</v>
          </cell>
        </row>
        <row r="79">
          <cell r="A79" t="str">
            <v>26,9X1,6XF</v>
          </cell>
          <cell r="B79">
            <v>26.9</v>
          </cell>
          <cell r="C79">
            <v>1.6</v>
          </cell>
          <cell r="D79" t="str">
            <v>F</v>
          </cell>
          <cell r="E79">
            <v>0.61959334183765691</v>
          </cell>
          <cell r="F79">
            <v>0.46</v>
          </cell>
          <cell r="G79">
            <v>0.64400000000000002</v>
          </cell>
          <cell r="H79">
            <v>0.83720000000000006</v>
          </cell>
          <cell r="I79">
            <v>0.61959334183765691</v>
          </cell>
          <cell r="J79">
            <v>0.64400000000000002</v>
          </cell>
          <cell r="K79">
            <v>0.83720000000000006</v>
          </cell>
        </row>
        <row r="80">
          <cell r="A80" t="str">
            <v>26,9X2XC</v>
          </cell>
          <cell r="B80">
            <v>26.9</v>
          </cell>
          <cell r="C80">
            <v>2</v>
          </cell>
          <cell r="D80" t="str">
            <v>C</v>
          </cell>
          <cell r="E80">
            <v>0.61959334183765691</v>
          </cell>
          <cell r="F80">
            <v>1.1040000000000001</v>
          </cell>
          <cell r="G80">
            <v>1.288</v>
          </cell>
          <cell r="H80">
            <v>1.6744000000000001</v>
          </cell>
          <cell r="I80">
            <v>1.1040000000000001</v>
          </cell>
          <cell r="J80">
            <v>1.288</v>
          </cell>
          <cell r="K80">
            <v>1.6744000000000001</v>
          </cell>
        </row>
        <row r="81">
          <cell r="A81" t="str">
            <v>26,9X2,5XC</v>
          </cell>
          <cell r="B81">
            <v>26.9</v>
          </cell>
          <cell r="C81">
            <v>2.5</v>
          </cell>
          <cell r="D81" t="str">
            <v>C</v>
          </cell>
          <cell r="E81">
            <v>0.61959334183765691</v>
          </cell>
          <cell r="F81">
            <v>1.1040000000000001</v>
          </cell>
          <cell r="G81">
            <v>1.288</v>
          </cell>
          <cell r="H81">
            <v>1.6744000000000001</v>
          </cell>
          <cell r="I81">
            <v>1.1040000000000001</v>
          </cell>
          <cell r="J81">
            <v>1.288</v>
          </cell>
          <cell r="K81">
            <v>1.6744000000000001</v>
          </cell>
        </row>
        <row r="82">
          <cell r="A82" t="str">
            <v>26,9X2,6XC</v>
          </cell>
          <cell r="B82">
            <v>26.9</v>
          </cell>
          <cell r="C82">
            <v>2.6</v>
          </cell>
          <cell r="D82" t="str">
            <v>C</v>
          </cell>
          <cell r="E82">
            <v>0.61959334183765691</v>
          </cell>
          <cell r="F82">
            <v>1.1040000000000001</v>
          </cell>
          <cell r="G82">
            <v>1.288</v>
          </cell>
          <cell r="H82">
            <v>1.6744000000000001</v>
          </cell>
          <cell r="I82">
            <v>1.1040000000000001</v>
          </cell>
          <cell r="J82">
            <v>1.288</v>
          </cell>
          <cell r="K82">
            <v>1.6744000000000001</v>
          </cell>
        </row>
        <row r="83">
          <cell r="A83" t="str">
            <v>26,9X3XC</v>
          </cell>
          <cell r="B83">
            <v>26.9</v>
          </cell>
          <cell r="C83">
            <v>3</v>
          </cell>
          <cell r="D83" t="str">
            <v>C</v>
          </cell>
          <cell r="E83">
            <v>0.70372034891828106</v>
          </cell>
          <cell r="F83">
            <v>1.1040000000000001</v>
          </cell>
          <cell r="G83">
            <v>1.288</v>
          </cell>
          <cell r="H83">
            <v>1.6744000000000001</v>
          </cell>
          <cell r="I83">
            <v>1.1040000000000001</v>
          </cell>
          <cell r="J83">
            <v>1.288</v>
          </cell>
          <cell r="K83">
            <v>1.6744000000000001</v>
          </cell>
        </row>
        <row r="84">
          <cell r="A84" t="str">
            <v>28X1XF</v>
          </cell>
          <cell r="B84">
            <v>28</v>
          </cell>
          <cell r="C84">
            <v>1</v>
          </cell>
          <cell r="D84" t="str">
            <v>F</v>
          </cell>
          <cell r="E84">
            <v>0.61959334183765691</v>
          </cell>
          <cell r="F84">
            <v>0.46</v>
          </cell>
          <cell r="G84">
            <v>0.64400000000000002</v>
          </cell>
          <cell r="H84">
            <v>0.83720000000000006</v>
          </cell>
          <cell r="I84">
            <v>0.61959334183765691</v>
          </cell>
          <cell r="J84">
            <v>0.64400000000000002</v>
          </cell>
          <cell r="K84">
            <v>0.83720000000000006</v>
          </cell>
        </row>
        <row r="85">
          <cell r="A85" t="str">
            <v>28X1,2XF</v>
          </cell>
          <cell r="B85">
            <v>28</v>
          </cell>
          <cell r="C85">
            <v>1.2</v>
          </cell>
          <cell r="D85" t="str">
            <v>F</v>
          </cell>
          <cell r="E85">
            <v>0.61959334183765691</v>
          </cell>
          <cell r="F85">
            <v>0.46</v>
          </cell>
          <cell r="G85">
            <v>0.64400000000000002</v>
          </cell>
          <cell r="H85">
            <v>0.83720000000000006</v>
          </cell>
          <cell r="I85">
            <v>0.61959334183765691</v>
          </cell>
          <cell r="J85">
            <v>0.64400000000000002</v>
          </cell>
          <cell r="K85">
            <v>0.83720000000000006</v>
          </cell>
        </row>
        <row r="86">
          <cell r="A86" t="str">
            <v>28X1,5XF</v>
          </cell>
          <cell r="B86">
            <v>28</v>
          </cell>
          <cell r="C86">
            <v>1.5</v>
          </cell>
          <cell r="D86" t="str">
            <v>F</v>
          </cell>
          <cell r="E86">
            <v>0.61959334183765691</v>
          </cell>
          <cell r="F86">
            <v>0.46</v>
          </cell>
          <cell r="G86">
            <v>0.64400000000000002</v>
          </cell>
          <cell r="H86">
            <v>0.83720000000000006</v>
          </cell>
          <cell r="I86">
            <v>0.61959334183765691</v>
          </cell>
          <cell r="J86">
            <v>0.64400000000000002</v>
          </cell>
          <cell r="K86">
            <v>0.83720000000000006</v>
          </cell>
        </row>
        <row r="87">
          <cell r="A87" t="str">
            <v>28X2XC</v>
          </cell>
          <cell r="B87">
            <v>28</v>
          </cell>
          <cell r="C87">
            <v>2</v>
          </cell>
          <cell r="D87" t="str">
            <v>C</v>
          </cell>
          <cell r="E87">
            <v>0.61959334183765691</v>
          </cell>
          <cell r="F87">
            <v>1.1040000000000001</v>
          </cell>
          <cell r="G87">
            <v>1.288</v>
          </cell>
          <cell r="H87">
            <v>1.6744000000000001</v>
          </cell>
          <cell r="I87">
            <v>1.1040000000000001</v>
          </cell>
          <cell r="J87">
            <v>1.288</v>
          </cell>
          <cell r="K87">
            <v>1.6744000000000001</v>
          </cell>
        </row>
        <row r="88">
          <cell r="A88" t="str">
            <v>29X1,5XF</v>
          </cell>
          <cell r="B88">
            <v>29</v>
          </cell>
          <cell r="C88">
            <v>1.5</v>
          </cell>
          <cell r="D88" t="str">
            <v>F</v>
          </cell>
          <cell r="E88">
            <v>0.61959334183765691</v>
          </cell>
          <cell r="F88">
            <v>0.46</v>
          </cell>
          <cell r="G88">
            <v>0.64400000000000002</v>
          </cell>
          <cell r="H88">
            <v>0.83720000000000006</v>
          </cell>
          <cell r="I88">
            <v>0.61959334183765691</v>
          </cell>
          <cell r="J88">
            <v>0.64400000000000002</v>
          </cell>
          <cell r="K88">
            <v>0.83720000000000006</v>
          </cell>
        </row>
        <row r="89">
          <cell r="A89" t="str">
            <v>30X1XF</v>
          </cell>
          <cell r="B89">
            <v>30</v>
          </cell>
          <cell r="C89">
            <v>1</v>
          </cell>
          <cell r="D89" t="str">
            <v>F</v>
          </cell>
          <cell r="E89">
            <v>0.61959334183765691</v>
          </cell>
          <cell r="F89">
            <v>0.47000000000000003</v>
          </cell>
          <cell r="G89">
            <v>0.65800000000000003</v>
          </cell>
          <cell r="H89">
            <v>0.85540000000000005</v>
          </cell>
          <cell r="I89">
            <v>0.61959334183765691</v>
          </cell>
          <cell r="J89">
            <v>0.65800000000000003</v>
          </cell>
          <cell r="K89">
            <v>0.85540000000000005</v>
          </cell>
        </row>
        <row r="90">
          <cell r="A90" t="str">
            <v>30X1,2XF</v>
          </cell>
          <cell r="B90">
            <v>30</v>
          </cell>
          <cell r="C90">
            <v>1.2</v>
          </cell>
          <cell r="D90" t="str">
            <v>F</v>
          </cell>
          <cell r="E90">
            <v>0.61959334183765691</v>
          </cell>
          <cell r="F90">
            <v>0.47000000000000003</v>
          </cell>
          <cell r="G90">
            <v>0.65800000000000003</v>
          </cell>
          <cell r="H90">
            <v>0.85540000000000005</v>
          </cell>
          <cell r="I90">
            <v>0.61959334183765691</v>
          </cell>
          <cell r="J90">
            <v>0.65800000000000003</v>
          </cell>
          <cell r="K90">
            <v>0.85540000000000005</v>
          </cell>
        </row>
        <row r="91">
          <cell r="A91" t="str">
            <v>30X1,5XF</v>
          </cell>
          <cell r="B91">
            <v>30</v>
          </cell>
          <cell r="C91">
            <v>1.5</v>
          </cell>
          <cell r="D91" t="str">
            <v>F</v>
          </cell>
          <cell r="E91">
            <v>0.61959334183765691</v>
          </cell>
          <cell r="F91">
            <v>0.47000000000000003</v>
          </cell>
          <cell r="G91">
            <v>0.65800000000000003</v>
          </cell>
          <cell r="H91">
            <v>0.85540000000000005</v>
          </cell>
          <cell r="I91">
            <v>0.61959334183765691</v>
          </cell>
          <cell r="J91">
            <v>0.65800000000000003</v>
          </cell>
          <cell r="K91">
            <v>0.85540000000000005</v>
          </cell>
        </row>
        <row r="92">
          <cell r="A92" t="str">
            <v>30X2XC</v>
          </cell>
          <cell r="B92">
            <v>30</v>
          </cell>
          <cell r="C92">
            <v>2</v>
          </cell>
          <cell r="D92" t="str">
            <v>C</v>
          </cell>
          <cell r="E92">
            <v>0.61959334183765691</v>
          </cell>
          <cell r="F92">
            <v>1.1280000000000001</v>
          </cell>
          <cell r="G92">
            <v>1.3160000000000001</v>
          </cell>
          <cell r="H92">
            <v>1.7108000000000001</v>
          </cell>
          <cell r="I92">
            <v>1.1280000000000001</v>
          </cell>
          <cell r="J92">
            <v>1.3160000000000001</v>
          </cell>
          <cell r="K92">
            <v>1.7108000000000001</v>
          </cell>
        </row>
        <row r="93">
          <cell r="A93" t="str">
            <v>30X2,5XC</v>
          </cell>
          <cell r="B93">
            <v>30</v>
          </cell>
          <cell r="C93">
            <v>2.5</v>
          </cell>
          <cell r="D93" t="str">
            <v>C</v>
          </cell>
          <cell r="E93">
            <v>0.68155267602142267</v>
          </cell>
          <cell r="F93">
            <v>1.1280000000000001</v>
          </cell>
          <cell r="G93">
            <v>1.3160000000000001</v>
          </cell>
          <cell r="H93">
            <v>1.7108000000000001</v>
          </cell>
          <cell r="I93">
            <v>1.1280000000000001</v>
          </cell>
          <cell r="J93">
            <v>1.3160000000000001</v>
          </cell>
          <cell r="K93">
            <v>1.7108000000000001</v>
          </cell>
        </row>
        <row r="94">
          <cell r="A94" t="str">
            <v>30X3XC</v>
          </cell>
          <cell r="B94">
            <v>30</v>
          </cell>
          <cell r="C94">
            <v>3</v>
          </cell>
          <cell r="D94" t="str">
            <v>C</v>
          </cell>
          <cell r="E94">
            <v>0.68155267602142267</v>
          </cell>
          <cell r="F94">
            <v>1.1280000000000001</v>
          </cell>
          <cell r="G94">
            <v>1.3160000000000001</v>
          </cell>
          <cell r="H94">
            <v>1.7108000000000001</v>
          </cell>
          <cell r="I94">
            <v>1.1280000000000001</v>
          </cell>
          <cell r="J94">
            <v>1.3160000000000001</v>
          </cell>
          <cell r="K94">
            <v>1.7108000000000001</v>
          </cell>
        </row>
        <row r="95">
          <cell r="A95" t="str">
            <v>32X1XF</v>
          </cell>
          <cell r="B95">
            <v>32</v>
          </cell>
          <cell r="C95">
            <v>1</v>
          </cell>
          <cell r="D95" t="str">
            <v>F</v>
          </cell>
          <cell r="E95">
            <v>0.66089956462683408</v>
          </cell>
          <cell r="F95">
            <v>0.44</v>
          </cell>
          <cell r="G95">
            <v>0.61599999999999999</v>
          </cell>
          <cell r="H95">
            <v>0.80080000000000007</v>
          </cell>
          <cell r="I95">
            <v>0.66089956462683408</v>
          </cell>
          <cell r="J95">
            <v>0.66089956462683408</v>
          </cell>
          <cell r="K95">
            <v>0.80080000000000007</v>
          </cell>
        </row>
        <row r="96">
          <cell r="A96" t="str">
            <v>32X1,2XF</v>
          </cell>
          <cell r="B96">
            <v>32</v>
          </cell>
          <cell r="C96">
            <v>1.2</v>
          </cell>
          <cell r="D96" t="str">
            <v>F</v>
          </cell>
          <cell r="E96">
            <v>0.66089956462683408</v>
          </cell>
          <cell r="F96">
            <v>0.44</v>
          </cell>
          <cell r="G96">
            <v>0.61599999999999999</v>
          </cell>
          <cell r="H96">
            <v>0.80080000000000007</v>
          </cell>
          <cell r="I96">
            <v>0.66089956462683408</v>
          </cell>
          <cell r="J96">
            <v>0.66089956462683408</v>
          </cell>
          <cell r="K96">
            <v>0.80080000000000007</v>
          </cell>
        </row>
        <row r="97">
          <cell r="A97" t="str">
            <v>32X1,5XF</v>
          </cell>
          <cell r="B97">
            <v>32</v>
          </cell>
          <cell r="C97">
            <v>1.5</v>
          </cell>
          <cell r="D97" t="str">
            <v>F</v>
          </cell>
          <cell r="E97">
            <v>0.66089956462683408</v>
          </cell>
          <cell r="F97">
            <v>0.44</v>
          </cell>
          <cell r="G97">
            <v>0.61599999999999999</v>
          </cell>
          <cell r="H97">
            <v>0.80080000000000007</v>
          </cell>
          <cell r="I97">
            <v>0.66089956462683408</v>
          </cell>
          <cell r="J97">
            <v>0.66089956462683408</v>
          </cell>
          <cell r="K97">
            <v>0.80080000000000007</v>
          </cell>
        </row>
        <row r="98">
          <cell r="A98" t="str">
            <v>32X1,65XF</v>
          </cell>
          <cell r="B98">
            <v>32</v>
          </cell>
          <cell r="C98">
            <v>1.65</v>
          </cell>
          <cell r="D98" t="str">
            <v>F</v>
          </cell>
          <cell r="E98">
            <v>0.66089956462683408</v>
          </cell>
          <cell r="F98">
            <v>0.44</v>
          </cell>
          <cell r="G98">
            <v>0.61599999999999999</v>
          </cell>
          <cell r="H98">
            <v>0.80080000000000007</v>
          </cell>
          <cell r="I98">
            <v>0.66089956462683408</v>
          </cell>
          <cell r="J98">
            <v>0.66089956462683408</v>
          </cell>
          <cell r="K98">
            <v>0.80080000000000007</v>
          </cell>
        </row>
        <row r="99">
          <cell r="A99" t="str">
            <v>32X2XC</v>
          </cell>
          <cell r="B99">
            <v>32</v>
          </cell>
          <cell r="C99">
            <v>2</v>
          </cell>
          <cell r="D99" t="str">
            <v>C</v>
          </cell>
          <cell r="E99">
            <v>0.66089956462683408</v>
          </cell>
          <cell r="F99">
            <v>1.056</v>
          </cell>
          <cell r="G99">
            <v>1.232</v>
          </cell>
          <cell r="H99">
            <v>1.6016000000000001</v>
          </cell>
          <cell r="I99">
            <v>1.056</v>
          </cell>
          <cell r="J99">
            <v>1.232</v>
          </cell>
          <cell r="K99">
            <v>1.6016000000000001</v>
          </cell>
        </row>
        <row r="100">
          <cell r="A100" t="str">
            <v>32X2,5XC</v>
          </cell>
          <cell r="B100">
            <v>32</v>
          </cell>
          <cell r="C100">
            <v>2.5</v>
          </cell>
          <cell r="D100" t="str">
            <v>C</v>
          </cell>
          <cell r="E100">
            <v>0.66089956462683408</v>
          </cell>
          <cell r="F100">
            <v>1.056</v>
          </cell>
          <cell r="G100">
            <v>1.232</v>
          </cell>
          <cell r="H100">
            <v>1.6016000000000001</v>
          </cell>
          <cell r="I100">
            <v>1.056</v>
          </cell>
          <cell r="J100">
            <v>1.232</v>
          </cell>
          <cell r="K100">
            <v>1.6016000000000001</v>
          </cell>
        </row>
        <row r="101">
          <cell r="A101" t="str">
            <v>32X3XC</v>
          </cell>
          <cell r="B101">
            <v>32</v>
          </cell>
          <cell r="C101">
            <v>3</v>
          </cell>
          <cell r="D101" t="str">
            <v>C</v>
          </cell>
          <cell r="E101">
            <v>0.79307947755220087</v>
          </cell>
          <cell r="F101">
            <v>1.056</v>
          </cell>
          <cell r="G101">
            <v>1.232</v>
          </cell>
          <cell r="H101">
            <v>1.6016000000000001</v>
          </cell>
          <cell r="I101">
            <v>1.056</v>
          </cell>
          <cell r="J101">
            <v>1.232</v>
          </cell>
          <cell r="K101">
            <v>1.6016000000000001</v>
          </cell>
        </row>
        <row r="102">
          <cell r="A102" t="str">
            <v>33X1,5XF</v>
          </cell>
          <cell r="B102">
            <v>33</v>
          </cell>
          <cell r="C102">
            <v>1.5</v>
          </cell>
          <cell r="D102" t="str">
            <v>F</v>
          </cell>
          <cell r="E102">
            <v>0.68155267602142267</v>
          </cell>
          <cell r="F102">
            <v>0.44</v>
          </cell>
          <cell r="G102">
            <v>0.61599999999999999</v>
          </cell>
          <cell r="H102">
            <v>0.80080000000000007</v>
          </cell>
          <cell r="I102">
            <v>0.68155267602142267</v>
          </cell>
          <cell r="J102">
            <v>0.68155267602142267</v>
          </cell>
          <cell r="K102">
            <v>0.80080000000000007</v>
          </cell>
        </row>
        <row r="103">
          <cell r="A103" t="str">
            <v>33,7X1XF</v>
          </cell>
          <cell r="B103">
            <v>33.700000000000003</v>
          </cell>
          <cell r="C103">
            <v>1</v>
          </cell>
          <cell r="D103" t="str">
            <v>F</v>
          </cell>
          <cell r="E103">
            <v>0.6960098539976346</v>
          </cell>
          <cell r="F103">
            <v>0.44</v>
          </cell>
          <cell r="G103">
            <v>0.61599999999999999</v>
          </cell>
          <cell r="H103">
            <v>0.80080000000000007</v>
          </cell>
          <cell r="I103">
            <v>0.6960098539976346</v>
          </cell>
          <cell r="J103">
            <v>0.6960098539976346</v>
          </cell>
          <cell r="K103">
            <v>0.80080000000000007</v>
          </cell>
        </row>
        <row r="104">
          <cell r="A104" t="str">
            <v>33,7X1,2XF</v>
          </cell>
          <cell r="B104">
            <v>33.700000000000003</v>
          </cell>
          <cell r="C104">
            <v>1.2</v>
          </cell>
          <cell r="D104" t="str">
            <v>F</v>
          </cell>
          <cell r="E104">
            <v>0.6960098539976346</v>
          </cell>
          <cell r="F104">
            <v>0.44</v>
          </cell>
          <cell r="G104">
            <v>0.61599999999999999</v>
          </cell>
          <cell r="H104">
            <v>0.80080000000000007</v>
          </cell>
          <cell r="I104">
            <v>0.6960098539976346</v>
          </cell>
          <cell r="J104">
            <v>0.6960098539976346</v>
          </cell>
          <cell r="K104">
            <v>0.80080000000000007</v>
          </cell>
        </row>
        <row r="105">
          <cell r="A105" t="str">
            <v>33,7X1,5XF</v>
          </cell>
          <cell r="B105">
            <v>33.700000000000003</v>
          </cell>
          <cell r="C105">
            <v>1.5</v>
          </cell>
          <cell r="D105" t="str">
            <v>F</v>
          </cell>
          <cell r="E105">
            <v>0.6960098539976346</v>
          </cell>
          <cell r="F105">
            <v>0.44</v>
          </cell>
          <cell r="G105">
            <v>0.61599999999999999</v>
          </cell>
          <cell r="H105">
            <v>0.80080000000000007</v>
          </cell>
          <cell r="I105">
            <v>0.6960098539976346</v>
          </cell>
          <cell r="J105">
            <v>0.6960098539976346</v>
          </cell>
          <cell r="K105">
            <v>0.80080000000000007</v>
          </cell>
        </row>
        <row r="106">
          <cell r="A106" t="str">
            <v>33,7X1,6XF</v>
          </cell>
          <cell r="B106">
            <v>33.700000000000003</v>
          </cell>
          <cell r="C106">
            <v>1.6</v>
          </cell>
          <cell r="D106" t="str">
            <v>F</v>
          </cell>
          <cell r="E106">
            <v>0.6960098539976346</v>
          </cell>
          <cell r="F106">
            <v>0.44</v>
          </cell>
          <cell r="G106">
            <v>0.61599999999999999</v>
          </cell>
          <cell r="H106">
            <v>0.80080000000000007</v>
          </cell>
          <cell r="I106">
            <v>0.6960098539976346</v>
          </cell>
          <cell r="J106">
            <v>0.6960098539976346</v>
          </cell>
          <cell r="K106">
            <v>0.80080000000000007</v>
          </cell>
        </row>
        <row r="107">
          <cell r="A107" t="str">
            <v>33,7X2XC</v>
          </cell>
          <cell r="B107">
            <v>33.700000000000003</v>
          </cell>
          <cell r="C107">
            <v>2</v>
          </cell>
          <cell r="D107" t="str">
            <v>C</v>
          </cell>
          <cell r="E107">
            <v>0.6960098539976346</v>
          </cell>
          <cell r="F107">
            <v>1.056</v>
          </cell>
          <cell r="G107">
            <v>1.232</v>
          </cell>
          <cell r="H107">
            <v>1.6016000000000001</v>
          </cell>
          <cell r="I107">
            <v>1.056</v>
          </cell>
          <cell r="J107">
            <v>1.232</v>
          </cell>
          <cell r="K107">
            <v>1.6016000000000001</v>
          </cell>
        </row>
        <row r="108">
          <cell r="A108" t="str">
            <v>33,7X2,5XC</v>
          </cell>
          <cell r="B108">
            <v>33.700000000000003</v>
          </cell>
          <cell r="C108">
            <v>2.5</v>
          </cell>
          <cell r="D108" t="str">
            <v>C</v>
          </cell>
          <cell r="E108">
            <v>0.6960098539976346</v>
          </cell>
          <cell r="F108">
            <v>1.056</v>
          </cell>
          <cell r="G108">
            <v>1.232</v>
          </cell>
          <cell r="H108">
            <v>1.6016000000000001</v>
          </cell>
          <cell r="I108">
            <v>1.056</v>
          </cell>
          <cell r="J108">
            <v>1.232</v>
          </cell>
          <cell r="K108">
            <v>1.6016000000000001</v>
          </cell>
        </row>
        <row r="109">
          <cell r="A109" t="str">
            <v>33,7X2,6XC</v>
          </cell>
          <cell r="B109">
            <v>33.700000000000003</v>
          </cell>
          <cell r="C109">
            <v>2.6</v>
          </cell>
          <cell r="D109" t="str">
            <v>C</v>
          </cell>
          <cell r="E109">
            <v>0.6960098539976346</v>
          </cell>
          <cell r="F109">
            <v>1.056</v>
          </cell>
          <cell r="G109">
            <v>1.232</v>
          </cell>
          <cell r="H109">
            <v>1.6016000000000001</v>
          </cell>
          <cell r="I109">
            <v>1.056</v>
          </cell>
          <cell r="J109">
            <v>1.232</v>
          </cell>
          <cell r="K109">
            <v>1.6016000000000001</v>
          </cell>
        </row>
        <row r="110">
          <cell r="A110" t="str">
            <v>33,7X3XC</v>
          </cell>
          <cell r="B110">
            <v>33.700000000000003</v>
          </cell>
          <cell r="C110">
            <v>3</v>
          </cell>
          <cell r="D110" t="str">
            <v>C</v>
          </cell>
          <cell r="E110">
            <v>0.6960098539976346</v>
          </cell>
          <cell r="F110">
            <v>1.056</v>
          </cell>
          <cell r="G110">
            <v>1.232</v>
          </cell>
          <cell r="H110">
            <v>1.6016000000000001</v>
          </cell>
          <cell r="I110">
            <v>1.056</v>
          </cell>
          <cell r="J110">
            <v>1.232</v>
          </cell>
          <cell r="K110">
            <v>1.6016000000000001</v>
          </cell>
        </row>
        <row r="111">
          <cell r="A111" t="str">
            <v>33,7X3,2XC</v>
          </cell>
          <cell r="B111">
            <v>33.700000000000003</v>
          </cell>
          <cell r="C111">
            <v>3.2</v>
          </cell>
          <cell r="D111" t="str">
            <v>C</v>
          </cell>
          <cell r="E111">
            <v>0.6960098539976346</v>
          </cell>
          <cell r="F111">
            <v>1.056</v>
          </cell>
          <cell r="G111">
            <v>1.232</v>
          </cell>
          <cell r="H111">
            <v>1.6016000000000001</v>
          </cell>
          <cell r="I111">
            <v>1.056</v>
          </cell>
          <cell r="J111">
            <v>1.232</v>
          </cell>
          <cell r="K111">
            <v>1.6016000000000001</v>
          </cell>
        </row>
        <row r="112">
          <cell r="A112" t="str">
            <v>34X1XF</v>
          </cell>
          <cell r="B112">
            <v>34</v>
          </cell>
          <cell r="C112">
            <v>1</v>
          </cell>
          <cell r="D112" t="str">
            <v>F</v>
          </cell>
          <cell r="E112">
            <v>0.70220578741601125</v>
          </cell>
          <cell r="F112">
            <v>0.44</v>
          </cell>
          <cell r="G112">
            <v>0.61599999999999999</v>
          </cell>
          <cell r="H112">
            <v>0.80080000000000007</v>
          </cell>
          <cell r="I112">
            <v>0.70220578741601125</v>
          </cell>
          <cell r="J112">
            <v>0.70220578741601125</v>
          </cell>
          <cell r="K112">
            <v>0.80080000000000007</v>
          </cell>
        </row>
        <row r="113">
          <cell r="A113" t="str">
            <v>34X1,2XF</v>
          </cell>
          <cell r="B113">
            <v>34</v>
          </cell>
          <cell r="C113">
            <v>1.2</v>
          </cell>
          <cell r="D113" t="str">
            <v>F</v>
          </cell>
          <cell r="E113">
            <v>0.70220578741601125</v>
          </cell>
          <cell r="F113">
            <v>0.44</v>
          </cell>
          <cell r="G113">
            <v>0.61599999999999999</v>
          </cell>
          <cell r="H113">
            <v>0.80080000000000007</v>
          </cell>
          <cell r="I113">
            <v>0.70220578741601125</v>
          </cell>
          <cell r="J113">
            <v>0.70220578741601125</v>
          </cell>
          <cell r="K113">
            <v>0.80080000000000007</v>
          </cell>
        </row>
        <row r="114">
          <cell r="A114" t="str">
            <v>34X1,5XF</v>
          </cell>
          <cell r="B114">
            <v>34</v>
          </cell>
          <cell r="C114">
            <v>1.5</v>
          </cell>
          <cell r="D114" t="str">
            <v>F</v>
          </cell>
          <cell r="E114">
            <v>0.70220578741601125</v>
          </cell>
          <cell r="F114">
            <v>0.44</v>
          </cell>
          <cell r="G114">
            <v>0.61599999999999999</v>
          </cell>
          <cell r="H114">
            <v>0.80080000000000007</v>
          </cell>
          <cell r="I114">
            <v>0.70220578741601125</v>
          </cell>
          <cell r="J114">
            <v>0.70220578741601125</v>
          </cell>
          <cell r="K114">
            <v>0.80080000000000007</v>
          </cell>
        </row>
        <row r="115">
          <cell r="A115" t="str">
            <v>34X2XC</v>
          </cell>
          <cell r="B115">
            <v>34</v>
          </cell>
          <cell r="C115">
            <v>2</v>
          </cell>
          <cell r="D115" t="str">
            <v>C</v>
          </cell>
          <cell r="E115">
            <v>0.70220578741601125</v>
          </cell>
          <cell r="F115">
            <v>1.056</v>
          </cell>
          <cell r="G115">
            <v>1.232</v>
          </cell>
          <cell r="H115">
            <v>1.6016000000000001</v>
          </cell>
          <cell r="I115">
            <v>1.056</v>
          </cell>
          <cell r="J115">
            <v>1.232</v>
          </cell>
          <cell r="K115">
            <v>1.6016000000000001</v>
          </cell>
        </row>
        <row r="116">
          <cell r="A116" t="str">
            <v>35X1XF</v>
          </cell>
          <cell r="B116">
            <v>35</v>
          </cell>
          <cell r="C116">
            <v>1</v>
          </cell>
          <cell r="D116" t="str">
            <v>F</v>
          </cell>
          <cell r="E116">
            <v>0.72285889881059984</v>
          </cell>
          <cell r="F116">
            <v>0.44</v>
          </cell>
          <cell r="G116">
            <v>0.61599999999999999</v>
          </cell>
          <cell r="H116">
            <v>0.80080000000000007</v>
          </cell>
          <cell r="I116">
            <v>0.72285889881059984</v>
          </cell>
          <cell r="J116">
            <v>0.72285889881059984</v>
          </cell>
          <cell r="K116">
            <v>0.80080000000000007</v>
          </cell>
        </row>
        <row r="117">
          <cell r="A117" t="str">
            <v>35X1,2XF</v>
          </cell>
          <cell r="B117">
            <v>35</v>
          </cell>
          <cell r="C117">
            <v>1.2</v>
          </cell>
          <cell r="D117" t="str">
            <v>F</v>
          </cell>
          <cell r="E117">
            <v>0.72285889881059984</v>
          </cell>
          <cell r="F117">
            <v>0.44</v>
          </cell>
          <cell r="G117">
            <v>0.61599999999999999</v>
          </cell>
          <cell r="H117">
            <v>0.80080000000000007</v>
          </cell>
          <cell r="I117">
            <v>0.72285889881059984</v>
          </cell>
          <cell r="J117">
            <v>0.72285889881059984</v>
          </cell>
          <cell r="K117">
            <v>0.80080000000000007</v>
          </cell>
        </row>
        <row r="118">
          <cell r="A118" t="str">
            <v>35X1,5XF</v>
          </cell>
          <cell r="B118">
            <v>35</v>
          </cell>
          <cell r="C118">
            <v>1.5</v>
          </cell>
          <cell r="D118" t="str">
            <v>F</v>
          </cell>
          <cell r="E118">
            <v>0.72285889881059984</v>
          </cell>
          <cell r="F118">
            <v>0.44</v>
          </cell>
          <cell r="G118">
            <v>0.61599999999999999</v>
          </cell>
          <cell r="H118">
            <v>0.80080000000000007</v>
          </cell>
          <cell r="I118">
            <v>0.72285889881059984</v>
          </cell>
          <cell r="J118">
            <v>0.72285889881059984</v>
          </cell>
          <cell r="K118">
            <v>0.80080000000000007</v>
          </cell>
        </row>
        <row r="119">
          <cell r="A119" t="str">
            <v>35X2XC</v>
          </cell>
          <cell r="B119">
            <v>35</v>
          </cell>
          <cell r="C119">
            <v>2</v>
          </cell>
          <cell r="D119" t="str">
            <v>C</v>
          </cell>
          <cell r="E119">
            <v>0.72285889881059984</v>
          </cell>
          <cell r="F119">
            <v>1.056</v>
          </cell>
          <cell r="G119">
            <v>1.232</v>
          </cell>
          <cell r="H119">
            <v>1.6016000000000001</v>
          </cell>
          <cell r="I119">
            <v>1.056</v>
          </cell>
          <cell r="J119">
            <v>1.232</v>
          </cell>
          <cell r="K119">
            <v>1.6016000000000001</v>
          </cell>
        </row>
        <row r="120">
          <cell r="A120" t="str">
            <v>35X2,5XC</v>
          </cell>
          <cell r="B120">
            <v>35</v>
          </cell>
          <cell r="C120">
            <v>2.5</v>
          </cell>
          <cell r="D120" t="str">
            <v>C</v>
          </cell>
          <cell r="E120">
            <v>0.72285889881059984</v>
          </cell>
          <cell r="F120">
            <v>1.056</v>
          </cell>
          <cell r="G120">
            <v>1.232</v>
          </cell>
          <cell r="H120">
            <v>1.6016000000000001</v>
          </cell>
          <cell r="I120">
            <v>1.056</v>
          </cell>
          <cell r="J120">
            <v>1.232</v>
          </cell>
          <cell r="K120">
            <v>1.6016000000000001</v>
          </cell>
        </row>
        <row r="121">
          <cell r="A121" t="str">
            <v>38,1X1XF</v>
          </cell>
          <cell r="B121">
            <v>38.1</v>
          </cell>
          <cell r="C121">
            <v>1</v>
          </cell>
          <cell r="D121" t="str">
            <v>F</v>
          </cell>
          <cell r="E121">
            <v>0.78688354413382433</v>
          </cell>
          <cell r="F121">
            <v>0.44</v>
          </cell>
          <cell r="G121">
            <v>0.61599999999999999</v>
          </cell>
          <cell r="H121">
            <v>0.80080000000000007</v>
          </cell>
          <cell r="I121">
            <v>0.78688354413382433</v>
          </cell>
          <cell r="J121">
            <v>0.78688354413382433</v>
          </cell>
          <cell r="K121">
            <v>0.80080000000000007</v>
          </cell>
        </row>
        <row r="122">
          <cell r="A122" t="str">
            <v>38,1X1,2XF</v>
          </cell>
          <cell r="B122">
            <v>38.1</v>
          </cell>
          <cell r="C122">
            <v>1.2</v>
          </cell>
          <cell r="D122" t="str">
            <v>F</v>
          </cell>
          <cell r="E122">
            <v>0.78688354413382433</v>
          </cell>
          <cell r="F122">
            <v>0.44</v>
          </cell>
          <cell r="G122">
            <v>0.61599999999999999</v>
          </cell>
          <cell r="H122">
            <v>0.80080000000000007</v>
          </cell>
          <cell r="I122">
            <v>0.78688354413382433</v>
          </cell>
          <cell r="J122">
            <v>0.78688354413382433</v>
          </cell>
          <cell r="K122">
            <v>0.80080000000000007</v>
          </cell>
        </row>
        <row r="123">
          <cell r="A123" t="str">
            <v>38,1X1,5XF</v>
          </cell>
          <cell r="B123">
            <v>38.1</v>
          </cell>
          <cell r="C123">
            <v>1.5</v>
          </cell>
          <cell r="D123" t="str">
            <v>F</v>
          </cell>
          <cell r="E123">
            <v>0.78688354413382433</v>
          </cell>
          <cell r="F123">
            <v>0.44</v>
          </cell>
          <cell r="G123">
            <v>0.61599999999999999</v>
          </cell>
          <cell r="H123">
            <v>0.80080000000000007</v>
          </cell>
          <cell r="I123">
            <v>0.78688354413382433</v>
          </cell>
          <cell r="J123">
            <v>0.78688354413382433</v>
          </cell>
          <cell r="K123">
            <v>0.80080000000000007</v>
          </cell>
        </row>
        <row r="124">
          <cell r="A124" t="str">
            <v>38,1X1,65XF</v>
          </cell>
          <cell r="B124">
            <v>38.1</v>
          </cell>
          <cell r="C124">
            <v>1.65</v>
          </cell>
          <cell r="D124" t="str">
            <v>F</v>
          </cell>
          <cell r="E124">
            <v>0.78688354413382433</v>
          </cell>
          <cell r="F124">
            <v>0.44</v>
          </cell>
          <cell r="G124">
            <v>0.61599999999999999</v>
          </cell>
          <cell r="H124">
            <v>0.80080000000000007</v>
          </cell>
          <cell r="I124">
            <v>0.78688354413382433</v>
          </cell>
          <cell r="J124">
            <v>0.78688354413382433</v>
          </cell>
          <cell r="K124">
            <v>0.80080000000000007</v>
          </cell>
        </row>
        <row r="125">
          <cell r="A125" t="str">
            <v>38,1X2XC</v>
          </cell>
          <cell r="B125">
            <v>38.1</v>
          </cell>
          <cell r="C125">
            <v>2</v>
          </cell>
          <cell r="D125" t="str">
            <v>C</v>
          </cell>
          <cell r="E125">
            <v>0.78688354413382433</v>
          </cell>
          <cell r="F125">
            <v>1.056</v>
          </cell>
          <cell r="G125">
            <v>1.232</v>
          </cell>
          <cell r="H125">
            <v>1.6016000000000001</v>
          </cell>
          <cell r="I125">
            <v>1.056</v>
          </cell>
          <cell r="J125">
            <v>1.232</v>
          </cell>
          <cell r="K125">
            <v>1.6016000000000001</v>
          </cell>
        </row>
        <row r="126">
          <cell r="A126" t="str">
            <v>38,1X2,11XC</v>
          </cell>
          <cell r="B126">
            <v>38.1</v>
          </cell>
          <cell r="C126">
            <v>2.11</v>
          </cell>
          <cell r="D126" t="str">
            <v>C</v>
          </cell>
          <cell r="E126">
            <v>0.78688354413382433</v>
          </cell>
          <cell r="F126">
            <v>1.056</v>
          </cell>
          <cell r="G126">
            <v>1.232</v>
          </cell>
          <cell r="H126">
            <v>1.6016000000000001</v>
          </cell>
          <cell r="I126">
            <v>1.056</v>
          </cell>
          <cell r="J126">
            <v>1.232</v>
          </cell>
          <cell r="K126">
            <v>1.6016000000000001</v>
          </cell>
        </row>
        <row r="127">
          <cell r="A127" t="str">
            <v>38,1X2,5XC</v>
          </cell>
          <cell r="B127">
            <v>38.1</v>
          </cell>
          <cell r="C127">
            <v>2.5</v>
          </cell>
          <cell r="D127" t="str">
            <v>C</v>
          </cell>
          <cell r="E127">
            <v>0.78688354413382433</v>
          </cell>
          <cell r="F127">
            <v>1.056</v>
          </cell>
          <cell r="G127">
            <v>1.232</v>
          </cell>
          <cell r="H127">
            <v>1.6016000000000001</v>
          </cell>
          <cell r="I127">
            <v>1.056</v>
          </cell>
          <cell r="J127">
            <v>1.232</v>
          </cell>
          <cell r="K127">
            <v>1.6016000000000001</v>
          </cell>
        </row>
        <row r="128">
          <cell r="A128" t="str">
            <v>38,1X2,6XC</v>
          </cell>
          <cell r="B128">
            <v>38.1</v>
          </cell>
          <cell r="C128">
            <v>2.6</v>
          </cell>
          <cell r="D128" t="str">
            <v>C</v>
          </cell>
          <cell r="E128">
            <v>0.78688354413382433</v>
          </cell>
          <cell r="F128">
            <v>1.056</v>
          </cell>
          <cell r="G128">
            <v>1.232</v>
          </cell>
          <cell r="H128">
            <v>1.6016000000000001</v>
          </cell>
          <cell r="I128">
            <v>1.056</v>
          </cell>
          <cell r="J128">
            <v>1.232</v>
          </cell>
          <cell r="K128">
            <v>1.6016000000000001</v>
          </cell>
        </row>
        <row r="129">
          <cell r="A129" t="str">
            <v>38,1X3XC</v>
          </cell>
          <cell r="B129">
            <v>38.1</v>
          </cell>
          <cell r="C129">
            <v>3</v>
          </cell>
          <cell r="D129" t="str">
            <v>C</v>
          </cell>
          <cell r="E129">
            <v>0.78688354413382433</v>
          </cell>
          <cell r="F129">
            <v>1.056</v>
          </cell>
          <cell r="G129">
            <v>1.232</v>
          </cell>
          <cell r="H129">
            <v>1.6016000000000001</v>
          </cell>
          <cell r="I129">
            <v>1.056</v>
          </cell>
          <cell r="J129">
            <v>1.232</v>
          </cell>
          <cell r="K129">
            <v>1.6016000000000001</v>
          </cell>
        </row>
        <row r="130">
          <cell r="A130" t="str">
            <v>40X1XF</v>
          </cell>
          <cell r="B130">
            <v>40</v>
          </cell>
          <cell r="C130">
            <v>1</v>
          </cell>
          <cell r="D130" t="str">
            <v>F</v>
          </cell>
          <cell r="E130">
            <v>0.82612445578354265</v>
          </cell>
          <cell r="F130">
            <v>0.44</v>
          </cell>
          <cell r="G130">
            <v>0.61599999999999999</v>
          </cell>
          <cell r="H130">
            <v>0.80080000000000007</v>
          </cell>
          <cell r="I130">
            <v>0.82612445578354265</v>
          </cell>
          <cell r="J130">
            <v>0.82612445578354265</v>
          </cell>
          <cell r="K130">
            <v>0.82612445578354265</v>
          </cell>
        </row>
        <row r="131">
          <cell r="A131" t="str">
            <v>40X1,2XF</v>
          </cell>
          <cell r="B131">
            <v>40</v>
          </cell>
          <cell r="C131">
            <v>1.2</v>
          </cell>
          <cell r="D131" t="str">
            <v>F</v>
          </cell>
          <cell r="E131">
            <v>0.82612445578354265</v>
          </cell>
          <cell r="F131">
            <v>0.44</v>
          </cell>
          <cell r="G131">
            <v>0.61599999999999999</v>
          </cell>
          <cell r="H131">
            <v>0.80080000000000007</v>
          </cell>
          <cell r="I131">
            <v>0.82612445578354265</v>
          </cell>
          <cell r="J131">
            <v>0.82612445578354265</v>
          </cell>
          <cell r="K131">
            <v>0.82612445578354265</v>
          </cell>
        </row>
        <row r="132">
          <cell r="A132" t="str">
            <v>40X1,5XF</v>
          </cell>
          <cell r="B132">
            <v>40</v>
          </cell>
          <cell r="C132">
            <v>1.5</v>
          </cell>
          <cell r="D132" t="str">
            <v>F</v>
          </cell>
          <cell r="E132">
            <v>0.82612445578354265</v>
          </cell>
          <cell r="F132">
            <v>0.44</v>
          </cell>
          <cell r="G132">
            <v>0.61599999999999999</v>
          </cell>
          <cell r="H132">
            <v>0.80080000000000007</v>
          </cell>
          <cell r="I132">
            <v>0.82612445578354265</v>
          </cell>
          <cell r="J132">
            <v>0.82612445578354265</v>
          </cell>
          <cell r="K132">
            <v>0.82612445578354265</v>
          </cell>
        </row>
        <row r="133">
          <cell r="A133" t="str">
            <v>40X2XC</v>
          </cell>
          <cell r="B133">
            <v>40</v>
          </cell>
          <cell r="C133">
            <v>2</v>
          </cell>
          <cell r="D133" t="str">
            <v>C</v>
          </cell>
          <cell r="E133">
            <v>0.82612445578354265</v>
          </cell>
          <cell r="F133">
            <v>1.056</v>
          </cell>
          <cell r="G133">
            <v>1.232</v>
          </cell>
          <cell r="H133">
            <v>1.6016000000000001</v>
          </cell>
          <cell r="I133">
            <v>1.056</v>
          </cell>
          <cell r="J133">
            <v>1.232</v>
          </cell>
          <cell r="K133">
            <v>1.6016000000000001</v>
          </cell>
        </row>
        <row r="134">
          <cell r="A134" t="str">
            <v>40X2,5XC</v>
          </cell>
          <cell r="B134">
            <v>40</v>
          </cell>
          <cell r="C134">
            <v>2.5</v>
          </cell>
          <cell r="D134" t="str">
            <v>C</v>
          </cell>
          <cell r="E134">
            <v>0.82612445578354265</v>
          </cell>
          <cell r="F134">
            <v>1.056</v>
          </cell>
          <cell r="G134">
            <v>1.232</v>
          </cell>
          <cell r="H134">
            <v>1.6016000000000001</v>
          </cell>
          <cell r="I134">
            <v>1.056</v>
          </cell>
          <cell r="J134">
            <v>1.232</v>
          </cell>
          <cell r="K134">
            <v>1.6016000000000001</v>
          </cell>
        </row>
        <row r="135">
          <cell r="A135" t="str">
            <v>40X3XC</v>
          </cell>
          <cell r="B135">
            <v>40</v>
          </cell>
          <cell r="C135">
            <v>3</v>
          </cell>
          <cell r="D135" t="str">
            <v>C</v>
          </cell>
          <cell r="E135">
            <v>0.82612445578354265</v>
          </cell>
          <cell r="F135">
            <v>1.056</v>
          </cell>
          <cell r="G135">
            <v>1.232</v>
          </cell>
          <cell r="H135">
            <v>1.6016000000000001</v>
          </cell>
          <cell r="I135">
            <v>1.056</v>
          </cell>
          <cell r="J135">
            <v>1.232</v>
          </cell>
          <cell r="K135">
            <v>1.6016000000000001</v>
          </cell>
        </row>
        <row r="136">
          <cell r="A136" t="str">
            <v>41X1,5XF</v>
          </cell>
          <cell r="B136">
            <v>41</v>
          </cell>
          <cell r="C136">
            <v>1.5</v>
          </cell>
          <cell r="D136" t="str">
            <v>F</v>
          </cell>
          <cell r="E136">
            <v>0.84677756717813113</v>
          </cell>
          <cell r="F136">
            <v>0.46</v>
          </cell>
          <cell r="G136">
            <v>0.64400000000000002</v>
          </cell>
          <cell r="H136">
            <v>0.83720000000000006</v>
          </cell>
          <cell r="I136">
            <v>0.84677756717813113</v>
          </cell>
          <cell r="J136">
            <v>0.84677756717813113</v>
          </cell>
          <cell r="K136">
            <v>0.84677756717813113</v>
          </cell>
        </row>
        <row r="137">
          <cell r="A137" t="str">
            <v>42X1,5XF</v>
          </cell>
          <cell r="B137">
            <v>42</v>
          </cell>
          <cell r="C137">
            <v>1.5</v>
          </cell>
          <cell r="D137" t="str">
            <v>F</v>
          </cell>
          <cell r="E137">
            <v>0.86645000000000005</v>
          </cell>
          <cell r="F137">
            <v>0.46</v>
          </cell>
          <cell r="G137">
            <v>0.64400000000000002</v>
          </cell>
          <cell r="H137">
            <v>0.83720000000000006</v>
          </cell>
          <cell r="I137">
            <v>0.86645000000000005</v>
          </cell>
          <cell r="J137">
            <v>0.86645000000000005</v>
          </cell>
          <cell r="K137">
            <v>0.86645000000000005</v>
          </cell>
        </row>
        <row r="138">
          <cell r="A138" t="str">
            <v>42X2XC</v>
          </cell>
          <cell r="B138">
            <v>42</v>
          </cell>
          <cell r="C138">
            <v>2</v>
          </cell>
          <cell r="D138" t="str">
            <v>C</v>
          </cell>
          <cell r="E138">
            <v>0.86645000000000005</v>
          </cell>
          <cell r="F138">
            <v>1.1040000000000001</v>
          </cell>
          <cell r="G138">
            <v>1.288</v>
          </cell>
          <cell r="H138">
            <v>1.6744000000000001</v>
          </cell>
          <cell r="I138">
            <v>1.1040000000000001</v>
          </cell>
          <cell r="J138">
            <v>1.288</v>
          </cell>
          <cell r="K138">
            <v>1.6744000000000001</v>
          </cell>
        </row>
        <row r="139">
          <cell r="A139" t="str">
            <v>42,4X1XF</v>
          </cell>
          <cell r="B139">
            <v>42.4</v>
          </cell>
          <cell r="C139">
            <v>1</v>
          </cell>
          <cell r="D139" t="str">
            <v>F</v>
          </cell>
          <cell r="E139">
            <v>0.87569192313055522</v>
          </cell>
          <cell r="F139">
            <v>0.46</v>
          </cell>
          <cell r="G139">
            <v>0.64400000000000002</v>
          </cell>
          <cell r="H139">
            <v>0.83720000000000006</v>
          </cell>
          <cell r="I139">
            <v>0.87569192313055522</v>
          </cell>
          <cell r="J139">
            <v>0.87569192313055522</v>
          </cell>
          <cell r="K139">
            <v>0.87569192313055522</v>
          </cell>
        </row>
        <row r="140">
          <cell r="A140" t="str">
            <v>42,4X1,2XF</v>
          </cell>
          <cell r="B140">
            <v>42.4</v>
          </cell>
          <cell r="C140">
            <v>1.2</v>
          </cell>
          <cell r="D140" t="str">
            <v>F</v>
          </cell>
          <cell r="E140">
            <v>0.87569192313055522</v>
          </cell>
          <cell r="F140">
            <v>0.46</v>
          </cell>
          <cell r="G140">
            <v>0.64400000000000002</v>
          </cell>
          <cell r="H140">
            <v>0.83720000000000006</v>
          </cell>
          <cell r="I140">
            <v>0.87569192313055522</v>
          </cell>
          <cell r="J140">
            <v>0.87569192313055522</v>
          </cell>
          <cell r="K140">
            <v>0.87569192313055522</v>
          </cell>
        </row>
        <row r="141">
          <cell r="A141" t="str">
            <v>42,4X1,5XF</v>
          </cell>
          <cell r="B141">
            <v>42.4</v>
          </cell>
          <cell r="C141">
            <v>1.5</v>
          </cell>
          <cell r="D141" t="str">
            <v>F</v>
          </cell>
          <cell r="E141">
            <v>0.87569192313055522</v>
          </cell>
          <cell r="F141">
            <v>0.46</v>
          </cell>
          <cell r="G141">
            <v>0.64400000000000002</v>
          </cell>
          <cell r="H141">
            <v>0.83720000000000006</v>
          </cell>
          <cell r="I141">
            <v>0.87569192313055522</v>
          </cell>
          <cell r="J141">
            <v>0.87569192313055522</v>
          </cell>
          <cell r="K141">
            <v>0.87569192313055522</v>
          </cell>
        </row>
        <row r="142">
          <cell r="A142" t="str">
            <v>42,4X1,6XF</v>
          </cell>
          <cell r="B142">
            <v>42.4</v>
          </cell>
          <cell r="C142">
            <v>1.6</v>
          </cell>
          <cell r="D142" t="str">
            <v>F</v>
          </cell>
          <cell r="E142">
            <v>0.87569192313055522</v>
          </cell>
          <cell r="F142">
            <v>0.46</v>
          </cell>
          <cell r="G142">
            <v>0.64400000000000002</v>
          </cell>
          <cell r="H142">
            <v>0.83720000000000006</v>
          </cell>
          <cell r="I142">
            <v>0.87569192313055522</v>
          </cell>
          <cell r="J142">
            <v>0.87569192313055522</v>
          </cell>
          <cell r="K142">
            <v>0.87569192313055522</v>
          </cell>
        </row>
        <row r="143">
          <cell r="A143" t="str">
            <v>42,4X2XC</v>
          </cell>
          <cell r="B143">
            <v>42.4</v>
          </cell>
          <cell r="C143">
            <v>2</v>
          </cell>
          <cell r="D143" t="str">
            <v>C</v>
          </cell>
          <cell r="E143">
            <v>0.87569192313055522</v>
          </cell>
          <cell r="F143">
            <v>1.1040000000000001</v>
          </cell>
          <cell r="G143">
            <v>1.288</v>
          </cell>
          <cell r="H143">
            <v>1.6744000000000001</v>
          </cell>
          <cell r="I143">
            <v>1.1040000000000001</v>
          </cell>
          <cell r="J143">
            <v>1.288</v>
          </cell>
          <cell r="K143">
            <v>1.6744000000000001</v>
          </cell>
        </row>
        <row r="144">
          <cell r="A144" t="str">
            <v>42,4X2,5XC</v>
          </cell>
          <cell r="B144">
            <v>42.4</v>
          </cell>
          <cell r="C144">
            <v>2.5</v>
          </cell>
          <cell r="D144" t="str">
            <v>C</v>
          </cell>
          <cell r="E144">
            <v>0.87569192313055522</v>
          </cell>
          <cell r="F144">
            <v>1.1040000000000001</v>
          </cell>
          <cell r="G144">
            <v>1.288</v>
          </cell>
          <cell r="H144">
            <v>1.6744000000000001</v>
          </cell>
          <cell r="I144">
            <v>1.1040000000000001</v>
          </cell>
          <cell r="J144">
            <v>1.288</v>
          </cell>
          <cell r="K144">
            <v>1.6744000000000001</v>
          </cell>
        </row>
        <row r="145">
          <cell r="A145" t="str">
            <v>42,4X2,6XC</v>
          </cell>
          <cell r="B145">
            <v>42.4</v>
          </cell>
          <cell r="C145">
            <v>2.6</v>
          </cell>
          <cell r="D145" t="str">
            <v>C</v>
          </cell>
          <cell r="E145">
            <v>0.87569192313055522</v>
          </cell>
          <cell r="F145">
            <v>1.1040000000000001</v>
          </cell>
          <cell r="G145">
            <v>1.288</v>
          </cell>
          <cell r="H145">
            <v>1.6744000000000001</v>
          </cell>
          <cell r="I145">
            <v>1.1040000000000001</v>
          </cell>
          <cell r="J145">
            <v>1.288</v>
          </cell>
          <cell r="K145">
            <v>1.6744000000000001</v>
          </cell>
        </row>
        <row r="146">
          <cell r="A146" t="str">
            <v>42,4X3XC</v>
          </cell>
          <cell r="B146">
            <v>42.4</v>
          </cell>
          <cell r="C146">
            <v>3</v>
          </cell>
          <cell r="D146" t="str">
            <v>C</v>
          </cell>
          <cell r="E146">
            <v>0.87569192313055522</v>
          </cell>
          <cell r="F146">
            <v>1.1040000000000001</v>
          </cell>
          <cell r="G146">
            <v>1.288</v>
          </cell>
          <cell r="H146">
            <v>1.6744000000000001</v>
          </cell>
          <cell r="I146">
            <v>1.1040000000000001</v>
          </cell>
          <cell r="J146">
            <v>1.288</v>
          </cell>
          <cell r="K146">
            <v>1.6744000000000001</v>
          </cell>
        </row>
        <row r="147">
          <cell r="A147" t="str">
            <v>42,4X3,2XC</v>
          </cell>
          <cell r="B147">
            <v>42.4</v>
          </cell>
          <cell r="C147">
            <v>3.2</v>
          </cell>
          <cell r="D147" t="str">
            <v>C</v>
          </cell>
          <cell r="E147">
            <v>0.87569192313055522</v>
          </cell>
          <cell r="F147">
            <v>1.1040000000000001</v>
          </cell>
          <cell r="G147">
            <v>1.288</v>
          </cell>
          <cell r="H147">
            <v>1.6744000000000001</v>
          </cell>
          <cell r="I147">
            <v>1.1040000000000001</v>
          </cell>
          <cell r="J147">
            <v>1.288</v>
          </cell>
          <cell r="K147">
            <v>1.6744000000000001</v>
          </cell>
        </row>
        <row r="148">
          <cell r="A148" t="str">
            <v>42,4X3,6XC</v>
          </cell>
          <cell r="B148">
            <v>42.4</v>
          </cell>
          <cell r="C148">
            <v>3.6</v>
          </cell>
          <cell r="D148" t="str">
            <v>C</v>
          </cell>
          <cell r="E148">
            <v>0.9340713846725921</v>
          </cell>
          <cell r="F148">
            <v>1.1040000000000001</v>
          </cell>
          <cell r="G148">
            <v>1.288</v>
          </cell>
          <cell r="H148">
            <v>1.6744000000000001</v>
          </cell>
          <cell r="I148">
            <v>1.1040000000000001</v>
          </cell>
          <cell r="J148">
            <v>1.288</v>
          </cell>
          <cell r="K148">
            <v>1.6744000000000001</v>
          </cell>
        </row>
        <row r="149">
          <cell r="A149" t="str">
            <v>43X1,5XF</v>
          </cell>
          <cell r="B149">
            <v>43</v>
          </cell>
          <cell r="C149">
            <v>1.5</v>
          </cell>
          <cell r="D149" t="str">
            <v>F</v>
          </cell>
          <cell r="E149">
            <v>0.8880837899673083</v>
          </cell>
          <cell r="F149">
            <v>0.46</v>
          </cell>
          <cell r="G149">
            <v>0.64400000000000002</v>
          </cell>
          <cell r="H149">
            <v>0.83720000000000006</v>
          </cell>
          <cell r="I149">
            <v>0.8880837899673083</v>
          </cell>
          <cell r="J149">
            <v>0.8880837899673083</v>
          </cell>
          <cell r="K149">
            <v>0.8880837899673083</v>
          </cell>
        </row>
        <row r="150">
          <cell r="A150" t="str">
            <v>44,5X1,2XF</v>
          </cell>
          <cell r="B150">
            <v>44.5</v>
          </cell>
          <cell r="C150">
            <v>1.2</v>
          </cell>
          <cell r="D150" t="str">
            <v>F</v>
          </cell>
          <cell r="E150">
            <v>0.91906345705919112</v>
          </cell>
          <cell r="F150">
            <v>0.49</v>
          </cell>
          <cell r="G150">
            <v>0.68599999999999994</v>
          </cell>
          <cell r="H150">
            <v>0.89179999999999993</v>
          </cell>
          <cell r="I150">
            <v>0.91906345705919112</v>
          </cell>
          <cell r="J150">
            <v>0.91906345705919112</v>
          </cell>
          <cell r="K150">
            <v>0.91906345705919112</v>
          </cell>
        </row>
        <row r="151">
          <cell r="A151" t="str">
            <v>44,5X1,5XF</v>
          </cell>
          <cell r="B151">
            <v>44.5</v>
          </cell>
          <cell r="C151">
            <v>1.5</v>
          </cell>
          <cell r="D151" t="str">
            <v>F</v>
          </cell>
          <cell r="E151">
            <v>0.91906345705919112</v>
          </cell>
          <cell r="F151">
            <v>0.49</v>
          </cell>
          <cell r="G151">
            <v>0.68599999999999994</v>
          </cell>
          <cell r="H151">
            <v>0.89179999999999993</v>
          </cell>
          <cell r="I151">
            <v>0.91906345705919112</v>
          </cell>
          <cell r="J151">
            <v>0.91906345705919112</v>
          </cell>
          <cell r="K151">
            <v>0.91906345705919112</v>
          </cell>
        </row>
        <row r="152">
          <cell r="A152" t="str">
            <v>44,5X2XC</v>
          </cell>
          <cell r="B152">
            <v>44.5</v>
          </cell>
          <cell r="C152">
            <v>2</v>
          </cell>
          <cell r="D152" t="str">
            <v>C</v>
          </cell>
          <cell r="E152">
            <v>0.91906345705919112</v>
          </cell>
          <cell r="F152">
            <v>1.1759999999999999</v>
          </cell>
          <cell r="G152">
            <v>1.3719999999999999</v>
          </cell>
          <cell r="H152">
            <v>1.7835999999999999</v>
          </cell>
          <cell r="I152">
            <v>1.1759999999999999</v>
          </cell>
          <cell r="J152">
            <v>1.3719999999999999</v>
          </cell>
          <cell r="K152">
            <v>1.7835999999999999</v>
          </cell>
        </row>
        <row r="153">
          <cell r="A153" t="str">
            <v>44,5X2,5XC</v>
          </cell>
          <cell r="B153">
            <v>44.5</v>
          </cell>
          <cell r="C153">
            <v>2.5</v>
          </cell>
          <cell r="D153" t="str">
            <v>C</v>
          </cell>
          <cell r="E153">
            <v>0.91906345705919112</v>
          </cell>
          <cell r="F153">
            <v>1.1759999999999999</v>
          </cell>
          <cell r="G153">
            <v>1.3719999999999999</v>
          </cell>
          <cell r="H153">
            <v>1.7835999999999999</v>
          </cell>
          <cell r="I153">
            <v>1.1759999999999999</v>
          </cell>
          <cell r="J153">
            <v>1.3719999999999999</v>
          </cell>
          <cell r="K153">
            <v>1.7835999999999999</v>
          </cell>
        </row>
        <row r="154">
          <cell r="A154" t="str">
            <v>44,5X2,6XC</v>
          </cell>
          <cell r="B154">
            <v>44.5</v>
          </cell>
          <cell r="C154">
            <v>2.6</v>
          </cell>
          <cell r="D154" t="str">
            <v>C</v>
          </cell>
          <cell r="E154">
            <v>0.91906345705919112</v>
          </cell>
          <cell r="F154">
            <v>1.1759999999999999</v>
          </cell>
          <cell r="G154">
            <v>1.3719999999999999</v>
          </cell>
          <cell r="H154">
            <v>1.7835999999999999</v>
          </cell>
          <cell r="I154">
            <v>1.1759999999999999</v>
          </cell>
          <cell r="J154">
            <v>1.3719999999999999</v>
          </cell>
          <cell r="K154">
            <v>1.7835999999999999</v>
          </cell>
        </row>
        <row r="155">
          <cell r="A155" t="str">
            <v>44,5X3XC</v>
          </cell>
          <cell r="B155">
            <v>44.5</v>
          </cell>
          <cell r="C155">
            <v>3</v>
          </cell>
          <cell r="D155" t="str">
            <v>C</v>
          </cell>
          <cell r="E155">
            <v>0.91906345705919112</v>
          </cell>
          <cell r="F155">
            <v>1.1759999999999999</v>
          </cell>
          <cell r="G155">
            <v>1.3719999999999999</v>
          </cell>
          <cell r="H155">
            <v>1.7835999999999999</v>
          </cell>
          <cell r="I155">
            <v>1.1759999999999999</v>
          </cell>
          <cell r="J155">
            <v>1.3719999999999999</v>
          </cell>
          <cell r="K155">
            <v>1.7835999999999999</v>
          </cell>
        </row>
        <row r="156">
          <cell r="A156" t="str">
            <v>45X1XF</v>
          </cell>
          <cell r="B156">
            <v>45</v>
          </cell>
          <cell r="C156">
            <v>1</v>
          </cell>
          <cell r="D156" t="str">
            <v>F</v>
          </cell>
          <cell r="E156">
            <v>0.92939001275648547</v>
          </cell>
          <cell r="F156">
            <v>0.53</v>
          </cell>
          <cell r="G156">
            <v>0.74199999999999999</v>
          </cell>
          <cell r="H156">
            <v>0.96460000000000001</v>
          </cell>
          <cell r="I156">
            <v>0.92939001275648547</v>
          </cell>
          <cell r="J156">
            <v>0.92939001275648547</v>
          </cell>
          <cell r="K156">
            <v>0.96460000000000001</v>
          </cell>
        </row>
        <row r="157">
          <cell r="A157" t="str">
            <v>45X1,2XF</v>
          </cell>
          <cell r="B157">
            <v>45</v>
          </cell>
          <cell r="C157">
            <v>1.2</v>
          </cell>
          <cell r="D157" t="str">
            <v>F</v>
          </cell>
          <cell r="E157">
            <v>0.92939001275648547</v>
          </cell>
          <cell r="F157">
            <v>0.53</v>
          </cell>
          <cell r="G157">
            <v>0.74199999999999999</v>
          </cell>
          <cell r="H157">
            <v>0.96460000000000001</v>
          </cell>
          <cell r="I157">
            <v>0.93</v>
          </cell>
          <cell r="J157">
            <v>0.92939001275648547</v>
          </cell>
          <cell r="K157">
            <v>0.96460000000000001</v>
          </cell>
        </row>
        <row r="158">
          <cell r="A158" t="str">
            <v>45X1,5XF</v>
          </cell>
          <cell r="B158">
            <v>45</v>
          </cell>
          <cell r="C158">
            <v>1.5</v>
          </cell>
          <cell r="D158" t="str">
            <v>F</v>
          </cell>
          <cell r="E158">
            <v>0.92939001275648547</v>
          </cell>
          <cell r="F158">
            <v>0.53</v>
          </cell>
          <cell r="G158">
            <v>0.74199999999999999</v>
          </cell>
          <cell r="H158">
            <v>0.96460000000000001</v>
          </cell>
          <cell r="I158">
            <v>0.92939001275648547</v>
          </cell>
          <cell r="J158">
            <v>0.92939001275648547</v>
          </cell>
          <cell r="K158">
            <v>0.96460000000000001</v>
          </cell>
        </row>
        <row r="159">
          <cell r="A159" t="str">
            <v>45X2XC</v>
          </cell>
          <cell r="B159">
            <v>45</v>
          </cell>
          <cell r="C159">
            <v>2</v>
          </cell>
          <cell r="D159" t="str">
            <v>C</v>
          </cell>
          <cell r="E159">
            <v>0.92939001275648547</v>
          </cell>
          <cell r="F159">
            <v>1.272</v>
          </cell>
          <cell r="G159">
            <v>1.484</v>
          </cell>
          <cell r="H159">
            <v>1.9292</v>
          </cell>
          <cell r="I159">
            <v>1.272</v>
          </cell>
          <cell r="J159">
            <v>1.484</v>
          </cell>
          <cell r="K159">
            <v>1.9292</v>
          </cell>
        </row>
        <row r="160">
          <cell r="A160" t="str">
            <v>45X2,5XC</v>
          </cell>
          <cell r="B160">
            <v>45</v>
          </cell>
          <cell r="C160">
            <v>2.5</v>
          </cell>
          <cell r="D160" t="str">
            <v>C</v>
          </cell>
          <cell r="E160">
            <v>0.92939001275648547</v>
          </cell>
          <cell r="F160">
            <v>1.272</v>
          </cell>
          <cell r="G160">
            <v>1.484</v>
          </cell>
          <cell r="H160">
            <v>1.9292</v>
          </cell>
          <cell r="I160">
            <v>1.272</v>
          </cell>
          <cell r="J160">
            <v>1.484</v>
          </cell>
          <cell r="K160">
            <v>1.9292</v>
          </cell>
        </row>
        <row r="161">
          <cell r="A161" t="str">
            <v>48,3X1XF</v>
          </cell>
          <cell r="B161">
            <v>48.3</v>
          </cell>
          <cell r="C161">
            <v>1</v>
          </cell>
          <cell r="D161" t="str">
            <v>F</v>
          </cell>
          <cell r="E161">
            <v>0.99754528035862766</v>
          </cell>
          <cell r="F161">
            <v>0.53</v>
          </cell>
          <cell r="G161">
            <v>0.74199999999999999</v>
          </cell>
          <cell r="H161">
            <v>0.96460000000000001</v>
          </cell>
          <cell r="I161">
            <v>0.99754528035862766</v>
          </cell>
          <cell r="J161">
            <v>0.99754528035862766</v>
          </cell>
          <cell r="K161">
            <v>0.99754528035862766</v>
          </cell>
        </row>
        <row r="162">
          <cell r="A162" t="str">
            <v>48,3X1,2XF</v>
          </cell>
          <cell r="B162">
            <v>48.3</v>
          </cell>
          <cell r="C162">
            <v>1.2</v>
          </cell>
          <cell r="D162" t="str">
            <v>F</v>
          </cell>
          <cell r="E162">
            <v>0.99754528035862766</v>
          </cell>
          <cell r="F162">
            <v>0.53</v>
          </cell>
          <cell r="G162">
            <v>0.74199999999999999</v>
          </cell>
          <cell r="H162">
            <v>0.96460000000000001</v>
          </cell>
          <cell r="I162">
            <v>0.99754528035862766</v>
          </cell>
          <cell r="J162">
            <v>0.99754528035862766</v>
          </cell>
          <cell r="K162">
            <v>0.99754528035862766</v>
          </cell>
        </row>
        <row r="163">
          <cell r="A163" t="str">
            <v>48,3X1,5XF</v>
          </cell>
          <cell r="B163">
            <v>48.3</v>
          </cell>
          <cell r="C163">
            <v>1.5</v>
          </cell>
          <cell r="D163" t="str">
            <v>F</v>
          </cell>
          <cell r="E163">
            <v>0.99754528035862766</v>
          </cell>
          <cell r="F163">
            <v>0.53</v>
          </cell>
          <cell r="G163">
            <v>0.74199999999999999</v>
          </cell>
          <cell r="H163">
            <v>0.96460000000000001</v>
          </cell>
          <cell r="I163">
            <v>0.99754528035862766</v>
          </cell>
          <cell r="J163">
            <v>0.99754528035862766</v>
          </cell>
          <cell r="K163">
            <v>0.99754528035862766</v>
          </cell>
        </row>
        <row r="164">
          <cell r="A164" t="str">
            <v>48,3X1,6XF</v>
          </cell>
          <cell r="B164">
            <v>48.3</v>
          </cell>
          <cell r="C164">
            <v>1.6</v>
          </cell>
          <cell r="D164" t="str">
            <v>F</v>
          </cell>
          <cell r="E164">
            <v>0.99754528035862766</v>
          </cell>
          <cell r="F164">
            <v>0.53</v>
          </cell>
          <cell r="G164">
            <v>0.74199999999999999</v>
          </cell>
          <cell r="H164">
            <v>0.96460000000000001</v>
          </cell>
          <cell r="I164">
            <v>0.99754528035862766</v>
          </cell>
          <cell r="J164">
            <v>0.99754528035862766</v>
          </cell>
          <cell r="K164">
            <v>0.99754528035862766</v>
          </cell>
        </row>
        <row r="165">
          <cell r="A165" t="str">
            <v>48,3X2XC</v>
          </cell>
          <cell r="B165">
            <v>48.3</v>
          </cell>
          <cell r="C165">
            <v>2</v>
          </cell>
          <cell r="D165" t="str">
            <v>C</v>
          </cell>
          <cell r="E165">
            <v>0.99754528035862766</v>
          </cell>
          <cell r="F165">
            <v>1.272</v>
          </cell>
          <cell r="G165">
            <v>1.484</v>
          </cell>
          <cell r="H165">
            <v>1.9292</v>
          </cell>
          <cell r="I165">
            <v>1.272</v>
          </cell>
          <cell r="J165">
            <v>1.484</v>
          </cell>
          <cell r="K165">
            <v>1.9292</v>
          </cell>
        </row>
        <row r="166">
          <cell r="A166" t="str">
            <v>48,3X2,5XC</v>
          </cell>
          <cell r="B166">
            <v>48.3</v>
          </cell>
          <cell r="C166">
            <v>2.5</v>
          </cell>
          <cell r="D166" t="str">
            <v>C</v>
          </cell>
          <cell r="E166">
            <v>0.99754528035862766</v>
          </cell>
          <cell r="F166">
            <v>1.272</v>
          </cell>
          <cell r="G166">
            <v>1.484</v>
          </cell>
          <cell r="H166">
            <v>1.9292</v>
          </cell>
          <cell r="I166">
            <v>1.272</v>
          </cell>
          <cell r="J166">
            <v>1.484</v>
          </cell>
          <cell r="K166">
            <v>1.9292</v>
          </cell>
        </row>
        <row r="167">
          <cell r="A167" t="str">
            <v>48,3X2,6XC</v>
          </cell>
          <cell r="B167">
            <v>48.3</v>
          </cell>
          <cell r="C167">
            <v>2.6</v>
          </cell>
          <cell r="D167" t="str">
            <v>C</v>
          </cell>
          <cell r="E167">
            <v>0.99754528035862766</v>
          </cell>
          <cell r="F167">
            <v>1.272</v>
          </cell>
          <cell r="G167">
            <v>1.484</v>
          </cell>
          <cell r="H167">
            <v>1.9292</v>
          </cell>
          <cell r="I167">
            <v>1.272</v>
          </cell>
          <cell r="J167">
            <v>1.484</v>
          </cell>
          <cell r="K167">
            <v>1.9292</v>
          </cell>
        </row>
        <row r="168">
          <cell r="A168" t="str">
            <v>48,3X3XC</v>
          </cell>
          <cell r="B168">
            <v>48.3</v>
          </cell>
          <cell r="C168">
            <v>3</v>
          </cell>
          <cell r="D168" t="str">
            <v>C</v>
          </cell>
          <cell r="E168">
            <v>0.99754528035862766</v>
          </cell>
          <cell r="F168">
            <v>1.272</v>
          </cell>
          <cell r="G168">
            <v>1.484</v>
          </cell>
          <cell r="H168">
            <v>1.9292</v>
          </cell>
          <cell r="I168">
            <v>1.272</v>
          </cell>
          <cell r="J168">
            <v>1.484</v>
          </cell>
          <cell r="K168">
            <v>1.9292</v>
          </cell>
        </row>
        <row r="169">
          <cell r="A169" t="str">
            <v>48,3X3,2XC</v>
          </cell>
          <cell r="B169">
            <v>48.3</v>
          </cell>
          <cell r="C169">
            <v>3.2</v>
          </cell>
          <cell r="D169" t="str">
            <v>C</v>
          </cell>
          <cell r="E169">
            <v>0.99754528035862766</v>
          </cell>
          <cell r="F169">
            <v>1.272</v>
          </cell>
          <cell r="G169">
            <v>1.484</v>
          </cell>
          <cell r="H169">
            <v>1.9292</v>
          </cell>
          <cell r="I169">
            <v>1.272</v>
          </cell>
          <cell r="J169">
            <v>1.484</v>
          </cell>
          <cell r="K169">
            <v>1.9292</v>
          </cell>
        </row>
        <row r="170">
          <cell r="A170" t="str">
            <v>48,3X3,6XC</v>
          </cell>
          <cell r="B170">
            <v>48.3</v>
          </cell>
          <cell r="C170">
            <v>3.6</v>
          </cell>
          <cell r="D170" t="str">
            <v>C</v>
          </cell>
          <cell r="E170">
            <v>1.0640482990492028</v>
          </cell>
          <cell r="F170">
            <v>1.272</v>
          </cell>
          <cell r="G170">
            <v>1.484</v>
          </cell>
          <cell r="H170">
            <v>1.9292</v>
          </cell>
          <cell r="I170">
            <v>1.272</v>
          </cell>
          <cell r="J170">
            <v>1.484</v>
          </cell>
          <cell r="K170">
            <v>1.9292</v>
          </cell>
        </row>
        <row r="171">
          <cell r="A171" t="str">
            <v>50X1XF</v>
          </cell>
          <cell r="B171">
            <v>50</v>
          </cell>
          <cell r="C171">
            <v>1</v>
          </cell>
          <cell r="D171" t="str">
            <v>F</v>
          </cell>
          <cell r="E171">
            <v>1.0326555697294282</v>
          </cell>
          <cell r="F171">
            <v>0.53</v>
          </cell>
          <cell r="G171">
            <v>0.74199999999999999</v>
          </cell>
          <cell r="H171">
            <v>0.96460000000000001</v>
          </cell>
          <cell r="I171">
            <v>1.0326555697294282</v>
          </cell>
          <cell r="J171">
            <v>1.0326555697294282</v>
          </cell>
          <cell r="K171">
            <v>1.0326555697294282</v>
          </cell>
        </row>
        <row r="172">
          <cell r="A172" t="str">
            <v>50X1,2XF</v>
          </cell>
          <cell r="B172">
            <v>50</v>
          </cell>
          <cell r="C172">
            <v>1.2</v>
          </cell>
          <cell r="D172" t="str">
            <v>F</v>
          </cell>
          <cell r="E172">
            <v>1.0326555697294282</v>
          </cell>
          <cell r="F172">
            <v>0.53</v>
          </cell>
          <cell r="G172">
            <v>0.74199999999999999</v>
          </cell>
          <cell r="H172">
            <v>0.96460000000000001</v>
          </cell>
          <cell r="I172">
            <v>1.0326555697294282</v>
          </cell>
          <cell r="J172">
            <v>1.0326555697294282</v>
          </cell>
          <cell r="K172">
            <v>1.0326555697294282</v>
          </cell>
        </row>
        <row r="173">
          <cell r="A173" t="str">
            <v>50X1,5XF</v>
          </cell>
          <cell r="B173">
            <v>50</v>
          </cell>
          <cell r="C173">
            <v>1.5</v>
          </cell>
          <cell r="D173" t="str">
            <v>F</v>
          </cell>
          <cell r="E173">
            <v>1.0326555697294282</v>
          </cell>
          <cell r="F173">
            <v>0.53</v>
          </cell>
          <cell r="G173">
            <v>0.74199999999999999</v>
          </cell>
          <cell r="H173">
            <v>0.96460000000000001</v>
          </cell>
          <cell r="I173">
            <v>1.0326555697294282</v>
          </cell>
          <cell r="J173">
            <v>1.0326555697294282</v>
          </cell>
          <cell r="K173">
            <v>1.0326555697294282</v>
          </cell>
        </row>
        <row r="174">
          <cell r="A174" t="str">
            <v>50X2XC</v>
          </cell>
          <cell r="B174">
            <v>50</v>
          </cell>
          <cell r="C174">
            <v>2</v>
          </cell>
          <cell r="D174" t="str">
            <v>C</v>
          </cell>
          <cell r="E174">
            <v>1.0326555697294282</v>
          </cell>
          <cell r="F174">
            <v>1.272</v>
          </cell>
          <cell r="G174">
            <v>1.484</v>
          </cell>
          <cell r="H174">
            <v>1.9292</v>
          </cell>
          <cell r="I174">
            <v>1.272</v>
          </cell>
          <cell r="J174">
            <v>1.484</v>
          </cell>
          <cell r="K174">
            <v>1.9292</v>
          </cell>
        </row>
        <row r="175">
          <cell r="A175" t="str">
            <v>50X2,5XC</v>
          </cell>
          <cell r="B175">
            <v>50</v>
          </cell>
          <cell r="C175">
            <v>2.5</v>
          </cell>
          <cell r="D175" t="str">
            <v>C</v>
          </cell>
          <cell r="E175">
            <v>1.0326555697294282</v>
          </cell>
          <cell r="F175">
            <v>1.272</v>
          </cell>
          <cell r="G175">
            <v>1.484</v>
          </cell>
          <cell r="H175">
            <v>1.9292</v>
          </cell>
          <cell r="I175">
            <v>1.272</v>
          </cell>
          <cell r="J175">
            <v>1.484</v>
          </cell>
          <cell r="K175">
            <v>1.9292</v>
          </cell>
        </row>
        <row r="176">
          <cell r="A176" t="str">
            <v>50X3XC</v>
          </cell>
          <cell r="B176">
            <v>50</v>
          </cell>
          <cell r="C176">
            <v>3</v>
          </cell>
          <cell r="D176" t="str">
            <v>C</v>
          </cell>
          <cell r="E176">
            <v>1.0326555697294282</v>
          </cell>
          <cell r="F176">
            <v>1.272</v>
          </cell>
          <cell r="G176">
            <v>1.484</v>
          </cell>
          <cell r="H176">
            <v>1.9292</v>
          </cell>
          <cell r="I176">
            <v>1.272</v>
          </cell>
          <cell r="J176">
            <v>1.484</v>
          </cell>
          <cell r="K176">
            <v>1.9292</v>
          </cell>
        </row>
        <row r="177">
          <cell r="A177" t="str">
            <v>50,8X1XF</v>
          </cell>
          <cell r="B177">
            <v>50.8</v>
          </cell>
          <cell r="C177">
            <v>1</v>
          </cell>
          <cell r="D177" t="str">
            <v>F</v>
          </cell>
          <cell r="E177">
            <v>1.0491780588450992</v>
          </cell>
          <cell r="F177">
            <v>0.54</v>
          </cell>
          <cell r="G177">
            <v>0.75600000000000001</v>
          </cell>
          <cell r="H177">
            <v>0.98280000000000001</v>
          </cell>
          <cell r="I177">
            <v>1.0491780588450992</v>
          </cell>
          <cell r="J177">
            <v>1.0491780588450992</v>
          </cell>
          <cell r="K177">
            <v>1.0491780588450992</v>
          </cell>
        </row>
        <row r="178">
          <cell r="A178" t="str">
            <v>50,8X1,2XF</v>
          </cell>
          <cell r="B178">
            <v>50.8</v>
          </cell>
          <cell r="C178">
            <v>1.2</v>
          </cell>
          <cell r="D178" t="str">
            <v>F</v>
          </cell>
          <cell r="E178">
            <v>1.0491780588450992</v>
          </cell>
          <cell r="F178">
            <v>0.54</v>
          </cell>
          <cell r="G178">
            <v>0.75600000000000001</v>
          </cell>
          <cell r="H178">
            <v>0.98280000000000001</v>
          </cell>
          <cell r="I178">
            <v>1.0491780588450992</v>
          </cell>
          <cell r="J178">
            <v>1.0491780588450992</v>
          </cell>
          <cell r="K178">
            <v>1.0491780588450992</v>
          </cell>
        </row>
        <row r="179">
          <cell r="A179" t="str">
            <v>50,8X1,5XF</v>
          </cell>
          <cell r="B179">
            <v>50.8</v>
          </cell>
          <cell r="C179">
            <v>1.5</v>
          </cell>
          <cell r="D179" t="str">
            <v>F</v>
          </cell>
          <cell r="E179">
            <v>1.0491780588450992</v>
          </cell>
          <cell r="F179">
            <v>0.54</v>
          </cell>
          <cell r="G179">
            <v>0.75600000000000001</v>
          </cell>
          <cell r="H179">
            <v>0.98280000000000001</v>
          </cell>
          <cell r="I179">
            <v>1.0491780588450992</v>
          </cell>
          <cell r="J179">
            <v>1.0491780588450992</v>
          </cell>
          <cell r="K179">
            <v>1.0491780588450992</v>
          </cell>
        </row>
        <row r="180">
          <cell r="A180" t="str">
            <v>50,8X1,65XF</v>
          </cell>
          <cell r="B180">
            <v>50.8</v>
          </cell>
          <cell r="C180">
            <v>1.65</v>
          </cell>
          <cell r="D180" t="str">
            <v>F</v>
          </cell>
          <cell r="E180">
            <v>1.0491780588450992</v>
          </cell>
          <cell r="F180">
            <v>0.54</v>
          </cell>
          <cell r="G180">
            <v>0.75600000000000001</v>
          </cell>
          <cell r="H180">
            <v>0.98280000000000001</v>
          </cell>
          <cell r="I180">
            <v>1.0491780588450992</v>
          </cell>
          <cell r="J180">
            <v>1.0491780588450992</v>
          </cell>
          <cell r="K180">
            <v>1.0491780588450992</v>
          </cell>
        </row>
        <row r="181">
          <cell r="A181" t="str">
            <v>50,8X2XC</v>
          </cell>
          <cell r="B181">
            <v>50.8</v>
          </cell>
          <cell r="C181">
            <v>2</v>
          </cell>
          <cell r="D181" t="str">
            <v>C</v>
          </cell>
          <cell r="E181">
            <v>1.0491780588450992</v>
          </cell>
          <cell r="F181">
            <v>1.296</v>
          </cell>
          <cell r="G181">
            <v>1.512</v>
          </cell>
          <cell r="H181">
            <v>1.9656</v>
          </cell>
          <cell r="I181">
            <v>1.296</v>
          </cell>
          <cell r="J181">
            <v>1.512</v>
          </cell>
          <cell r="K181">
            <v>1.9656</v>
          </cell>
        </row>
        <row r="182">
          <cell r="A182" t="str">
            <v>50,8X2,11XC</v>
          </cell>
          <cell r="B182">
            <v>50.8</v>
          </cell>
          <cell r="C182">
            <v>2.11</v>
          </cell>
          <cell r="D182" t="str">
            <v>C</v>
          </cell>
          <cell r="E182">
            <v>1.0491780588450992</v>
          </cell>
          <cell r="F182">
            <v>1.296</v>
          </cell>
          <cell r="G182">
            <v>1.512</v>
          </cell>
          <cell r="H182">
            <v>1.9656</v>
          </cell>
          <cell r="I182">
            <v>1.296</v>
          </cell>
          <cell r="J182">
            <v>1.512</v>
          </cell>
          <cell r="K182">
            <v>1.9656</v>
          </cell>
        </row>
        <row r="183">
          <cell r="A183" t="str">
            <v>50,8X2,5XC</v>
          </cell>
          <cell r="B183">
            <v>50.8</v>
          </cell>
          <cell r="C183">
            <v>2.5</v>
          </cell>
          <cell r="D183" t="str">
            <v>C</v>
          </cell>
          <cell r="E183">
            <v>1.0491780588450992</v>
          </cell>
          <cell r="F183">
            <v>1.296</v>
          </cell>
          <cell r="G183">
            <v>1.512</v>
          </cell>
          <cell r="H183">
            <v>1.9656</v>
          </cell>
          <cell r="I183">
            <v>1.296</v>
          </cell>
          <cell r="J183">
            <v>1.512</v>
          </cell>
          <cell r="K183">
            <v>1.9656</v>
          </cell>
        </row>
        <row r="184">
          <cell r="A184" t="str">
            <v>50,8X2,6XC</v>
          </cell>
          <cell r="B184">
            <v>50.8</v>
          </cell>
          <cell r="C184">
            <v>2.6</v>
          </cell>
          <cell r="D184" t="str">
            <v>C</v>
          </cell>
          <cell r="E184">
            <v>1.0491780588450992</v>
          </cell>
          <cell r="F184">
            <v>1.296</v>
          </cell>
          <cell r="G184">
            <v>1.512</v>
          </cell>
          <cell r="H184">
            <v>1.9656</v>
          </cell>
          <cell r="I184">
            <v>1.296</v>
          </cell>
          <cell r="J184">
            <v>1.512</v>
          </cell>
          <cell r="K184">
            <v>1.9656</v>
          </cell>
        </row>
        <row r="185">
          <cell r="A185" t="str">
            <v>50,8X3XC</v>
          </cell>
          <cell r="B185">
            <v>50.8</v>
          </cell>
          <cell r="C185">
            <v>3</v>
          </cell>
          <cell r="D185" t="str">
            <v>C</v>
          </cell>
          <cell r="E185">
            <v>1.0491780588450992</v>
          </cell>
          <cell r="F185">
            <v>1.296</v>
          </cell>
          <cell r="G185">
            <v>1.512</v>
          </cell>
          <cell r="H185">
            <v>1.9656</v>
          </cell>
          <cell r="I185">
            <v>1.296</v>
          </cell>
          <cell r="J185">
            <v>1.512</v>
          </cell>
          <cell r="K185">
            <v>1.9656</v>
          </cell>
        </row>
        <row r="186">
          <cell r="A186" t="str">
            <v>51X1XF</v>
          </cell>
          <cell r="B186">
            <v>51</v>
          </cell>
          <cell r="C186">
            <v>1</v>
          </cell>
          <cell r="D186" t="str">
            <v>F</v>
          </cell>
          <cell r="E186">
            <v>1.0533086811240169</v>
          </cell>
          <cell r="F186">
            <v>0.54</v>
          </cell>
          <cell r="G186">
            <v>0.75600000000000001</v>
          </cell>
          <cell r="H186">
            <v>0.98280000000000001</v>
          </cell>
          <cell r="I186">
            <v>1.0533086811240169</v>
          </cell>
          <cell r="J186">
            <v>1.0533086811240169</v>
          </cell>
          <cell r="K186">
            <v>1.0533086811240169</v>
          </cell>
        </row>
        <row r="187">
          <cell r="A187" t="str">
            <v>51X1,2XF</v>
          </cell>
          <cell r="B187">
            <v>51</v>
          </cell>
          <cell r="C187">
            <v>1.2</v>
          </cell>
          <cell r="D187" t="str">
            <v>F</v>
          </cell>
          <cell r="E187">
            <v>1.0533086811240169</v>
          </cell>
          <cell r="F187">
            <v>0.54</v>
          </cell>
          <cell r="G187">
            <v>0.75600000000000001</v>
          </cell>
          <cell r="H187">
            <v>0.98280000000000001</v>
          </cell>
          <cell r="I187">
            <v>1.0533086811240169</v>
          </cell>
          <cell r="J187">
            <v>1.0533086811240169</v>
          </cell>
          <cell r="K187">
            <v>1.0533086811240169</v>
          </cell>
        </row>
        <row r="188">
          <cell r="A188" t="str">
            <v>51X1,5XF</v>
          </cell>
          <cell r="B188">
            <v>51</v>
          </cell>
          <cell r="C188">
            <v>1.5</v>
          </cell>
          <cell r="D188" t="str">
            <v>F</v>
          </cell>
          <cell r="E188">
            <v>1.0533086811240169</v>
          </cell>
          <cell r="F188">
            <v>0.54</v>
          </cell>
          <cell r="G188">
            <v>0.75600000000000001</v>
          </cell>
          <cell r="H188">
            <v>0.98280000000000001</v>
          </cell>
          <cell r="I188">
            <v>1.0533086811240169</v>
          </cell>
          <cell r="J188">
            <v>1.0533086811240169</v>
          </cell>
          <cell r="K188">
            <v>1.0533086811240169</v>
          </cell>
        </row>
        <row r="189">
          <cell r="A189" t="str">
            <v>51X2XC</v>
          </cell>
          <cell r="B189">
            <v>51</v>
          </cell>
          <cell r="C189">
            <v>2</v>
          </cell>
          <cell r="D189" t="str">
            <v>C</v>
          </cell>
          <cell r="E189">
            <v>1.0533086811240169</v>
          </cell>
          <cell r="F189">
            <v>1.296</v>
          </cell>
          <cell r="G189">
            <v>1.512</v>
          </cell>
          <cell r="H189">
            <v>1.9656</v>
          </cell>
          <cell r="I189">
            <v>1.296</v>
          </cell>
          <cell r="J189">
            <v>1.512</v>
          </cell>
          <cell r="K189">
            <v>1.9656</v>
          </cell>
        </row>
        <row r="190">
          <cell r="A190" t="str">
            <v>52X1XF</v>
          </cell>
          <cell r="B190">
            <v>52</v>
          </cell>
          <cell r="C190">
            <v>1</v>
          </cell>
          <cell r="D190" t="str">
            <v>F</v>
          </cell>
          <cell r="E190">
            <v>1.0739617925186054</v>
          </cell>
          <cell r="F190">
            <v>0.54</v>
          </cell>
          <cell r="G190">
            <v>0.75600000000000001</v>
          </cell>
          <cell r="H190">
            <v>0.98280000000000001</v>
          </cell>
          <cell r="I190">
            <v>1.0739617925186054</v>
          </cell>
          <cell r="J190">
            <v>1.0739617925186054</v>
          </cell>
          <cell r="K190">
            <v>1.0739617925186054</v>
          </cell>
        </row>
        <row r="191">
          <cell r="A191" t="str">
            <v>52X1,2XF</v>
          </cell>
          <cell r="B191">
            <v>52</v>
          </cell>
          <cell r="C191">
            <v>1.2</v>
          </cell>
          <cell r="D191" t="str">
            <v>F</v>
          </cell>
          <cell r="E191">
            <v>1.0739617925186054</v>
          </cell>
          <cell r="F191">
            <v>0.54</v>
          </cell>
          <cell r="G191">
            <v>0.75600000000000001</v>
          </cell>
          <cell r="H191">
            <v>0.98280000000000001</v>
          </cell>
          <cell r="I191">
            <v>1.0739617925186054</v>
          </cell>
          <cell r="J191">
            <v>1.0739617925186054</v>
          </cell>
          <cell r="K191">
            <v>1.0739617925186054</v>
          </cell>
        </row>
        <row r="192">
          <cell r="A192" t="str">
            <v>52X1,5XF</v>
          </cell>
          <cell r="B192">
            <v>52</v>
          </cell>
          <cell r="C192">
            <v>1.5</v>
          </cell>
          <cell r="D192" t="str">
            <v>F</v>
          </cell>
          <cell r="E192">
            <v>1.0739617925186054</v>
          </cell>
          <cell r="F192">
            <v>0.54</v>
          </cell>
          <cell r="G192">
            <v>0.75600000000000001</v>
          </cell>
          <cell r="H192">
            <v>0.98280000000000001</v>
          </cell>
          <cell r="I192">
            <v>1.0739617925186054</v>
          </cell>
          <cell r="J192">
            <v>1.0739617925186054</v>
          </cell>
          <cell r="K192">
            <v>1.0739617925186054</v>
          </cell>
        </row>
        <row r="193">
          <cell r="A193" t="str">
            <v>52X2XC</v>
          </cell>
          <cell r="B193">
            <v>52</v>
          </cell>
          <cell r="C193">
            <v>2</v>
          </cell>
          <cell r="D193" t="str">
            <v>C</v>
          </cell>
          <cell r="E193">
            <v>1.0739617925186054</v>
          </cell>
          <cell r="F193">
            <v>1.296</v>
          </cell>
          <cell r="G193">
            <v>1.512</v>
          </cell>
          <cell r="H193">
            <v>1.9656</v>
          </cell>
          <cell r="I193">
            <v>1.296</v>
          </cell>
          <cell r="J193">
            <v>1.512</v>
          </cell>
          <cell r="K193">
            <v>1.9656</v>
          </cell>
        </row>
        <row r="194">
          <cell r="A194" t="str">
            <v>53X1,5XF</v>
          </cell>
          <cell r="B194">
            <v>53</v>
          </cell>
          <cell r="C194">
            <v>1.5</v>
          </cell>
          <cell r="D194" t="str">
            <v>F</v>
          </cell>
          <cell r="E194">
            <v>1.094614903913194</v>
          </cell>
          <cell r="F194">
            <v>0.54</v>
          </cell>
          <cell r="G194">
            <v>0.75600000000000001</v>
          </cell>
          <cell r="H194">
            <v>0.98280000000000001</v>
          </cell>
          <cell r="I194">
            <v>1.094614903913194</v>
          </cell>
          <cell r="J194">
            <v>1.094614903913194</v>
          </cell>
          <cell r="K194">
            <v>1.094614903913194</v>
          </cell>
        </row>
        <row r="195">
          <cell r="A195" t="str">
            <v>54X1XF</v>
          </cell>
          <cell r="B195">
            <v>54</v>
          </cell>
          <cell r="C195">
            <v>1</v>
          </cell>
          <cell r="D195" t="str">
            <v>F</v>
          </cell>
          <cell r="E195">
            <v>1.1152680153077825</v>
          </cell>
          <cell r="F195">
            <v>0.54</v>
          </cell>
          <cell r="G195">
            <v>0.75600000000000001</v>
          </cell>
          <cell r="H195">
            <v>0.98280000000000001</v>
          </cell>
          <cell r="I195">
            <v>1.1152680153077825</v>
          </cell>
          <cell r="J195">
            <v>1.1152680153077825</v>
          </cell>
          <cell r="K195">
            <v>1.1152680153077825</v>
          </cell>
        </row>
        <row r="196">
          <cell r="A196" t="str">
            <v>54X1,2XF</v>
          </cell>
          <cell r="B196">
            <v>54</v>
          </cell>
          <cell r="C196">
            <v>1.2</v>
          </cell>
          <cell r="D196" t="str">
            <v>F</v>
          </cell>
          <cell r="E196">
            <v>1.1152680153077825</v>
          </cell>
          <cell r="F196">
            <v>0.54</v>
          </cell>
          <cell r="G196">
            <v>0.75600000000000001</v>
          </cell>
          <cell r="H196">
            <v>0.98280000000000001</v>
          </cell>
          <cell r="I196">
            <v>1.1152680153077825</v>
          </cell>
          <cell r="J196">
            <v>1.1152680153077825</v>
          </cell>
          <cell r="K196">
            <v>1.1152680153077825</v>
          </cell>
        </row>
        <row r="197">
          <cell r="A197" t="str">
            <v>54X1,5XF</v>
          </cell>
          <cell r="B197">
            <v>54</v>
          </cell>
          <cell r="C197">
            <v>1.5</v>
          </cell>
          <cell r="D197" t="str">
            <v>F</v>
          </cell>
          <cell r="E197">
            <v>1.1152680153077825</v>
          </cell>
          <cell r="F197">
            <v>0.54</v>
          </cell>
          <cell r="G197">
            <v>0.75600000000000001</v>
          </cell>
          <cell r="H197">
            <v>0.98280000000000001</v>
          </cell>
          <cell r="I197">
            <v>1.1152680153077825</v>
          </cell>
          <cell r="J197">
            <v>1.1152680153077825</v>
          </cell>
          <cell r="K197">
            <v>1.1152680153077825</v>
          </cell>
        </row>
        <row r="198">
          <cell r="A198" t="str">
            <v>54X2XC</v>
          </cell>
          <cell r="B198">
            <v>54</v>
          </cell>
          <cell r="C198">
            <v>2</v>
          </cell>
          <cell r="D198" t="str">
            <v>C</v>
          </cell>
          <cell r="E198">
            <v>1.1152680153077825</v>
          </cell>
          <cell r="F198">
            <v>1.296</v>
          </cell>
          <cell r="G198">
            <v>1.512</v>
          </cell>
          <cell r="H198">
            <v>1.9656</v>
          </cell>
          <cell r="I198">
            <v>1.296</v>
          </cell>
          <cell r="J198">
            <v>1.512</v>
          </cell>
          <cell r="K198">
            <v>1.9656</v>
          </cell>
        </row>
        <row r="199">
          <cell r="A199" t="str">
            <v>57X1,2XF</v>
          </cell>
          <cell r="B199">
            <v>57</v>
          </cell>
          <cell r="C199">
            <v>1.2</v>
          </cell>
          <cell r="D199" t="str">
            <v>F</v>
          </cell>
          <cell r="E199">
            <v>1.1772273494915482</v>
          </cell>
          <cell r="F199">
            <v>0.54</v>
          </cell>
          <cell r="G199">
            <v>0.75600000000000001</v>
          </cell>
          <cell r="H199">
            <v>0.98280000000000001</v>
          </cell>
          <cell r="I199">
            <v>1.1772273494915482</v>
          </cell>
          <cell r="J199">
            <v>1.1772273494915482</v>
          </cell>
          <cell r="K199">
            <v>1.1772273494915482</v>
          </cell>
        </row>
        <row r="200">
          <cell r="A200" t="str">
            <v>57X1,5XF</v>
          </cell>
          <cell r="B200">
            <v>57</v>
          </cell>
          <cell r="C200">
            <v>1.5</v>
          </cell>
          <cell r="D200" t="str">
            <v>F</v>
          </cell>
          <cell r="E200">
            <v>1.1772273494915482</v>
          </cell>
          <cell r="F200">
            <v>0.54</v>
          </cell>
          <cell r="G200">
            <v>0.75600000000000001</v>
          </cell>
          <cell r="H200">
            <v>0.98280000000000001</v>
          </cell>
          <cell r="I200">
            <v>1.1772273494915482</v>
          </cell>
          <cell r="J200">
            <v>1.1772273494915482</v>
          </cell>
          <cell r="K200">
            <v>1.1772273494915482</v>
          </cell>
        </row>
        <row r="201">
          <cell r="A201" t="str">
            <v>57X2XC</v>
          </cell>
          <cell r="B201">
            <v>57</v>
          </cell>
          <cell r="C201">
            <v>2</v>
          </cell>
          <cell r="D201" t="str">
            <v>C</v>
          </cell>
          <cell r="E201">
            <v>1.1772273494915482</v>
          </cell>
          <cell r="F201">
            <v>1.296</v>
          </cell>
          <cell r="G201">
            <v>1.512</v>
          </cell>
          <cell r="H201">
            <v>1.9656</v>
          </cell>
          <cell r="I201">
            <v>1.296</v>
          </cell>
          <cell r="J201">
            <v>1.512</v>
          </cell>
          <cell r="K201">
            <v>1.9656</v>
          </cell>
        </row>
        <row r="202">
          <cell r="A202" t="str">
            <v>57X2,5XC</v>
          </cell>
          <cell r="B202">
            <v>57</v>
          </cell>
          <cell r="C202">
            <v>2.5</v>
          </cell>
          <cell r="D202" t="str">
            <v>C</v>
          </cell>
          <cell r="E202">
            <v>1.1772273494915482</v>
          </cell>
          <cell r="F202">
            <v>1.296</v>
          </cell>
          <cell r="G202">
            <v>1.512</v>
          </cell>
          <cell r="H202">
            <v>1.9656</v>
          </cell>
          <cell r="I202">
            <v>1.296</v>
          </cell>
          <cell r="J202">
            <v>1.512</v>
          </cell>
          <cell r="K202">
            <v>1.9656</v>
          </cell>
        </row>
        <row r="203">
          <cell r="A203" t="str">
            <v>57X3XC</v>
          </cell>
          <cell r="B203">
            <v>57</v>
          </cell>
          <cell r="C203">
            <v>3</v>
          </cell>
          <cell r="D203" t="str">
            <v>C</v>
          </cell>
          <cell r="E203">
            <v>1.1772273494915482</v>
          </cell>
          <cell r="F203">
            <v>1.296</v>
          </cell>
          <cell r="G203">
            <v>1.512</v>
          </cell>
          <cell r="H203">
            <v>1.9656</v>
          </cell>
          <cell r="I203">
            <v>1.296</v>
          </cell>
          <cell r="J203">
            <v>1.512</v>
          </cell>
          <cell r="K203">
            <v>1.9656</v>
          </cell>
        </row>
        <row r="204">
          <cell r="A204" t="str">
            <v>60X1XF</v>
          </cell>
          <cell r="B204">
            <v>60</v>
          </cell>
          <cell r="C204">
            <v>1</v>
          </cell>
          <cell r="D204" t="str">
            <v>F</v>
          </cell>
          <cell r="E204">
            <v>1.2453826170936906</v>
          </cell>
          <cell r="F204">
            <v>0.54</v>
          </cell>
          <cell r="G204">
            <v>0.75600000000000001</v>
          </cell>
          <cell r="H204">
            <v>0.98280000000000001</v>
          </cell>
          <cell r="I204">
            <v>1.2453826170936906</v>
          </cell>
          <cell r="J204">
            <v>1.2453826170936906</v>
          </cell>
          <cell r="K204">
            <v>1.2453826170936906</v>
          </cell>
        </row>
        <row r="205">
          <cell r="A205" t="str">
            <v>60,3X1XF</v>
          </cell>
          <cell r="B205">
            <v>60.3</v>
          </cell>
          <cell r="C205">
            <v>1</v>
          </cell>
          <cell r="D205" t="str">
            <v>F</v>
          </cell>
          <cell r="E205">
            <v>1.2453826170936906</v>
          </cell>
          <cell r="F205">
            <v>0.54</v>
          </cell>
          <cell r="G205">
            <v>0.75600000000000001</v>
          </cell>
          <cell r="H205">
            <v>0.98280000000000001</v>
          </cell>
          <cell r="I205">
            <v>1.2453826170936906</v>
          </cell>
          <cell r="J205">
            <v>1.2453826170936906</v>
          </cell>
          <cell r="K205">
            <v>1.2453826170936906</v>
          </cell>
        </row>
        <row r="206">
          <cell r="A206" t="str">
            <v>60,3X1,2XF</v>
          </cell>
          <cell r="B206">
            <v>60.3</v>
          </cell>
          <cell r="C206">
            <v>1.2</v>
          </cell>
          <cell r="D206" t="str">
            <v>F</v>
          </cell>
          <cell r="E206">
            <v>1.2453826170936906</v>
          </cell>
          <cell r="F206">
            <v>0.54</v>
          </cell>
          <cell r="G206">
            <v>0.75600000000000001</v>
          </cell>
          <cell r="H206">
            <v>0.98280000000000001</v>
          </cell>
          <cell r="I206">
            <v>1.2453826170936906</v>
          </cell>
          <cell r="J206">
            <v>1.2453826170936906</v>
          </cell>
          <cell r="K206">
            <v>1.2453826170936906</v>
          </cell>
        </row>
        <row r="207">
          <cell r="A207" t="str">
            <v>60,3X1,5XF</v>
          </cell>
          <cell r="B207">
            <v>60.3</v>
          </cell>
          <cell r="C207">
            <v>1.5</v>
          </cell>
          <cell r="D207" t="str">
            <v>F</v>
          </cell>
          <cell r="E207">
            <v>1.2453826170936906</v>
          </cell>
          <cell r="F207">
            <v>0.54</v>
          </cell>
          <cell r="G207">
            <v>0.75600000000000001</v>
          </cell>
          <cell r="H207">
            <v>0.98280000000000001</v>
          </cell>
          <cell r="I207">
            <v>1.2453826170936906</v>
          </cell>
          <cell r="J207">
            <v>1.2453826170936906</v>
          </cell>
          <cell r="K207">
            <v>1.2453826170936906</v>
          </cell>
        </row>
        <row r="208">
          <cell r="A208" t="str">
            <v>60,3X1,6XF</v>
          </cell>
          <cell r="B208">
            <v>60.3</v>
          </cell>
          <cell r="C208">
            <v>1.6</v>
          </cell>
          <cell r="D208" t="str">
            <v>F</v>
          </cell>
          <cell r="E208">
            <v>1.2453826170936906</v>
          </cell>
          <cell r="F208">
            <v>0.54</v>
          </cell>
          <cell r="G208">
            <v>0.75600000000000001</v>
          </cell>
          <cell r="H208">
            <v>0.98280000000000001</v>
          </cell>
          <cell r="I208">
            <v>1.2453826170936906</v>
          </cell>
          <cell r="J208">
            <v>1.2453826170936906</v>
          </cell>
          <cell r="K208">
            <v>1.2453826170936906</v>
          </cell>
        </row>
        <row r="209">
          <cell r="A209" t="str">
            <v>60,3X2XC</v>
          </cell>
          <cell r="B209">
            <v>60.3</v>
          </cell>
          <cell r="C209">
            <v>2</v>
          </cell>
          <cell r="D209" t="str">
            <v>C</v>
          </cell>
          <cell r="E209">
            <v>1.2453826170936906</v>
          </cell>
          <cell r="F209">
            <v>1.296</v>
          </cell>
          <cell r="G209">
            <v>1.512</v>
          </cell>
          <cell r="H209">
            <v>1.9656</v>
          </cell>
          <cell r="I209">
            <v>1.296</v>
          </cell>
          <cell r="J209">
            <v>1.512</v>
          </cell>
          <cell r="K209">
            <v>1.9656</v>
          </cell>
        </row>
        <row r="210">
          <cell r="A210" t="str">
            <v>60,3X2,5XC</v>
          </cell>
          <cell r="B210">
            <v>60.3</v>
          </cell>
          <cell r="C210">
            <v>2.5</v>
          </cell>
          <cell r="D210" t="str">
            <v>C</v>
          </cell>
          <cell r="E210">
            <v>1.2453826170936906</v>
          </cell>
          <cell r="F210">
            <v>1.296</v>
          </cell>
          <cell r="G210">
            <v>1.512</v>
          </cell>
          <cell r="H210">
            <v>1.9656</v>
          </cell>
          <cell r="I210">
            <v>1.296</v>
          </cell>
          <cell r="J210">
            <v>1.512</v>
          </cell>
          <cell r="K210">
            <v>1.9656</v>
          </cell>
        </row>
        <row r="211">
          <cell r="A211" t="str">
            <v>60,3X2,6XC</v>
          </cell>
          <cell r="B211">
            <v>60.3</v>
          </cell>
          <cell r="C211">
            <v>2.6</v>
          </cell>
          <cell r="D211" t="str">
            <v>C</v>
          </cell>
          <cell r="E211">
            <v>1.2453826170936906</v>
          </cell>
          <cell r="F211">
            <v>1.296</v>
          </cell>
          <cell r="G211">
            <v>1.512</v>
          </cell>
          <cell r="H211">
            <v>1.9656</v>
          </cell>
          <cell r="I211">
            <v>1.296</v>
          </cell>
          <cell r="J211">
            <v>1.512</v>
          </cell>
          <cell r="K211">
            <v>1.9656</v>
          </cell>
        </row>
        <row r="212">
          <cell r="A212" t="str">
            <v>60,3X3XC</v>
          </cell>
          <cell r="B212">
            <v>60.3</v>
          </cell>
          <cell r="C212">
            <v>3</v>
          </cell>
          <cell r="D212" t="str">
            <v>C</v>
          </cell>
          <cell r="E212">
            <v>1.2453826170936906</v>
          </cell>
          <cell r="F212">
            <v>1.296</v>
          </cell>
          <cell r="G212">
            <v>1.512</v>
          </cell>
          <cell r="H212">
            <v>1.9656</v>
          </cell>
          <cell r="I212">
            <v>1.296</v>
          </cell>
          <cell r="J212">
            <v>1.512</v>
          </cell>
          <cell r="K212">
            <v>1.9656</v>
          </cell>
        </row>
        <row r="213">
          <cell r="A213" t="str">
            <v>60,3X3,2XC</v>
          </cell>
          <cell r="B213">
            <v>60.3</v>
          </cell>
          <cell r="C213">
            <v>3.2</v>
          </cell>
          <cell r="D213" t="str">
            <v>C</v>
          </cell>
          <cell r="E213">
            <v>1.2453826170936906</v>
          </cell>
          <cell r="F213">
            <v>1.296</v>
          </cell>
          <cell r="G213">
            <v>1.512</v>
          </cell>
          <cell r="H213">
            <v>1.9656</v>
          </cell>
          <cell r="I213">
            <v>1.296</v>
          </cell>
          <cell r="J213">
            <v>1.512</v>
          </cell>
          <cell r="K213">
            <v>1.9656</v>
          </cell>
        </row>
        <row r="214">
          <cell r="A214" t="str">
            <v>60,3X3,6XC</v>
          </cell>
          <cell r="B214">
            <v>60.3</v>
          </cell>
          <cell r="C214">
            <v>3.6</v>
          </cell>
          <cell r="D214" t="str">
            <v>C</v>
          </cell>
          <cell r="E214">
            <v>1.3284081248999364</v>
          </cell>
          <cell r="F214">
            <v>1.296</v>
          </cell>
          <cell r="G214">
            <v>1.512</v>
          </cell>
          <cell r="H214">
            <v>1.9656</v>
          </cell>
          <cell r="I214">
            <v>1.3284081248999364</v>
          </cell>
          <cell r="J214">
            <v>1.512</v>
          </cell>
          <cell r="K214">
            <v>1.9656</v>
          </cell>
        </row>
        <row r="215">
          <cell r="A215" t="str">
            <v>60,3X4XC</v>
          </cell>
          <cell r="B215">
            <v>60.3</v>
          </cell>
          <cell r="C215">
            <v>4</v>
          </cell>
          <cell r="D215" t="str">
            <v>C</v>
          </cell>
          <cell r="E215">
            <v>1.4114336327061823</v>
          </cell>
          <cell r="F215">
            <v>1.296</v>
          </cell>
          <cell r="G215">
            <v>1.512</v>
          </cell>
          <cell r="H215">
            <v>1.9656</v>
          </cell>
          <cell r="I215">
            <v>1.4114336327061823</v>
          </cell>
          <cell r="J215">
            <v>1.512</v>
          </cell>
          <cell r="K215">
            <v>1.9656</v>
          </cell>
        </row>
        <row r="216">
          <cell r="A216" t="str">
            <v>63,5X1,2XF</v>
          </cell>
          <cell r="B216">
            <v>63.5</v>
          </cell>
          <cell r="C216">
            <v>1.2</v>
          </cell>
          <cell r="D216" t="str">
            <v>F</v>
          </cell>
          <cell r="E216">
            <v>1.6331916519906831</v>
          </cell>
          <cell r="F216">
            <v>0.54</v>
          </cell>
          <cell r="G216">
            <v>0.75600000000000001</v>
          </cell>
          <cell r="H216">
            <v>0.98280000000000001</v>
          </cell>
          <cell r="I216">
            <v>1.6331916519906831</v>
          </cell>
          <cell r="J216">
            <v>1.6331916519906831</v>
          </cell>
          <cell r="K216">
            <v>1.6331916519906831</v>
          </cell>
        </row>
        <row r="217">
          <cell r="A217" t="str">
            <v>63,5X1,5XF</v>
          </cell>
          <cell r="B217">
            <v>63.5</v>
          </cell>
          <cell r="C217">
            <v>1.5</v>
          </cell>
          <cell r="D217" t="str">
            <v>F</v>
          </cell>
          <cell r="E217">
            <v>1.6331916519906831</v>
          </cell>
          <cell r="F217">
            <v>0.54</v>
          </cell>
          <cell r="G217">
            <v>0.75600000000000001</v>
          </cell>
          <cell r="H217">
            <v>0.98280000000000001</v>
          </cell>
          <cell r="I217">
            <v>1.6331916519906831</v>
          </cell>
          <cell r="J217">
            <v>1.6331916519906831</v>
          </cell>
          <cell r="K217">
            <v>1.6331916519906831</v>
          </cell>
        </row>
        <row r="218">
          <cell r="A218" t="str">
            <v>63,5X1,6XF</v>
          </cell>
          <cell r="B218">
            <v>63.5</v>
          </cell>
          <cell r="C218">
            <v>1.6</v>
          </cell>
          <cell r="D218" t="str">
            <v>F</v>
          </cell>
          <cell r="E218">
            <v>1.6331916519906831</v>
          </cell>
          <cell r="F218">
            <v>0.54</v>
          </cell>
          <cell r="G218">
            <v>0.75600000000000001</v>
          </cell>
          <cell r="H218">
            <v>0.98280000000000001</v>
          </cell>
          <cell r="I218">
            <v>1.6331916519906831</v>
          </cell>
          <cell r="J218">
            <v>1.6331916519906831</v>
          </cell>
          <cell r="K218">
            <v>1.6331916519906831</v>
          </cell>
        </row>
        <row r="219">
          <cell r="A219" t="str">
            <v>63,5X2XC</v>
          </cell>
          <cell r="B219">
            <v>63.5</v>
          </cell>
          <cell r="C219">
            <v>2</v>
          </cell>
          <cell r="D219" t="str">
            <v>C</v>
          </cell>
          <cell r="E219">
            <v>1.6331916519906831</v>
          </cell>
          <cell r="F219">
            <v>1.296</v>
          </cell>
          <cell r="G219">
            <v>1.512</v>
          </cell>
          <cell r="H219">
            <v>1.9656</v>
          </cell>
          <cell r="I219">
            <v>1.6331916519906831</v>
          </cell>
          <cell r="J219">
            <v>1.6331916519906831</v>
          </cell>
          <cell r="K219">
            <v>1.9656</v>
          </cell>
        </row>
        <row r="220">
          <cell r="A220" t="str">
            <v>63,5X2,5XC</v>
          </cell>
          <cell r="B220">
            <v>63.5</v>
          </cell>
          <cell r="C220">
            <v>2.5</v>
          </cell>
          <cell r="D220" t="str">
            <v>C</v>
          </cell>
          <cell r="E220">
            <v>1.6331916519906831</v>
          </cell>
          <cell r="F220">
            <v>1.296</v>
          </cell>
          <cell r="G220">
            <v>1.512</v>
          </cell>
          <cell r="H220">
            <v>1.9656</v>
          </cell>
          <cell r="I220">
            <v>1.6331916519906831</v>
          </cell>
          <cell r="J220">
            <v>1.6331916519906831</v>
          </cell>
          <cell r="K220">
            <v>1.9656</v>
          </cell>
        </row>
        <row r="221">
          <cell r="A221" t="str">
            <v>63,5X2,6XC</v>
          </cell>
          <cell r="B221">
            <v>63.5</v>
          </cell>
          <cell r="C221">
            <v>2.6</v>
          </cell>
          <cell r="D221" t="str">
            <v>C</v>
          </cell>
          <cell r="E221">
            <v>1.6331916519906831</v>
          </cell>
          <cell r="F221">
            <v>1.296</v>
          </cell>
          <cell r="G221">
            <v>1.512</v>
          </cell>
          <cell r="H221">
            <v>1.9656</v>
          </cell>
          <cell r="I221">
            <v>1.6331916519906831</v>
          </cell>
          <cell r="J221">
            <v>1.6331916519906831</v>
          </cell>
          <cell r="K221">
            <v>1.9656</v>
          </cell>
        </row>
        <row r="222">
          <cell r="A222" t="str">
            <v>63,5X3XC</v>
          </cell>
          <cell r="B222">
            <v>63.5</v>
          </cell>
          <cell r="C222">
            <v>3</v>
          </cell>
          <cell r="D222" t="str">
            <v>C</v>
          </cell>
          <cell r="E222">
            <v>1.6331916519906831</v>
          </cell>
          <cell r="F222">
            <v>1.296</v>
          </cell>
          <cell r="G222">
            <v>1.512</v>
          </cell>
          <cell r="H222">
            <v>1.9656</v>
          </cell>
          <cell r="I222">
            <v>1.6331916519906831</v>
          </cell>
          <cell r="J222">
            <v>1.6331916519906831</v>
          </cell>
          <cell r="K222">
            <v>1.9656</v>
          </cell>
        </row>
        <row r="223">
          <cell r="A223" t="str">
            <v>70X1,2XF</v>
          </cell>
          <cell r="B223">
            <v>70</v>
          </cell>
          <cell r="C223">
            <v>1.2</v>
          </cell>
          <cell r="D223" t="str">
            <v>F</v>
          </cell>
          <cell r="E223">
            <v>1.80036875022595</v>
          </cell>
          <cell r="F223">
            <v>0.66</v>
          </cell>
          <cell r="G223">
            <v>0.92399999999999993</v>
          </cell>
          <cell r="H223">
            <v>1.2012</v>
          </cell>
          <cell r="I223">
            <v>1.80036875022595</v>
          </cell>
          <cell r="J223">
            <v>1.80036875022595</v>
          </cell>
          <cell r="K223">
            <v>1.80036875022595</v>
          </cell>
        </row>
        <row r="224">
          <cell r="A224" t="str">
            <v>70X1,5XF</v>
          </cell>
          <cell r="B224">
            <v>70</v>
          </cell>
          <cell r="C224">
            <v>1.5</v>
          </cell>
          <cell r="D224" t="str">
            <v>F</v>
          </cell>
          <cell r="E224">
            <v>1.80036875022595</v>
          </cell>
          <cell r="F224">
            <v>0.66</v>
          </cell>
          <cell r="G224">
            <v>0.92399999999999993</v>
          </cell>
          <cell r="H224">
            <v>1.2012</v>
          </cell>
          <cell r="I224">
            <v>1.80036875022595</v>
          </cell>
          <cell r="J224">
            <v>1.80036875022595</v>
          </cell>
          <cell r="K224">
            <v>1.80036875022595</v>
          </cell>
        </row>
        <row r="225">
          <cell r="A225" t="str">
            <v>70X2XF</v>
          </cell>
          <cell r="B225">
            <v>70</v>
          </cell>
          <cell r="C225">
            <v>2</v>
          </cell>
          <cell r="D225" t="str">
            <v>F</v>
          </cell>
          <cell r="E225">
            <v>1.80036875022595</v>
          </cell>
          <cell r="F225">
            <v>0.66</v>
          </cell>
          <cell r="G225">
            <v>0.92399999999999993</v>
          </cell>
          <cell r="H225">
            <v>1.2012</v>
          </cell>
          <cell r="I225">
            <v>1.80036875022595</v>
          </cell>
          <cell r="J225">
            <v>1.80036875022595</v>
          </cell>
          <cell r="K225">
            <v>1.80036875022595</v>
          </cell>
        </row>
        <row r="226">
          <cell r="A226" t="str">
            <v>70X2XC</v>
          </cell>
          <cell r="B226">
            <v>70</v>
          </cell>
          <cell r="C226">
            <v>2</v>
          </cell>
          <cell r="D226" t="str">
            <v>C</v>
          </cell>
          <cell r="E226">
            <v>1.80036875022595</v>
          </cell>
          <cell r="F226">
            <v>1.5840000000000001</v>
          </cell>
          <cell r="G226">
            <v>1.8479999999999999</v>
          </cell>
          <cell r="H226">
            <v>2.4024000000000001</v>
          </cell>
          <cell r="I226">
            <v>1.80036875022595</v>
          </cell>
          <cell r="J226">
            <v>1.8479999999999999</v>
          </cell>
          <cell r="K226">
            <v>2.4024000000000001</v>
          </cell>
        </row>
        <row r="227">
          <cell r="A227" t="str">
            <v>70X2,5XC</v>
          </cell>
          <cell r="B227">
            <v>70</v>
          </cell>
          <cell r="C227">
            <v>2.5</v>
          </cell>
          <cell r="D227" t="str">
            <v>C</v>
          </cell>
          <cell r="E227">
            <v>1.80036875022595</v>
          </cell>
          <cell r="F227">
            <v>1.5840000000000001</v>
          </cell>
          <cell r="G227">
            <v>1.8479999999999999</v>
          </cell>
          <cell r="H227">
            <v>2.4024000000000001</v>
          </cell>
          <cell r="I227">
            <v>1.80036875022595</v>
          </cell>
          <cell r="J227">
            <v>1.8479999999999999</v>
          </cell>
          <cell r="K227">
            <v>2.4024000000000001</v>
          </cell>
        </row>
        <row r="228">
          <cell r="A228" t="str">
            <v>70X3XC</v>
          </cell>
          <cell r="B228">
            <v>70</v>
          </cell>
          <cell r="C228">
            <v>3</v>
          </cell>
          <cell r="D228" t="str">
            <v>C</v>
          </cell>
          <cell r="E228">
            <v>1.80036875022595</v>
          </cell>
          <cell r="F228">
            <v>1.5840000000000001</v>
          </cell>
          <cell r="G228">
            <v>1.8479999999999999</v>
          </cell>
          <cell r="H228">
            <v>2.4024000000000001</v>
          </cell>
          <cell r="I228">
            <v>1.80036875022595</v>
          </cell>
          <cell r="J228">
            <v>1.8479999999999999</v>
          </cell>
          <cell r="K228">
            <v>2.4024000000000001</v>
          </cell>
        </row>
        <row r="229">
          <cell r="A229" t="str">
            <v>73X1,5XF</v>
          </cell>
          <cell r="B229">
            <v>73</v>
          </cell>
          <cell r="C229">
            <v>1.5</v>
          </cell>
          <cell r="D229" t="str">
            <v>F</v>
          </cell>
          <cell r="E229">
            <v>1.8775274109499192</v>
          </cell>
          <cell r="F229">
            <v>0.66</v>
          </cell>
          <cell r="G229">
            <v>0.92399999999999993</v>
          </cell>
          <cell r="H229">
            <v>1.2012</v>
          </cell>
          <cell r="I229">
            <v>1.8775274109499192</v>
          </cell>
          <cell r="J229">
            <v>1.8775274109499192</v>
          </cell>
          <cell r="K229">
            <v>1.8775274109499192</v>
          </cell>
        </row>
        <row r="230">
          <cell r="A230" t="str">
            <v>76,1X1,2XF</v>
          </cell>
          <cell r="B230">
            <v>76.099999999999994</v>
          </cell>
          <cell r="C230">
            <v>1.2</v>
          </cell>
          <cell r="D230" t="str">
            <v>F</v>
          </cell>
          <cell r="E230">
            <v>1.9572580270313542</v>
          </cell>
          <cell r="F230">
            <v>0.71</v>
          </cell>
          <cell r="G230">
            <v>0.99399999999999988</v>
          </cell>
          <cell r="H230">
            <v>1.2921999999999998</v>
          </cell>
          <cell r="I230">
            <v>1.9572580270313542</v>
          </cell>
          <cell r="J230">
            <v>1.9572580270313542</v>
          </cell>
          <cell r="K230">
            <v>1.9572580270313542</v>
          </cell>
        </row>
        <row r="231">
          <cell r="A231" t="str">
            <v>76,1X1,5XF</v>
          </cell>
          <cell r="B231">
            <v>76.099999999999994</v>
          </cell>
          <cell r="C231">
            <v>1.5</v>
          </cell>
          <cell r="D231" t="str">
            <v>F</v>
          </cell>
          <cell r="E231">
            <v>1.9572580270313542</v>
          </cell>
          <cell r="F231">
            <v>0.71</v>
          </cell>
          <cell r="G231">
            <v>0.99399999999999988</v>
          </cell>
          <cell r="H231">
            <v>1.2921999999999998</v>
          </cell>
          <cell r="I231">
            <v>1.9572580270313542</v>
          </cell>
          <cell r="J231">
            <v>1.9572580270313542</v>
          </cell>
          <cell r="K231">
            <v>1.9572580270313542</v>
          </cell>
        </row>
        <row r="232">
          <cell r="A232" t="str">
            <v>76,1X1,6XF</v>
          </cell>
          <cell r="B232">
            <v>76.099999999999994</v>
          </cell>
          <cell r="C232">
            <v>1.6</v>
          </cell>
          <cell r="D232" t="str">
            <v>F</v>
          </cell>
          <cell r="E232">
            <v>1.9572580270313542</v>
          </cell>
          <cell r="F232">
            <v>0.71</v>
          </cell>
          <cell r="G232">
            <v>0.99399999999999988</v>
          </cell>
          <cell r="H232">
            <v>1.2921999999999998</v>
          </cell>
          <cell r="I232">
            <v>1.9572580270313542</v>
          </cell>
          <cell r="J232">
            <v>1.9572580270313542</v>
          </cell>
          <cell r="K232">
            <v>1.9572580270313542</v>
          </cell>
        </row>
        <row r="233">
          <cell r="A233" t="str">
            <v>76,1X2XF</v>
          </cell>
          <cell r="B233">
            <v>76.099999999999994</v>
          </cell>
          <cell r="C233">
            <v>2</v>
          </cell>
          <cell r="D233" t="str">
            <v>F</v>
          </cell>
          <cell r="E233">
            <v>1.9572580270313542</v>
          </cell>
          <cell r="F233">
            <v>0.71</v>
          </cell>
          <cell r="G233">
            <v>0.99399999999999988</v>
          </cell>
          <cell r="H233">
            <v>1.2921999999999998</v>
          </cell>
          <cell r="I233">
            <v>1.9572580270313542</v>
          </cell>
          <cell r="J233">
            <v>1.9572580270313542</v>
          </cell>
          <cell r="K233">
            <v>1.9572580270313542</v>
          </cell>
        </row>
        <row r="234">
          <cell r="A234" t="str">
            <v>76,1X2XC</v>
          </cell>
          <cell r="B234">
            <v>76.099999999999994</v>
          </cell>
          <cell r="C234">
            <v>2</v>
          </cell>
          <cell r="D234" t="str">
            <v>C</v>
          </cell>
          <cell r="E234">
            <v>1.9572580270313542</v>
          </cell>
          <cell r="F234">
            <v>1.7039999999999997</v>
          </cell>
          <cell r="G234">
            <v>1.9879999999999998</v>
          </cell>
          <cell r="H234">
            <v>2.5843999999999996</v>
          </cell>
          <cell r="I234">
            <v>1.9572580270313542</v>
          </cell>
          <cell r="J234">
            <v>1.9879999999999998</v>
          </cell>
          <cell r="K234">
            <v>2.5843999999999996</v>
          </cell>
        </row>
        <row r="235">
          <cell r="A235" t="str">
            <v>76,1X2,5XC</v>
          </cell>
          <cell r="B235">
            <v>76.099999999999994</v>
          </cell>
          <cell r="C235">
            <v>2.5</v>
          </cell>
          <cell r="D235" t="str">
            <v>C</v>
          </cell>
          <cell r="E235">
            <v>1.9572580270313542</v>
          </cell>
          <cell r="F235">
            <v>1.7039999999999997</v>
          </cell>
          <cell r="G235">
            <v>1.9879999999999998</v>
          </cell>
          <cell r="H235">
            <v>2.5843999999999996</v>
          </cell>
          <cell r="I235">
            <v>1.9572580270313542</v>
          </cell>
          <cell r="J235">
            <v>1.9879999999999998</v>
          </cell>
          <cell r="K235">
            <v>2.5843999999999996</v>
          </cell>
        </row>
        <row r="236">
          <cell r="A236" t="str">
            <v>76,1X2,6XC</v>
          </cell>
          <cell r="B236">
            <v>76.099999999999994</v>
          </cell>
          <cell r="C236">
            <v>2.6</v>
          </cell>
          <cell r="D236" t="str">
            <v>C</v>
          </cell>
          <cell r="E236">
            <v>1.9572580270313542</v>
          </cell>
          <cell r="F236">
            <v>1.7039999999999997</v>
          </cell>
          <cell r="G236">
            <v>1.9879999999999998</v>
          </cell>
          <cell r="H236">
            <v>2.5843999999999996</v>
          </cell>
          <cell r="I236">
            <v>1.9572580270313542</v>
          </cell>
          <cell r="J236">
            <v>1.9879999999999998</v>
          </cell>
          <cell r="K236">
            <v>2.5843999999999996</v>
          </cell>
        </row>
        <row r="237">
          <cell r="A237" t="str">
            <v>76,1X3XC</v>
          </cell>
          <cell r="B237">
            <v>76.099999999999994</v>
          </cell>
          <cell r="C237">
            <v>3</v>
          </cell>
          <cell r="D237" t="str">
            <v>C</v>
          </cell>
          <cell r="E237">
            <v>1.9572580270313542</v>
          </cell>
          <cell r="F237">
            <v>1.7039999999999997</v>
          </cell>
          <cell r="G237">
            <v>1.9879999999999998</v>
          </cell>
          <cell r="H237">
            <v>2.5843999999999996</v>
          </cell>
          <cell r="I237">
            <v>1.9572580270313542</v>
          </cell>
          <cell r="J237">
            <v>1.9879999999999998</v>
          </cell>
          <cell r="K237">
            <v>2.5843999999999996</v>
          </cell>
        </row>
        <row r="238">
          <cell r="A238" t="str">
            <v>76,1X3,2XC</v>
          </cell>
          <cell r="B238">
            <v>76.099999999999994</v>
          </cell>
          <cell r="C238">
            <v>3.2</v>
          </cell>
          <cell r="D238" t="str">
            <v>C</v>
          </cell>
          <cell r="E238">
            <v>1.9572580270313542</v>
          </cell>
          <cell r="F238">
            <v>1.7039999999999997</v>
          </cell>
          <cell r="G238">
            <v>1.9879999999999998</v>
          </cell>
          <cell r="H238">
            <v>2.5843999999999996</v>
          </cell>
          <cell r="I238">
            <v>1.9572580270313542</v>
          </cell>
          <cell r="J238">
            <v>1.9879999999999998</v>
          </cell>
          <cell r="K238">
            <v>2.5843999999999996</v>
          </cell>
        </row>
        <row r="239">
          <cell r="A239" t="str">
            <v>76,1X3,6XC</v>
          </cell>
          <cell r="B239">
            <v>76.099999999999994</v>
          </cell>
          <cell r="C239">
            <v>3.6</v>
          </cell>
          <cell r="D239" t="str">
            <v>C</v>
          </cell>
          <cell r="E239">
            <v>2.0877418955001108</v>
          </cell>
          <cell r="F239">
            <v>1.7039999999999997</v>
          </cell>
          <cell r="G239">
            <v>1.9879999999999998</v>
          </cell>
          <cell r="H239">
            <v>2.5843999999999996</v>
          </cell>
          <cell r="I239">
            <v>2.0877418955001108</v>
          </cell>
          <cell r="J239">
            <v>2.0877418955001108</v>
          </cell>
          <cell r="K239">
            <v>2.5843999999999996</v>
          </cell>
        </row>
        <row r="240">
          <cell r="A240" t="str">
            <v>76,1X4XC</v>
          </cell>
          <cell r="B240">
            <v>76.099999999999994</v>
          </cell>
          <cell r="C240">
            <v>4</v>
          </cell>
          <cell r="D240" t="str">
            <v>C</v>
          </cell>
          <cell r="E240">
            <v>2.2182257639688681</v>
          </cell>
          <cell r="F240">
            <v>1.7039999999999997</v>
          </cell>
          <cell r="G240">
            <v>1.9879999999999998</v>
          </cell>
          <cell r="H240">
            <v>2.5843999999999996</v>
          </cell>
          <cell r="I240">
            <v>2.2182257639688681</v>
          </cell>
          <cell r="J240">
            <v>2.2182257639688681</v>
          </cell>
          <cell r="K240">
            <v>2.5843999999999996</v>
          </cell>
        </row>
        <row r="241">
          <cell r="A241" t="str">
            <v>80X1,2XF</v>
          </cell>
          <cell r="B241">
            <v>80</v>
          </cell>
          <cell r="C241">
            <v>1.2</v>
          </cell>
          <cell r="D241" t="str">
            <v>F</v>
          </cell>
          <cell r="E241">
            <v>2.0575642859725143</v>
          </cell>
          <cell r="F241">
            <v>0.74</v>
          </cell>
          <cell r="G241">
            <v>1.036</v>
          </cell>
          <cell r="H241">
            <v>1.3468</v>
          </cell>
          <cell r="I241">
            <v>2.0575642859725143</v>
          </cell>
          <cell r="J241">
            <v>2.0575642859725143</v>
          </cell>
          <cell r="K241">
            <v>2.0575642859725143</v>
          </cell>
        </row>
        <row r="242">
          <cell r="A242" t="str">
            <v>80X1,5XF</v>
          </cell>
          <cell r="B242">
            <v>80</v>
          </cell>
          <cell r="C242">
            <v>1.5</v>
          </cell>
          <cell r="D242" t="str">
            <v>F</v>
          </cell>
          <cell r="E242">
            <v>2.0575642859725143</v>
          </cell>
          <cell r="F242">
            <v>0.74</v>
          </cell>
          <cell r="G242">
            <v>1.036</v>
          </cell>
          <cell r="H242">
            <v>1.3468</v>
          </cell>
          <cell r="I242">
            <v>2.0575642859725143</v>
          </cell>
          <cell r="J242">
            <v>2.0575642859725143</v>
          </cell>
          <cell r="K242">
            <v>2.0575642859725143</v>
          </cell>
        </row>
        <row r="243">
          <cell r="A243" t="str">
            <v>80X2XC</v>
          </cell>
          <cell r="B243">
            <v>80</v>
          </cell>
          <cell r="C243">
            <v>2</v>
          </cell>
          <cell r="D243" t="str">
            <v>C</v>
          </cell>
          <cell r="E243">
            <v>2.0575642859725143</v>
          </cell>
          <cell r="F243">
            <v>1.776</v>
          </cell>
          <cell r="G243">
            <v>2.0720000000000001</v>
          </cell>
          <cell r="H243">
            <v>2.6936</v>
          </cell>
          <cell r="I243">
            <v>2.0575642859725143</v>
          </cell>
          <cell r="J243">
            <v>2.0720000000000001</v>
          </cell>
          <cell r="K243">
            <v>2.6936</v>
          </cell>
        </row>
        <row r="244">
          <cell r="A244" t="str">
            <v>80X2,5XC</v>
          </cell>
          <cell r="B244">
            <v>80</v>
          </cell>
          <cell r="C244">
            <v>2.5</v>
          </cell>
          <cell r="D244" t="str">
            <v>C</v>
          </cell>
          <cell r="E244">
            <v>2.0575642859725143</v>
          </cell>
          <cell r="F244">
            <v>1.776</v>
          </cell>
          <cell r="G244">
            <v>2.0720000000000001</v>
          </cell>
          <cell r="H244">
            <v>2.6936</v>
          </cell>
          <cell r="I244">
            <v>2.0575642859725143</v>
          </cell>
          <cell r="J244">
            <v>2.0720000000000001</v>
          </cell>
          <cell r="K244">
            <v>2.6936</v>
          </cell>
        </row>
        <row r="245">
          <cell r="A245" t="str">
            <v>80X3XC</v>
          </cell>
          <cell r="B245">
            <v>80</v>
          </cell>
          <cell r="C245">
            <v>3</v>
          </cell>
          <cell r="D245" t="str">
            <v>C</v>
          </cell>
          <cell r="E245">
            <v>2.0575642859725143</v>
          </cell>
          <cell r="F245">
            <v>1.776</v>
          </cell>
          <cell r="G245">
            <v>2.0720000000000001</v>
          </cell>
          <cell r="H245">
            <v>2.6936</v>
          </cell>
          <cell r="I245">
            <v>2.0575642859725143</v>
          </cell>
          <cell r="J245">
            <v>2.0720000000000001</v>
          </cell>
          <cell r="K245">
            <v>2.6936</v>
          </cell>
        </row>
        <row r="246">
          <cell r="A246" t="str">
            <v>83X1,5XF</v>
          </cell>
          <cell r="B246">
            <v>83</v>
          </cell>
          <cell r="C246">
            <v>1.5</v>
          </cell>
          <cell r="D246" t="str">
            <v>F</v>
          </cell>
          <cell r="E246">
            <v>2.1347229466964834</v>
          </cell>
          <cell r="F246">
            <v>0.74</v>
          </cell>
          <cell r="G246">
            <v>1.036</v>
          </cell>
          <cell r="H246">
            <v>1.3468</v>
          </cell>
          <cell r="I246">
            <v>2.1347229466964834</v>
          </cell>
          <cell r="J246">
            <v>2.1347229466964834</v>
          </cell>
          <cell r="K246">
            <v>2.1347229466964834</v>
          </cell>
        </row>
        <row r="247">
          <cell r="A247" t="str">
            <v>84X2XF</v>
          </cell>
          <cell r="B247">
            <v>84</v>
          </cell>
          <cell r="C247">
            <v>2</v>
          </cell>
          <cell r="D247" t="str">
            <v>F</v>
          </cell>
          <cell r="E247">
            <v>2.1604425002711398</v>
          </cell>
          <cell r="F247">
            <v>0.74</v>
          </cell>
          <cell r="G247">
            <v>1.036</v>
          </cell>
          <cell r="H247">
            <v>1.3468</v>
          </cell>
          <cell r="I247">
            <v>2.1604425002711398</v>
          </cell>
          <cell r="J247">
            <v>2.1604425002711398</v>
          </cell>
          <cell r="K247">
            <v>2.1604425002711398</v>
          </cell>
        </row>
        <row r="248">
          <cell r="A248" t="str">
            <v>84X2XC</v>
          </cell>
          <cell r="B248">
            <v>84</v>
          </cell>
          <cell r="C248">
            <v>2</v>
          </cell>
          <cell r="D248" t="str">
            <v>C</v>
          </cell>
          <cell r="E248">
            <v>2.1604425002711398</v>
          </cell>
          <cell r="F248">
            <v>1.776</v>
          </cell>
          <cell r="G248">
            <v>2.0720000000000001</v>
          </cell>
          <cell r="H248">
            <v>2.6936</v>
          </cell>
          <cell r="I248">
            <v>2.1604425002711398</v>
          </cell>
          <cell r="J248">
            <v>2.1604425002711398</v>
          </cell>
          <cell r="K248">
            <v>2.6936</v>
          </cell>
        </row>
        <row r="249">
          <cell r="A249" t="str">
            <v>85X1,5XF</v>
          </cell>
          <cell r="B249">
            <v>85</v>
          </cell>
          <cell r="C249">
            <v>1.5</v>
          </cell>
          <cell r="D249" t="str">
            <v>F</v>
          </cell>
          <cell r="E249">
            <v>2.1861620538457962</v>
          </cell>
          <cell r="F249">
            <v>0.74</v>
          </cell>
          <cell r="G249">
            <v>1.036</v>
          </cell>
          <cell r="H249">
            <v>1.3468</v>
          </cell>
          <cell r="I249">
            <v>2.1861620538457962</v>
          </cell>
          <cell r="J249">
            <v>2.1861620538457962</v>
          </cell>
          <cell r="K249">
            <v>2.1861620538457962</v>
          </cell>
        </row>
        <row r="250">
          <cell r="A250" t="str">
            <v>85X2XF</v>
          </cell>
          <cell r="B250">
            <v>85</v>
          </cell>
          <cell r="C250">
            <v>2</v>
          </cell>
          <cell r="D250" t="str">
            <v>F</v>
          </cell>
          <cell r="E250">
            <v>2.1861620538457962</v>
          </cell>
          <cell r="F250">
            <v>0.74</v>
          </cell>
          <cell r="G250">
            <v>1.036</v>
          </cell>
          <cell r="H250">
            <v>1.3468</v>
          </cell>
          <cell r="I250">
            <v>2.1861620538457962</v>
          </cell>
          <cell r="J250">
            <v>2.1861620538457962</v>
          </cell>
          <cell r="K250">
            <v>2.1861620538457962</v>
          </cell>
        </row>
        <row r="251">
          <cell r="A251" t="str">
            <v>85X2XC</v>
          </cell>
          <cell r="B251">
            <v>85</v>
          </cell>
          <cell r="C251">
            <v>2</v>
          </cell>
          <cell r="D251" t="str">
            <v>C</v>
          </cell>
          <cell r="E251">
            <v>2.1861620538457962</v>
          </cell>
          <cell r="F251">
            <v>1.776</v>
          </cell>
          <cell r="G251">
            <v>2.0720000000000001</v>
          </cell>
          <cell r="H251">
            <v>2.6936</v>
          </cell>
          <cell r="I251">
            <v>2.1861620538457962</v>
          </cell>
          <cell r="J251">
            <v>2.1861620538457962</v>
          </cell>
          <cell r="K251">
            <v>2.6936</v>
          </cell>
        </row>
        <row r="252">
          <cell r="A252" t="str">
            <v>88,9X1,2XF</v>
          </cell>
          <cell r="B252">
            <v>88.9</v>
          </cell>
          <cell r="C252">
            <v>1.2</v>
          </cell>
          <cell r="D252" t="str">
            <v>F</v>
          </cell>
          <cell r="E252">
            <v>2.2864683127869565</v>
          </cell>
          <cell r="F252">
            <v>0.74</v>
          </cell>
          <cell r="G252">
            <v>1.036</v>
          </cell>
          <cell r="H252">
            <v>1.3468</v>
          </cell>
          <cell r="I252">
            <v>2.2864683127869565</v>
          </cell>
          <cell r="J252">
            <v>2.2864683127869565</v>
          </cell>
          <cell r="K252">
            <v>2.2864683127869565</v>
          </cell>
        </row>
        <row r="253">
          <cell r="A253" t="str">
            <v>88,9X1,5XF</v>
          </cell>
          <cell r="B253">
            <v>88.9</v>
          </cell>
          <cell r="C253">
            <v>1.5</v>
          </cell>
          <cell r="D253" t="str">
            <v>F</v>
          </cell>
          <cell r="E253">
            <v>2.2864683127869565</v>
          </cell>
          <cell r="F253">
            <v>0.74</v>
          </cell>
          <cell r="G253">
            <v>1.036</v>
          </cell>
          <cell r="H253">
            <v>1.3468</v>
          </cell>
          <cell r="I253">
            <v>2.2864683127869565</v>
          </cell>
          <cell r="J253">
            <v>2.2864683127869565</v>
          </cell>
          <cell r="K253">
            <v>2.2864683127869565</v>
          </cell>
        </row>
        <row r="254">
          <cell r="A254" t="str">
            <v>88,9X1,6XF</v>
          </cell>
          <cell r="B254">
            <v>88.9</v>
          </cell>
          <cell r="C254">
            <v>1.6</v>
          </cell>
          <cell r="D254" t="str">
            <v>F</v>
          </cell>
          <cell r="E254">
            <v>2.2864683127869565</v>
          </cell>
          <cell r="F254">
            <v>0.74</v>
          </cell>
          <cell r="G254">
            <v>1.036</v>
          </cell>
          <cell r="H254">
            <v>1.3468</v>
          </cell>
          <cell r="I254">
            <v>2.2864683127869565</v>
          </cell>
          <cell r="J254">
            <v>2.2864683127869565</v>
          </cell>
          <cell r="K254">
            <v>2.2864683127869565</v>
          </cell>
        </row>
        <row r="255">
          <cell r="A255" t="str">
            <v>88,9X2XC</v>
          </cell>
          <cell r="B255">
            <v>88.9</v>
          </cell>
          <cell r="C255">
            <v>2</v>
          </cell>
          <cell r="D255" t="str">
            <v>C</v>
          </cell>
          <cell r="E255">
            <v>2.2864683127869565</v>
          </cell>
          <cell r="F255">
            <v>1.776</v>
          </cell>
          <cell r="G255">
            <v>2.0720000000000001</v>
          </cell>
          <cell r="H255">
            <v>2.6936</v>
          </cell>
          <cell r="I255">
            <v>2.2864683127869565</v>
          </cell>
          <cell r="J255">
            <v>2.2864683127869565</v>
          </cell>
          <cell r="K255">
            <v>2.6936</v>
          </cell>
        </row>
        <row r="256">
          <cell r="A256" t="str">
            <v>88,9X2,5XC</v>
          </cell>
          <cell r="B256">
            <v>88.9</v>
          </cell>
          <cell r="C256">
            <v>2.5</v>
          </cell>
          <cell r="D256" t="str">
            <v>C</v>
          </cell>
          <cell r="E256">
            <v>2.2864683127869565</v>
          </cell>
          <cell r="F256">
            <v>1.776</v>
          </cell>
          <cell r="G256">
            <v>2.0720000000000001</v>
          </cell>
          <cell r="H256">
            <v>2.6936</v>
          </cell>
          <cell r="I256">
            <v>2.2864683127869565</v>
          </cell>
          <cell r="J256">
            <v>2.2864683127869565</v>
          </cell>
          <cell r="K256">
            <v>2.6936</v>
          </cell>
        </row>
        <row r="257">
          <cell r="A257" t="str">
            <v>88,9X2,6XC</v>
          </cell>
          <cell r="B257">
            <v>88.9</v>
          </cell>
          <cell r="C257">
            <v>2.6</v>
          </cell>
          <cell r="D257" t="str">
            <v>C</v>
          </cell>
          <cell r="E257">
            <v>2.2864683127869565</v>
          </cell>
          <cell r="F257">
            <v>1.776</v>
          </cell>
          <cell r="G257">
            <v>2.0720000000000001</v>
          </cell>
          <cell r="H257">
            <v>2.6936</v>
          </cell>
          <cell r="I257">
            <v>2.2864683127869565</v>
          </cell>
          <cell r="J257">
            <v>2.2864683127869565</v>
          </cell>
          <cell r="K257">
            <v>2.6936</v>
          </cell>
        </row>
        <row r="258">
          <cell r="A258" t="str">
            <v>88,9X3XC</v>
          </cell>
          <cell r="B258">
            <v>88.9</v>
          </cell>
          <cell r="C258">
            <v>3</v>
          </cell>
          <cell r="D258" t="str">
            <v>C</v>
          </cell>
          <cell r="E258">
            <v>2.2864683127869565</v>
          </cell>
          <cell r="F258">
            <v>1.776</v>
          </cell>
          <cell r="G258">
            <v>2.0720000000000001</v>
          </cell>
          <cell r="H258">
            <v>2.6936</v>
          </cell>
          <cell r="I258">
            <v>2.2864683127869565</v>
          </cell>
          <cell r="J258">
            <v>2.2864683127869565</v>
          </cell>
          <cell r="K258">
            <v>2.6936</v>
          </cell>
        </row>
        <row r="259">
          <cell r="A259" t="str">
            <v>88,9X3,2XC</v>
          </cell>
          <cell r="B259">
            <v>88.9</v>
          </cell>
          <cell r="C259">
            <v>3.2</v>
          </cell>
          <cell r="D259" t="str">
            <v>C</v>
          </cell>
          <cell r="E259">
            <v>2.2864683127869565</v>
          </cell>
          <cell r="F259">
            <v>1.776</v>
          </cell>
          <cell r="G259">
            <v>2.0720000000000001</v>
          </cell>
          <cell r="H259">
            <v>2.6936</v>
          </cell>
          <cell r="I259">
            <v>2.2864683127869565</v>
          </cell>
          <cell r="J259">
            <v>2.2864683127869565</v>
          </cell>
          <cell r="K259">
            <v>2.6936</v>
          </cell>
        </row>
        <row r="260">
          <cell r="A260" t="str">
            <v>88,9X3,6XC</v>
          </cell>
          <cell r="B260">
            <v>88.9</v>
          </cell>
          <cell r="C260">
            <v>3.6</v>
          </cell>
          <cell r="D260" t="str">
            <v>C</v>
          </cell>
          <cell r="E260">
            <v>2.4388995336394204</v>
          </cell>
          <cell r="F260">
            <v>1.776</v>
          </cell>
          <cell r="G260">
            <v>2.0720000000000001</v>
          </cell>
          <cell r="H260">
            <v>2.6936</v>
          </cell>
          <cell r="I260">
            <v>2.4388995336394204</v>
          </cell>
          <cell r="J260">
            <v>2.4388995336394204</v>
          </cell>
          <cell r="K260">
            <v>2.6936</v>
          </cell>
        </row>
        <row r="261">
          <cell r="A261" t="str">
            <v>88,9X4XC</v>
          </cell>
          <cell r="B261">
            <v>88.9</v>
          </cell>
          <cell r="C261">
            <v>4</v>
          </cell>
          <cell r="D261" t="str">
            <v>C</v>
          </cell>
          <cell r="E261">
            <v>2.5913307544918838</v>
          </cell>
          <cell r="F261">
            <v>1.776</v>
          </cell>
          <cell r="G261">
            <v>2.0720000000000001</v>
          </cell>
          <cell r="H261">
            <v>2.6936</v>
          </cell>
          <cell r="I261">
            <v>2.5913307544918838</v>
          </cell>
          <cell r="J261">
            <v>2.5913307544918838</v>
          </cell>
          <cell r="K261">
            <v>2.6936</v>
          </cell>
        </row>
        <row r="262">
          <cell r="A262" t="str">
            <v>88,9X5XC</v>
          </cell>
          <cell r="B262">
            <v>88.9</v>
          </cell>
          <cell r="C262">
            <v>5</v>
          </cell>
          <cell r="D262" t="str">
            <v>C</v>
          </cell>
          <cell r="E262">
            <v>0</v>
          </cell>
          <cell r="F262">
            <v>1.776</v>
          </cell>
          <cell r="G262">
            <v>2.0720000000000001</v>
          </cell>
          <cell r="H262">
            <v>2.6936</v>
          </cell>
          <cell r="I262">
            <v>1.776</v>
          </cell>
          <cell r="J262">
            <v>2.0720000000000001</v>
          </cell>
          <cell r="K262">
            <v>2.6936</v>
          </cell>
        </row>
        <row r="263">
          <cell r="A263" t="str">
            <v>94X1,2XF</v>
          </cell>
          <cell r="B263">
            <v>94</v>
          </cell>
          <cell r="C263">
            <v>1.2</v>
          </cell>
          <cell r="D263" t="str">
            <v>F</v>
          </cell>
          <cell r="E263">
            <v>2.29</v>
          </cell>
          <cell r="F263">
            <v>0.74</v>
          </cell>
          <cell r="G263">
            <v>1.04</v>
          </cell>
          <cell r="H263">
            <v>1.3520000000000001</v>
          </cell>
          <cell r="I263">
            <v>2.29</v>
          </cell>
          <cell r="J263">
            <v>2.29</v>
          </cell>
          <cell r="K263">
            <v>2.29</v>
          </cell>
        </row>
        <row r="264">
          <cell r="A264" t="str">
            <v>101,6X1,5XF</v>
          </cell>
          <cell r="B264">
            <v>101.6</v>
          </cell>
          <cell r="C264">
            <v>1.5</v>
          </cell>
          <cell r="D264" t="str">
            <v>F</v>
          </cell>
          <cell r="E264">
            <v>2.6131066431850929</v>
          </cell>
          <cell r="F264">
            <v>1.1996076796000001</v>
          </cell>
          <cell r="G264">
            <v>1.1996076796000001</v>
          </cell>
          <cell r="H264">
            <v>1.5594899834800002</v>
          </cell>
          <cell r="I264">
            <v>2.6131066431850929</v>
          </cell>
          <cell r="J264">
            <v>2.6131066431850929</v>
          </cell>
          <cell r="K264">
            <v>2.6131066431850929</v>
          </cell>
        </row>
        <row r="265">
          <cell r="A265" t="str">
            <v>101,6X1,6XF</v>
          </cell>
          <cell r="B265">
            <v>101.6</v>
          </cell>
          <cell r="C265">
            <v>1.6</v>
          </cell>
          <cell r="D265" t="str">
            <v>F</v>
          </cell>
          <cell r="E265">
            <v>2.6131066431850929</v>
          </cell>
          <cell r="F265">
            <v>1.2080182400000001</v>
          </cell>
          <cell r="G265">
            <v>1.2080182400000001</v>
          </cell>
          <cell r="H265">
            <v>1.5704237120000002</v>
          </cell>
          <cell r="I265">
            <v>2.6131066431850929</v>
          </cell>
          <cell r="J265">
            <v>2.6131066431850929</v>
          </cell>
          <cell r="K265">
            <v>2.6131066431850929</v>
          </cell>
        </row>
        <row r="266">
          <cell r="A266" t="str">
            <v>101,6X2XF</v>
          </cell>
          <cell r="B266">
            <v>101.6</v>
          </cell>
          <cell r="C266">
            <v>2</v>
          </cell>
          <cell r="D266" t="str">
            <v>F</v>
          </cell>
          <cell r="E266">
            <v>2.6131066431850929</v>
          </cell>
          <cell r="F266">
            <v>1.2414897088000001</v>
          </cell>
          <cell r="G266">
            <v>1.2414897088000001</v>
          </cell>
          <cell r="H266">
            <v>1.6139366214400002</v>
          </cell>
          <cell r="I266">
            <v>2.6131066431850929</v>
          </cell>
          <cell r="J266">
            <v>2.6131066431850929</v>
          </cell>
          <cell r="K266">
            <v>2.6131066431850929</v>
          </cell>
        </row>
        <row r="267">
          <cell r="A267" t="str">
            <v>101,6X2XC</v>
          </cell>
          <cell r="B267">
            <v>101.6</v>
          </cell>
          <cell r="C267">
            <v>2</v>
          </cell>
          <cell r="D267" t="str">
            <v>C</v>
          </cell>
          <cell r="E267">
            <v>2.6131066431850929</v>
          </cell>
          <cell r="F267">
            <v>1.776</v>
          </cell>
          <cell r="G267">
            <v>2.0720000000000001</v>
          </cell>
          <cell r="H267">
            <v>2.6936</v>
          </cell>
          <cell r="I267">
            <v>2.6131066431850929</v>
          </cell>
          <cell r="J267">
            <v>2.6131066431850929</v>
          </cell>
          <cell r="K267">
            <v>2.6936</v>
          </cell>
        </row>
        <row r="268">
          <cell r="A268" t="str">
            <v>101,6X2,5XC</v>
          </cell>
          <cell r="B268">
            <v>101.6</v>
          </cell>
          <cell r="C268">
            <v>2.5</v>
          </cell>
          <cell r="D268" t="str">
            <v>C</v>
          </cell>
          <cell r="E268">
            <v>2.6131066431850929</v>
          </cell>
          <cell r="F268">
            <v>1.776</v>
          </cell>
          <cell r="G268">
            <v>2.0720000000000001</v>
          </cell>
          <cell r="H268">
            <v>2.6936</v>
          </cell>
          <cell r="I268">
            <v>2.6131066431850929</v>
          </cell>
          <cell r="J268">
            <v>2.6131066431850929</v>
          </cell>
          <cell r="K268">
            <v>2.6936</v>
          </cell>
        </row>
        <row r="269">
          <cell r="A269" t="str">
            <v>101,6X2,6XC</v>
          </cell>
          <cell r="B269">
            <v>101.6</v>
          </cell>
          <cell r="C269">
            <v>2.6</v>
          </cell>
          <cell r="D269" t="str">
            <v>C</v>
          </cell>
          <cell r="E269">
            <v>2.6131066431850929</v>
          </cell>
          <cell r="F269">
            <v>1.776</v>
          </cell>
          <cell r="G269">
            <v>2.0720000000000001</v>
          </cell>
          <cell r="H269">
            <v>2.6936</v>
          </cell>
          <cell r="I269">
            <v>2.6131066431850929</v>
          </cell>
          <cell r="J269">
            <v>2.6131066431850929</v>
          </cell>
          <cell r="K269">
            <v>2.6936</v>
          </cell>
        </row>
        <row r="270">
          <cell r="A270" t="str">
            <v>101,6X3XC</v>
          </cell>
          <cell r="B270">
            <v>101.6</v>
          </cell>
          <cell r="C270">
            <v>3</v>
          </cell>
          <cell r="D270" t="str">
            <v>C</v>
          </cell>
          <cell r="E270">
            <v>2.6131066431850929</v>
          </cell>
          <cell r="F270">
            <v>1.776</v>
          </cell>
          <cell r="G270">
            <v>2.0720000000000001</v>
          </cell>
          <cell r="H270">
            <v>2.6936</v>
          </cell>
          <cell r="I270">
            <v>2.6131066431850929</v>
          </cell>
          <cell r="J270">
            <v>2.6131066431850929</v>
          </cell>
          <cell r="K270">
            <v>2.6936</v>
          </cell>
        </row>
        <row r="271">
          <cell r="A271" t="str">
            <v>101,6X3,2XC</v>
          </cell>
          <cell r="B271">
            <v>101.6</v>
          </cell>
          <cell r="C271">
            <v>3.2</v>
          </cell>
          <cell r="D271" t="str">
            <v>C</v>
          </cell>
          <cell r="E271">
            <v>2.6131066431850929</v>
          </cell>
          <cell r="F271">
            <v>1.776</v>
          </cell>
          <cell r="G271">
            <v>2.0720000000000001</v>
          </cell>
          <cell r="H271">
            <v>2.6936</v>
          </cell>
          <cell r="I271">
            <v>2.6131066431850929</v>
          </cell>
          <cell r="J271">
            <v>2.6131066431850929</v>
          </cell>
          <cell r="K271">
            <v>2.6936</v>
          </cell>
        </row>
        <row r="272">
          <cell r="A272" t="str">
            <v>101,6X3,6XC</v>
          </cell>
          <cell r="B272">
            <v>101.6</v>
          </cell>
          <cell r="C272">
            <v>3.6</v>
          </cell>
          <cell r="D272" t="str">
            <v>C</v>
          </cell>
          <cell r="E272">
            <v>2.7873137527307654</v>
          </cell>
          <cell r="F272">
            <v>1.776</v>
          </cell>
          <cell r="G272">
            <v>2.0720000000000001</v>
          </cell>
          <cell r="H272">
            <v>2.6936</v>
          </cell>
          <cell r="I272">
            <v>2.7873137527307654</v>
          </cell>
          <cell r="J272">
            <v>2.7873137527307654</v>
          </cell>
          <cell r="K272">
            <v>2.7873137527307654</v>
          </cell>
        </row>
        <row r="273">
          <cell r="A273" t="str">
            <v>101,6X4XC</v>
          </cell>
          <cell r="B273">
            <v>101.6</v>
          </cell>
          <cell r="C273">
            <v>4</v>
          </cell>
          <cell r="D273" t="str">
            <v>C</v>
          </cell>
          <cell r="E273">
            <v>2.9615208622764388</v>
          </cell>
          <cell r="F273">
            <v>1.776</v>
          </cell>
          <cell r="G273">
            <v>2.0720000000000001</v>
          </cell>
          <cell r="H273">
            <v>2.6936</v>
          </cell>
          <cell r="I273">
            <v>2.9615208622764388</v>
          </cell>
          <cell r="J273">
            <v>2.9615208622764388</v>
          </cell>
          <cell r="K273">
            <v>2.9615208622764388</v>
          </cell>
        </row>
        <row r="274">
          <cell r="A274" t="str">
            <v>103X1,5XF</v>
          </cell>
          <cell r="B274">
            <v>103</v>
          </cell>
          <cell r="C274">
            <v>1.5</v>
          </cell>
          <cell r="D274" t="str">
            <v>F</v>
          </cell>
          <cell r="E274">
            <v>2.649114018189612</v>
          </cell>
          <cell r="F274">
            <v>2.0108047739999999</v>
          </cell>
          <cell r="G274">
            <v>2.0108047739999999</v>
          </cell>
          <cell r="H274">
            <v>2.6140462061999998</v>
          </cell>
          <cell r="I274">
            <v>2.649114018189612</v>
          </cell>
          <cell r="J274">
            <v>2.649114018189612</v>
          </cell>
          <cell r="K274">
            <v>2.649114018189612</v>
          </cell>
        </row>
        <row r="275">
          <cell r="A275" t="str">
            <v>104X2XF</v>
          </cell>
          <cell r="B275">
            <v>104</v>
          </cell>
          <cell r="C275">
            <v>2</v>
          </cell>
          <cell r="D275" t="str">
            <v>F</v>
          </cell>
          <cell r="E275">
            <v>2.6748335717642684</v>
          </cell>
          <cell r="F275">
            <v>1.2708882559999999</v>
          </cell>
          <cell r="G275">
            <v>1.2708882559999999</v>
          </cell>
          <cell r="H275">
            <v>1.6521547327999999</v>
          </cell>
          <cell r="I275">
            <v>2.6748335717642684</v>
          </cell>
          <cell r="J275">
            <v>2.6748335717642684</v>
          </cell>
          <cell r="K275">
            <v>2.6748335717642684</v>
          </cell>
        </row>
        <row r="276">
          <cell r="A276" t="str">
            <v>104X2XC</v>
          </cell>
          <cell r="B276">
            <v>104</v>
          </cell>
          <cell r="C276">
            <v>2</v>
          </cell>
          <cell r="D276" t="str">
            <v>C</v>
          </cell>
          <cell r="E276">
            <v>2.6748335717642684</v>
          </cell>
          <cell r="F276">
            <v>1.776</v>
          </cell>
          <cell r="G276">
            <v>2.0720000000000001</v>
          </cell>
          <cell r="H276">
            <v>2.6936</v>
          </cell>
          <cell r="I276">
            <v>2.6748335717642684</v>
          </cell>
          <cell r="J276">
            <v>2.6748335717642684</v>
          </cell>
          <cell r="K276">
            <v>2.6936</v>
          </cell>
        </row>
        <row r="277">
          <cell r="A277" t="str">
            <v>108X1,5XF</v>
          </cell>
          <cell r="B277">
            <v>108</v>
          </cell>
          <cell r="C277">
            <v>1.5</v>
          </cell>
          <cell r="D277" t="str">
            <v>F</v>
          </cell>
          <cell r="E277">
            <v>2.7777117860628939</v>
          </cell>
          <cell r="F277">
            <v>2.0108047739999999</v>
          </cell>
          <cell r="G277">
            <v>2.0108047739999999</v>
          </cell>
          <cell r="H277">
            <v>2.6140462061999998</v>
          </cell>
          <cell r="I277">
            <v>2.7777117860628939</v>
          </cell>
          <cell r="J277">
            <v>2.7777117860628939</v>
          </cell>
          <cell r="K277">
            <v>2.7777117860628939</v>
          </cell>
        </row>
        <row r="278">
          <cell r="A278" t="str">
            <v>108X2XC</v>
          </cell>
          <cell r="B278">
            <v>108</v>
          </cell>
          <cell r="C278">
            <v>2</v>
          </cell>
          <cell r="D278" t="str">
            <v>C</v>
          </cell>
          <cell r="E278">
            <v>2.7777117860628939</v>
          </cell>
          <cell r="F278">
            <v>1.8239999999999998</v>
          </cell>
          <cell r="G278">
            <v>2.1279999999999997</v>
          </cell>
          <cell r="H278">
            <v>2.7663999999999995</v>
          </cell>
          <cell r="I278">
            <v>2.7777117860628939</v>
          </cell>
          <cell r="J278">
            <v>2.7777117860628939</v>
          </cell>
          <cell r="K278">
            <v>2.7777117860628939</v>
          </cell>
        </row>
        <row r="279">
          <cell r="A279" t="str">
            <v>108X3XC</v>
          </cell>
          <cell r="B279">
            <v>108</v>
          </cell>
          <cell r="C279">
            <v>3</v>
          </cell>
          <cell r="D279" t="str">
            <v>C</v>
          </cell>
          <cell r="E279">
            <v>2.7777117860628939</v>
          </cell>
          <cell r="F279">
            <v>1.8239999999999998</v>
          </cell>
          <cell r="G279">
            <v>2.1279999999999997</v>
          </cell>
          <cell r="H279">
            <v>2.7663999999999995</v>
          </cell>
          <cell r="I279">
            <v>2.7777117860628939</v>
          </cell>
          <cell r="J279">
            <v>2.7777117860628939</v>
          </cell>
          <cell r="K279">
            <v>2.7777117860628939</v>
          </cell>
        </row>
        <row r="280">
          <cell r="A280" t="str">
            <v>108X4XC</v>
          </cell>
          <cell r="B280">
            <v>108</v>
          </cell>
          <cell r="C280">
            <v>4</v>
          </cell>
          <cell r="D280" t="str">
            <v>C</v>
          </cell>
          <cell r="E280">
            <v>3.1480733575379465</v>
          </cell>
          <cell r="F280">
            <v>1.8239999999999998</v>
          </cell>
          <cell r="G280">
            <v>2.1279999999999997</v>
          </cell>
          <cell r="H280">
            <v>2.7663999999999995</v>
          </cell>
          <cell r="I280">
            <v>3.1480733575379465</v>
          </cell>
          <cell r="J280">
            <v>3.1480733575379465</v>
          </cell>
          <cell r="K280">
            <v>3.1480733575379465</v>
          </cell>
        </row>
        <row r="281">
          <cell r="A281" t="str">
            <v>114,3X1,5XF</v>
          </cell>
          <cell r="B281">
            <v>114.3</v>
          </cell>
          <cell r="C281">
            <v>1.5</v>
          </cell>
          <cell r="D281" t="str">
            <v>F</v>
          </cell>
          <cell r="E281">
            <v>2.9397449735832297</v>
          </cell>
          <cell r="F281">
            <v>2.1255737888000001</v>
          </cell>
          <cell r="G281">
            <v>2.1255737888000001</v>
          </cell>
          <cell r="H281">
            <v>2.7632459254400001</v>
          </cell>
          <cell r="I281">
            <v>2.9397449735832297</v>
          </cell>
          <cell r="J281">
            <v>2.9397449735832297</v>
          </cell>
          <cell r="K281">
            <v>2.9397449735832297</v>
          </cell>
        </row>
        <row r="282">
          <cell r="A282" t="str">
            <v>114,3X1,6XF</v>
          </cell>
          <cell r="B282">
            <v>114.3</v>
          </cell>
          <cell r="C282">
            <v>1.6</v>
          </cell>
          <cell r="D282" t="str">
            <v>F</v>
          </cell>
          <cell r="E282">
            <v>2.9397449735832297</v>
          </cell>
          <cell r="F282">
            <v>2.1350687564799999</v>
          </cell>
          <cell r="G282">
            <v>2.1350687564799999</v>
          </cell>
          <cell r="H282">
            <v>2.7755893834240002</v>
          </cell>
          <cell r="I282">
            <v>2.9397449735832297</v>
          </cell>
          <cell r="J282">
            <v>2.9397449735832297</v>
          </cell>
          <cell r="K282">
            <v>2.9397449735832297</v>
          </cell>
        </row>
        <row r="283">
          <cell r="A283" t="str">
            <v>114,3X2XC</v>
          </cell>
          <cell r="B283">
            <v>114.3</v>
          </cell>
          <cell r="C283">
            <v>2</v>
          </cell>
          <cell r="D283" t="str">
            <v>C</v>
          </cell>
          <cell r="E283">
            <v>2.9397449735832297</v>
          </cell>
          <cell r="F283">
            <v>1.8239999999999998</v>
          </cell>
          <cell r="G283">
            <v>2.1279999999999997</v>
          </cell>
          <cell r="H283">
            <v>2.7663999999999995</v>
          </cell>
          <cell r="I283">
            <v>2.9397449735832297</v>
          </cell>
          <cell r="J283">
            <v>2.9397449735832297</v>
          </cell>
          <cell r="K283">
            <v>2.9397449735832297</v>
          </cell>
        </row>
        <row r="284">
          <cell r="A284" t="str">
            <v>114,3X2,5XC</v>
          </cell>
          <cell r="B284">
            <v>114.3</v>
          </cell>
          <cell r="C284">
            <v>2.5</v>
          </cell>
          <cell r="D284" t="str">
            <v>C</v>
          </cell>
          <cell r="E284">
            <v>2.9397449735832297</v>
          </cell>
          <cell r="F284">
            <v>1.8239999999999998</v>
          </cell>
          <cell r="G284">
            <v>2.1279999999999997</v>
          </cell>
          <cell r="H284">
            <v>2.7663999999999995</v>
          </cell>
          <cell r="I284">
            <v>2.9397449735832297</v>
          </cell>
          <cell r="J284">
            <v>2.9397449735832297</v>
          </cell>
          <cell r="K284">
            <v>2.9397449735832297</v>
          </cell>
        </row>
        <row r="285">
          <cell r="A285" t="str">
            <v>114,3X2,6XC</v>
          </cell>
          <cell r="B285">
            <v>114.3</v>
          </cell>
          <cell r="C285">
            <v>2.6</v>
          </cell>
          <cell r="D285" t="str">
            <v>C</v>
          </cell>
          <cell r="E285">
            <v>2.9397449735832297</v>
          </cell>
          <cell r="F285">
            <v>1.8239999999999998</v>
          </cell>
          <cell r="G285">
            <v>2.1279999999999997</v>
          </cell>
          <cell r="H285">
            <v>2.7663999999999995</v>
          </cell>
          <cell r="I285">
            <v>2.9397449735832297</v>
          </cell>
          <cell r="J285">
            <v>2.9397449735832297</v>
          </cell>
          <cell r="K285">
            <v>2.9397449735832297</v>
          </cell>
        </row>
        <row r="286">
          <cell r="A286" t="str">
            <v>114,3X3XC</v>
          </cell>
          <cell r="B286">
            <v>114.3</v>
          </cell>
          <cell r="C286">
            <v>3</v>
          </cell>
          <cell r="D286" t="str">
            <v>C</v>
          </cell>
          <cell r="E286">
            <v>2.9397449735832297</v>
          </cell>
          <cell r="F286">
            <v>1.8239999999999998</v>
          </cell>
          <cell r="G286">
            <v>2.1279999999999997</v>
          </cell>
          <cell r="H286">
            <v>2.7663999999999995</v>
          </cell>
          <cell r="I286">
            <v>2.9397449735832297</v>
          </cell>
          <cell r="J286">
            <v>2.9397449735832297</v>
          </cell>
          <cell r="K286">
            <v>2.9397449735832297</v>
          </cell>
        </row>
        <row r="287">
          <cell r="A287" t="str">
            <v>114,3X3,2XC</v>
          </cell>
          <cell r="B287">
            <v>114.3</v>
          </cell>
          <cell r="C287">
            <v>3.2</v>
          </cell>
          <cell r="D287" t="str">
            <v>C</v>
          </cell>
          <cell r="E287">
            <v>2.9397449735832297</v>
          </cell>
          <cell r="F287">
            <v>1.8239999999999998</v>
          </cell>
          <cell r="G287">
            <v>2.1279999999999997</v>
          </cell>
          <cell r="H287">
            <v>2.7663999999999995</v>
          </cell>
          <cell r="I287">
            <v>2.9397449735832297</v>
          </cell>
          <cell r="J287">
            <v>2.9397449735832297</v>
          </cell>
          <cell r="K287">
            <v>2.9397449735832297</v>
          </cell>
        </row>
        <row r="288">
          <cell r="A288" t="str">
            <v>114,3X3,6XC</v>
          </cell>
          <cell r="B288">
            <v>114.3</v>
          </cell>
          <cell r="C288">
            <v>3.6</v>
          </cell>
          <cell r="D288" t="str">
            <v>C</v>
          </cell>
          <cell r="E288">
            <v>3.1357279718221114</v>
          </cell>
          <cell r="F288">
            <v>1.8239999999999998</v>
          </cell>
          <cell r="G288">
            <v>2.1279999999999997</v>
          </cell>
          <cell r="H288">
            <v>2.7663999999999995</v>
          </cell>
          <cell r="I288">
            <v>3.1357279718221114</v>
          </cell>
          <cell r="J288">
            <v>3.1357279718221114</v>
          </cell>
          <cell r="K288">
            <v>3.1357279718221114</v>
          </cell>
        </row>
        <row r="289">
          <cell r="A289" t="str">
            <v>114,3X4XC</v>
          </cell>
          <cell r="B289">
            <v>114.3</v>
          </cell>
          <cell r="C289">
            <v>4</v>
          </cell>
          <cell r="D289" t="str">
            <v>C</v>
          </cell>
          <cell r="E289">
            <v>3.331710970060993</v>
          </cell>
          <cell r="F289">
            <v>1.8239999999999998</v>
          </cell>
          <cell r="G289">
            <v>2.1279999999999997</v>
          </cell>
          <cell r="H289">
            <v>2.7663999999999995</v>
          </cell>
          <cell r="I289">
            <v>3.331710970060993</v>
          </cell>
          <cell r="J289">
            <v>3.331710970060993</v>
          </cell>
          <cell r="K289">
            <v>3.331710970060993</v>
          </cell>
        </row>
        <row r="290">
          <cell r="A290" t="str">
            <v>114,3X5XC</v>
          </cell>
          <cell r="B290">
            <v>114.3</v>
          </cell>
          <cell r="C290">
            <v>5</v>
          </cell>
          <cell r="D290" t="str">
            <v>C</v>
          </cell>
          <cell r="E290">
            <v>0</v>
          </cell>
          <cell r="F290">
            <v>1.8239999999999998</v>
          </cell>
          <cell r="G290">
            <v>2.1279999999999997</v>
          </cell>
          <cell r="H290">
            <v>2.7663999999999995</v>
          </cell>
          <cell r="I290">
            <v>1.8239999999999998</v>
          </cell>
          <cell r="J290">
            <v>2.1279999999999997</v>
          </cell>
          <cell r="K290">
            <v>2.7663999999999995</v>
          </cell>
        </row>
        <row r="291">
          <cell r="A291" t="str">
            <v>127X1,5XF</v>
          </cell>
          <cell r="B291">
            <v>127</v>
          </cell>
          <cell r="C291">
            <v>1.5</v>
          </cell>
          <cell r="D291" t="str">
            <v>F</v>
          </cell>
          <cell r="E291">
            <v>0</v>
          </cell>
          <cell r="F291">
            <v>4.596301490000001</v>
          </cell>
          <cell r="G291">
            <v>4.596301490000001</v>
          </cell>
          <cell r="H291">
            <v>5.9751919370000017</v>
          </cell>
          <cell r="I291">
            <v>4.596301490000001</v>
          </cell>
          <cell r="J291">
            <v>4.596301490000001</v>
          </cell>
          <cell r="K291">
            <v>5.9751919370000017</v>
          </cell>
        </row>
        <row r="292">
          <cell r="A292" t="str">
            <v>127X2XC</v>
          </cell>
          <cell r="B292">
            <v>127</v>
          </cell>
          <cell r="C292">
            <v>2</v>
          </cell>
          <cell r="D292" t="str">
            <v>C</v>
          </cell>
          <cell r="E292">
            <v>0</v>
          </cell>
          <cell r="F292">
            <v>4.6500000000000004</v>
          </cell>
          <cell r="G292">
            <v>4.6500000000000004</v>
          </cell>
          <cell r="H292">
            <v>6.0450000000000008</v>
          </cell>
          <cell r="I292">
            <v>4.6500000000000004</v>
          </cell>
          <cell r="J292">
            <v>4.6500000000000004</v>
          </cell>
          <cell r="K292">
            <v>6.0450000000000008</v>
          </cell>
        </row>
        <row r="293">
          <cell r="A293" t="str">
            <v>128X1,5XF</v>
          </cell>
          <cell r="B293">
            <v>128</v>
          </cell>
          <cell r="C293">
            <v>1.5</v>
          </cell>
          <cell r="D293" t="str">
            <v>F</v>
          </cell>
          <cell r="E293">
            <v>0</v>
          </cell>
          <cell r="F293">
            <v>4.596301490000001</v>
          </cell>
          <cell r="G293">
            <v>4.596301490000001</v>
          </cell>
          <cell r="H293">
            <v>5.9751919370000017</v>
          </cell>
          <cell r="I293">
            <v>4.596301490000001</v>
          </cell>
          <cell r="J293">
            <v>4.596301490000001</v>
          </cell>
          <cell r="K293">
            <v>5.9751919370000017</v>
          </cell>
        </row>
        <row r="294">
          <cell r="A294" t="str">
            <v>129X1,5XF</v>
          </cell>
          <cell r="B294">
            <v>129</v>
          </cell>
          <cell r="C294">
            <v>1.5</v>
          </cell>
          <cell r="D294" t="str">
            <v>F</v>
          </cell>
          <cell r="E294">
            <v>0</v>
          </cell>
          <cell r="F294">
            <v>4.596301490000001</v>
          </cell>
          <cell r="G294">
            <v>4.596301490000001</v>
          </cell>
          <cell r="H294">
            <v>5.9751919370000017</v>
          </cell>
          <cell r="I294">
            <v>4.596301490000001</v>
          </cell>
          <cell r="J294">
            <v>4.596301490000001</v>
          </cell>
          <cell r="K294">
            <v>5.9751919370000017</v>
          </cell>
        </row>
        <row r="295">
          <cell r="A295" t="str">
            <v>129X2XF</v>
          </cell>
          <cell r="B295">
            <v>129</v>
          </cell>
          <cell r="C295">
            <v>2</v>
          </cell>
          <cell r="D295" t="str">
            <v>F</v>
          </cell>
          <cell r="E295">
            <v>0</v>
          </cell>
          <cell r="F295">
            <v>4.649881456000001</v>
          </cell>
          <cell r="G295">
            <v>4.649881456000001</v>
          </cell>
          <cell r="H295">
            <v>6.0448458928000015</v>
          </cell>
          <cell r="I295">
            <v>4.649881456000001</v>
          </cell>
          <cell r="J295">
            <v>4.649881456000001</v>
          </cell>
          <cell r="K295">
            <v>6.0448458928000015</v>
          </cell>
        </row>
        <row r="296">
          <cell r="A296" t="str">
            <v>129X2XC</v>
          </cell>
          <cell r="B296">
            <v>129</v>
          </cell>
          <cell r="C296">
            <v>2</v>
          </cell>
          <cell r="D296" t="str">
            <v>C</v>
          </cell>
          <cell r="E296">
            <v>0</v>
          </cell>
          <cell r="F296">
            <v>4.649881456000001</v>
          </cell>
          <cell r="G296">
            <v>4.649881456000001</v>
          </cell>
          <cell r="H296">
            <v>6.0448458928000015</v>
          </cell>
          <cell r="I296">
            <v>4.649881456000001</v>
          </cell>
          <cell r="J296">
            <v>4.649881456000001</v>
          </cell>
          <cell r="K296">
            <v>6.0448458928000015</v>
          </cell>
        </row>
        <row r="297">
          <cell r="A297" t="str">
            <v>129X3XC</v>
          </cell>
          <cell r="B297">
            <v>129</v>
          </cell>
          <cell r="C297">
            <v>3</v>
          </cell>
          <cell r="D297" t="str">
            <v>C</v>
          </cell>
          <cell r="E297">
            <v>0</v>
          </cell>
          <cell r="F297">
            <v>4.7557605920000006</v>
          </cell>
          <cell r="G297">
            <v>4.7557605920000006</v>
          </cell>
          <cell r="H297">
            <v>6.1824887696000008</v>
          </cell>
          <cell r="I297">
            <v>4.7557605920000006</v>
          </cell>
          <cell r="J297">
            <v>4.7557605920000006</v>
          </cell>
          <cell r="K297">
            <v>6.1824887696000008</v>
          </cell>
        </row>
        <row r="298">
          <cell r="A298" t="str">
            <v>139,7X1,5XF</v>
          </cell>
          <cell r="B298">
            <v>139.69999999999999</v>
          </cell>
          <cell r="C298">
            <v>1.5</v>
          </cell>
          <cell r="D298" t="str">
            <v>F</v>
          </cell>
          <cell r="E298">
            <v>0</v>
          </cell>
          <cell r="F298">
            <v>7.3600060072000009</v>
          </cell>
          <cell r="G298">
            <v>7.3600060072000009</v>
          </cell>
          <cell r="H298">
            <v>9.5680078093600009</v>
          </cell>
          <cell r="I298">
            <v>7.3600060072000009</v>
          </cell>
          <cell r="J298">
            <v>7.3600060072000009</v>
          </cell>
          <cell r="K298">
            <v>9.5680078093600009</v>
          </cell>
        </row>
        <row r="299">
          <cell r="A299" t="str">
            <v>139,7X2XC</v>
          </cell>
          <cell r="B299">
            <v>139.69999999999999</v>
          </cell>
          <cell r="C299">
            <v>2</v>
          </cell>
          <cell r="D299" t="str">
            <v>C</v>
          </cell>
          <cell r="E299">
            <v>0</v>
          </cell>
          <cell r="F299">
            <v>7.4181541456000009</v>
          </cell>
          <cell r="G299">
            <v>7.4181541456000009</v>
          </cell>
          <cell r="H299">
            <v>9.6436003892800013</v>
          </cell>
          <cell r="I299">
            <v>7.4181541456000009</v>
          </cell>
          <cell r="J299">
            <v>7.4181541456000009</v>
          </cell>
          <cell r="K299">
            <v>9.6436003892800013</v>
          </cell>
        </row>
        <row r="300">
          <cell r="A300" t="str">
            <v>139,7X2,6XC</v>
          </cell>
          <cell r="B300">
            <v>139.69999999999999</v>
          </cell>
          <cell r="C300">
            <v>2.6</v>
          </cell>
          <cell r="D300" t="str">
            <v>C</v>
          </cell>
          <cell r="E300">
            <v>0</v>
          </cell>
          <cell r="F300">
            <v>7.4873683614400006</v>
          </cell>
          <cell r="G300">
            <v>7.4873683614400006</v>
          </cell>
          <cell r="H300">
            <v>9.7335788698720016</v>
          </cell>
          <cell r="I300">
            <v>7.4873683614400006</v>
          </cell>
          <cell r="J300">
            <v>7.4873683614400006</v>
          </cell>
          <cell r="K300">
            <v>9.7335788698720016</v>
          </cell>
        </row>
        <row r="301">
          <cell r="A301" t="str">
            <v>139,7X3XC</v>
          </cell>
          <cell r="B301">
            <v>139.69999999999999</v>
          </cell>
          <cell r="C301">
            <v>3</v>
          </cell>
          <cell r="D301" t="str">
            <v>C</v>
          </cell>
          <cell r="E301">
            <v>0</v>
          </cell>
          <cell r="F301">
            <v>7.5331696264000003</v>
          </cell>
          <cell r="G301">
            <v>7.5331696264000003</v>
          </cell>
          <cell r="H301">
            <v>9.79312051432</v>
          </cell>
          <cell r="I301">
            <v>7.5331696264000003</v>
          </cell>
          <cell r="J301">
            <v>7.5331696264000003</v>
          </cell>
          <cell r="K301">
            <v>9.79312051432</v>
          </cell>
        </row>
        <row r="302">
          <cell r="A302" t="str">
            <v>139,7X3,6XC</v>
          </cell>
          <cell r="B302">
            <v>139.69999999999999</v>
          </cell>
          <cell r="C302">
            <v>3.6</v>
          </cell>
          <cell r="D302" t="str">
            <v>C</v>
          </cell>
          <cell r="E302">
            <v>0</v>
          </cell>
          <cell r="F302">
            <v>7.6013592054400014</v>
          </cell>
          <cell r="G302">
            <v>7.6013592054400014</v>
          </cell>
          <cell r="H302">
            <v>9.8817669670720019</v>
          </cell>
          <cell r="I302">
            <v>7.6013592054400014</v>
          </cell>
          <cell r="J302">
            <v>7.6013592054400014</v>
          </cell>
          <cell r="K302">
            <v>9.8817669670720019</v>
          </cell>
        </row>
        <row r="303">
          <cell r="A303" t="str">
            <v>139,7X4XC</v>
          </cell>
          <cell r="B303">
            <v>139.69999999999999</v>
          </cell>
          <cell r="C303">
            <v>4</v>
          </cell>
          <cell r="D303" t="str">
            <v>C</v>
          </cell>
          <cell r="E303">
            <v>0</v>
          </cell>
          <cell r="F303">
            <v>7.6464773792000011</v>
          </cell>
          <cell r="G303">
            <v>7.6464773792000011</v>
          </cell>
          <cell r="H303">
            <v>9.9404205929600025</v>
          </cell>
          <cell r="I303">
            <v>7.6464773792000011</v>
          </cell>
          <cell r="J303">
            <v>7.6464773792000011</v>
          </cell>
          <cell r="K303">
            <v>9.9404205929600025</v>
          </cell>
        </row>
        <row r="304">
          <cell r="A304" t="str">
            <v>153X1,5XF</v>
          </cell>
          <cell r="B304">
            <v>153</v>
          </cell>
          <cell r="C304">
            <v>1.5</v>
          </cell>
          <cell r="D304" t="str">
            <v>F</v>
          </cell>
          <cell r="E304">
            <v>0</v>
          </cell>
          <cell r="F304">
            <v>7.3600060072000009</v>
          </cell>
          <cell r="G304">
            <v>7.3600060072000009</v>
          </cell>
          <cell r="H304">
            <v>9.5680078093600009</v>
          </cell>
          <cell r="I304">
            <v>7.3600060072000009</v>
          </cell>
          <cell r="J304">
            <v>7.3600060072000009</v>
          </cell>
          <cell r="K304">
            <v>9.5680078093600009</v>
          </cell>
        </row>
        <row r="305">
          <cell r="A305" t="str">
            <v>154X2XF</v>
          </cell>
          <cell r="B305">
            <v>154</v>
          </cell>
          <cell r="C305">
            <v>2</v>
          </cell>
          <cell r="D305" t="str">
            <v>F</v>
          </cell>
          <cell r="E305">
            <v>0</v>
          </cell>
          <cell r="F305">
            <v>8.5425746560000011</v>
          </cell>
          <cell r="G305">
            <v>8.5425746560000011</v>
          </cell>
          <cell r="H305">
            <v>11.105347052800003</v>
          </cell>
          <cell r="I305">
            <v>8.5425746560000011</v>
          </cell>
          <cell r="J305">
            <v>8.5425746560000011</v>
          </cell>
          <cell r="K305">
            <v>11.105347052800003</v>
          </cell>
        </row>
        <row r="306">
          <cell r="A306" t="str">
            <v>154X2XC</v>
          </cell>
          <cell r="B306">
            <v>154</v>
          </cell>
          <cell r="C306">
            <v>2</v>
          </cell>
          <cell r="D306" t="str">
            <v>C</v>
          </cell>
          <cell r="E306">
            <v>0</v>
          </cell>
          <cell r="F306">
            <v>8.5425746560000011</v>
          </cell>
          <cell r="G306">
            <v>8.5425746560000011</v>
          </cell>
          <cell r="H306">
            <v>11.105347052800003</v>
          </cell>
          <cell r="I306">
            <v>8.5425746560000011</v>
          </cell>
          <cell r="J306">
            <v>8.5425746560000011</v>
          </cell>
          <cell r="K306">
            <v>11.105347052800003</v>
          </cell>
        </row>
        <row r="307">
          <cell r="A307" t="str">
            <v>154X3XC</v>
          </cell>
          <cell r="B307">
            <v>154</v>
          </cell>
          <cell r="C307">
            <v>3</v>
          </cell>
          <cell r="D307" t="str">
            <v>C</v>
          </cell>
          <cell r="E307">
            <v>0</v>
          </cell>
          <cell r="F307">
            <v>8.6698003920000009</v>
          </cell>
          <cell r="G307">
            <v>8.6698003920000009</v>
          </cell>
          <cell r="H307">
            <v>11.270740509600001</v>
          </cell>
          <cell r="I307">
            <v>8.6698003920000009</v>
          </cell>
          <cell r="J307">
            <v>8.6698003920000009</v>
          </cell>
          <cell r="K307">
            <v>11.270740509600001</v>
          </cell>
        </row>
        <row r="308">
          <cell r="A308" t="str">
            <v>155X2,5XC</v>
          </cell>
          <cell r="B308">
            <v>155</v>
          </cell>
          <cell r="C308">
            <v>2.5</v>
          </cell>
          <cell r="D308" t="str">
            <v>C</v>
          </cell>
          <cell r="E308">
            <v>0</v>
          </cell>
          <cell r="F308">
            <v>9.3941594208000012</v>
          </cell>
          <cell r="G308">
            <v>9.3941594208000012</v>
          </cell>
          <cell r="H308">
            <v>12.212407247040002</v>
          </cell>
          <cell r="I308">
            <v>9.3941594208000012</v>
          </cell>
          <cell r="J308">
            <v>9.3941594208000012</v>
          </cell>
          <cell r="K308">
            <v>12.212407247040002</v>
          </cell>
        </row>
        <row r="309">
          <cell r="A309" t="str">
            <v>156X3XC</v>
          </cell>
          <cell r="B309">
            <v>156</v>
          </cell>
          <cell r="C309">
            <v>3</v>
          </cell>
          <cell r="D309" t="str">
            <v>C</v>
          </cell>
          <cell r="E309">
            <v>0</v>
          </cell>
          <cell r="F309">
            <v>9.3941594208000012</v>
          </cell>
          <cell r="G309">
            <v>9.3941594208000012</v>
          </cell>
          <cell r="H309">
            <v>12.212407247040002</v>
          </cell>
          <cell r="I309">
            <v>9.3941594208000012</v>
          </cell>
          <cell r="J309">
            <v>9.3941594208000012</v>
          </cell>
          <cell r="K309">
            <v>12.212407247040002</v>
          </cell>
        </row>
        <row r="310">
          <cell r="A310" t="str">
            <v>159X2XC</v>
          </cell>
          <cell r="B310">
            <v>159</v>
          </cell>
          <cell r="C310">
            <v>2</v>
          </cell>
          <cell r="D310" t="str">
            <v>C</v>
          </cell>
          <cell r="E310">
            <v>0</v>
          </cell>
          <cell r="F310">
            <v>8.8261132960000008</v>
          </cell>
          <cell r="G310">
            <v>8.8261132960000008</v>
          </cell>
          <cell r="H310">
            <v>11.473947284800001</v>
          </cell>
          <cell r="I310">
            <v>8.8261132960000008</v>
          </cell>
          <cell r="J310">
            <v>8.8261132960000008</v>
          </cell>
          <cell r="K310">
            <v>11.473947284800001</v>
          </cell>
        </row>
        <row r="311">
          <cell r="A311" t="str">
            <v>159X3XC</v>
          </cell>
          <cell r="B311">
            <v>159</v>
          </cell>
          <cell r="C311">
            <v>3</v>
          </cell>
          <cell r="D311" t="str">
            <v>C</v>
          </cell>
          <cell r="E311">
            <v>0</v>
          </cell>
          <cell r="F311">
            <v>8.9576083519999994</v>
          </cell>
          <cell r="G311">
            <v>8.9576083519999994</v>
          </cell>
          <cell r="H311">
            <v>11.6448908576</v>
          </cell>
          <cell r="I311">
            <v>8.9576083519999994</v>
          </cell>
          <cell r="J311">
            <v>8.9576083519999994</v>
          </cell>
          <cell r="K311">
            <v>11.6448908576</v>
          </cell>
        </row>
        <row r="312">
          <cell r="A312" t="str">
            <v>159X4XC</v>
          </cell>
          <cell r="B312">
            <v>159</v>
          </cell>
          <cell r="C312">
            <v>4</v>
          </cell>
          <cell r="D312" t="str">
            <v>C</v>
          </cell>
          <cell r="E312">
            <v>0</v>
          </cell>
          <cell r="F312">
            <v>9.0873956800000002</v>
          </cell>
          <cell r="G312">
            <v>9.0873956800000002</v>
          </cell>
          <cell r="H312">
            <v>11.813614384000001</v>
          </cell>
          <cell r="I312">
            <v>9.0873956800000002</v>
          </cell>
          <cell r="J312">
            <v>9.0873956800000002</v>
          </cell>
          <cell r="K312">
            <v>11.813614384000001</v>
          </cell>
        </row>
        <row r="313">
          <cell r="A313" t="str">
            <v>168,3X2XC</v>
          </cell>
          <cell r="B313">
            <v>168.3</v>
          </cell>
          <cell r="C313">
            <v>2</v>
          </cell>
          <cell r="D313" t="str">
            <v>C</v>
          </cell>
          <cell r="E313">
            <v>0</v>
          </cell>
          <cell r="F313">
            <v>9.1169951663999989</v>
          </cell>
          <cell r="G313">
            <v>9.1169951663999989</v>
          </cell>
          <cell r="H313">
            <v>11.852093716319999</v>
          </cell>
          <cell r="I313">
            <v>9.1169951663999989</v>
          </cell>
          <cell r="J313">
            <v>9.1169951663999989</v>
          </cell>
          <cell r="K313">
            <v>11.852093716319999</v>
          </cell>
        </row>
        <row r="314">
          <cell r="A314" t="str">
            <v>168,3X2,6XC</v>
          </cell>
          <cell r="B314">
            <v>168.3</v>
          </cell>
          <cell r="C314">
            <v>2.6</v>
          </cell>
          <cell r="D314" t="str">
            <v>C</v>
          </cell>
          <cell r="E314">
            <v>0</v>
          </cell>
          <cell r="F314">
            <v>9.2008616884799999</v>
          </cell>
          <cell r="G314">
            <v>9.2008616884799999</v>
          </cell>
          <cell r="H314">
            <v>11.961120195024</v>
          </cell>
          <cell r="I314">
            <v>9.2008616884799999</v>
          </cell>
          <cell r="J314">
            <v>9.2008616884799999</v>
          </cell>
          <cell r="K314">
            <v>11.961120195024</v>
          </cell>
        </row>
        <row r="315">
          <cell r="A315" t="str">
            <v>168,3X3XC</v>
          </cell>
          <cell r="B315">
            <v>168.3</v>
          </cell>
          <cell r="C315">
            <v>3</v>
          </cell>
          <cell r="D315" t="str">
            <v>C</v>
          </cell>
          <cell r="E315">
            <v>0</v>
          </cell>
          <cell r="F315">
            <v>9.2564311575999998</v>
          </cell>
          <cell r="G315">
            <v>9.2564311575999998</v>
          </cell>
          <cell r="H315">
            <v>12.033360504880001</v>
          </cell>
          <cell r="I315">
            <v>9.2564311575999998</v>
          </cell>
          <cell r="J315">
            <v>9.2564311575999998</v>
          </cell>
          <cell r="K315">
            <v>12.033360504880001</v>
          </cell>
        </row>
        <row r="316">
          <cell r="A316" t="str">
            <v>168,3X3,6XC</v>
          </cell>
          <cell r="B316">
            <v>168.3</v>
          </cell>
          <cell r="C316">
            <v>3.6</v>
          </cell>
          <cell r="D316" t="str">
            <v>C</v>
          </cell>
          <cell r="E316">
            <v>0</v>
          </cell>
          <cell r="F316">
            <v>9.3392730428800004</v>
          </cell>
          <cell r="G316">
            <v>9.3392730428800004</v>
          </cell>
          <cell r="H316">
            <v>12.141054955744002</v>
          </cell>
          <cell r="I316">
            <v>9.3392730428800004</v>
          </cell>
          <cell r="J316">
            <v>9.3392730428800004</v>
          </cell>
          <cell r="K316">
            <v>12.141054955744002</v>
          </cell>
        </row>
        <row r="317">
          <cell r="A317" t="str">
            <v>168,3X4XC</v>
          </cell>
          <cell r="B317">
            <v>168.3</v>
          </cell>
          <cell r="C317">
            <v>4</v>
          </cell>
          <cell r="D317" t="str">
            <v>C</v>
          </cell>
          <cell r="E317">
            <v>0</v>
          </cell>
          <cell r="F317">
            <v>9.3941594208000012</v>
          </cell>
          <cell r="G317">
            <v>9.3941594208000012</v>
          </cell>
          <cell r="H317">
            <v>12.212407247040002</v>
          </cell>
          <cell r="I317">
            <v>9.3941594208000012</v>
          </cell>
          <cell r="J317">
            <v>9.3941594208000012</v>
          </cell>
          <cell r="K317">
            <v>12.212407247040002</v>
          </cell>
        </row>
        <row r="318">
          <cell r="A318" t="str">
            <v>168,3X5XC</v>
          </cell>
          <cell r="B318">
            <v>168.3</v>
          </cell>
          <cell r="C318">
            <v>5</v>
          </cell>
          <cell r="D318" t="str">
            <v>C</v>
          </cell>
          <cell r="E318">
            <v>0</v>
          </cell>
          <cell r="F318">
            <v>9.5301799559999996</v>
          </cell>
          <cell r="G318">
            <v>9.5301799559999996</v>
          </cell>
          <cell r="H318">
            <v>12.389233942800001</v>
          </cell>
          <cell r="I318">
            <v>9.5301799559999996</v>
          </cell>
          <cell r="J318">
            <v>9.5301799559999996</v>
          </cell>
          <cell r="K318">
            <v>12.389233942800001</v>
          </cell>
        </row>
        <row r="319">
          <cell r="A319" t="str">
            <v>203X1,5XF</v>
          </cell>
          <cell r="B319">
            <v>203</v>
          </cell>
          <cell r="C319">
            <v>1.5</v>
          </cell>
          <cell r="D319" t="str">
            <v>F</v>
          </cell>
          <cell r="E319">
            <v>0</v>
          </cell>
          <cell r="F319">
            <v>11.34</v>
          </cell>
          <cell r="G319">
            <v>11.34</v>
          </cell>
          <cell r="H319">
            <v>14.742000000000001</v>
          </cell>
          <cell r="I319">
            <v>11.34</v>
          </cell>
          <cell r="J319">
            <v>11.34</v>
          </cell>
          <cell r="K319">
            <v>14.742000000000001</v>
          </cell>
        </row>
        <row r="320">
          <cell r="A320" t="str">
            <v>204X2XF</v>
          </cell>
          <cell r="B320">
            <v>204</v>
          </cell>
          <cell r="C320">
            <v>2</v>
          </cell>
          <cell r="D320" t="str">
            <v>F</v>
          </cell>
          <cell r="E320">
            <v>0</v>
          </cell>
          <cell r="F320">
            <v>12.477961056000002</v>
          </cell>
          <cell r="G320">
            <v>12.477961056000002</v>
          </cell>
          <cell r="H320">
            <v>16.221349372800002</v>
          </cell>
          <cell r="I320">
            <v>12.477961056000002</v>
          </cell>
          <cell r="J320">
            <v>12.477961056000002</v>
          </cell>
          <cell r="K320">
            <v>16.221349372800002</v>
          </cell>
        </row>
        <row r="321">
          <cell r="A321" t="str">
            <v>204X2XC</v>
          </cell>
          <cell r="B321">
            <v>204</v>
          </cell>
          <cell r="C321">
            <v>2</v>
          </cell>
          <cell r="D321" t="str">
            <v>C</v>
          </cell>
          <cell r="E321">
            <v>0</v>
          </cell>
          <cell r="F321">
            <v>12.477961056000002</v>
          </cell>
          <cell r="G321">
            <v>12.477961056000002</v>
          </cell>
          <cell r="H321">
            <v>16.221349372800002</v>
          </cell>
          <cell r="I321">
            <v>12.477961056000002</v>
          </cell>
          <cell r="J321">
            <v>12.477961056000002</v>
          </cell>
          <cell r="K321">
            <v>16.221349372800002</v>
          </cell>
        </row>
        <row r="322">
          <cell r="A322" t="str">
            <v>205X2,5XC</v>
          </cell>
          <cell r="B322">
            <v>205</v>
          </cell>
          <cell r="C322">
            <v>2.5</v>
          </cell>
          <cell r="D322" t="str">
            <v>C</v>
          </cell>
          <cell r="E322">
            <v>0</v>
          </cell>
          <cell r="F322">
            <v>12.5</v>
          </cell>
          <cell r="G322">
            <v>12.5</v>
          </cell>
          <cell r="H322">
            <v>16.25</v>
          </cell>
          <cell r="I322">
            <v>12.5</v>
          </cell>
          <cell r="J322">
            <v>12.5</v>
          </cell>
          <cell r="K322">
            <v>16.25</v>
          </cell>
        </row>
        <row r="323">
          <cell r="A323" t="str">
            <v>206X3XC</v>
          </cell>
          <cell r="B323">
            <v>206</v>
          </cell>
          <cell r="C323">
            <v>3</v>
          </cell>
          <cell r="D323" t="str">
            <v>C</v>
          </cell>
          <cell r="E323">
            <v>0</v>
          </cell>
          <cell r="F323">
            <v>12.5</v>
          </cell>
          <cell r="G323">
            <v>12.5</v>
          </cell>
          <cell r="H323">
            <v>16.25</v>
          </cell>
          <cell r="I323">
            <v>12.5</v>
          </cell>
          <cell r="J323">
            <v>12.5</v>
          </cell>
          <cell r="K323">
            <v>16.25</v>
          </cell>
        </row>
        <row r="324">
          <cell r="A324" t="str">
            <v>219,1X2XC</v>
          </cell>
          <cell r="B324">
            <v>219.1</v>
          </cell>
          <cell r="C324">
            <v>2</v>
          </cell>
          <cell r="D324" t="str">
            <v>C</v>
          </cell>
          <cell r="E324">
            <v>0</v>
          </cell>
          <cell r="F324">
            <v>13.6037477488</v>
          </cell>
          <cell r="G324">
            <v>13.6037477488</v>
          </cell>
          <cell r="H324">
            <v>17.684872073440001</v>
          </cell>
          <cell r="I324">
            <v>13.6037477488</v>
          </cell>
          <cell r="J324">
            <v>13.6037477488</v>
          </cell>
          <cell r="K324">
            <v>17.684872073440001</v>
          </cell>
        </row>
        <row r="325">
          <cell r="A325" t="str">
            <v>219,1X2,6XC</v>
          </cell>
          <cell r="B325">
            <v>219.1</v>
          </cell>
          <cell r="C325">
            <v>2.6</v>
          </cell>
          <cell r="D325" t="str">
            <v>C</v>
          </cell>
          <cell r="E325">
            <v>0</v>
          </cell>
          <cell r="F325">
            <v>13.7136400456</v>
          </cell>
          <cell r="G325">
            <v>13.7136400456</v>
          </cell>
          <cell r="H325">
            <v>17.827732059280002</v>
          </cell>
          <cell r="I325">
            <v>13.7136400456</v>
          </cell>
          <cell r="J325">
            <v>13.7136400456</v>
          </cell>
          <cell r="K325">
            <v>17.827732059280002</v>
          </cell>
        </row>
        <row r="326">
          <cell r="A326" t="str">
            <v>219,1X3XC</v>
          </cell>
          <cell r="B326">
            <v>219.1</v>
          </cell>
          <cell r="C326">
            <v>3</v>
          </cell>
          <cell r="D326" t="str">
            <v>C</v>
          </cell>
          <cell r="E326">
            <v>0</v>
          </cell>
          <cell r="F326">
            <v>13.786560031200001</v>
          </cell>
          <cell r="G326">
            <v>13.786560031200001</v>
          </cell>
          <cell r="H326">
            <v>17.92252804056</v>
          </cell>
          <cell r="I326">
            <v>13.786560031200001</v>
          </cell>
          <cell r="J326">
            <v>13.786560031200001</v>
          </cell>
          <cell r="K326">
            <v>17.92252804056</v>
          </cell>
        </row>
        <row r="327">
          <cell r="A327" t="str">
            <v>219,1X3,6XC</v>
          </cell>
          <cell r="B327">
            <v>219.1</v>
          </cell>
          <cell r="C327">
            <v>3.6</v>
          </cell>
          <cell r="D327" t="str">
            <v>C</v>
          </cell>
          <cell r="E327">
            <v>0</v>
          </cell>
          <cell r="F327">
            <v>13.8954276912</v>
          </cell>
          <cell r="G327">
            <v>13.8954276912</v>
          </cell>
          <cell r="H327">
            <v>18.064055998560001</v>
          </cell>
          <cell r="I327">
            <v>13.8954276912</v>
          </cell>
          <cell r="J327">
            <v>13.8954276912</v>
          </cell>
          <cell r="K327">
            <v>18.064055998560001</v>
          </cell>
        </row>
        <row r="328">
          <cell r="A328" t="str">
            <v>219,1X4XC</v>
          </cell>
          <cell r="B328">
            <v>219.1</v>
          </cell>
          <cell r="C328">
            <v>4</v>
          </cell>
          <cell r="D328" t="str">
            <v>C</v>
          </cell>
          <cell r="E328">
            <v>0</v>
          </cell>
          <cell r="F328">
            <v>13.9676645856</v>
          </cell>
          <cell r="G328">
            <v>13.9676645856</v>
          </cell>
          <cell r="H328">
            <v>18.15796396128</v>
          </cell>
          <cell r="I328">
            <v>13.9676645856</v>
          </cell>
          <cell r="J328">
            <v>13.9676645856</v>
          </cell>
          <cell r="K328">
            <v>18.15796396128</v>
          </cell>
        </row>
        <row r="329">
          <cell r="A329" t="str">
            <v>219,1X5XC</v>
          </cell>
          <cell r="B329">
            <v>219.1</v>
          </cell>
          <cell r="C329">
            <v>5</v>
          </cell>
          <cell r="D329" t="str">
            <v>C</v>
          </cell>
          <cell r="E329">
            <v>0</v>
          </cell>
          <cell r="F329">
            <v>14.147061411999999</v>
          </cell>
          <cell r="G329">
            <v>14.147061411999999</v>
          </cell>
          <cell r="H329">
            <v>18.391179835599999</v>
          </cell>
          <cell r="I329">
            <v>14.147061411999999</v>
          </cell>
          <cell r="J329">
            <v>14.147061411999999</v>
          </cell>
          <cell r="K329">
            <v>18.391179835599999</v>
          </cell>
        </row>
      </sheetData>
      <sheetData sheetId="4">
        <row r="1">
          <cell r="A1">
            <v>1</v>
          </cell>
          <cell r="B1">
            <v>2</v>
          </cell>
          <cell r="C1">
            <v>3</v>
          </cell>
          <cell r="D1">
            <v>4</v>
          </cell>
          <cell r="E1">
            <v>5</v>
          </cell>
          <cell r="F1">
            <v>6</v>
          </cell>
          <cell r="G1">
            <v>7</v>
          </cell>
        </row>
        <row r="3">
          <cell r="A3" t="str">
            <v>Concat.</v>
          </cell>
          <cell r="B3" t="str">
            <v>Ø</v>
          </cell>
          <cell r="C3" t="str">
            <v>Spes.</v>
          </cell>
          <cell r="D3" t="str">
            <v>kg/mt</v>
          </cell>
          <cell r="E3" t="str">
            <v>COMP.  FASCI</v>
          </cell>
          <cell r="G3" t="str">
            <v>LUC INT/EST</v>
          </cell>
        </row>
        <row r="4">
          <cell r="A4" t="str">
            <v>6X1</v>
          </cell>
          <cell r="B4">
            <v>6</v>
          </cell>
          <cell r="C4">
            <v>1</v>
          </cell>
          <cell r="D4">
            <v>0.12520000000000001</v>
          </cell>
          <cell r="E4">
            <v>510</v>
          </cell>
          <cell r="F4">
            <v>1014</v>
          </cell>
        </row>
        <row r="5">
          <cell r="A5" t="str">
            <v>8X1</v>
          </cell>
          <cell r="B5">
            <v>8</v>
          </cell>
          <cell r="C5">
            <v>1</v>
          </cell>
          <cell r="D5">
            <v>0.17527999999999999</v>
          </cell>
          <cell r="E5">
            <v>510</v>
          </cell>
          <cell r="F5">
            <v>1014</v>
          </cell>
        </row>
        <row r="6">
          <cell r="A6" t="str">
            <v>10X1</v>
          </cell>
          <cell r="B6">
            <v>10</v>
          </cell>
          <cell r="C6">
            <v>1</v>
          </cell>
          <cell r="D6">
            <v>0.22536</v>
          </cell>
          <cell r="E6">
            <v>510</v>
          </cell>
          <cell r="F6">
            <v>1014</v>
          </cell>
        </row>
        <row r="7">
          <cell r="A7" t="str">
            <v>10X1,5</v>
          </cell>
          <cell r="B7">
            <v>10</v>
          </cell>
          <cell r="C7">
            <v>1.5</v>
          </cell>
          <cell r="D7">
            <v>0.31925999999999999</v>
          </cell>
          <cell r="E7">
            <v>510</v>
          </cell>
          <cell r="F7">
            <v>1014</v>
          </cell>
        </row>
        <row r="8">
          <cell r="A8" t="str">
            <v>12X1</v>
          </cell>
          <cell r="B8">
            <v>12</v>
          </cell>
          <cell r="C8">
            <v>1</v>
          </cell>
          <cell r="D8">
            <v>0.27544000000000002</v>
          </cell>
          <cell r="E8">
            <v>510</v>
          </cell>
          <cell r="F8">
            <v>1014</v>
          </cell>
        </row>
        <row r="9">
          <cell r="A9" t="str">
            <v>12X1,2</v>
          </cell>
          <cell r="B9">
            <v>12</v>
          </cell>
          <cell r="C9">
            <v>1.2</v>
          </cell>
          <cell r="D9">
            <v>0.32451840000000004</v>
          </cell>
          <cell r="E9">
            <v>510</v>
          </cell>
          <cell r="F9">
            <v>1014</v>
          </cell>
        </row>
        <row r="10">
          <cell r="A10" t="str">
            <v>12X1,5</v>
          </cell>
          <cell r="B10">
            <v>12</v>
          </cell>
          <cell r="C10">
            <v>1.5</v>
          </cell>
          <cell r="D10">
            <v>0.39438000000000001</v>
          </cell>
          <cell r="E10">
            <v>510</v>
          </cell>
          <cell r="F10">
            <v>1014</v>
          </cell>
        </row>
        <row r="11">
          <cell r="A11" t="str">
            <v>13X1</v>
          </cell>
          <cell r="B11">
            <v>13</v>
          </cell>
          <cell r="C11">
            <v>1</v>
          </cell>
          <cell r="D11">
            <v>0.30047999999999997</v>
          </cell>
          <cell r="E11">
            <v>510</v>
          </cell>
          <cell r="F11">
            <v>1014</v>
          </cell>
        </row>
        <row r="12">
          <cell r="A12" t="str">
            <v>14X1</v>
          </cell>
          <cell r="B12">
            <v>14</v>
          </cell>
          <cell r="C12">
            <v>1</v>
          </cell>
          <cell r="D12">
            <v>0.32551999999999998</v>
          </cell>
          <cell r="E12">
            <v>510</v>
          </cell>
          <cell r="F12">
            <v>1014</v>
          </cell>
        </row>
        <row r="13">
          <cell r="A13" t="str">
            <v>14X1,5</v>
          </cell>
          <cell r="B13">
            <v>14</v>
          </cell>
          <cell r="C13">
            <v>1.5</v>
          </cell>
          <cell r="D13">
            <v>0.46949999999999997</v>
          </cell>
          <cell r="E13">
            <v>510</v>
          </cell>
          <cell r="F13">
            <v>1014</v>
          </cell>
        </row>
        <row r="14">
          <cell r="A14" t="str">
            <v>14X2</v>
          </cell>
          <cell r="B14">
            <v>14</v>
          </cell>
          <cell r="C14">
            <v>2</v>
          </cell>
          <cell r="D14">
            <v>0.60095999999999994</v>
          </cell>
          <cell r="E14">
            <v>510</v>
          </cell>
          <cell r="F14">
            <v>1014</v>
          </cell>
        </row>
        <row r="15">
          <cell r="A15" t="str">
            <v>15X1</v>
          </cell>
          <cell r="B15">
            <v>15</v>
          </cell>
          <cell r="C15">
            <v>1</v>
          </cell>
          <cell r="D15">
            <v>0.35055999999999998</v>
          </cell>
          <cell r="E15">
            <v>510</v>
          </cell>
          <cell r="F15">
            <v>1014</v>
          </cell>
        </row>
        <row r="16">
          <cell r="A16" t="str">
            <v>15X1,5</v>
          </cell>
          <cell r="B16">
            <v>15</v>
          </cell>
          <cell r="C16">
            <v>1.5</v>
          </cell>
          <cell r="D16">
            <v>0.50705999999999996</v>
          </cell>
          <cell r="E16">
            <v>510</v>
          </cell>
          <cell r="F16">
            <v>1014</v>
          </cell>
        </row>
        <row r="17">
          <cell r="A17" t="str">
            <v>15X2</v>
          </cell>
          <cell r="B17">
            <v>15</v>
          </cell>
          <cell r="C17">
            <v>2</v>
          </cell>
          <cell r="D17">
            <v>0.65103999999999995</v>
          </cell>
          <cell r="E17">
            <v>510</v>
          </cell>
          <cell r="F17">
            <v>1014</v>
          </cell>
        </row>
        <row r="18">
          <cell r="A18" t="str">
            <v>16X1</v>
          </cell>
          <cell r="B18">
            <v>16</v>
          </cell>
          <cell r="C18">
            <v>1</v>
          </cell>
          <cell r="D18">
            <v>0.37559999999999999</v>
          </cell>
          <cell r="E18">
            <v>510</v>
          </cell>
          <cell r="F18">
            <v>1014</v>
          </cell>
        </row>
        <row r="19">
          <cell r="A19" t="str">
            <v>16X1,2</v>
          </cell>
          <cell r="B19">
            <v>16</v>
          </cell>
          <cell r="C19">
            <v>1.2</v>
          </cell>
          <cell r="D19">
            <v>0.44471040000000006</v>
          </cell>
          <cell r="E19">
            <v>510</v>
          </cell>
          <cell r="F19">
            <v>1014</v>
          </cell>
        </row>
        <row r="20">
          <cell r="A20" t="str">
            <v>16X1,5</v>
          </cell>
          <cell r="B20">
            <v>16</v>
          </cell>
          <cell r="C20">
            <v>1.5</v>
          </cell>
          <cell r="D20">
            <v>0.54461999999999999</v>
          </cell>
          <cell r="E20">
            <v>510</v>
          </cell>
          <cell r="F20">
            <v>1014</v>
          </cell>
        </row>
        <row r="21">
          <cell r="A21" t="str">
            <v>16X2</v>
          </cell>
          <cell r="B21">
            <v>16</v>
          </cell>
          <cell r="C21">
            <v>2</v>
          </cell>
          <cell r="D21">
            <v>0.70111999999999997</v>
          </cell>
          <cell r="E21">
            <v>510</v>
          </cell>
          <cell r="F21">
            <v>1014</v>
          </cell>
        </row>
        <row r="22">
          <cell r="A22" t="str">
            <v>17,2X1</v>
          </cell>
          <cell r="B22">
            <v>17.2</v>
          </cell>
          <cell r="C22">
            <v>1</v>
          </cell>
          <cell r="D22">
            <v>0.40564799999999995</v>
          </cell>
          <cell r="E22">
            <v>510</v>
          </cell>
          <cell r="F22">
            <v>1014</v>
          </cell>
        </row>
        <row r="23">
          <cell r="A23" t="str">
            <v>17,2X1,2</v>
          </cell>
          <cell r="B23">
            <v>17.2</v>
          </cell>
          <cell r="C23">
            <v>1.2</v>
          </cell>
          <cell r="D23">
            <v>0.48076799999999997</v>
          </cell>
          <cell r="E23">
            <v>510</v>
          </cell>
          <cell r="F23">
            <v>1014</v>
          </cell>
        </row>
        <row r="24">
          <cell r="A24" t="str">
            <v>17,2X1,5</v>
          </cell>
          <cell r="B24">
            <v>17.2</v>
          </cell>
          <cell r="C24">
            <v>1.5</v>
          </cell>
          <cell r="D24">
            <v>0.58969199999999988</v>
          </cell>
          <cell r="E24">
            <v>510</v>
          </cell>
          <cell r="F24">
            <v>1014</v>
          </cell>
        </row>
        <row r="25">
          <cell r="A25" t="str">
            <v>17,2X1,6</v>
          </cell>
          <cell r="B25">
            <v>17.2</v>
          </cell>
          <cell r="C25">
            <v>1.6</v>
          </cell>
          <cell r="D25">
            <v>0.62499840000000007</v>
          </cell>
          <cell r="E25">
            <v>510</v>
          </cell>
          <cell r="F25">
            <v>1014</v>
          </cell>
        </row>
        <row r="26">
          <cell r="A26" t="str">
            <v>17,2X2</v>
          </cell>
          <cell r="B26">
            <v>17.2</v>
          </cell>
          <cell r="C26">
            <v>2</v>
          </cell>
          <cell r="D26">
            <v>0.761216</v>
          </cell>
          <cell r="E26">
            <v>510</v>
          </cell>
          <cell r="F26">
            <v>1014</v>
          </cell>
        </row>
        <row r="27">
          <cell r="A27" t="str">
            <v>17,2X2,3</v>
          </cell>
          <cell r="B27">
            <v>17.2</v>
          </cell>
          <cell r="C27">
            <v>2.2999999999999998</v>
          </cell>
          <cell r="D27">
            <v>0.85812079999999991</v>
          </cell>
          <cell r="E27">
            <v>510</v>
          </cell>
          <cell r="F27">
            <v>1014</v>
          </cell>
        </row>
        <row r="28">
          <cell r="A28" t="str">
            <v>18X1</v>
          </cell>
          <cell r="B28">
            <v>18</v>
          </cell>
          <cell r="C28">
            <v>1</v>
          </cell>
          <cell r="D28">
            <v>0.42568</v>
          </cell>
          <cell r="E28">
            <v>510</v>
          </cell>
          <cell r="F28">
            <v>1014</v>
          </cell>
        </row>
        <row r="29">
          <cell r="A29" t="str">
            <v>18X1,2</v>
          </cell>
          <cell r="B29">
            <v>18</v>
          </cell>
          <cell r="C29">
            <v>1.2</v>
          </cell>
          <cell r="D29">
            <v>0.50480639999999999</v>
          </cell>
          <cell r="E29">
            <v>510</v>
          </cell>
          <cell r="F29">
            <v>1014</v>
          </cell>
        </row>
        <row r="30">
          <cell r="A30" t="str">
            <v>18X1,5</v>
          </cell>
          <cell r="B30">
            <v>18</v>
          </cell>
          <cell r="C30">
            <v>1.5</v>
          </cell>
          <cell r="D30">
            <v>0.61973999999999996</v>
          </cell>
          <cell r="E30">
            <v>510</v>
          </cell>
          <cell r="F30">
            <v>1014</v>
          </cell>
        </row>
        <row r="31">
          <cell r="A31" t="str">
            <v>18X2</v>
          </cell>
          <cell r="B31">
            <v>18</v>
          </cell>
          <cell r="C31">
            <v>2</v>
          </cell>
          <cell r="D31">
            <v>0.80127999999999999</v>
          </cell>
          <cell r="E31">
            <v>510</v>
          </cell>
          <cell r="F31">
            <v>1014</v>
          </cell>
        </row>
        <row r="32">
          <cell r="A32" t="str">
            <v>19,05X1</v>
          </cell>
          <cell r="B32">
            <v>19.05</v>
          </cell>
          <cell r="C32">
            <v>1</v>
          </cell>
          <cell r="D32">
            <v>0.45197200000000004</v>
          </cell>
          <cell r="E32">
            <v>510</v>
          </cell>
          <cell r="F32">
            <v>1014</v>
          </cell>
        </row>
        <row r="33">
          <cell r="A33" t="str">
            <v>19,05X1,2</v>
          </cell>
          <cell r="B33">
            <v>19.05</v>
          </cell>
          <cell r="C33">
            <v>1.2</v>
          </cell>
          <cell r="D33">
            <v>0.53635680000000008</v>
          </cell>
          <cell r="E33">
            <v>510</v>
          </cell>
          <cell r="F33">
            <v>1014</v>
          </cell>
        </row>
        <row r="34">
          <cell r="A34" t="str">
            <v>19,05X1,5</v>
          </cell>
          <cell r="B34">
            <v>19.05</v>
          </cell>
          <cell r="C34">
            <v>1.5</v>
          </cell>
          <cell r="D34">
            <v>0.65917800000000004</v>
          </cell>
          <cell r="E34">
            <v>510</v>
          </cell>
          <cell r="F34">
            <v>1014</v>
          </cell>
        </row>
        <row r="35">
          <cell r="A35" t="str">
            <v>19,05X1,65</v>
          </cell>
          <cell r="B35">
            <v>19.05</v>
          </cell>
          <cell r="C35">
            <v>1.65</v>
          </cell>
          <cell r="D35">
            <v>0.71889840000000005</v>
          </cell>
          <cell r="E35">
            <v>510</v>
          </cell>
          <cell r="F35">
            <v>1014</v>
          </cell>
        </row>
        <row r="36">
          <cell r="A36" t="str">
            <v>19,05X2</v>
          </cell>
          <cell r="B36">
            <v>19.05</v>
          </cell>
          <cell r="C36">
            <v>2</v>
          </cell>
          <cell r="D36">
            <v>0.85386400000000007</v>
          </cell>
          <cell r="E36">
            <v>510</v>
          </cell>
          <cell r="F36">
            <v>1014</v>
          </cell>
        </row>
        <row r="37">
          <cell r="A37" t="str">
            <v>19,05X2,11</v>
          </cell>
          <cell r="B37">
            <v>19.05</v>
          </cell>
          <cell r="C37">
            <v>2.11</v>
          </cell>
          <cell r="D37">
            <v>0.89501473600000003</v>
          </cell>
          <cell r="E37">
            <v>510</v>
          </cell>
          <cell r="F37">
            <v>1014</v>
          </cell>
        </row>
        <row r="38">
          <cell r="A38" t="str">
            <v>20X0,8</v>
          </cell>
          <cell r="B38">
            <v>20</v>
          </cell>
          <cell r="C38">
            <v>0.8</v>
          </cell>
          <cell r="D38">
            <v>0.38461439999999997</v>
          </cell>
          <cell r="E38">
            <v>510</v>
          </cell>
          <cell r="F38">
            <v>1014</v>
          </cell>
        </row>
        <row r="39">
          <cell r="A39" t="str">
            <v>20X1</v>
          </cell>
          <cell r="B39">
            <v>20</v>
          </cell>
          <cell r="C39">
            <v>1</v>
          </cell>
          <cell r="D39">
            <v>0.47576000000000002</v>
          </cell>
          <cell r="E39">
            <v>510</v>
          </cell>
          <cell r="F39">
            <v>1014</v>
          </cell>
        </row>
        <row r="40">
          <cell r="A40" t="str">
            <v>20X1,2</v>
          </cell>
          <cell r="B40">
            <v>20</v>
          </cell>
          <cell r="C40">
            <v>1.2</v>
          </cell>
          <cell r="D40">
            <v>0.56490239999999992</v>
          </cell>
          <cell r="E40">
            <v>510</v>
          </cell>
          <cell r="F40">
            <v>1014</v>
          </cell>
        </row>
        <row r="41">
          <cell r="A41" t="str">
            <v>20X1,5</v>
          </cell>
          <cell r="B41">
            <v>20</v>
          </cell>
          <cell r="C41">
            <v>1.5</v>
          </cell>
          <cell r="D41">
            <v>0.69486000000000003</v>
          </cell>
          <cell r="E41">
            <v>510</v>
          </cell>
          <cell r="F41">
            <v>1014</v>
          </cell>
        </row>
        <row r="42">
          <cell r="A42" t="str">
            <v>20X2</v>
          </cell>
          <cell r="B42">
            <v>20</v>
          </cell>
          <cell r="C42">
            <v>2</v>
          </cell>
          <cell r="D42">
            <v>0.90144000000000002</v>
          </cell>
          <cell r="E42">
            <v>510</v>
          </cell>
          <cell r="F42">
            <v>1014</v>
          </cell>
        </row>
        <row r="43">
          <cell r="A43" t="str">
            <v>20X2,5</v>
          </cell>
          <cell r="B43">
            <v>20</v>
          </cell>
          <cell r="C43">
            <v>2.5</v>
          </cell>
          <cell r="E43">
            <v>510</v>
          </cell>
        </row>
        <row r="44">
          <cell r="A44" t="str">
            <v>21,3X1</v>
          </cell>
          <cell r="B44">
            <v>21.3</v>
          </cell>
          <cell r="C44">
            <v>1</v>
          </cell>
          <cell r="D44">
            <v>0.50831199999999999</v>
          </cell>
          <cell r="E44">
            <v>366</v>
          </cell>
          <cell r="F44">
            <v>678</v>
          </cell>
        </row>
        <row r="45">
          <cell r="A45" t="str">
            <v>21,3X1,5</v>
          </cell>
          <cell r="B45">
            <v>21.3</v>
          </cell>
          <cell r="C45">
            <v>1.5</v>
          </cell>
          <cell r="D45">
            <v>0.74368800000000002</v>
          </cell>
          <cell r="E45">
            <v>366</v>
          </cell>
          <cell r="F45">
            <v>678</v>
          </cell>
        </row>
        <row r="46">
          <cell r="A46" t="str">
            <v>21,3X1,6</v>
          </cell>
          <cell r="B46">
            <v>21.3</v>
          </cell>
          <cell r="C46">
            <v>1.6</v>
          </cell>
          <cell r="D46">
            <v>0.78926079999999998</v>
          </cell>
          <cell r="E46">
            <v>366</v>
          </cell>
          <cell r="F46">
            <v>678</v>
          </cell>
        </row>
        <row r="47">
          <cell r="A47" t="str">
            <v>21,3X2</v>
          </cell>
          <cell r="B47">
            <v>21.3</v>
          </cell>
          <cell r="C47">
            <v>2</v>
          </cell>
          <cell r="D47">
            <v>0.96654400000000007</v>
          </cell>
          <cell r="E47">
            <v>366</v>
          </cell>
          <cell r="F47">
            <v>678</v>
          </cell>
        </row>
        <row r="48">
          <cell r="A48" t="str">
            <v>21,3X2,5</v>
          </cell>
          <cell r="B48">
            <v>21.3</v>
          </cell>
          <cell r="C48">
            <v>2.5</v>
          </cell>
          <cell r="D48">
            <v>1.1768799999999999</v>
          </cell>
          <cell r="E48">
            <v>366</v>
          </cell>
          <cell r="F48">
            <v>678</v>
          </cell>
        </row>
        <row r="49">
          <cell r="A49" t="str">
            <v>21,3X2,6</v>
          </cell>
          <cell r="B49">
            <v>21.3</v>
          </cell>
          <cell r="C49">
            <v>2.6</v>
          </cell>
          <cell r="D49">
            <v>1.2174448</v>
          </cell>
          <cell r="E49">
            <v>366</v>
          </cell>
          <cell r="F49">
            <v>678</v>
          </cell>
        </row>
        <row r="50">
          <cell r="A50" t="str">
            <v>21,3X3</v>
          </cell>
          <cell r="B50">
            <v>21.3</v>
          </cell>
          <cell r="C50">
            <v>3</v>
          </cell>
          <cell r="D50">
            <v>1.3746960000000001</v>
          </cell>
          <cell r="E50">
            <v>366</v>
          </cell>
          <cell r="F50">
            <v>678</v>
          </cell>
        </row>
        <row r="51">
          <cell r="A51" t="str">
            <v>22X0,8</v>
          </cell>
          <cell r="B51">
            <v>22</v>
          </cell>
          <cell r="C51">
            <v>0.8</v>
          </cell>
          <cell r="D51">
            <v>0.42467840000000001</v>
          </cell>
          <cell r="E51">
            <v>366</v>
          </cell>
          <cell r="F51">
            <v>678</v>
          </cell>
        </row>
        <row r="52">
          <cell r="A52" t="str">
            <v>22X1</v>
          </cell>
          <cell r="B52">
            <v>22</v>
          </cell>
          <cell r="C52">
            <v>1</v>
          </cell>
          <cell r="D52">
            <v>0.52583999999999997</v>
          </cell>
          <cell r="E52">
            <v>366</v>
          </cell>
          <cell r="F52">
            <v>678</v>
          </cell>
        </row>
        <row r="53">
          <cell r="A53" t="str">
            <v>22X1,2</v>
          </cell>
          <cell r="B53">
            <v>22</v>
          </cell>
          <cell r="C53">
            <v>1.2</v>
          </cell>
          <cell r="D53">
            <v>0.62499840000000007</v>
          </cell>
          <cell r="E53">
            <v>366</v>
          </cell>
          <cell r="F53">
            <v>678</v>
          </cell>
        </row>
        <row r="54">
          <cell r="A54" t="str">
            <v>22X1,5</v>
          </cell>
          <cell r="B54">
            <v>22</v>
          </cell>
          <cell r="C54">
            <v>1.5</v>
          </cell>
          <cell r="D54">
            <v>0.76998</v>
          </cell>
          <cell r="E54">
            <v>366</v>
          </cell>
          <cell r="F54">
            <v>678</v>
          </cell>
          <cell r="G54">
            <v>0.93</v>
          </cell>
        </row>
        <row r="55">
          <cell r="A55" t="str">
            <v>22X2</v>
          </cell>
          <cell r="B55">
            <v>22</v>
          </cell>
          <cell r="C55">
            <v>2</v>
          </cell>
          <cell r="D55">
            <v>1.0016</v>
          </cell>
          <cell r="E55">
            <v>366</v>
          </cell>
          <cell r="F55">
            <v>678</v>
          </cell>
        </row>
        <row r="56">
          <cell r="A56" t="str">
            <v>23X1,5</v>
          </cell>
          <cell r="B56">
            <v>23</v>
          </cell>
          <cell r="C56">
            <v>1.5</v>
          </cell>
          <cell r="D56">
            <v>0.80754000000000004</v>
          </cell>
          <cell r="E56">
            <v>366</v>
          </cell>
          <cell r="F56">
            <v>678</v>
          </cell>
        </row>
        <row r="57">
          <cell r="A57" t="str">
            <v>25X0,8</v>
          </cell>
          <cell r="B57">
            <v>25</v>
          </cell>
          <cell r="C57">
            <v>0.8</v>
          </cell>
          <cell r="D57">
            <v>0.48477439999999999</v>
          </cell>
          <cell r="E57">
            <v>366</v>
          </cell>
          <cell r="F57">
            <v>678</v>
          </cell>
        </row>
        <row r="58">
          <cell r="A58" t="str">
            <v>25X1</v>
          </cell>
          <cell r="B58">
            <v>25</v>
          </cell>
          <cell r="C58">
            <v>1</v>
          </cell>
          <cell r="D58">
            <v>0.60095999999999994</v>
          </cell>
          <cell r="E58">
            <v>366</v>
          </cell>
          <cell r="F58">
            <v>678</v>
          </cell>
          <cell r="G58">
            <v>0.93</v>
          </cell>
        </row>
        <row r="59">
          <cell r="A59" t="str">
            <v>25X1,2</v>
          </cell>
          <cell r="B59">
            <v>25</v>
          </cell>
          <cell r="C59">
            <v>1.2</v>
          </cell>
          <cell r="D59">
            <v>0.71514239999999996</v>
          </cell>
          <cell r="E59">
            <v>366</v>
          </cell>
          <cell r="F59">
            <v>678</v>
          </cell>
          <cell r="G59">
            <v>0.93</v>
          </cell>
        </row>
        <row r="60">
          <cell r="A60" t="str">
            <v>25X1,5</v>
          </cell>
          <cell r="B60">
            <v>25</v>
          </cell>
          <cell r="C60">
            <v>1.5</v>
          </cell>
          <cell r="D60">
            <v>0.88266</v>
          </cell>
          <cell r="E60">
            <v>366</v>
          </cell>
          <cell r="F60">
            <v>678</v>
          </cell>
          <cell r="G60">
            <v>0.93</v>
          </cell>
        </row>
        <row r="61">
          <cell r="A61" t="str">
            <v>25X2</v>
          </cell>
          <cell r="B61">
            <v>25</v>
          </cell>
          <cell r="C61">
            <v>2</v>
          </cell>
          <cell r="D61">
            <v>1.15184</v>
          </cell>
          <cell r="E61">
            <v>366</v>
          </cell>
          <cell r="F61">
            <v>678</v>
          </cell>
          <cell r="G61">
            <v>0.93</v>
          </cell>
        </row>
        <row r="62">
          <cell r="A62" t="str">
            <v>25X2,5</v>
          </cell>
          <cell r="B62">
            <v>25</v>
          </cell>
          <cell r="C62">
            <v>2.5</v>
          </cell>
          <cell r="D62">
            <v>1.4085000000000001</v>
          </cell>
          <cell r="E62">
            <v>366</v>
          </cell>
          <cell r="F62">
            <v>678</v>
          </cell>
          <cell r="G62">
            <v>1.29</v>
          </cell>
        </row>
        <row r="63">
          <cell r="A63" t="str">
            <v>25X3</v>
          </cell>
          <cell r="B63">
            <v>25</v>
          </cell>
          <cell r="C63">
            <v>3</v>
          </cell>
          <cell r="D63">
            <v>1.6526399999999999</v>
          </cell>
          <cell r="E63">
            <v>366</v>
          </cell>
          <cell r="F63">
            <v>678</v>
          </cell>
          <cell r="G63">
            <v>1.36</v>
          </cell>
        </row>
        <row r="64">
          <cell r="A64" t="str">
            <v>25,4X1</v>
          </cell>
          <cell r="B64">
            <v>25.4</v>
          </cell>
          <cell r="C64">
            <v>1</v>
          </cell>
          <cell r="D64">
            <v>0.61097599999999996</v>
          </cell>
          <cell r="E64">
            <v>366</v>
          </cell>
          <cell r="F64">
            <v>678</v>
          </cell>
          <cell r="G64">
            <v>0.93</v>
          </cell>
        </row>
        <row r="65">
          <cell r="A65" t="str">
            <v>25,4X1,2</v>
          </cell>
          <cell r="B65">
            <v>25.4</v>
          </cell>
          <cell r="C65">
            <v>1.2</v>
          </cell>
          <cell r="D65">
            <v>0.72716159999999996</v>
          </cell>
          <cell r="E65">
            <v>366</v>
          </cell>
          <cell r="F65">
            <v>678</v>
          </cell>
          <cell r="G65">
            <v>0.93</v>
          </cell>
        </row>
        <row r="66">
          <cell r="A66" t="str">
            <v>25,4X1,5</v>
          </cell>
          <cell r="B66">
            <v>25.4</v>
          </cell>
          <cell r="C66">
            <v>1.5</v>
          </cell>
          <cell r="D66">
            <v>0.89768399999999982</v>
          </cell>
          <cell r="E66">
            <v>366</v>
          </cell>
          <cell r="F66">
            <v>678</v>
          </cell>
          <cell r="G66">
            <v>0.93</v>
          </cell>
        </row>
        <row r="67">
          <cell r="A67" t="str">
            <v>25,4X1,65</v>
          </cell>
          <cell r="B67">
            <v>25.4</v>
          </cell>
          <cell r="C67">
            <v>1.65</v>
          </cell>
          <cell r="D67">
            <v>0.98125499999999999</v>
          </cell>
          <cell r="E67">
            <v>366</v>
          </cell>
          <cell r="F67">
            <v>678</v>
          </cell>
          <cell r="G67">
            <v>0.93</v>
          </cell>
        </row>
        <row r="68">
          <cell r="A68" t="str">
            <v>25,4X2</v>
          </cell>
          <cell r="B68">
            <v>25.4</v>
          </cell>
          <cell r="C68">
            <v>2</v>
          </cell>
          <cell r="D68">
            <v>1.171872</v>
          </cell>
          <cell r="E68">
            <v>366</v>
          </cell>
          <cell r="F68">
            <v>678</v>
          </cell>
          <cell r="G68">
            <v>0.93</v>
          </cell>
        </row>
        <row r="69">
          <cell r="A69" t="str">
            <v>25,4X2,11</v>
          </cell>
          <cell r="B69">
            <v>25.4</v>
          </cell>
          <cell r="C69">
            <v>2.11</v>
          </cell>
          <cell r="D69">
            <v>1.2305131759999999</v>
          </cell>
          <cell r="E69">
            <v>366</v>
          </cell>
          <cell r="F69">
            <v>678</v>
          </cell>
        </row>
        <row r="70">
          <cell r="A70" t="str">
            <v>25,4X2,5</v>
          </cell>
          <cell r="B70">
            <v>25.4</v>
          </cell>
          <cell r="C70">
            <v>2.5</v>
          </cell>
          <cell r="D70">
            <v>1.43354</v>
          </cell>
          <cell r="E70">
            <v>366</v>
          </cell>
          <cell r="F70">
            <v>678</v>
          </cell>
        </row>
        <row r="71">
          <cell r="A71" t="str">
            <v>25,4X3</v>
          </cell>
          <cell r="B71">
            <v>25.4</v>
          </cell>
          <cell r="C71">
            <v>3</v>
          </cell>
          <cell r="D71">
            <v>1.6826879999999997</v>
          </cell>
          <cell r="E71">
            <v>366</v>
          </cell>
          <cell r="F71">
            <v>678</v>
          </cell>
        </row>
        <row r="72">
          <cell r="A72" t="str">
            <v>26,9X1,2</v>
          </cell>
          <cell r="B72">
            <v>26.9</v>
          </cell>
          <cell r="C72">
            <v>1.2</v>
          </cell>
          <cell r="D72">
            <v>0.77223359999999985</v>
          </cell>
          <cell r="E72">
            <v>366</v>
          </cell>
          <cell r="F72">
            <v>510</v>
          </cell>
        </row>
        <row r="73">
          <cell r="A73" t="str">
            <v>26,9X1,5</v>
          </cell>
          <cell r="B73">
            <v>26.9</v>
          </cell>
          <cell r="C73">
            <v>1.5</v>
          </cell>
          <cell r="D73">
            <v>0.95402399999999987</v>
          </cell>
          <cell r="E73">
            <v>366</v>
          </cell>
          <cell r="F73">
            <v>510</v>
          </cell>
        </row>
        <row r="74">
          <cell r="A74" t="str">
            <v>26,9X1,6</v>
          </cell>
          <cell r="B74">
            <v>26.9</v>
          </cell>
          <cell r="C74">
            <v>1.6</v>
          </cell>
          <cell r="D74">
            <v>1.0136191999999999</v>
          </cell>
          <cell r="E74">
            <v>366</v>
          </cell>
          <cell r="F74">
            <v>510</v>
          </cell>
        </row>
        <row r="75">
          <cell r="A75" t="str">
            <v>26,9X2</v>
          </cell>
          <cell r="B75">
            <v>26.9</v>
          </cell>
          <cell r="C75">
            <v>2</v>
          </cell>
          <cell r="D75">
            <v>1.2469919999999999</v>
          </cell>
          <cell r="E75">
            <v>366</v>
          </cell>
          <cell r="F75">
            <v>510</v>
          </cell>
        </row>
        <row r="76">
          <cell r="A76" t="str">
            <v>26,9X2,5</v>
          </cell>
          <cell r="B76">
            <v>26.9</v>
          </cell>
          <cell r="C76">
            <v>2.5</v>
          </cell>
          <cell r="D76">
            <v>1.5274399999999999</v>
          </cell>
          <cell r="E76">
            <v>366</v>
          </cell>
          <cell r="F76">
            <v>510</v>
          </cell>
        </row>
        <row r="77">
          <cell r="A77" t="str">
            <v>26,9X2,6</v>
          </cell>
          <cell r="B77">
            <v>26.9</v>
          </cell>
          <cell r="C77">
            <v>2.6</v>
          </cell>
          <cell r="D77">
            <v>1.5820271999999997</v>
          </cell>
          <cell r="E77">
            <v>366</v>
          </cell>
          <cell r="F77">
            <v>510</v>
          </cell>
        </row>
        <row r="78">
          <cell r="A78" t="str">
            <v>26,9X3</v>
          </cell>
          <cell r="B78">
            <v>26.9</v>
          </cell>
          <cell r="C78">
            <v>3</v>
          </cell>
          <cell r="D78">
            <v>1.7953679999999996</v>
          </cell>
          <cell r="E78">
            <v>366</v>
          </cell>
          <cell r="F78">
            <v>510</v>
          </cell>
        </row>
        <row r="79">
          <cell r="A79" t="str">
            <v>28X1</v>
          </cell>
          <cell r="B79">
            <v>28</v>
          </cell>
          <cell r="C79">
            <v>1</v>
          </cell>
          <cell r="D79">
            <v>0.67608000000000001</v>
          </cell>
          <cell r="E79">
            <v>510</v>
          </cell>
          <cell r="G79">
            <v>0.93</v>
          </cell>
        </row>
        <row r="80">
          <cell r="A80" t="str">
            <v>28X1,2</v>
          </cell>
          <cell r="B80">
            <v>28</v>
          </cell>
          <cell r="C80">
            <v>1.2</v>
          </cell>
          <cell r="D80">
            <v>0.80528639999999996</v>
          </cell>
          <cell r="E80">
            <v>510</v>
          </cell>
          <cell r="G80">
            <v>0.93</v>
          </cell>
        </row>
        <row r="81">
          <cell r="A81" t="str">
            <v>28X1,5</v>
          </cell>
          <cell r="B81">
            <v>28</v>
          </cell>
          <cell r="C81">
            <v>1.5</v>
          </cell>
          <cell r="D81">
            <v>0.99534</v>
          </cell>
          <cell r="E81">
            <v>510</v>
          </cell>
          <cell r="G81">
            <v>0.93</v>
          </cell>
        </row>
        <row r="82">
          <cell r="A82" t="str">
            <v>28X2</v>
          </cell>
          <cell r="B82">
            <v>28</v>
          </cell>
          <cell r="C82">
            <v>2</v>
          </cell>
          <cell r="D82">
            <v>1.3020799999999999</v>
          </cell>
          <cell r="E82">
            <v>510</v>
          </cell>
        </row>
        <row r="83">
          <cell r="A83" t="str">
            <v>29X1,5</v>
          </cell>
          <cell r="B83">
            <v>29</v>
          </cell>
          <cell r="C83">
            <v>1.5</v>
          </cell>
          <cell r="D83">
            <v>1.0328999999999999</v>
          </cell>
          <cell r="E83">
            <v>510</v>
          </cell>
          <cell r="G83">
            <v>0.93</v>
          </cell>
        </row>
        <row r="84">
          <cell r="A84" t="str">
            <v>30X1</v>
          </cell>
          <cell r="B84">
            <v>30</v>
          </cell>
          <cell r="C84">
            <v>1</v>
          </cell>
          <cell r="D84">
            <v>0.72616000000000003</v>
          </cell>
          <cell r="E84">
            <v>366</v>
          </cell>
          <cell r="G84">
            <v>0.93</v>
          </cell>
        </row>
        <row r="85">
          <cell r="A85" t="str">
            <v>30X1,2</v>
          </cell>
          <cell r="B85">
            <v>30</v>
          </cell>
          <cell r="C85">
            <v>1.2</v>
          </cell>
          <cell r="D85">
            <v>0.8653824</v>
          </cell>
          <cell r="E85">
            <v>366</v>
          </cell>
          <cell r="G85">
            <v>0.93</v>
          </cell>
        </row>
        <row r="86">
          <cell r="A86" t="str">
            <v>30X1,5</v>
          </cell>
          <cell r="B86">
            <v>30</v>
          </cell>
          <cell r="C86">
            <v>1.5</v>
          </cell>
          <cell r="D86">
            <v>1.07046</v>
          </cell>
          <cell r="E86">
            <v>366</v>
          </cell>
          <cell r="G86">
            <v>0.93</v>
          </cell>
        </row>
        <row r="87">
          <cell r="A87" t="str">
            <v>30X2</v>
          </cell>
          <cell r="B87">
            <v>30</v>
          </cell>
          <cell r="C87">
            <v>2</v>
          </cell>
          <cell r="D87">
            <v>1.4022399999999999</v>
          </cell>
          <cell r="E87">
            <v>366</v>
          </cell>
          <cell r="G87">
            <v>0.93</v>
          </cell>
        </row>
        <row r="88">
          <cell r="A88" t="str">
            <v>30X2,5</v>
          </cell>
          <cell r="B88">
            <v>30</v>
          </cell>
          <cell r="C88">
            <v>2.5</v>
          </cell>
          <cell r="D88">
            <v>1.7215</v>
          </cell>
          <cell r="E88">
            <v>366</v>
          </cell>
        </row>
        <row r="89">
          <cell r="A89" t="str">
            <v>30X3</v>
          </cell>
          <cell r="B89">
            <v>30</v>
          </cell>
          <cell r="C89">
            <v>3</v>
          </cell>
          <cell r="D89">
            <v>2.0282399999999998</v>
          </cell>
          <cell r="E89">
            <v>366</v>
          </cell>
        </row>
        <row r="90">
          <cell r="A90" t="str">
            <v>32X1</v>
          </cell>
          <cell r="B90">
            <v>32</v>
          </cell>
          <cell r="C90">
            <v>1</v>
          </cell>
          <cell r="D90">
            <v>0.77624000000000004</v>
          </cell>
          <cell r="E90">
            <v>384</v>
          </cell>
          <cell r="G90">
            <v>0.97</v>
          </cell>
        </row>
        <row r="91">
          <cell r="A91" t="str">
            <v>32X1,2</v>
          </cell>
          <cell r="B91">
            <v>32</v>
          </cell>
          <cell r="C91">
            <v>1.2</v>
          </cell>
          <cell r="D91">
            <v>0.92547840000000003</v>
          </cell>
          <cell r="E91">
            <v>384</v>
          </cell>
          <cell r="G91">
            <v>0.97</v>
          </cell>
        </row>
        <row r="92">
          <cell r="A92" t="str">
            <v>32X1,5</v>
          </cell>
          <cell r="B92">
            <v>32</v>
          </cell>
          <cell r="C92">
            <v>1.5</v>
          </cell>
          <cell r="D92">
            <v>1.14558</v>
          </cell>
          <cell r="E92">
            <v>384</v>
          </cell>
          <cell r="G92">
            <v>0.97</v>
          </cell>
        </row>
        <row r="93">
          <cell r="A93" t="str">
            <v>32X1,65</v>
          </cell>
          <cell r="B93">
            <v>32</v>
          </cell>
          <cell r="C93">
            <v>1.65</v>
          </cell>
          <cell r="D93">
            <v>1.2539406</v>
          </cell>
          <cell r="E93">
            <v>384</v>
          </cell>
        </row>
        <row r="94">
          <cell r="A94" t="str">
            <v>32X2</v>
          </cell>
          <cell r="B94">
            <v>32</v>
          </cell>
          <cell r="C94">
            <v>2</v>
          </cell>
          <cell r="D94">
            <v>1.5024</v>
          </cell>
          <cell r="E94">
            <v>384</v>
          </cell>
        </row>
        <row r="95">
          <cell r="A95" t="str">
            <v>32X2,5</v>
          </cell>
          <cell r="B95">
            <v>32</v>
          </cell>
          <cell r="C95">
            <v>2.5</v>
          </cell>
          <cell r="D95">
            <v>1.8467</v>
          </cell>
          <cell r="E95">
            <v>384</v>
          </cell>
        </row>
        <row r="96">
          <cell r="A96" t="str">
            <v>32X3</v>
          </cell>
          <cell r="B96">
            <v>32</v>
          </cell>
          <cell r="C96">
            <v>3</v>
          </cell>
          <cell r="D96">
            <v>2.17848</v>
          </cell>
          <cell r="E96">
            <v>384</v>
          </cell>
        </row>
        <row r="97">
          <cell r="A97" t="str">
            <v>33X1,5</v>
          </cell>
          <cell r="B97">
            <v>33</v>
          </cell>
          <cell r="C97">
            <v>1.5</v>
          </cell>
          <cell r="D97">
            <v>1.1831400000000001</v>
          </cell>
          <cell r="E97">
            <v>384</v>
          </cell>
          <cell r="G97">
            <v>0.99</v>
          </cell>
        </row>
        <row r="98">
          <cell r="A98" t="str">
            <v>33,7X1</v>
          </cell>
          <cell r="B98">
            <v>33.700000000000003</v>
          </cell>
          <cell r="C98">
            <v>1</v>
          </cell>
          <cell r="D98">
            <v>0.81880800000000009</v>
          </cell>
          <cell r="E98">
            <v>384</v>
          </cell>
          <cell r="G98">
            <v>1.01</v>
          </cell>
        </row>
        <row r="99">
          <cell r="A99" t="str">
            <v>33,7X1,2</v>
          </cell>
          <cell r="B99">
            <v>33.700000000000003</v>
          </cell>
          <cell r="C99">
            <v>1.2</v>
          </cell>
          <cell r="D99">
            <v>0.97655999999999998</v>
          </cell>
          <cell r="E99">
            <v>384</v>
          </cell>
          <cell r="G99">
            <v>1.01</v>
          </cell>
        </row>
        <row r="100">
          <cell r="A100" t="str">
            <v>33,7X1,5</v>
          </cell>
          <cell r="B100">
            <v>33.700000000000003</v>
          </cell>
          <cell r="C100">
            <v>1.5</v>
          </cell>
          <cell r="D100">
            <v>1.2094320000000001</v>
          </cell>
          <cell r="E100">
            <v>384</v>
          </cell>
          <cell r="G100">
            <v>1.01</v>
          </cell>
        </row>
        <row r="101">
          <cell r="A101" t="str">
            <v>33,7X1,6</v>
          </cell>
          <cell r="B101">
            <v>33.700000000000003</v>
          </cell>
          <cell r="C101">
            <v>1.6</v>
          </cell>
          <cell r="D101">
            <v>1.2860544</v>
          </cell>
          <cell r="E101">
            <v>384</v>
          </cell>
          <cell r="G101">
            <v>1.01</v>
          </cell>
        </row>
        <row r="102">
          <cell r="A102" t="str">
            <v>33,7X2</v>
          </cell>
          <cell r="B102">
            <v>33.700000000000003</v>
          </cell>
          <cell r="C102">
            <v>2</v>
          </cell>
          <cell r="D102">
            <v>1.5875360000000001</v>
          </cell>
          <cell r="E102">
            <v>384</v>
          </cell>
        </row>
        <row r="103">
          <cell r="A103" t="str">
            <v>33,7X2,5</v>
          </cell>
          <cell r="B103">
            <v>33.700000000000003</v>
          </cell>
          <cell r="C103">
            <v>2.5</v>
          </cell>
          <cell r="D103">
            <v>1.95312</v>
          </cell>
          <cell r="E103">
            <v>384</v>
          </cell>
        </row>
        <row r="104">
          <cell r="A104" t="str">
            <v>33,7X2,6</v>
          </cell>
          <cell r="B104">
            <v>33.700000000000003</v>
          </cell>
          <cell r="C104">
            <v>2.6</v>
          </cell>
          <cell r="D104">
            <v>2.0247343999999998</v>
          </cell>
          <cell r="E104">
            <v>384</v>
          </cell>
        </row>
        <row r="105">
          <cell r="A105" t="str">
            <v>33,7X3</v>
          </cell>
          <cell r="B105">
            <v>33.700000000000003</v>
          </cell>
          <cell r="C105">
            <v>3</v>
          </cell>
          <cell r="D105">
            <v>2.306184</v>
          </cell>
          <cell r="E105">
            <v>384</v>
          </cell>
        </row>
        <row r="106">
          <cell r="A106" t="str">
            <v>33,7X3,2</v>
          </cell>
          <cell r="B106">
            <v>33.700000000000003</v>
          </cell>
          <cell r="C106">
            <v>3.2</v>
          </cell>
          <cell r="D106">
            <v>2.4439040000000007</v>
          </cell>
          <cell r="E106">
            <v>384</v>
          </cell>
        </row>
        <row r="107">
          <cell r="A107" t="str">
            <v>34X1</v>
          </cell>
          <cell r="B107">
            <v>34</v>
          </cell>
          <cell r="C107">
            <v>1</v>
          </cell>
          <cell r="D107">
            <v>0.82631999999999994</v>
          </cell>
          <cell r="E107">
            <v>384</v>
          </cell>
          <cell r="G107">
            <v>1.01</v>
          </cell>
        </row>
        <row r="108">
          <cell r="A108" t="str">
            <v>34X1,2</v>
          </cell>
          <cell r="B108">
            <v>34</v>
          </cell>
          <cell r="C108">
            <v>1.2</v>
          </cell>
          <cell r="D108">
            <v>0.98557439999999985</v>
          </cell>
          <cell r="E108">
            <v>384</v>
          </cell>
          <cell r="G108">
            <v>1.01</v>
          </cell>
        </row>
        <row r="109">
          <cell r="A109" t="str">
            <v>34X1,5</v>
          </cell>
          <cell r="B109">
            <v>34</v>
          </cell>
          <cell r="C109">
            <v>1.5</v>
          </cell>
          <cell r="D109">
            <v>1.2206999999999999</v>
          </cell>
          <cell r="E109">
            <v>384</v>
          </cell>
          <cell r="G109">
            <v>1.01</v>
          </cell>
        </row>
        <row r="110">
          <cell r="A110" t="str">
            <v>34X2</v>
          </cell>
          <cell r="B110">
            <v>34</v>
          </cell>
          <cell r="C110">
            <v>2</v>
          </cell>
          <cell r="D110">
            <v>1.60256</v>
          </cell>
          <cell r="E110">
            <v>384</v>
          </cell>
        </row>
        <row r="111">
          <cell r="A111" t="str">
            <v>35X1</v>
          </cell>
          <cell r="B111">
            <v>35</v>
          </cell>
          <cell r="C111">
            <v>1</v>
          </cell>
          <cell r="D111">
            <v>0.85136000000000001</v>
          </cell>
          <cell r="E111">
            <v>384</v>
          </cell>
          <cell r="G111">
            <v>1.05</v>
          </cell>
        </row>
        <row r="112">
          <cell r="A112" t="str">
            <v>35X1,2</v>
          </cell>
          <cell r="B112">
            <v>35</v>
          </cell>
          <cell r="C112">
            <v>1.2</v>
          </cell>
          <cell r="D112">
            <v>1.0156223999999998</v>
          </cell>
          <cell r="E112">
            <v>384</v>
          </cell>
          <cell r="G112">
            <v>1.05</v>
          </cell>
        </row>
        <row r="113">
          <cell r="A113" t="str">
            <v>35X1,5</v>
          </cell>
          <cell r="B113">
            <v>35</v>
          </cell>
          <cell r="C113">
            <v>1.5</v>
          </cell>
          <cell r="D113">
            <v>1.2582599999999999</v>
          </cell>
          <cell r="E113">
            <v>384</v>
          </cell>
          <cell r="G113">
            <v>1.05</v>
          </cell>
        </row>
        <row r="114">
          <cell r="A114" t="str">
            <v>35X2</v>
          </cell>
          <cell r="B114">
            <v>35</v>
          </cell>
          <cell r="C114">
            <v>2</v>
          </cell>
          <cell r="D114">
            <v>1.6526399999999999</v>
          </cell>
          <cell r="E114">
            <v>384</v>
          </cell>
        </row>
        <row r="115">
          <cell r="A115" t="str">
            <v>35X2,5</v>
          </cell>
          <cell r="B115">
            <v>35</v>
          </cell>
          <cell r="C115">
            <v>2.5</v>
          </cell>
          <cell r="D115">
            <v>2.0345</v>
          </cell>
          <cell r="E115">
            <v>384</v>
          </cell>
        </row>
        <row r="116">
          <cell r="A116" t="str">
            <v>38,1X1</v>
          </cell>
          <cell r="B116">
            <v>38.1</v>
          </cell>
          <cell r="C116">
            <v>1</v>
          </cell>
          <cell r="D116">
            <v>0.92898400000000003</v>
          </cell>
          <cell r="E116">
            <v>366</v>
          </cell>
          <cell r="G116">
            <v>1.1399999999999999</v>
          </cell>
        </row>
        <row r="117">
          <cell r="A117" t="str">
            <v>38,1X1,2</v>
          </cell>
          <cell r="B117">
            <v>38.1</v>
          </cell>
          <cell r="C117">
            <v>1.2</v>
          </cell>
          <cell r="D117">
            <v>1.1087711999999998</v>
          </cell>
          <cell r="E117">
            <v>366</v>
          </cell>
          <cell r="G117">
            <v>1.1399999999999999</v>
          </cell>
        </row>
        <row r="118">
          <cell r="A118" t="str">
            <v>38,1X1,5</v>
          </cell>
          <cell r="B118">
            <v>38.1</v>
          </cell>
          <cell r="C118">
            <v>1.5</v>
          </cell>
          <cell r="D118">
            <v>1.3746960000000001</v>
          </cell>
          <cell r="E118">
            <v>366</v>
          </cell>
          <cell r="G118">
            <v>1.1399999999999999</v>
          </cell>
        </row>
        <row r="119">
          <cell r="A119" t="str">
            <v>38,1X1,65</v>
          </cell>
          <cell r="B119">
            <v>38.1</v>
          </cell>
          <cell r="C119">
            <v>1.65</v>
          </cell>
          <cell r="D119">
            <v>1.5059681999999999</v>
          </cell>
          <cell r="E119">
            <v>366</v>
          </cell>
          <cell r="G119">
            <v>1.1399999999999999</v>
          </cell>
        </row>
        <row r="120">
          <cell r="A120" t="str">
            <v>38,1X2</v>
          </cell>
          <cell r="B120">
            <v>38.1</v>
          </cell>
          <cell r="C120">
            <v>2</v>
          </cell>
          <cell r="D120">
            <v>1.8078880000000002</v>
          </cell>
          <cell r="E120">
            <v>366</v>
          </cell>
          <cell r="G120">
            <v>1.1399999999999999</v>
          </cell>
        </row>
        <row r="121">
          <cell r="A121" t="str">
            <v>38,1X2,11</v>
          </cell>
          <cell r="B121">
            <v>38.1</v>
          </cell>
          <cell r="C121">
            <v>2.11</v>
          </cell>
          <cell r="D121">
            <v>1.901510056</v>
          </cell>
          <cell r="E121">
            <v>366</v>
          </cell>
        </row>
        <row r="122">
          <cell r="A122" t="str">
            <v>38,1X2,5</v>
          </cell>
          <cell r="B122">
            <v>38.1</v>
          </cell>
          <cell r="C122">
            <v>2.5</v>
          </cell>
          <cell r="D122">
            <v>2.2285599999999999</v>
          </cell>
          <cell r="E122">
            <v>264</v>
          </cell>
        </row>
        <row r="123">
          <cell r="A123" t="str">
            <v>38,1X2,6</v>
          </cell>
          <cell r="B123">
            <v>38.1</v>
          </cell>
          <cell r="C123">
            <v>2.6</v>
          </cell>
          <cell r="D123">
            <v>2.3111919999999997</v>
          </cell>
          <cell r="E123">
            <v>264</v>
          </cell>
        </row>
        <row r="124">
          <cell r="A124" t="str">
            <v>38,1X3</v>
          </cell>
          <cell r="B124">
            <v>38.1</v>
          </cell>
          <cell r="C124">
            <v>3</v>
          </cell>
          <cell r="D124">
            <v>2.6367120000000002</v>
          </cell>
          <cell r="E124">
            <v>264</v>
          </cell>
        </row>
        <row r="125">
          <cell r="A125" t="str">
            <v>40X1</v>
          </cell>
          <cell r="B125">
            <v>40</v>
          </cell>
          <cell r="C125">
            <v>1</v>
          </cell>
          <cell r="D125">
            <v>0.97655999999999998</v>
          </cell>
          <cell r="E125">
            <v>366</v>
          </cell>
          <cell r="G125">
            <v>1.2</v>
          </cell>
        </row>
        <row r="126">
          <cell r="A126" t="str">
            <v>40X1,2</v>
          </cell>
          <cell r="B126">
            <v>40</v>
          </cell>
          <cell r="C126">
            <v>1.2</v>
          </cell>
          <cell r="D126">
            <v>1.1658624</v>
          </cell>
          <cell r="E126">
            <v>366</v>
          </cell>
          <cell r="G126">
            <v>1.2</v>
          </cell>
        </row>
        <row r="127">
          <cell r="A127" t="str">
            <v>40X1,5</v>
          </cell>
          <cell r="B127">
            <v>40</v>
          </cell>
          <cell r="C127">
            <v>1.5</v>
          </cell>
          <cell r="D127">
            <v>1.4460599999999999</v>
          </cell>
          <cell r="E127">
            <v>366</v>
          </cell>
          <cell r="G127">
            <v>1.2</v>
          </cell>
        </row>
        <row r="128">
          <cell r="A128" t="str">
            <v>40X2</v>
          </cell>
          <cell r="B128">
            <v>40</v>
          </cell>
          <cell r="C128">
            <v>2</v>
          </cell>
          <cell r="D128">
            <v>1.9030400000000001</v>
          </cell>
          <cell r="E128">
            <v>366</v>
          </cell>
          <cell r="G128">
            <v>1.2</v>
          </cell>
        </row>
        <row r="129">
          <cell r="A129" t="str">
            <v>40X2,5</v>
          </cell>
          <cell r="B129">
            <v>40</v>
          </cell>
          <cell r="C129">
            <v>2.5</v>
          </cell>
          <cell r="D129">
            <v>2.3475000000000001</v>
          </cell>
          <cell r="E129">
            <v>264</v>
          </cell>
        </row>
        <row r="130">
          <cell r="A130" t="str">
            <v>40X3</v>
          </cell>
          <cell r="B130">
            <v>40</v>
          </cell>
          <cell r="C130">
            <v>3</v>
          </cell>
          <cell r="D130">
            <v>2.7794400000000001</v>
          </cell>
          <cell r="E130">
            <v>264</v>
          </cell>
        </row>
        <row r="131">
          <cell r="A131" t="str">
            <v>41X1,5</v>
          </cell>
          <cell r="B131">
            <v>41</v>
          </cell>
          <cell r="C131">
            <v>1.5</v>
          </cell>
          <cell r="D131">
            <v>1.4836199999999999</v>
          </cell>
          <cell r="E131">
            <v>366</v>
          </cell>
          <cell r="G131">
            <v>1.24</v>
          </cell>
        </row>
        <row r="132">
          <cell r="A132" t="str">
            <v>42X1,5</v>
          </cell>
          <cell r="B132">
            <v>42</v>
          </cell>
          <cell r="C132">
            <v>1.5</v>
          </cell>
          <cell r="D132">
            <v>1.52118</v>
          </cell>
          <cell r="E132">
            <v>366</v>
          </cell>
          <cell r="G132">
            <v>1.26</v>
          </cell>
        </row>
        <row r="133">
          <cell r="A133" t="str">
            <v>42X2</v>
          </cell>
          <cell r="B133">
            <v>42</v>
          </cell>
          <cell r="C133">
            <v>2</v>
          </cell>
          <cell r="D133">
            <v>2.0032000000000001</v>
          </cell>
          <cell r="E133">
            <v>366</v>
          </cell>
          <cell r="G133">
            <v>1.26</v>
          </cell>
        </row>
        <row r="134">
          <cell r="A134" t="str">
            <v>42,4X1</v>
          </cell>
          <cell r="B134">
            <v>42.4</v>
          </cell>
          <cell r="C134">
            <v>1</v>
          </cell>
          <cell r="D134">
            <v>1.036656</v>
          </cell>
          <cell r="E134">
            <v>366</v>
          </cell>
          <cell r="G134">
            <v>1.27</v>
          </cell>
        </row>
        <row r="135">
          <cell r="A135" t="str">
            <v>42,4X1,2</v>
          </cell>
          <cell r="B135">
            <v>42.4</v>
          </cell>
          <cell r="C135">
            <v>1.2</v>
          </cell>
          <cell r="D135">
            <v>1.2379775999999998</v>
          </cell>
          <cell r="E135">
            <v>366</v>
          </cell>
          <cell r="G135">
            <v>1.27</v>
          </cell>
        </row>
        <row r="136">
          <cell r="A136" t="str">
            <v>42,4X1,5</v>
          </cell>
          <cell r="B136">
            <v>42.4</v>
          </cell>
          <cell r="C136">
            <v>1.5</v>
          </cell>
          <cell r="D136">
            <v>1.5362039999999999</v>
          </cell>
          <cell r="E136">
            <v>366</v>
          </cell>
          <cell r="G136">
            <v>1.27</v>
          </cell>
        </row>
        <row r="137">
          <cell r="A137" t="str">
            <v>42,4X1,6</v>
          </cell>
          <cell r="B137">
            <v>42.4</v>
          </cell>
          <cell r="C137">
            <v>1.6</v>
          </cell>
          <cell r="D137">
            <v>1.6346111999999999</v>
          </cell>
          <cell r="E137">
            <v>366</v>
          </cell>
          <cell r="G137">
            <v>1.27</v>
          </cell>
        </row>
        <row r="138">
          <cell r="A138" t="str">
            <v>42,4X2</v>
          </cell>
          <cell r="B138">
            <v>42.4</v>
          </cell>
          <cell r="C138">
            <v>2</v>
          </cell>
          <cell r="D138">
            <v>2.0232319999999997</v>
          </cell>
          <cell r="E138">
            <v>366</v>
          </cell>
        </row>
        <row r="139">
          <cell r="A139" t="str">
            <v>42,4X2,5</v>
          </cell>
          <cell r="B139">
            <v>42.4</v>
          </cell>
          <cell r="C139">
            <v>2.5</v>
          </cell>
          <cell r="D139">
            <v>2.4977399999999998</v>
          </cell>
          <cell r="E139">
            <v>264</v>
          </cell>
        </row>
        <row r="140">
          <cell r="A140" t="str">
            <v>42,4X2,6</v>
          </cell>
          <cell r="B140">
            <v>42.4</v>
          </cell>
          <cell r="C140">
            <v>2.6</v>
          </cell>
          <cell r="D140">
            <v>2.5911391999999998</v>
          </cell>
          <cell r="E140">
            <v>264</v>
          </cell>
        </row>
        <row r="141">
          <cell r="A141" t="str">
            <v>42,4X3</v>
          </cell>
          <cell r="B141">
            <v>42.4</v>
          </cell>
          <cell r="C141">
            <v>3</v>
          </cell>
          <cell r="D141">
            <v>2.9597279999999997</v>
          </cell>
          <cell r="E141">
            <v>264</v>
          </cell>
        </row>
        <row r="142">
          <cell r="A142" t="str">
            <v>42,4X3,2</v>
          </cell>
          <cell r="B142">
            <v>42.4</v>
          </cell>
          <cell r="C142">
            <v>3.2</v>
          </cell>
          <cell r="D142">
            <v>3.1410176000000001</v>
          </cell>
          <cell r="E142">
            <v>264</v>
          </cell>
        </row>
        <row r="143">
          <cell r="A143" t="str">
            <v>42,4X3,6</v>
          </cell>
          <cell r="B143">
            <v>42.4</v>
          </cell>
          <cell r="C143">
            <v>3.6</v>
          </cell>
          <cell r="D143">
            <v>3.4975872000000003</v>
          </cell>
          <cell r="E143">
            <v>264</v>
          </cell>
        </row>
        <row r="144">
          <cell r="A144" t="str">
            <v>43X1,5</v>
          </cell>
          <cell r="B144">
            <v>43</v>
          </cell>
          <cell r="C144">
            <v>1.5</v>
          </cell>
          <cell r="D144">
            <v>1.55874</v>
          </cell>
          <cell r="E144">
            <v>366</v>
          </cell>
          <cell r="G144">
            <v>1.29</v>
          </cell>
        </row>
        <row r="145">
          <cell r="A145" t="str">
            <v>44,5X1,2</v>
          </cell>
          <cell r="B145">
            <v>44.5</v>
          </cell>
          <cell r="C145">
            <v>1.2</v>
          </cell>
          <cell r="D145">
            <v>1.3010783999999997</v>
          </cell>
          <cell r="E145">
            <v>366</v>
          </cell>
          <cell r="G145">
            <v>1.33</v>
          </cell>
        </row>
        <row r="146">
          <cell r="A146" t="str">
            <v>44,5X1,5</v>
          </cell>
          <cell r="B146">
            <v>44.5</v>
          </cell>
          <cell r="C146">
            <v>1.5</v>
          </cell>
          <cell r="D146">
            <v>1.6150800000000001</v>
          </cell>
          <cell r="E146">
            <v>366</v>
          </cell>
          <cell r="G146">
            <v>1.33</v>
          </cell>
        </row>
        <row r="147">
          <cell r="A147" t="str">
            <v>44,5X2</v>
          </cell>
          <cell r="B147">
            <v>44.5</v>
          </cell>
          <cell r="C147">
            <v>2</v>
          </cell>
          <cell r="D147">
            <v>2.1284000000000001</v>
          </cell>
          <cell r="E147">
            <v>366</v>
          </cell>
          <cell r="G147">
            <v>1.33</v>
          </cell>
        </row>
        <row r="148">
          <cell r="A148" t="str">
            <v>44,5X2,5</v>
          </cell>
          <cell r="B148">
            <v>44.5</v>
          </cell>
          <cell r="C148">
            <v>2.5</v>
          </cell>
          <cell r="D148">
            <v>2.6292</v>
          </cell>
          <cell r="E148">
            <v>366</v>
          </cell>
        </row>
        <row r="149">
          <cell r="A149" t="str">
            <v>44,5X2,6</v>
          </cell>
          <cell r="B149">
            <v>44.5</v>
          </cell>
          <cell r="C149">
            <v>2.6</v>
          </cell>
          <cell r="D149">
            <v>2.7278576000000001</v>
          </cell>
          <cell r="E149">
            <v>366</v>
          </cell>
        </row>
        <row r="150">
          <cell r="A150" t="str">
            <v>44,5X3</v>
          </cell>
          <cell r="B150">
            <v>44.5</v>
          </cell>
          <cell r="C150">
            <v>3</v>
          </cell>
          <cell r="D150">
            <v>3.11748</v>
          </cell>
          <cell r="E150">
            <v>366</v>
          </cell>
        </row>
        <row r="151">
          <cell r="A151" t="str">
            <v>45X1</v>
          </cell>
          <cell r="B151">
            <v>45</v>
          </cell>
          <cell r="C151">
            <v>1</v>
          </cell>
          <cell r="D151">
            <v>1.1017600000000001</v>
          </cell>
          <cell r="E151">
            <v>366</v>
          </cell>
          <cell r="G151">
            <v>1.35</v>
          </cell>
        </row>
        <row r="152">
          <cell r="A152" t="str">
            <v>45X1,2</v>
          </cell>
          <cell r="B152">
            <v>45</v>
          </cell>
          <cell r="C152">
            <v>1.2</v>
          </cell>
          <cell r="D152">
            <v>1.3161023999999999</v>
          </cell>
          <cell r="E152">
            <v>366</v>
          </cell>
          <cell r="G152">
            <v>1.35</v>
          </cell>
        </row>
        <row r="153">
          <cell r="A153" t="str">
            <v>45X1,5</v>
          </cell>
          <cell r="B153">
            <v>45</v>
          </cell>
          <cell r="C153">
            <v>1.5</v>
          </cell>
          <cell r="D153">
            <v>1.6338600000000001</v>
          </cell>
          <cell r="E153">
            <v>366</v>
          </cell>
          <cell r="G153">
            <v>1.35</v>
          </cell>
        </row>
        <row r="154">
          <cell r="A154" t="str">
            <v>45X2</v>
          </cell>
          <cell r="B154">
            <v>45</v>
          </cell>
          <cell r="C154">
            <v>2</v>
          </cell>
          <cell r="D154">
            <v>2.1534399999999998</v>
          </cell>
          <cell r="E154">
            <v>366</v>
          </cell>
        </row>
        <row r="155">
          <cell r="A155" t="str">
            <v>45X2,5</v>
          </cell>
          <cell r="B155">
            <v>45</v>
          </cell>
          <cell r="C155">
            <v>2.5</v>
          </cell>
          <cell r="D155">
            <v>2.6604999999999999</v>
          </cell>
          <cell r="E155">
            <v>366</v>
          </cell>
        </row>
        <row r="156">
          <cell r="A156" t="str">
            <v>48,3X1</v>
          </cell>
          <cell r="B156">
            <v>48.3</v>
          </cell>
          <cell r="C156">
            <v>1</v>
          </cell>
          <cell r="D156">
            <v>1.1843919999999999</v>
          </cell>
          <cell r="E156">
            <v>366</v>
          </cell>
          <cell r="G156">
            <v>1.45</v>
          </cell>
        </row>
        <row r="157">
          <cell r="A157" t="str">
            <v>48,3X1,2</v>
          </cell>
          <cell r="B157">
            <v>48.3</v>
          </cell>
          <cell r="C157">
            <v>1.2</v>
          </cell>
          <cell r="D157">
            <v>1.4152607999999998</v>
          </cell>
          <cell r="E157">
            <v>366</v>
          </cell>
          <cell r="G157">
            <v>1.45</v>
          </cell>
        </row>
        <row r="158">
          <cell r="A158" t="str">
            <v>48,3X1,5</v>
          </cell>
          <cell r="B158">
            <v>48.3</v>
          </cell>
          <cell r="C158">
            <v>1.5</v>
          </cell>
          <cell r="D158">
            <v>1.7578079999999996</v>
          </cell>
          <cell r="E158">
            <v>366</v>
          </cell>
          <cell r="G158">
            <v>1.45</v>
          </cell>
        </row>
        <row r="159">
          <cell r="A159" t="str">
            <v>48,3X1,6</v>
          </cell>
          <cell r="B159">
            <v>48.3</v>
          </cell>
          <cell r="C159">
            <v>1.6</v>
          </cell>
          <cell r="D159">
            <v>1.8709887999999999</v>
          </cell>
          <cell r="E159">
            <v>366</v>
          </cell>
          <cell r="G159">
            <v>1.45</v>
          </cell>
        </row>
        <row r="160">
          <cell r="A160" t="str">
            <v>48,3X2</v>
          </cell>
          <cell r="B160">
            <v>48.3</v>
          </cell>
          <cell r="C160">
            <v>2</v>
          </cell>
          <cell r="D160">
            <v>2.3187039999999999</v>
          </cell>
          <cell r="E160">
            <v>366</v>
          </cell>
        </row>
        <row r="161">
          <cell r="A161" t="str">
            <v>48,3X2,5</v>
          </cell>
          <cell r="B161">
            <v>48.3</v>
          </cell>
          <cell r="C161">
            <v>2.5</v>
          </cell>
          <cell r="D161">
            <v>2.8670800000000001</v>
          </cell>
          <cell r="E161">
            <v>264</v>
          </cell>
        </row>
        <row r="162">
          <cell r="A162" t="str">
            <v>48,3X2,6</v>
          </cell>
          <cell r="B162">
            <v>48.3</v>
          </cell>
          <cell r="C162">
            <v>2.6</v>
          </cell>
          <cell r="D162">
            <v>2.9752527999999998</v>
          </cell>
          <cell r="E162">
            <v>264</v>
          </cell>
        </row>
        <row r="163">
          <cell r="A163" t="str">
            <v>48,3X3</v>
          </cell>
          <cell r="B163">
            <v>48.3</v>
          </cell>
          <cell r="C163">
            <v>3</v>
          </cell>
          <cell r="D163">
            <v>3.4029359999999995</v>
          </cell>
          <cell r="E163">
            <v>264</v>
          </cell>
        </row>
        <row r="164">
          <cell r="A164" t="str">
            <v>48,3X3,2</v>
          </cell>
          <cell r="B164">
            <v>48.3</v>
          </cell>
          <cell r="C164">
            <v>3.2</v>
          </cell>
          <cell r="D164">
            <v>3.6137728</v>
          </cell>
          <cell r="E164">
            <v>264</v>
          </cell>
        </row>
        <row r="165">
          <cell r="A165" t="str">
            <v>48,3X3,6</v>
          </cell>
          <cell r="B165">
            <v>48.3</v>
          </cell>
          <cell r="C165">
            <v>3.6</v>
          </cell>
          <cell r="D165">
            <v>4.0294368</v>
          </cell>
          <cell r="E165">
            <v>264</v>
          </cell>
        </row>
        <row r="166">
          <cell r="A166" t="str">
            <v>50X1</v>
          </cell>
          <cell r="B166">
            <v>50</v>
          </cell>
          <cell r="C166">
            <v>1</v>
          </cell>
          <cell r="D166">
            <v>1.2269600000000001</v>
          </cell>
          <cell r="E166">
            <v>366</v>
          </cell>
          <cell r="G166">
            <v>1.5</v>
          </cell>
        </row>
        <row r="167">
          <cell r="A167" t="str">
            <v>50X1,2</v>
          </cell>
          <cell r="B167">
            <v>50</v>
          </cell>
          <cell r="C167">
            <v>1.2</v>
          </cell>
          <cell r="D167">
            <v>1.4663423999999998</v>
          </cell>
          <cell r="E167">
            <v>366</v>
          </cell>
          <cell r="G167">
            <v>1.5</v>
          </cell>
        </row>
        <row r="168">
          <cell r="A168" t="str">
            <v>50X1,5</v>
          </cell>
          <cell r="B168">
            <v>50</v>
          </cell>
          <cell r="C168">
            <v>1.5</v>
          </cell>
          <cell r="D168">
            <v>1.8216600000000001</v>
          </cell>
          <cell r="E168">
            <v>366</v>
          </cell>
          <cell r="G168">
            <v>1.5</v>
          </cell>
        </row>
        <row r="169">
          <cell r="A169" t="str">
            <v>50X2</v>
          </cell>
          <cell r="B169">
            <v>50</v>
          </cell>
          <cell r="C169">
            <v>2</v>
          </cell>
          <cell r="D169">
            <v>2.4038399999999998</v>
          </cell>
          <cell r="E169">
            <v>366</v>
          </cell>
          <cell r="G169">
            <v>1.5</v>
          </cell>
        </row>
        <row r="170">
          <cell r="A170" t="str">
            <v>50X2,5</v>
          </cell>
          <cell r="B170">
            <v>50</v>
          </cell>
          <cell r="C170">
            <v>2.5</v>
          </cell>
          <cell r="D170">
            <v>2.9735</v>
          </cell>
          <cell r="E170">
            <v>264</v>
          </cell>
        </row>
        <row r="171">
          <cell r="A171" t="str">
            <v>50X3</v>
          </cell>
          <cell r="B171">
            <v>50</v>
          </cell>
          <cell r="C171">
            <v>3</v>
          </cell>
          <cell r="D171">
            <v>3.53064</v>
          </cell>
          <cell r="E171">
            <v>264</v>
          </cell>
        </row>
        <row r="172">
          <cell r="A172" t="str">
            <v>50,8X1</v>
          </cell>
          <cell r="B172">
            <v>50.8</v>
          </cell>
          <cell r="C172">
            <v>1</v>
          </cell>
          <cell r="D172">
            <v>1.2469919999999999</v>
          </cell>
          <cell r="E172">
            <v>366</v>
          </cell>
          <cell r="G172">
            <v>1.52</v>
          </cell>
        </row>
        <row r="173">
          <cell r="A173" t="str">
            <v>50,8X1,2</v>
          </cell>
          <cell r="B173">
            <v>50.8</v>
          </cell>
          <cell r="C173">
            <v>1.2</v>
          </cell>
          <cell r="D173">
            <v>1.4903807999999996</v>
          </cell>
          <cell r="E173">
            <v>366</v>
          </cell>
          <cell r="G173">
            <v>1.52</v>
          </cell>
        </row>
        <row r="174">
          <cell r="A174" t="str">
            <v>50,8X1,5</v>
          </cell>
          <cell r="B174">
            <v>50.8</v>
          </cell>
          <cell r="C174">
            <v>1.5</v>
          </cell>
          <cell r="D174">
            <v>1.8517079999999997</v>
          </cell>
          <cell r="E174">
            <v>366</v>
          </cell>
          <cell r="G174">
            <v>1.52</v>
          </cell>
        </row>
        <row r="175">
          <cell r="A175" t="str">
            <v>50,8X1,65</v>
          </cell>
          <cell r="B175">
            <v>50.8</v>
          </cell>
          <cell r="C175">
            <v>1.65</v>
          </cell>
          <cell r="D175">
            <v>2.0306813999999997</v>
          </cell>
          <cell r="E175">
            <v>366</v>
          </cell>
          <cell r="G175">
            <v>1.52</v>
          </cell>
        </row>
        <row r="176">
          <cell r="A176" t="str">
            <v>50,8X2</v>
          </cell>
          <cell r="B176">
            <v>50.8</v>
          </cell>
          <cell r="C176">
            <v>2</v>
          </cell>
          <cell r="D176">
            <v>2.4439039999999999</v>
          </cell>
          <cell r="E176">
            <v>366</v>
          </cell>
          <cell r="G176">
            <v>1.52</v>
          </cell>
        </row>
        <row r="177">
          <cell r="A177" t="str">
            <v>50,8X2,11</v>
          </cell>
          <cell r="B177">
            <v>50.8</v>
          </cell>
          <cell r="C177">
            <v>2.11</v>
          </cell>
          <cell r="D177">
            <v>2.5725069359999995</v>
          </cell>
          <cell r="E177">
            <v>366</v>
          </cell>
        </row>
        <row r="178">
          <cell r="A178" t="str">
            <v>50,8X2,5</v>
          </cell>
          <cell r="B178">
            <v>50.8</v>
          </cell>
          <cell r="C178">
            <v>2.5</v>
          </cell>
          <cell r="D178">
            <v>3.0235799999999999</v>
          </cell>
          <cell r="E178">
            <v>264</v>
          </cell>
        </row>
        <row r="179">
          <cell r="A179" t="str">
            <v>50,8X2,6</v>
          </cell>
          <cell r="B179">
            <v>50.8</v>
          </cell>
          <cell r="C179">
            <v>2.6</v>
          </cell>
          <cell r="D179">
            <v>3.1380127999999998</v>
          </cell>
          <cell r="E179">
            <v>264</v>
          </cell>
        </row>
        <row r="180">
          <cell r="A180" t="str">
            <v>50,8X3</v>
          </cell>
          <cell r="B180">
            <v>50.8</v>
          </cell>
          <cell r="C180">
            <v>3</v>
          </cell>
          <cell r="D180">
            <v>3.5907359999999993</v>
          </cell>
          <cell r="E180">
            <v>264</v>
          </cell>
        </row>
        <row r="181">
          <cell r="A181" t="str">
            <v>51X1</v>
          </cell>
          <cell r="B181">
            <v>51</v>
          </cell>
          <cell r="C181">
            <v>1</v>
          </cell>
          <cell r="D181">
            <v>1.252</v>
          </cell>
          <cell r="E181">
            <v>366</v>
          </cell>
          <cell r="G181">
            <v>1.52</v>
          </cell>
        </row>
        <row r="182">
          <cell r="A182" t="str">
            <v>51X1,2</v>
          </cell>
          <cell r="B182">
            <v>51</v>
          </cell>
          <cell r="C182">
            <v>1.2</v>
          </cell>
          <cell r="D182">
            <v>1.4963903999999997</v>
          </cell>
          <cell r="E182">
            <v>366</v>
          </cell>
          <cell r="G182">
            <v>1.52</v>
          </cell>
        </row>
        <row r="183">
          <cell r="A183" t="str">
            <v>51X1,5</v>
          </cell>
          <cell r="B183">
            <v>51</v>
          </cell>
          <cell r="C183">
            <v>1.5</v>
          </cell>
          <cell r="D183">
            <v>1.8592199999999999</v>
          </cell>
          <cell r="E183">
            <v>366</v>
          </cell>
          <cell r="G183">
            <v>1.52</v>
          </cell>
        </row>
        <row r="184">
          <cell r="A184" t="str">
            <v>51X2</v>
          </cell>
          <cell r="B184">
            <v>51</v>
          </cell>
          <cell r="C184">
            <v>2</v>
          </cell>
          <cell r="D184">
            <v>2.4539200000000001</v>
          </cell>
          <cell r="E184">
            <v>366</v>
          </cell>
        </row>
        <row r="185">
          <cell r="A185" t="str">
            <v>52X1</v>
          </cell>
          <cell r="B185">
            <v>52</v>
          </cell>
          <cell r="C185">
            <v>1</v>
          </cell>
          <cell r="D185">
            <v>1.27704</v>
          </cell>
          <cell r="E185">
            <v>366</v>
          </cell>
          <cell r="G185">
            <v>1.55</v>
          </cell>
        </row>
        <row r="186">
          <cell r="A186" t="str">
            <v>52X1,2</v>
          </cell>
          <cell r="B186">
            <v>52</v>
          </cell>
          <cell r="C186">
            <v>1.2</v>
          </cell>
          <cell r="D186">
            <v>1.5264383999999998</v>
          </cell>
          <cell r="E186">
            <v>366</v>
          </cell>
          <cell r="G186">
            <v>1.55</v>
          </cell>
        </row>
        <row r="187">
          <cell r="A187" t="str">
            <v>52X1,5</v>
          </cell>
          <cell r="B187">
            <v>52</v>
          </cell>
          <cell r="C187">
            <v>1.5</v>
          </cell>
          <cell r="D187">
            <v>1.8967799999999999</v>
          </cell>
          <cell r="E187">
            <v>366</v>
          </cell>
          <cell r="G187">
            <v>1.55</v>
          </cell>
        </row>
        <row r="188">
          <cell r="A188" t="str">
            <v>52X2</v>
          </cell>
          <cell r="B188">
            <v>52</v>
          </cell>
          <cell r="C188">
            <v>2</v>
          </cell>
          <cell r="D188">
            <v>2.504</v>
          </cell>
          <cell r="E188">
            <v>366</v>
          </cell>
          <cell r="G188">
            <v>1.55</v>
          </cell>
        </row>
        <row r="189">
          <cell r="A189" t="str">
            <v>53X1,5</v>
          </cell>
          <cell r="B189">
            <v>53</v>
          </cell>
          <cell r="C189">
            <v>1.5</v>
          </cell>
          <cell r="D189">
            <v>1.9343399999999999</v>
          </cell>
          <cell r="E189">
            <v>264</v>
          </cell>
          <cell r="G189">
            <v>1.58</v>
          </cell>
        </row>
        <row r="190">
          <cell r="A190" t="str">
            <v>54X1</v>
          </cell>
          <cell r="B190">
            <v>54</v>
          </cell>
          <cell r="C190">
            <v>1</v>
          </cell>
          <cell r="D190">
            <v>1.3271200000000001</v>
          </cell>
          <cell r="E190">
            <v>264</v>
          </cell>
          <cell r="G190">
            <v>1.62</v>
          </cell>
        </row>
        <row r="191">
          <cell r="A191" t="str">
            <v>54X1,2</v>
          </cell>
          <cell r="B191">
            <v>54</v>
          </cell>
          <cell r="C191">
            <v>1.2</v>
          </cell>
          <cell r="D191">
            <v>1.5865343999999999</v>
          </cell>
          <cell r="E191">
            <v>264</v>
          </cell>
          <cell r="G191">
            <v>1.62</v>
          </cell>
        </row>
        <row r="192">
          <cell r="A192" t="str">
            <v>54X1,5</v>
          </cell>
          <cell r="B192">
            <v>54</v>
          </cell>
          <cell r="C192">
            <v>1.5</v>
          </cell>
          <cell r="D192">
            <v>1.9719</v>
          </cell>
          <cell r="E192">
            <v>264</v>
          </cell>
          <cell r="G192">
            <v>1.62</v>
          </cell>
        </row>
        <row r="193">
          <cell r="A193" t="str">
            <v>54X2</v>
          </cell>
          <cell r="B193">
            <v>54</v>
          </cell>
          <cell r="C193">
            <v>2</v>
          </cell>
          <cell r="D193">
            <v>2.6041599999999998</v>
          </cell>
          <cell r="E193">
            <v>264</v>
          </cell>
          <cell r="G193">
            <v>1.62</v>
          </cell>
        </row>
        <row r="194">
          <cell r="A194" t="str">
            <v>57X1,2</v>
          </cell>
          <cell r="B194">
            <v>57</v>
          </cell>
          <cell r="C194">
            <v>1.2</v>
          </cell>
          <cell r="D194">
            <v>1.6766783999999999</v>
          </cell>
          <cell r="E194">
            <v>264</v>
          </cell>
          <cell r="G194">
            <v>1.71</v>
          </cell>
        </row>
        <row r="195">
          <cell r="A195" t="str">
            <v>57X1,5</v>
          </cell>
          <cell r="B195">
            <v>57</v>
          </cell>
          <cell r="C195">
            <v>1.5</v>
          </cell>
          <cell r="D195">
            <v>2.0845799999999999</v>
          </cell>
          <cell r="E195">
            <v>264</v>
          </cell>
          <cell r="G195">
            <v>1.71</v>
          </cell>
        </row>
        <row r="196">
          <cell r="A196" t="str">
            <v>57X2</v>
          </cell>
          <cell r="B196">
            <v>57</v>
          </cell>
          <cell r="C196">
            <v>2</v>
          </cell>
          <cell r="D196">
            <v>2.7544</v>
          </cell>
          <cell r="E196">
            <v>264</v>
          </cell>
          <cell r="G196">
            <v>1.71</v>
          </cell>
        </row>
        <row r="197">
          <cell r="A197" t="str">
            <v>57X2,5</v>
          </cell>
          <cell r="B197">
            <v>57</v>
          </cell>
          <cell r="C197">
            <v>2.5</v>
          </cell>
          <cell r="D197">
            <v>3.4117000000000002</v>
          </cell>
          <cell r="E197">
            <v>144</v>
          </cell>
        </row>
        <row r="198">
          <cell r="A198" t="str">
            <v>57X3</v>
          </cell>
          <cell r="B198">
            <v>57</v>
          </cell>
          <cell r="C198">
            <v>3</v>
          </cell>
          <cell r="D198">
            <v>4.0564799999999996</v>
          </cell>
          <cell r="E198">
            <v>144</v>
          </cell>
        </row>
        <row r="199">
          <cell r="A199" t="str">
            <v>60X1</v>
          </cell>
          <cell r="B199">
            <v>60</v>
          </cell>
          <cell r="C199">
            <v>1</v>
          </cell>
          <cell r="D199">
            <v>1.484872</v>
          </cell>
          <cell r="E199">
            <v>222</v>
          </cell>
          <cell r="G199">
            <v>1.81</v>
          </cell>
        </row>
        <row r="200">
          <cell r="A200" t="str">
            <v>60,3X1</v>
          </cell>
          <cell r="B200">
            <v>60.3</v>
          </cell>
          <cell r="C200">
            <v>1</v>
          </cell>
          <cell r="D200">
            <v>1.484872</v>
          </cell>
          <cell r="E200">
            <v>222</v>
          </cell>
          <cell r="G200">
            <v>1.81</v>
          </cell>
        </row>
        <row r="201">
          <cell r="A201" t="str">
            <v>60,3X1,2</v>
          </cell>
          <cell r="B201">
            <v>60.3</v>
          </cell>
          <cell r="C201">
            <v>1.2</v>
          </cell>
          <cell r="D201">
            <v>1.7758367999999998</v>
          </cell>
          <cell r="E201">
            <v>222</v>
          </cell>
          <cell r="G201">
            <v>1.81</v>
          </cell>
        </row>
        <row r="202">
          <cell r="A202" t="str">
            <v>60,3X1,5</v>
          </cell>
          <cell r="B202">
            <v>60.3</v>
          </cell>
          <cell r="C202">
            <v>1.5</v>
          </cell>
          <cell r="D202">
            <v>2.2085279999999998</v>
          </cell>
          <cell r="E202">
            <v>222</v>
          </cell>
          <cell r="G202">
            <v>1.81</v>
          </cell>
        </row>
        <row r="203">
          <cell r="A203" t="str">
            <v>60,3X1,6</v>
          </cell>
          <cell r="B203">
            <v>60.3</v>
          </cell>
          <cell r="C203">
            <v>1.6</v>
          </cell>
          <cell r="D203">
            <v>2.3517568</v>
          </cell>
          <cell r="E203">
            <v>222</v>
          </cell>
          <cell r="G203">
            <v>1.81</v>
          </cell>
        </row>
        <row r="204">
          <cell r="A204" t="str">
            <v>60,3X2</v>
          </cell>
          <cell r="B204">
            <v>60.3</v>
          </cell>
          <cell r="C204">
            <v>2</v>
          </cell>
          <cell r="D204">
            <v>2.919664</v>
          </cell>
          <cell r="E204">
            <v>222</v>
          </cell>
        </row>
        <row r="205">
          <cell r="A205" t="str">
            <v>60,3X2,5</v>
          </cell>
          <cell r="B205">
            <v>60.3</v>
          </cell>
          <cell r="C205">
            <v>2.5</v>
          </cell>
          <cell r="D205">
            <v>3.6182799999999999</v>
          </cell>
          <cell r="E205">
            <v>222</v>
          </cell>
        </row>
        <row r="206">
          <cell r="A206" t="str">
            <v>60,3X2,6</v>
          </cell>
          <cell r="B206">
            <v>60.3</v>
          </cell>
          <cell r="C206">
            <v>2.6</v>
          </cell>
          <cell r="D206">
            <v>3.7565007999999995</v>
          </cell>
          <cell r="E206">
            <v>222</v>
          </cell>
        </row>
        <row r="207">
          <cell r="A207" t="str">
            <v>60,3X3</v>
          </cell>
          <cell r="B207">
            <v>60.3</v>
          </cell>
          <cell r="C207">
            <v>3</v>
          </cell>
          <cell r="D207">
            <v>4.3043759999999995</v>
          </cell>
          <cell r="E207">
            <v>144</v>
          </cell>
        </row>
        <row r="208">
          <cell r="A208" t="str">
            <v>60,3X3,2</v>
          </cell>
          <cell r="B208">
            <v>60.3</v>
          </cell>
          <cell r="C208">
            <v>3.2</v>
          </cell>
          <cell r="D208">
            <v>4.5753088000000002</v>
          </cell>
          <cell r="E208">
            <v>144</v>
          </cell>
        </row>
        <row r="209">
          <cell r="A209" t="str">
            <v>60,3X3,6</v>
          </cell>
          <cell r="B209">
            <v>60.3</v>
          </cell>
          <cell r="C209">
            <v>3.6</v>
          </cell>
          <cell r="D209">
            <v>5.1111647999999992</v>
          </cell>
          <cell r="E209">
            <v>144</v>
          </cell>
        </row>
        <row r="210">
          <cell r="A210" t="str">
            <v>60,3X4</v>
          </cell>
          <cell r="B210">
            <v>60.3</v>
          </cell>
          <cell r="C210">
            <v>4</v>
          </cell>
          <cell r="D210">
            <v>5.6390079999999996</v>
          </cell>
          <cell r="E210">
            <v>144</v>
          </cell>
        </row>
        <row r="211">
          <cell r="A211" t="str">
            <v>63,5X1,2</v>
          </cell>
          <cell r="B211">
            <v>63.5</v>
          </cell>
          <cell r="C211">
            <v>1.2</v>
          </cell>
          <cell r="D211">
            <v>1.8719903999999998</v>
          </cell>
          <cell r="E211">
            <v>222</v>
          </cell>
          <cell r="G211">
            <v>2.2200000000000002</v>
          </cell>
        </row>
        <row r="212">
          <cell r="A212" t="str">
            <v>63,5X1,5</v>
          </cell>
          <cell r="B212">
            <v>63.5</v>
          </cell>
          <cell r="C212">
            <v>1.5</v>
          </cell>
          <cell r="D212">
            <v>2.3287200000000001</v>
          </cell>
          <cell r="E212">
            <v>222</v>
          </cell>
          <cell r="G212">
            <v>2.2200000000000002</v>
          </cell>
        </row>
        <row r="213">
          <cell r="A213" t="str">
            <v>63,5X1,6</v>
          </cell>
          <cell r="B213">
            <v>63.5</v>
          </cell>
          <cell r="C213">
            <v>1.6</v>
          </cell>
          <cell r="D213">
            <v>2.4799616000000002</v>
          </cell>
          <cell r="E213">
            <v>222</v>
          </cell>
          <cell r="G213">
            <v>2.2200000000000002</v>
          </cell>
        </row>
        <row r="214">
          <cell r="A214" t="str">
            <v>63,5X2</v>
          </cell>
          <cell r="B214">
            <v>63.5</v>
          </cell>
          <cell r="C214">
            <v>2</v>
          </cell>
          <cell r="D214">
            <v>3.07992</v>
          </cell>
          <cell r="E214">
            <v>222</v>
          </cell>
          <cell r="G214">
            <v>2.2200000000000002</v>
          </cell>
        </row>
        <row r="215">
          <cell r="A215" t="str">
            <v>63,5X2,5</v>
          </cell>
          <cell r="B215">
            <v>63.5</v>
          </cell>
          <cell r="C215">
            <v>2.5</v>
          </cell>
          <cell r="D215">
            <v>3.8186</v>
          </cell>
          <cell r="E215">
            <v>222</v>
          </cell>
        </row>
        <row r="216">
          <cell r="A216" t="str">
            <v>63,5X2,6</v>
          </cell>
          <cell r="B216">
            <v>63.5</v>
          </cell>
          <cell r="C216">
            <v>2.6</v>
          </cell>
          <cell r="D216">
            <v>3.9648336</v>
          </cell>
          <cell r="E216">
            <v>222</v>
          </cell>
        </row>
        <row r="217">
          <cell r="A217" t="str">
            <v>63,5X3</v>
          </cell>
          <cell r="B217">
            <v>63.5</v>
          </cell>
          <cell r="C217">
            <v>3</v>
          </cell>
          <cell r="D217">
            <v>4.5447600000000001</v>
          </cell>
          <cell r="E217">
            <v>144</v>
          </cell>
        </row>
        <row r="218">
          <cell r="A218" t="str">
            <v>70X1,2</v>
          </cell>
          <cell r="B218">
            <v>70</v>
          </cell>
          <cell r="C218">
            <v>1.2</v>
          </cell>
          <cell r="D218">
            <v>2.0673023999999995</v>
          </cell>
          <cell r="E218">
            <v>144</v>
          </cell>
          <cell r="G218">
            <v>2.4500000000000002</v>
          </cell>
        </row>
        <row r="219">
          <cell r="A219" t="str">
            <v>70X1,5</v>
          </cell>
          <cell r="B219">
            <v>70</v>
          </cell>
          <cell r="C219">
            <v>1.5</v>
          </cell>
          <cell r="D219">
            <v>2.5728599999999999</v>
          </cell>
          <cell r="E219">
            <v>144</v>
          </cell>
          <cell r="G219">
            <v>2.4500000000000002</v>
          </cell>
        </row>
        <row r="220">
          <cell r="A220" t="str">
            <v>70X2</v>
          </cell>
          <cell r="B220">
            <v>70</v>
          </cell>
          <cell r="C220">
            <v>2</v>
          </cell>
          <cell r="D220">
            <v>3.40544</v>
          </cell>
          <cell r="E220">
            <v>144</v>
          </cell>
          <cell r="G220">
            <v>2.4500000000000002</v>
          </cell>
        </row>
        <row r="221">
          <cell r="A221" t="str">
            <v>70X2,5</v>
          </cell>
          <cell r="B221">
            <v>70</v>
          </cell>
          <cell r="C221">
            <v>2.5</v>
          </cell>
          <cell r="D221">
            <v>4.2255000000000003</v>
          </cell>
          <cell r="E221">
            <v>144</v>
          </cell>
        </row>
        <row r="222">
          <cell r="A222" t="str">
            <v>70X3</v>
          </cell>
          <cell r="B222">
            <v>70</v>
          </cell>
          <cell r="C222">
            <v>3</v>
          </cell>
          <cell r="D222">
            <v>5.0330399999999997</v>
          </cell>
          <cell r="E222">
            <v>144</v>
          </cell>
        </row>
        <row r="223">
          <cell r="A223" t="str">
            <v>73X1,5</v>
          </cell>
          <cell r="B223">
            <v>73</v>
          </cell>
          <cell r="C223">
            <v>1.5</v>
          </cell>
          <cell r="D223">
            <v>2.68554</v>
          </cell>
          <cell r="E223">
            <v>144</v>
          </cell>
          <cell r="G223">
            <v>2.56</v>
          </cell>
        </row>
        <row r="224">
          <cell r="A224" t="str">
            <v>76,1X1,2</v>
          </cell>
          <cell r="B224">
            <v>76.099999999999994</v>
          </cell>
          <cell r="C224">
            <v>1.2</v>
          </cell>
          <cell r="D224">
            <v>2.2505951999999994</v>
          </cell>
          <cell r="E224">
            <v>144</v>
          </cell>
          <cell r="G224">
            <v>2.67</v>
          </cell>
        </row>
        <row r="225">
          <cell r="A225" t="str">
            <v>76,1X1,5</v>
          </cell>
          <cell r="B225">
            <v>76.099999999999994</v>
          </cell>
          <cell r="C225">
            <v>1.5</v>
          </cell>
          <cell r="D225">
            <v>2.8019759999999998</v>
          </cell>
          <cell r="E225">
            <v>144</v>
          </cell>
          <cell r="G225">
            <v>2.67</v>
          </cell>
        </row>
        <row r="226">
          <cell r="A226" t="str">
            <v>76,1X1,6</v>
          </cell>
          <cell r="B226">
            <v>76.099999999999994</v>
          </cell>
          <cell r="C226">
            <v>1.6</v>
          </cell>
          <cell r="D226">
            <v>2.9847679999999999</v>
          </cell>
          <cell r="E226">
            <v>144</v>
          </cell>
          <cell r="G226">
            <v>2.67</v>
          </cell>
        </row>
        <row r="227">
          <cell r="A227" t="str">
            <v>76,1X2</v>
          </cell>
          <cell r="B227">
            <v>76.099999999999994</v>
          </cell>
          <cell r="C227">
            <v>2</v>
          </cell>
          <cell r="D227">
            <v>3.7109279999999996</v>
          </cell>
          <cell r="E227">
            <v>144</v>
          </cell>
          <cell r="G227">
            <v>2.67</v>
          </cell>
        </row>
        <row r="228">
          <cell r="A228" t="str">
            <v>76,1X2,5</v>
          </cell>
          <cell r="B228">
            <v>76.099999999999994</v>
          </cell>
          <cell r="C228">
            <v>2.5</v>
          </cell>
          <cell r="D228">
            <v>4.6073599999999999</v>
          </cell>
          <cell r="E228">
            <v>144</v>
          </cell>
        </row>
        <row r="229">
          <cell r="A229" t="str">
            <v>76,1X2,6</v>
          </cell>
          <cell r="B229">
            <v>76.099999999999994</v>
          </cell>
          <cell r="C229">
            <v>2.6</v>
          </cell>
          <cell r="D229">
            <v>4.7851439999999998</v>
          </cell>
          <cell r="E229">
            <v>144</v>
          </cell>
        </row>
        <row r="230">
          <cell r="A230" t="str">
            <v>76,1X3</v>
          </cell>
          <cell r="B230">
            <v>76.099999999999994</v>
          </cell>
          <cell r="C230">
            <v>3</v>
          </cell>
          <cell r="D230">
            <v>5.4912719999999995</v>
          </cell>
          <cell r="E230">
            <v>144</v>
          </cell>
        </row>
        <row r="231">
          <cell r="A231" t="str">
            <v>76,1X3,2</v>
          </cell>
          <cell r="B231">
            <v>76.099999999999994</v>
          </cell>
          <cell r="C231">
            <v>3.2</v>
          </cell>
          <cell r="D231">
            <v>5.8413311999999991</v>
          </cell>
          <cell r="E231">
            <v>144</v>
          </cell>
        </row>
        <row r="232">
          <cell r="A232" t="str">
            <v>76,1X3,6</v>
          </cell>
          <cell r="B232">
            <v>76.099999999999994</v>
          </cell>
          <cell r="C232">
            <v>3.6</v>
          </cell>
          <cell r="D232">
            <v>6.5354400000000004</v>
          </cell>
          <cell r="E232">
            <v>144</v>
          </cell>
        </row>
        <row r="233">
          <cell r="A233" t="str">
            <v>76,1X4</v>
          </cell>
          <cell r="B233">
            <v>76.099999999999994</v>
          </cell>
          <cell r="C233">
            <v>4</v>
          </cell>
          <cell r="D233">
            <v>7.2215359999999995</v>
          </cell>
          <cell r="E233">
            <v>114</v>
          </cell>
        </row>
        <row r="234">
          <cell r="A234" t="str">
            <v>80X1,2</v>
          </cell>
          <cell r="B234">
            <v>80</v>
          </cell>
          <cell r="C234">
            <v>1.2</v>
          </cell>
          <cell r="D234">
            <v>2.3677823999999998</v>
          </cell>
          <cell r="E234">
            <v>114</v>
          </cell>
          <cell r="G234">
            <v>2.8</v>
          </cell>
        </row>
        <row r="235">
          <cell r="A235" t="str">
            <v>80X1,5</v>
          </cell>
          <cell r="B235">
            <v>80</v>
          </cell>
          <cell r="C235">
            <v>1.5</v>
          </cell>
          <cell r="D235">
            <v>2.9484599999999999</v>
          </cell>
          <cell r="E235">
            <v>114</v>
          </cell>
          <cell r="G235">
            <v>2.8</v>
          </cell>
        </row>
        <row r="236">
          <cell r="A236" t="str">
            <v>80X2</v>
          </cell>
          <cell r="B236">
            <v>80</v>
          </cell>
          <cell r="C236">
            <v>2</v>
          </cell>
          <cell r="D236">
            <v>3.9062399999999999</v>
          </cell>
          <cell r="E236">
            <v>114</v>
          </cell>
          <cell r="G236">
            <v>2.8</v>
          </cell>
        </row>
        <row r="237">
          <cell r="A237" t="str">
            <v>80X2,5</v>
          </cell>
          <cell r="B237">
            <v>80</v>
          </cell>
          <cell r="C237">
            <v>2.5</v>
          </cell>
          <cell r="D237">
            <v>4.8514999999999997</v>
          </cell>
          <cell r="E237">
            <v>114</v>
          </cell>
        </row>
        <row r="238">
          <cell r="A238" t="str">
            <v>80X3</v>
          </cell>
          <cell r="B238">
            <v>80</v>
          </cell>
          <cell r="C238">
            <v>3</v>
          </cell>
          <cell r="D238">
            <v>5.7842399999999996</v>
          </cell>
          <cell r="E238">
            <v>114</v>
          </cell>
        </row>
        <row r="239">
          <cell r="A239" t="str">
            <v>83X1,5</v>
          </cell>
          <cell r="B239">
            <v>83</v>
          </cell>
          <cell r="C239">
            <v>1.5</v>
          </cell>
          <cell r="D239">
            <v>3.06114</v>
          </cell>
          <cell r="E239">
            <v>114</v>
          </cell>
          <cell r="G239">
            <v>2.91</v>
          </cell>
        </row>
        <row r="240">
          <cell r="A240" t="str">
            <v>84X2</v>
          </cell>
          <cell r="B240">
            <v>84</v>
          </cell>
          <cell r="C240">
            <v>2</v>
          </cell>
          <cell r="D240">
            <v>4.10656</v>
          </cell>
          <cell r="E240">
            <v>114</v>
          </cell>
          <cell r="G240">
            <v>2.95</v>
          </cell>
        </row>
        <row r="241">
          <cell r="A241" t="str">
            <v>85X1,5</v>
          </cell>
          <cell r="B241">
            <v>85</v>
          </cell>
          <cell r="C241">
            <v>1.5</v>
          </cell>
          <cell r="D241">
            <v>3.13626</v>
          </cell>
          <cell r="E241">
            <v>114</v>
          </cell>
          <cell r="G241">
            <v>2.98</v>
          </cell>
        </row>
        <row r="242">
          <cell r="A242" t="str">
            <v>85X2</v>
          </cell>
          <cell r="B242">
            <v>85</v>
          </cell>
          <cell r="C242">
            <v>2</v>
          </cell>
          <cell r="D242">
            <v>4.1566400000000003</v>
          </cell>
          <cell r="E242">
            <v>114</v>
          </cell>
          <cell r="G242">
            <v>2.98</v>
          </cell>
        </row>
        <row r="243">
          <cell r="A243" t="str">
            <v>88,9X1,2</v>
          </cell>
          <cell r="B243">
            <v>88.9</v>
          </cell>
          <cell r="C243">
            <v>1.2</v>
          </cell>
          <cell r="D243">
            <v>2.6352096</v>
          </cell>
          <cell r="E243">
            <v>114</v>
          </cell>
          <cell r="G243">
            <v>3.12</v>
          </cell>
        </row>
        <row r="244">
          <cell r="A244" t="str">
            <v>88,9X1,5</v>
          </cell>
          <cell r="B244">
            <v>88.9</v>
          </cell>
          <cell r="C244">
            <v>1.5</v>
          </cell>
          <cell r="D244">
            <v>3.2827440000000006</v>
          </cell>
          <cell r="E244">
            <v>114</v>
          </cell>
          <cell r="G244">
            <v>3.12</v>
          </cell>
        </row>
        <row r="245">
          <cell r="A245" t="str">
            <v>88,9X1,6</v>
          </cell>
          <cell r="B245">
            <v>88.9</v>
          </cell>
          <cell r="C245">
            <v>1.6</v>
          </cell>
          <cell r="D245">
            <v>3.4975872000000008</v>
          </cell>
          <cell r="E245">
            <v>114</v>
          </cell>
          <cell r="G245">
            <v>3.12</v>
          </cell>
        </row>
        <row r="246">
          <cell r="A246" t="str">
            <v>88,9X2</v>
          </cell>
          <cell r="B246">
            <v>88.9</v>
          </cell>
          <cell r="C246">
            <v>2</v>
          </cell>
          <cell r="D246">
            <v>4.3519519999999998</v>
          </cell>
          <cell r="E246">
            <v>114</v>
          </cell>
        </row>
        <row r="247">
          <cell r="A247" t="str">
            <v>88,9X2,5</v>
          </cell>
          <cell r="B247">
            <v>88.9</v>
          </cell>
          <cell r="C247">
            <v>2.5</v>
          </cell>
          <cell r="D247">
            <v>5.4086400000000001</v>
          </cell>
          <cell r="E247">
            <v>114</v>
          </cell>
        </row>
        <row r="248">
          <cell r="A248" t="str">
            <v>88,9X2,6</v>
          </cell>
          <cell r="B248">
            <v>88.9</v>
          </cell>
          <cell r="C248">
            <v>2.6</v>
          </cell>
          <cell r="D248">
            <v>5.6184752000000007</v>
          </cell>
          <cell r="E248">
            <v>114</v>
          </cell>
        </row>
        <row r="249">
          <cell r="A249" t="str">
            <v>88,9X3</v>
          </cell>
          <cell r="B249">
            <v>88.9</v>
          </cell>
          <cell r="C249">
            <v>3</v>
          </cell>
          <cell r="D249">
            <v>6.452808000000001</v>
          </cell>
          <cell r="E249">
            <v>114</v>
          </cell>
        </row>
        <row r="250">
          <cell r="A250" t="str">
            <v>88,9X3,2</v>
          </cell>
          <cell r="B250">
            <v>88.9</v>
          </cell>
          <cell r="C250">
            <v>3.2</v>
          </cell>
          <cell r="D250">
            <v>6.8669696</v>
          </cell>
          <cell r="E250">
            <v>114</v>
          </cell>
        </row>
        <row r="251">
          <cell r="A251" t="str">
            <v>88,9X3,6</v>
          </cell>
          <cell r="B251">
            <v>88.9</v>
          </cell>
          <cell r="C251">
            <v>3.6</v>
          </cell>
          <cell r="D251">
            <v>7.6892832000000011</v>
          </cell>
          <cell r="E251">
            <v>96</v>
          </cell>
        </row>
        <row r="252">
          <cell r="A252" t="str">
            <v>88,9X4</v>
          </cell>
          <cell r="B252">
            <v>88.9</v>
          </cell>
          <cell r="C252">
            <v>4</v>
          </cell>
          <cell r="D252">
            <v>8.503584</v>
          </cell>
          <cell r="E252">
            <v>96</v>
          </cell>
        </row>
        <row r="253">
          <cell r="A253" t="str">
            <v>88,9X5</v>
          </cell>
          <cell r="B253">
            <v>88.9</v>
          </cell>
          <cell r="C253">
            <v>5</v>
          </cell>
          <cell r="D253">
            <v>10.50428</v>
          </cell>
          <cell r="E253">
            <v>96</v>
          </cell>
        </row>
        <row r="254">
          <cell r="A254" t="str">
            <v>101,6X1,5</v>
          </cell>
          <cell r="B254">
            <v>101.6</v>
          </cell>
          <cell r="C254">
            <v>1.5</v>
          </cell>
          <cell r="D254">
            <v>3.7597559999999994</v>
          </cell>
          <cell r="E254">
            <v>96</v>
          </cell>
          <cell r="G254">
            <v>3.55</v>
          </cell>
        </row>
        <row r="255">
          <cell r="A255" t="str">
            <v>101,6X1,6</v>
          </cell>
          <cell r="B255">
            <v>101.6</v>
          </cell>
          <cell r="C255">
            <v>1.6</v>
          </cell>
          <cell r="D255">
            <v>4.0064000000000002</v>
          </cell>
          <cell r="E255">
            <v>96</v>
          </cell>
          <cell r="G255">
            <v>3.55</v>
          </cell>
        </row>
        <row r="256">
          <cell r="A256" t="str">
            <v>101,6X2</v>
          </cell>
          <cell r="B256">
            <v>101.6</v>
          </cell>
          <cell r="C256">
            <v>2</v>
          </cell>
          <cell r="D256">
            <v>4.9879679999999995</v>
          </cell>
          <cell r="E256">
            <v>96</v>
          </cell>
          <cell r="G256">
            <v>3.55</v>
          </cell>
        </row>
        <row r="257">
          <cell r="A257" t="str">
            <v>101,6X2,5</v>
          </cell>
          <cell r="B257">
            <v>101.6</v>
          </cell>
          <cell r="C257">
            <v>2.5</v>
          </cell>
          <cell r="D257">
            <v>6.2036600000000002</v>
          </cell>
          <cell r="E257">
            <v>96</v>
          </cell>
        </row>
        <row r="258">
          <cell r="A258" t="str">
            <v>101,6X2,6</v>
          </cell>
          <cell r="B258">
            <v>101.6</v>
          </cell>
          <cell r="C258">
            <v>2.6</v>
          </cell>
          <cell r="D258">
            <v>6.4452960000000008</v>
          </cell>
          <cell r="E258">
            <v>96</v>
          </cell>
        </row>
        <row r="259">
          <cell r="A259" t="str">
            <v>101,6X3</v>
          </cell>
          <cell r="B259">
            <v>101.6</v>
          </cell>
          <cell r="C259">
            <v>3</v>
          </cell>
          <cell r="D259">
            <v>7.4068319999999988</v>
          </cell>
          <cell r="E259">
            <v>96</v>
          </cell>
        </row>
        <row r="260">
          <cell r="A260" t="str">
            <v>101,6X3,2</v>
          </cell>
          <cell r="B260">
            <v>101.6</v>
          </cell>
          <cell r="C260">
            <v>3.2</v>
          </cell>
          <cell r="D260">
            <v>7.8845951999999997</v>
          </cell>
          <cell r="E260">
            <v>96</v>
          </cell>
        </row>
        <row r="261">
          <cell r="A261" t="str">
            <v>101,6X3,6</v>
          </cell>
          <cell r="B261">
            <v>101.6</v>
          </cell>
          <cell r="C261">
            <v>3.6</v>
          </cell>
          <cell r="D261">
            <v>8.8341120000000011</v>
          </cell>
          <cell r="E261">
            <v>96</v>
          </cell>
        </row>
        <row r="262">
          <cell r="A262" t="str">
            <v>101,6X4</v>
          </cell>
          <cell r="B262">
            <v>101.6</v>
          </cell>
          <cell r="C262">
            <v>4</v>
          </cell>
          <cell r="D262">
            <v>9.7756159999999994</v>
          </cell>
          <cell r="E262">
            <v>96</v>
          </cell>
        </row>
        <row r="263">
          <cell r="A263" t="str">
            <v>103X1,5</v>
          </cell>
          <cell r="B263">
            <v>103</v>
          </cell>
          <cell r="C263">
            <v>1.5</v>
          </cell>
          <cell r="D263">
            <v>3.8123399999999998</v>
          </cell>
          <cell r="E263">
            <v>96</v>
          </cell>
        </row>
        <row r="264">
          <cell r="A264" t="str">
            <v>104X2</v>
          </cell>
          <cell r="B264">
            <v>104</v>
          </cell>
          <cell r="C264">
            <v>2</v>
          </cell>
          <cell r="D264">
            <v>5.1081599999999998</v>
          </cell>
          <cell r="E264">
            <v>96</v>
          </cell>
          <cell r="G264">
            <v>3.64</v>
          </cell>
        </row>
        <row r="265">
          <cell r="A265" t="str">
            <v>108X1,5</v>
          </cell>
          <cell r="B265">
            <v>108</v>
          </cell>
          <cell r="C265">
            <v>1.5</v>
          </cell>
          <cell r="D265">
            <v>4.00014</v>
          </cell>
          <cell r="E265">
            <v>96</v>
          </cell>
          <cell r="G265">
            <v>4.45</v>
          </cell>
        </row>
        <row r="266">
          <cell r="A266" t="str">
            <v>108X2</v>
          </cell>
          <cell r="B266">
            <v>108</v>
          </cell>
          <cell r="C266">
            <v>2</v>
          </cell>
          <cell r="D266">
            <v>5.3084800000000003</v>
          </cell>
          <cell r="E266">
            <v>96</v>
          </cell>
          <cell r="G266">
            <v>4.45</v>
          </cell>
        </row>
        <row r="267">
          <cell r="A267" t="str">
            <v>108X3</v>
          </cell>
          <cell r="B267">
            <v>108</v>
          </cell>
          <cell r="C267">
            <v>3</v>
          </cell>
          <cell r="D267">
            <v>7.8875999999999999</v>
          </cell>
          <cell r="E267">
            <v>96</v>
          </cell>
        </row>
        <row r="268">
          <cell r="A268" t="str">
            <v>108X4</v>
          </cell>
          <cell r="B268">
            <v>108</v>
          </cell>
          <cell r="C268">
            <v>4</v>
          </cell>
          <cell r="D268">
            <v>10.416639999999999</v>
          </cell>
          <cell r="E268">
            <v>60</v>
          </cell>
        </row>
        <row r="269">
          <cell r="A269" t="str">
            <v>114,3X1,5</v>
          </cell>
          <cell r="B269">
            <v>114.3</v>
          </cell>
          <cell r="C269">
            <v>1.5</v>
          </cell>
          <cell r="D269">
            <v>4.2367679999999996</v>
          </cell>
          <cell r="E269">
            <v>96</v>
          </cell>
          <cell r="G269">
            <v>4.71</v>
          </cell>
        </row>
        <row r="270">
          <cell r="A270" t="str">
            <v>114,3X1,6</v>
          </cell>
          <cell r="B270">
            <v>114.3</v>
          </cell>
          <cell r="C270">
            <v>1.6</v>
          </cell>
          <cell r="D270">
            <v>4.5152128000000005</v>
          </cell>
          <cell r="E270">
            <v>96</v>
          </cell>
          <cell r="G270">
            <v>4.71</v>
          </cell>
        </row>
        <row r="271">
          <cell r="A271" t="str">
            <v>114,3X2</v>
          </cell>
          <cell r="B271">
            <v>114.3</v>
          </cell>
          <cell r="C271">
            <v>2</v>
          </cell>
          <cell r="D271">
            <v>5.6239840000000001</v>
          </cell>
          <cell r="E271">
            <v>96</v>
          </cell>
          <cell r="G271">
            <v>4.71</v>
          </cell>
        </row>
        <row r="272">
          <cell r="A272" t="str">
            <v>114,3X2,5</v>
          </cell>
          <cell r="B272">
            <v>114.3</v>
          </cell>
          <cell r="C272">
            <v>2.5</v>
          </cell>
          <cell r="D272">
            <v>6.9986800000000002</v>
          </cell>
          <cell r="E272">
            <v>96</v>
          </cell>
        </row>
        <row r="273">
          <cell r="A273" t="str">
            <v>114,3X2,6</v>
          </cell>
          <cell r="B273">
            <v>114.3</v>
          </cell>
          <cell r="C273">
            <v>2.6</v>
          </cell>
          <cell r="D273">
            <v>7.2721168</v>
          </cell>
          <cell r="E273">
            <v>96</v>
          </cell>
        </row>
        <row r="274">
          <cell r="A274" t="str">
            <v>114,3X3</v>
          </cell>
          <cell r="B274">
            <v>114.3</v>
          </cell>
          <cell r="C274">
            <v>3</v>
          </cell>
          <cell r="D274">
            <v>8.3608560000000001</v>
          </cell>
          <cell r="E274">
            <v>96</v>
          </cell>
        </row>
        <row r="275">
          <cell r="A275" t="str">
            <v>114,3X3,2</v>
          </cell>
          <cell r="B275">
            <v>114.3</v>
          </cell>
          <cell r="C275">
            <v>3.2</v>
          </cell>
          <cell r="D275">
            <v>8.9022208000000003</v>
          </cell>
          <cell r="E275">
            <v>96</v>
          </cell>
        </row>
        <row r="276">
          <cell r="A276" t="str">
            <v>114,3X3,6</v>
          </cell>
          <cell r="B276">
            <v>114.3</v>
          </cell>
          <cell r="C276">
            <v>3.6</v>
          </cell>
          <cell r="D276">
            <v>9.9789408000000002</v>
          </cell>
          <cell r="E276">
            <v>96</v>
          </cell>
        </row>
        <row r="277">
          <cell r="A277" t="str">
            <v>114,3X4</v>
          </cell>
          <cell r="B277">
            <v>114.3</v>
          </cell>
          <cell r="C277">
            <v>4</v>
          </cell>
          <cell r="D277">
            <v>11.047647999999999</v>
          </cell>
          <cell r="E277">
            <v>60</v>
          </cell>
        </row>
        <row r="278">
          <cell r="A278" t="str">
            <v>114,3X5</v>
          </cell>
          <cell r="B278">
            <v>114.3</v>
          </cell>
          <cell r="C278">
            <v>5</v>
          </cell>
          <cell r="D278">
            <v>13.68436</v>
          </cell>
          <cell r="E278">
            <v>60</v>
          </cell>
        </row>
        <row r="279">
          <cell r="A279" t="str">
            <v>129X1,5</v>
          </cell>
          <cell r="B279">
            <v>129</v>
          </cell>
          <cell r="C279">
            <v>1.5</v>
          </cell>
          <cell r="D279">
            <v>4.7888999999999999</v>
          </cell>
          <cell r="E279">
            <v>60</v>
          </cell>
        </row>
        <row r="280">
          <cell r="A280" t="str">
            <v>129X2</v>
          </cell>
          <cell r="B280">
            <v>129</v>
          </cell>
          <cell r="C280">
            <v>2</v>
          </cell>
          <cell r="D280">
            <v>6.3601599999999996</v>
          </cell>
          <cell r="E280">
            <v>60</v>
          </cell>
          <cell r="G280">
            <v>9.31</v>
          </cell>
        </row>
        <row r="281">
          <cell r="A281" t="str">
            <v>129X3</v>
          </cell>
          <cell r="B281">
            <v>129</v>
          </cell>
          <cell r="C281">
            <v>3</v>
          </cell>
          <cell r="D281">
            <v>9.4651200000000006</v>
          </cell>
          <cell r="E281">
            <v>60</v>
          </cell>
        </row>
        <row r="282">
          <cell r="A282" t="str">
            <v>139,7X1,5</v>
          </cell>
          <cell r="B282">
            <v>139.69999999999999</v>
          </cell>
          <cell r="C282">
            <v>1.5</v>
          </cell>
          <cell r="D282">
            <v>5.1907919999999992</v>
          </cell>
          <cell r="E282">
            <v>60</v>
          </cell>
        </row>
        <row r="283">
          <cell r="A283" t="str">
            <v>139,7X2</v>
          </cell>
          <cell r="B283">
            <v>139.69999999999999</v>
          </cell>
          <cell r="C283">
            <v>2</v>
          </cell>
          <cell r="D283">
            <v>6.8960159999999995</v>
          </cell>
          <cell r="E283">
            <v>60</v>
          </cell>
        </row>
        <row r="284">
          <cell r="A284" t="str">
            <v>139,7X2,6</v>
          </cell>
          <cell r="B284">
            <v>139.69999999999999</v>
          </cell>
          <cell r="C284">
            <v>2.6</v>
          </cell>
          <cell r="D284">
            <v>8.9257583999999994</v>
          </cell>
          <cell r="E284">
            <v>60</v>
          </cell>
        </row>
        <row r="285">
          <cell r="A285" t="str">
            <v>139,7X3</v>
          </cell>
          <cell r="B285">
            <v>139.69999999999999</v>
          </cell>
          <cell r="C285">
            <v>3</v>
          </cell>
          <cell r="D285">
            <v>10.268903999999999</v>
          </cell>
          <cell r="E285">
            <v>60</v>
          </cell>
        </row>
        <row r="286">
          <cell r="A286" t="str">
            <v>139,7X3,6</v>
          </cell>
          <cell r="B286">
            <v>139.69999999999999</v>
          </cell>
          <cell r="C286">
            <v>3.6</v>
          </cell>
          <cell r="D286">
            <v>12.2685984</v>
          </cell>
          <cell r="E286">
            <v>60</v>
          </cell>
        </row>
        <row r="287">
          <cell r="A287" t="str">
            <v>139,7X4</v>
          </cell>
          <cell r="B287">
            <v>139.69999999999999</v>
          </cell>
          <cell r="C287">
            <v>4</v>
          </cell>
          <cell r="D287">
            <v>13.591711999999999</v>
          </cell>
          <cell r="E287">
            <v>60</v>
          </cell>
        </row>
        <row r="288">
          <cell r="A288" t="str">
            <v>153X1,5</v>
          </cell>
          <cell r="B288">
            <v>153</v>
          </cell>
          <cell r="C288">
            <v>1.5</v>
          </cell>
          <cell r="D288">
            <v>5.69034</v>
          </cell>
          <cell r="E288">
            <v>60</v>
          </cell>
        </row>
        <row r="289">
          <cell r="A289" t="str">
            <v>154X2</v>
          </cell>
          <cell r="B289">
            <v>154</v>
          </cell>
          <cell r="C289">
            <v>2</v>
          </cell>
          <cell r="D289">
            <v>7.6121600000000003</v>
          </cell>
          <cell r="E289">
            <v>60</v>
          </cell>
          <cell r="G289">
            <v>15.24</v>
          </cell>
        </row>
        <row r="290">
          <cell r="A290" t="str">
            <v>154X3</v>
          </cell>
          <cell r="B290">
            <v>154</v>
          </cell>
          <cell r="C290">
            <v>3</v>
          </cell>
          <cell r="D290">
            <v>11.343120000000001</v>
          </cell>
          <cell r="E290">
            <v>60</v>
          </cell>
        </row>
        <row r="291">
          <cell r="A291" t="str">
            <v>155X2,5</v>
          </cell>
          <cell r="B291">
            <v>155</v>
          </cell>
          <cell r="C291">
            <v>2.5</v>
          </cell>
          <cell r="D291">
            <v>9.5465</v>
          </cell>
          <cell r="E291">
            <v>60</v>
          </cell>
        </row>
        <row r="292">
          <cell r="A292" t="str">
            <v>156X3</v>
          </cell>
          <cell r="B292">
            <v>156</v>
          </cell>
          <cell r="C292">
            <v>3</v>
          </cell>
          <cell r="D292">
            <v>11.493359999999999</v>
          </cell>
          <cell r="E292">
            <v>60</v>
          </cell>
        </row>
        <row r="293">
          <cell r="A293" t="str">
            <v>168,3X2</v>
          </cell>
          <cell r="B293">
            <v>168.3</v>
          </cell>
          <cell r="C293">
            <v>2</v>
          </cell>
          <cell r="D293">
            <v>8.328304000000001</v>
          </cell>
          <cell r="E293">
            <v>42</v>
          </cell>
        </row>
        <row r="294">
          <cell r="A294" t="str">
            <v>168,3X2,6</v>
          </cell>
          <cell r="B294">
            <v>168.3</v>
          </cell>
          <cell r="C294">
            <v>2.6</v>
          </cell>
          <cell r="D294">
            <v>10.787732800000001</v>
          </cell>
          <cell r="E294">
            <v>42</v>
          </cell>
        </row>
        <row r="295">
          <cell r="A295" t="str">
            <v>168,3X3</v>
          </cell>
          <cell r="B295">
            <v>168.3</v>
          </cell>
          <cell r="C295">
            <v>3</v>
          </cell>
          <cell r="D295">
            <v>12.417336000000001</v>
          </cell>
          <cell r="E295">
            <v>42</v>
          </cell>
        </row>
        <row r="296">
          <cell r="A296" t="str">
            <v>168,3X3,6</v>
          </cell>
          <cell r="B296">
            <v>168.3</v>
          </cell>
          <cell r="C296">
            <v>3.6</v>
          </cell>
          <cell r="D296">
            <v>14.846716800000001</v>
          </cell>
          <cell r="E296">
            <v>42</v>
          </cell>
        </row>
        <row r="297">
          <cell r="A297" t="str">
            <v>168,3X4</v>
          </cell>
          <cell r="B297">
            <v>168.3</v>
          </cell>
          <cell r="C297">
            <v>4</v>
          </cell>
          <cell r="D297">
            <v>16.456288000000001</v>
          </cell>
          <cell r="E297">
            <v>42</v>
          </cell>
        </row>
        <row r="298">
          <cell r="A298" t="str">
            <v>168,3X5</v>
          </cell>
          <cell r="B298">
            <v>168.3</v>
          </cell>
          <cell r="C298">
            <v>5</v>
          </cell>
          <cell r="D298">
            <v>20.445160000000001</v>
          </cell>
          <cell r="E298">
            <v>42</v>
          </cell>
        </row>
        <row r="299">
          <cell r="A299" t="str">
            <v>203X1,5</v>
          </cell>
          <cell r="B299">
            <v>203</v>
          </cell>
          <cell r="C299">
            <v>1.5</v>
          </cell>
          <cell r="D299">
            <v>7.5683400000000001</v>
          </cell>
          <cell r="E299">
            <v>42</v>
          </cell>
        </row>
        <row r="300">
          <cell r="A300" t="str">
            <v>204X2</v>
          </cell>
          <cell r="B300">
            <v>204</v>
          </cell>
          <cell r="C300">
            <v>2</v>
          </cell>
          <cell r="D300">
            <v>10.116160000000001</v>
          </cell>
          <cell r="E300">
            <v>42</v>
          </cell>
          <cell r="G300">
            <v>22.31</v>
          </cell>
        </row>
        <row r="301">
          <cell r="A301" t="str">
            <v>205X2,5</v>
          </cell>
          <cell r="B301">
            <v>205</v>
          </cell>
          <cell r="C301">
            <v>2.5</v>
          </cell>
          <cell r="D301">
            <v>12.676499999999999</v>
          </cell>
          <cell r="E301">
            <v>42</v>
          </cell>
        </row>
        <row r="302">
          <cell r="A302" t="str">
            <v>206X3</v>
          </cell>
          <cell r="B302">
            <v>206</v>
          </cell>
          <cell r="C302">
            <v>3</v>
          </cell>
          <cell r="D302">
            <v>15.249359999999999</v>
          </cell>
          <cell r="E302">
            <v>42</v>
          </cell>
        </row>
        <row r="303">
          <cell r="A303" t="str">
            <v>219,1X2</v>
          </cell>
          <cell r="B303">
            <v>219.1</v>
          </cell>
          <cell r="C303">
            <v>2</v>
          </cell>
          <cell r="D303">
            <v>10.872368</v>
          </cell>
          <cell r="E303">
            <v>42</v>
          </cell>
        </row>
        <row r="304">
          <cell r="A304" t="str">
            <v>219,1X2,6</v>
          </cell>
          <cell r="B304">
            <v>219.1</v>
          </cell>
          <cell r="C304">
            <v>2.6</v>
          </cell>
          <cell r="D304">
            <v>14.095015999999999</v>
          </cell>
          <cell r="E304">
            <v>42</v>
          </cell>
        </row>
        <row r="305">
          <cell r="A305" t="str">
            <v>219,1X3</v>
          </cell>
          <cell r="B305">
            <v>219.1</v>
          </cell>
          <cell r="C305">
            <v>3</v>
          </cell>
          <cell r="D305">
            <v>16.233431999999997</v>
          </cell>
          <cell r="E305">
            <v>42</v>
          </cell>
        </row>
        <row r="306">
          <cell r="A306" t="str">
            <v>219,1X3,6</v>
          </cell>
          <cell r="B306">
            <v>219.1</v>
          </cell>
          <cell r="C306">
            <v>3.6</v>
          </cell>
          <cell r="D306">
            <v>19.426032000000003</v>
          </cell>
          <cell r="E306">
            <v>42</v>
          </cell>
        </row>
        <row r="307">
          <cell r="A307" t="str">
            <v>219,1X4</v>
          </cell>
          <cell r="B307">
            <v>219.1</v>
          </cell>
          <cell r="C307">
            <v>4</v>
          </cell>
          <cell r="D307">
            <v>21.544415999999998</v>
          </cell>
          <cell r="E307">
            <v>42</v>
          </cell>
          <cell r="F307" t="str">
            <v>30 DEC</v>
          </cell>
        </row>
        <row r="308">
          <cell r="A308" t="str">
            <v>219,1X5</v>
          </cell>
          <cell r="B308">
            <v>219.1</v>
          </cell>
          <cell r="C308">
            <v>5</v>
          </cell>
          <cell r="D308">
            <v>26.805319999999998</v>
          </cell>
          <cell r="E308">
            <v>42</v>
          </cell>
          <cell r="F308" t="str">
            <v>30 DEC</v>
          </cell>
        </row>
      </sheetData>
      <sheetData sheetId="5">
        <row r="1">
          <cell r="A1" t="str">
            <v>Conc.</v>
          </cell>
          <cell r="B1" t="str">
            <v>Ø</v>
          </cell>
          <cell r="C1" t="str">
            <v>Spes.</v>
          </cell>
          <cell r="D1" t="str">
            <v>Comp</v>
          </cell>
        </row>
        <row r="2">
          <cell r="A2" t="str">
            <v>6X1</v>
          </cell>
          <cell r="B2">
            <v>6</v>
          </cell>
          <cell r="C2">
            <v>1</v>
          </cell>
          <cell r="D2">
            <v>1200</v>
          </cell>
        </row>
        <row r="3">
          <cell r="A3" t="str">
            <v>8X1</v>
          </cell>
          <cell r="B3">
            <v>8</v>
          </cell>
          <cell r="C3">
            <v>1</v>
          </cell>
          <cell r="D3">
            <v>1200</v>
          </cell>
        </row>
        <row r="4">
          <cell r="A4" t="str">
            <v>8X1,5</v>
          </cell>
          <cell r="B4">
            <v>8</v>
          </cell>
          <cell r="C4">
            <v>1.5</v>
          </cell>
          <cell r="D4">
            <v>1200</v>
          </cell>
        </row>
        <row r="5">
          <cell r="A5" t="str">
            <v>10X1</v>
          </cell>
          <cell r="B5">
            <v>10</v>
          </cell>
          <cell r="C5">
            <v>1</v>
          </cell>
          <cell r="D5">
            <v>678</v>
          </cell>
        </row>
        <row r="6">
          <cell r="A6" t="str">
            <v>10X1,5</v>
          </cell>
          <cell r="B6">
            <v>10</v>
          </cell>
          <cell r="C6">
            <v>1.5</v>
          </cell>
          <cell r="D6">
            <v>678</v>
          </cell>
        </row>
        <row r="7">
          <cell r="A7" t="str">
            <v>12X1</v>
          </cell>
          <cell r="B7">
            <v>12</v>
          </cell>
          <cell r="C7">
            <v>1</v>
          </cell>
          <cell r="D7">
            <v>678</v>
          </cell>
        </row>
        <row r="8">
          <cell r="A8" t="str">
            <v>12X1,2</v>
          </cell>
          <cell r="B8">
            <v>12</v>
          </cell>
          <cell r="C8">
            <v>1.2</v>
          </cell>
          <cell r="D8">
            <v>678</v>
          </cell>
        </row>
        <row r="9">
          <cell r="A9" t="str">
            <v>12X1,5</v>
          </cell>
          <cell r="B9">
            <v>12</v>
          </cell>
          <cell r="C9">
            <v>1.5</v>
          </cell>
          <cell r="D9">
            <v>678</v>
          </cell>
        </row>
        <row r="10">
          <cell r="A10" t="str">
            <v>12X2</v>
          </cell>
          <cell r="B10">
            <v>12</v>
          </cell>
          <cell r="C10">
            <v>2</v>
          </cell>
          <cell r="D10">
            <v>678</v>
          </cell>
        </row>
        <row r="11">
          <cell r="A11" t="str">
            <v>13X1</v>
          </cell>
          <cell r="B11">
            <v>13</v>
          </cell>
          <cell r="C11">
            <v>1</v>
          </cell>
          <cell r="D11">
            <v>678</v>
          </cell>
        </row>
        <row r="12">
          <cell r="A12" t="str">
            <v>14X1</v>
          </cell>
          <cell r="B12">
            <v>14</v>
          </cell>
          <cell r="C12">
            <v>1</v>
          </cell>
          <cell r="D12">
            <v>678</v>
          </cell>
        </row>
        <row r="13">
          <cell r="A13" t="str">
            <v>14X1,5</v>
          </cell>
          <cell r="B13">
            <v>14</v>
          </cell>
          <cell r="C13">
            <v>1.5</v>
          </cell>
          <cell r="D13">
            <v>678</v>
          </cell>
        </row>
        <row r="14">
          <cell r="A14" t="str">
            <v>14X2</v>
          </cell>
          <cell r="B14">
            <v>14</v>
          </cell>
          <cell r="C14">
            <v>2</v>
          </cell>
          <cell r="D14">
            <v>678</v>
          </cell>
        </row>
        <row r="15">
          <cell r="A15" t="str">
            <v>15X1</v>
          </cell>
          <cell r="B15">
            <v>15</v>
          </cell>
          <cell r="C15">
            <v>1</v>
          </cell>
          <cell r="D15">
            <v>678</v>
          </cell>
        </row>
        <row r="16">
          <cell r="A16" t="str">
            <v>15X1,5</v>
          </cell>
          <cell r="B16">
            <v>15</v>
          </cell>
          <cell r="C16">
            <v>1.5</v>
          </cell>
          <cell r="D16">
            <v>678</v>
          </cell>
        </row>
        <row r="17">
          <cell r="A17" t="str">
            <v>15X2</v>
          </cell>
          <cell r="B17">
            <v>15</v>
          </cell>
          <cell r="C17">
            <v>2</v>
          </cell>
          <cell r="D17">
            <v>678</v>
          </cell>
        </row>
        <row r="18">
          <cell r="A18" t="str">
            <v>16X1</v>
          </cell>
          <cell r="B18">
            <v>16</v>
          </cell>
          <cell r="C18">
            <v>1</v>
          </cell>
          <cell r="D18">
            <v>678</v>
          </cell>
        </row>
        <row r="19">
          <cell r="A19" t="str">
            <v>16X1,2</v>
          </cell>
          <cell r="B19">
            <v>16</v>
          </cell>
          <cell r="C19">
            <v>1.2</v>
          </cell>
          <cell r="D19">
            <v>678</v>
          </cell>
        </row>
        <row r="20">
          <cell r="A20" t="str">
            <v>16X1,5</v>
          </cell>
          <cell r="B20">
            <v>16</v>
          </cell>
          <cell r="C20">
            <v>1.5</v>
          </cell>
          <cell r="D20">
            <v>678</v>
          </cell>
        </row>
        <row r="21">
          <cell r="A21" t="str">
            <v>16X2</v>
          </cell>
          <cell r="B21">
            <v>16</v>
          </cell>
          <cell r="C21">
            <v>2</v>
          </cell>
          <cell r="D21">
            <v>678</v>
          </cell>
        </row>
        <row r="22">
          <cell r="A22" t="str">
            <v>17,2X1</v>
          </cell>
          <cell r="B22">
            <v>17.2</v>
          </cell>
          <cell r="C22">
            <v>1</v>
          </cell>
          <cell r="D22">
            <v>510</v>
          </cell>
        </row>
        <row r="23">
          <cell r="A23" t="str">
            <v>17,2X1,2</v>
          </cell>
          <cell r="B23">
            <v>17.2</v>
          </cell>
          <cell r="C23">
            <v>1.2</v>
          </cell>
          <cell r="D23">
            <v>510</v>
          </cell>
        </row>
        <row r="24">
          <cell r="A24" t="str">
            <v>17,2X1,5</v>
          </cell>
          <cell r="B24">
            <v>17.2</v>
          </cell>
          <cell r="C24">
            <v>1.5</v>
          </cell>
          <cell r="D24">
            <v>510</v>
          </cell>
        </row>
        <row r="25">
          <cell r="A25" t="str">
            <v>17,2X1,6</v>
          </cell>
          <cell r="B25">
            <v>17.2</v>
          </cell>
          <cell r="C25">
            <v>1.6</v>
          </cell>
          <cell r="D25">
            <v>510</v>
          </cell>
        </row>
        <row r="26">
          <cell r="A26" t="str">
            <v>17,2X2</v>
          </cell>
          <cell r="B26">
            <v>17.2</v>
          </cell>
          <cell r="C26">
            <v>2</v>
          </cell>
          <cell r="D26">
            <v>510</v>
          </cell>
        </row>
        <row r="27">
          <cell r="A27" t="str">
            <v>17,2X2,3</v>
          </cell>
          <cell r="B27">
            <v>17.2</v>
          </cell>
          <cell r="C27">
            <v>2.2999999999999998</v>
          </cell>
          <cell r="D27">
            <v>510</v>
          </cell>
        </row>
        <row r="28">
          <cell r="A28" t="str">
            <v>18X1</v>
          </cell>
          <cell r="B28">
            <v>18</v>
          </cell>
          <cell r="C28">
            <v>1</v>
          </cell>
          <cell r="D28">
            <v>510</v>
          </cell>
        </row>
        <row r="29">
          <cell r="A29" t="str">
            <v>18X1,2</v>
          </cell>
          <cell r="B29">
            <v>18</v>
          </cell>
          <cell r="C29">
            <v>1.2</v>
          </cell>
          <cell r="D29">
            <v>510</v>
          </cell>
        </row>
        <row r="30">
          <cell r="A30" t="str">
            <v>18X1,5</v>
          </cell>
          <cell r="B30">
            <v>18</v>
          </cell>
          <cell r="C30">
            <v>1.5</v>
          </cell>
          <cell r="D30">
            <v>510</v>
          </cell>
        </row>
        <row r="31">
          <cell r="A31" t="str">
            <v>18X2</v>
          </cell>
          <cell r="B31">
            <v>18</v>
          </cell>
          <cell r="C31">
            <v>2</v>
          </cell>
          <cell r="D31">
            <v>510</v>
          </cell>
        </row>
        <row r="32">
          <cell r="A32" t="str">
            <v>19,05X1</v>
          </cell>
          <cell r="B32">
            <v>19.05</v>
          </cell>
          <cell r="C32">
            <v>1</v>
          </cell>
          <cell r="D32">
            <v>510</v>
          </cell>
        </row>
        <row r="33">
          <cell r="A33" t="str">
            <v>19,05X1,2</v>
          </cell>
          <cell r="B33">
            <v>19.05</v>
          </cell>
          <cell r="C33">
            <v>1.2</v>
          </cell>
          <cell r="D33">
            <v>510</v>
          </cell>
        </row>
        <row r="34">
          <cell r="A34" t="str">
            <v>19,05X1,5</v>
          </cell>
          <cell r="B34">
            <v>19.05</v>
          </cell>
          <cell r="C34">
            <v>1.5</v>
          </cell>
          <cell r="D34">
            <v>510</v>
          </cell>
        </row>
        <row r="35">
          <cell r="A35" t="str">
            <v>19,05X1,6</v>
          </cell>
          <cell r="B35">
            <v>19.05</v>
          </cell>
          <cell r="C35">
            <v>1.6</v>
          </cell>
          <cell r="D35">
            <v>510</v>
          </cell>
        </row>
        <row r="36">
          <cell r="A36" t="str">
            <v>19,05X1,65</v>
          </cell>
          <cell r="B36">
            <v>19.05</v>
          </cell>
          <cell r="C36">
            <v>1.65</v>
          </cell>
          <cell r="D36">
            <v>510</v>
          </cell>
        </row>
        <row r="37">
          <cell r="A37" t="str">
            <v>19,05X2</v>
          </cell>
          <cell r="B37">
            <v>19.05</v>
          </cell>
          <cell r="C37">
            <v>2</v>
          </cell>
          <cell r="D37">
            <v>510</v>
          </cell>
        </row>
        <row r="38">
          <cell r="A38" t="str">
            <v>19,05X2,11</v>
          </cell>
          <cell r="B38">
            <v>19.05</v>
          </cell>
          <cell r="C38">
            <v>2.11</v>
          </cell>
          <cell r="D38">
            <v>510</v>
          </cell>
        </row>
        <row r="39">
          <cell r="A39" t="str">
            <v>20X0,8</v>
          </cell>
          <cell r="B39">
            <v>20</v>
          </cell>
          <cell r="C39">
            <v>0.8</v>
          </cell>
          <cell r="D39">
            <v>510</v>
          </cell>
        </row>
        <row r="40">
          <cell r="A40" t="str">
            <v>20X1</v>
          </cell>
          <cell r="B40">
            <v>20</v>
          </cell>
          <cell r="C40">
            <v>1</v>
          </cell>
          <cell r="D40">
            <v>510</v>
          </cell>
        </row>
        <row r="41">
          <cell r="A41" t="str">
            <v>20X1,2</v>
          </cell>
          <cell r="B41">
            <v>20</v>
          </cell>
          <cell r="C41">
            <v>1.2</v>
          </cell>
          <cell r="D41">
            <v>510</v>
          </cell>
        </row>
        <row r="42">
          <cell r="A42" t="str">
            <v>20X1,5</v>
          </cell>
          <cell r="B42">
            <v>20</v>
          </cell>
          <cell r="C42">
            <v>1.5</v>
          </cell>
          <cell r="D42">
            <v>510</v>
          </cell>
        </row>
        <row r="43">
          <cell r="A43" t="str">
            <v>20X2</v>
          </cell>
          <cell r="B43">
            <v>20</v>
          </cell>
          <cell r="C43">
            <v>2</v>
          </cell>
          <cell r="D43">
            <v>510</v>
          </cell>
        </row>
        <row r="44">
          <cell r="A44" t="str">
            <v>20X2,5</v>
          </cell>
          <cell r="B44">
            <v>20</v>
          </cell>
          <cell r="C44">
            <v>2.5</v>
          </cell>
          <cell r="D44">
            <v>510</v>
          </cell>
        </row>
        <row r="45">
          <cell r="A45" t="str">
            <v>21,3X1</v>
          </cell>
          <cell r="B45">
            <v>21.3</v>
          </cell>
          <cell r="C45">
            <v>1</v>
          </cell>
          <cell r="D45">
            <v>366</v>
          </cell>
        </row>
        <row r="46">
          <cell r="A46" t="str">
            <v>21,3X1,5</v>
          </cell>
          <cell r="B46">
            <v>21.3</v>
          </cell>
          <cell r="C46">
            <v>1.5</v>
          </cell>
          <cell r="D46">
            <v>366</v>
          </cell>
        </row>
        <row r="47">
          <cell r="A47" t="str">
            <v>21,3X1,6</v>
          </cell>
          <cell r="B47">
            <v>21.3</v>
          </cell>
          <cell r="C47">
            <v>1.6</v>
          </cell>
          <cell r="D47">
            <v>366</v>
          </cell>
        </row>
        <row r="48">
          <cell r="A48" t="str">
            <v>21,3X2</v>
          </cell>
          <cell r="B48">
            <v>21.3</v>
          </cell>
          <cell r="C48">
            <v>2</v>
          </cell>
          <cell r="D48">
            <v>366</v>
          </cell>
        </row>
        <row r="49">
          <cell r="A49" t="str">
            <v>21,3X2,5</v>
          </cell>
          <cell r="B49">
            <v>21.3</v>
          </cell>
          <cell r="C49">
            <v>2.5</v>
          </cell>
          <cell r="D49">
            <v>366</v>
          </cell>
        </row>
        <row r="50">
          <cell r="A50" t="str">
            <v>21,3X2,6</v>
          </cell>
          <cell r="B50">
            <v>21.3</v>
          </cell>
          <cell r="C50">
            <v>2.6</v>
          </cell>
          <cell r="D50">
            <v>366</v>
          </cell>
        </row>
        <row r="51">
          <cell r="A51" t="str">
            <v>21,3X3</v>
          </cell>
          <cell r="B51">
            <v>21.3</v>
          </cell>
          <cell r="C51">
            <v>3</v>
          </cell>
          <cell r="D51">
            <v>366</v>
          </cell>
        </row>
        <row r="52">
          <cell r="A52" t="str">
            <v>22X0,8</v>
          </cell>
          <cell r="B52">
            <v>22</v>
          </cell>
          <cell r="C52">
            <v>0.8</v>
          </cell>
          <cell r="D52">
            <v>366</v>
          </cell>
        </row>
        <row r="53">
          <cell r="A53" t="str">
            <v>22X1</v>
          </cell>
          <cell r="B53">
            <v>22</v>
          </cell>
          <cell r="C53">
            <v>1</v>
          </cell>
          <cell r="D53">
            <v>366</v>
          </cell>
        </row>
        <row r="54">
          <cell r="A54" t="str">
            <v>22X1,2</v>
          </cell>
          <cell r="B54">
            <v>22</v>
          </cell>
          <cell r="C54">
            <v>1.2</v>
          </cell>
          <cell r="D54">
            <v>366</v>
          </cell>
        </row>
        <row r="55">
          <cell r="A55" t="str">
            <v>22X1,5</v>
          </cell>
          <cell r="B55">
            <v>22</v>
          </cell>
          <cell r="C55">
            <v>1.5</v>
          </cell>
          <cell r="D55">
            <v>366</v>
          </cell>
        </row>
        <row r="56">
          <cell r="A56" t="str">
            <v>22X2</v>
          </cell>
          <cell r="B56">
            <v>22</v>
          </cell>
          <cell r="C56">
            <v>2</v>
          </cell>
          <cell r="D56">
            <v>366</v>
          </cell>
        </row>
        <row r="57">
          <cell r="A57" t="str">
            <v>23X1,5</v>
          </cell>
          <cell r="B57">
            <v>23</v>
          </cell>
          <cell r="C57">
            <v>1.5</v>
          </cell>
          <cell r="D57">
            <v>366</v>
          </cell>
        </row>
        <row r="58">
          <cell r="A58" t="str">
            <v>25X0,8</v>
          </cell>
          <cell r="B58">
            <v>25</v>
          </cell>
          <cell r="C58">
            <v>0.8</v>
          </cell>
          <cell r="D58">
            <v>366</v>
          </cell>
        </row>
        <row r="59">
          <cell r="A59" t="str">
            <v>25X1</v>
          </cell>
          <cell r="B59">
            <v>25</v>
          </cell>
          <cell r="C59">
            <v>1</v>
          </cell>
          <cell r="D59">
            <v>366</v>
          </cell>
        </row>
        <row r="60">
          <cell r="A60" t="str">
            <v>25X1,2</v>
          </cell>
          <cell r="B60">
            <v>25</v>
          </cell>
          <cell r="C60">
            <v>1.2</v>
          </cell>
          <cell r="D60">
            <v>366</v>
          </cell>
        </row>
        <row r="61">
          <cell r="A61" t="str">
            <v>25X1,5</v>
          </cell>
          <cell r="B61">
            <v>25</v>
          </cell>
          <cell r="C61">
            <v>1.5</v>
          </cell>
          <cell r="D61">
            <v>366</v>
          </cell>
        </row>
        <row r="62">
          <cell r="A62" t="str">
            <v>25X2</v>
          </cell>
          <cell r="B62">
            <v>25</v>
          </cell>
          <cell r="C62">
            <v>2</v>
          </cell>
          <cell r="D62">
            <v>366</v>
          </cell>
        </row>
        <row r="63">
          <cell r="A63" t="str">
            <v>25X2,5</v>
          </cell>
          <cell r="B63">
            <v>25</v>
          </cell>
          <cell r="C63">
            <v>2.5</v>
          </cell>
          <cell r="D63">
            <v>366</v>
          </cell>
        </row>
        <row r="64">
          <cell r="A64" t="str">
            <v>25X3</v>
          </cell>
          <cell r="B64">
            <v>25</v>
          </cell>
          <cell r="C64">
            <v>3</v>
          </cell>
          <cell r="D64">
            <v>366</v>
          </cell>
        </row>
        <row r="65">
          <cell r="A65" t="str">
            <v>25,4X1</v>
          </cell>
          <cell r="B65">
            <v>25.4</v>
          </cell>
          <cell r="C65">
            <v>1</v>
          </cell>
          <cell r="D65">
            <v>366</v>
          </cell>
        </row>
        <row r="66">
          <cell r="A66" t="str">
            <v>25,4X1,2</v>
          </cell>
          <cell r="B66">
            <v>25.4</v>
          </cell>
          <cell r="C66">
            <v>1.2</v>
          </cell>
          <cell r="D66">
            <v>366</v>
          </cell>
        </row>
        <row r="67">
          <cell r="A67" t="str">
            <v>25,4X1,25</v>
          </cell>
          <cell r="B67">
            <v>25.4</v>
          </cell>
          <cell r="C67">
            <v>1.25</v>
          </cell>
          <cell r="D67">
            <v>366</v>
          </cell>
        </row>
        <row r="68">
          <cell r="A68" t="str">
            <v>25,4X1,5</v>
          </cell>
          <cell r="B68">
            <v>25.4</v>
          </cell>
          <cell r="C68">
            <v>1.5</v>
          </cell>
          <cell r="D68">
            <v>366</v>
          </cell>
        </row>
        <row r="69">
          <cell r="A69" t="str">
            <v>25,4X1,6</v>
          </cell>
          <cell r="B69">
            <v>25.4</v>
          </cell>
          <cell r="C69">
            <v>1.6</v>
          </cell>
          <cell r="D69">
            <v>366</v>
          </cell>
        </row>
        <row r="70">
          <cell r="A70" t="str">
            <v>25,4X1,65</v>
          </cell>
          <cell r="B70">
            <v>25.4</v>
          </cell>
          <cell r="C70">
            <v>1.65</v>
          </cell>
          <cell r="D70">
            <v>366</v>
          </cell>
        </row>
        <row r="71">
          <cell r="A71" t="str">
            <v>25,4X2</v>
          </cell>
          <cell r="B71">
            <v>25.4</v>
          </cell>
          <cell r="C71">
            <v>2</v>
          </cell>
          <cell r="D71">
            <v>366</v>
          </cell>
        </row>
        <row r="72">
          <cell r="A72" t="str">
            <v>25,4X2,11</v>
          </cell>
          <cell r="B72">
            <v>25.4</v>
          </cell>
          <cell r="C72">
            <v>2.11</v>
          </cell>
          <cell r="D72">
            <v>366</v>
          </cell>
        </row>
        <row r="73">
          <cell r="A73" t="str">
            <v>25,4X2,5</v>
          </cell>
          <cell r="B73">
            <v>25.4</v>
          </cell>
          <cell r="C73">
            <v>2.5</v>
          </cell>
          <cell r="D73">
            <v>366</v>
          </cell>
        </row>
        <row r="74">
          <cell r="A74" t="str">
            <v>25,4X3</v>
          </cell>
          <cell r="B74">
            <v>25.4</v>
          </cell>
          <cell r="C74">
            <v>3</v>
          </cell>
          <cell r="D74">
            <v>366</v>
          </cell>
        </row>
        <row r="75">
          <cell r="A75" t="str">
            <v>26,9X1,2</v>
          </cell>
          <cell r="B75">
            <v>26.9</v>
          </cell>
          <cell r="C75">
            <v>1.2</v>
          </cell>
          <cell r="D75">
            <v>366</v>
          </cell>
        </row>
        <row r="76">
          <cell r="A76" t="str">
            <v>26,9X1,5</v>
          </cell>
          <cell r="B76">
            <v>26.9</v>
          </cell>
          <cell r="C76">
            <v>1.5</v>
          </cell>
          <cell r="D76">
            <v>366</v>
          </cell>
        </row>
        <row r="77">
          <cell r="A77" t="str">
            <v>26,9X1,6</v>
          </cell>
          <cell r="B77">
            <v>26.9</v>
          </cell>
          <cell r="C77">
            <v>1.6</v>
          </cell>
          <cell r="D77">
            <v>366</v>
          </cell>
        </row>
        <row r="78">
          <cell r="A78" t="str">
            <v>26,9X2</v>
          </cell>
          <cell r="B78">
            <v>26.9</v>
          </cell>
          <cell r="C78">
            <v>2</v>
          </cell>
          <cell r="D78">
            <v>366</v>
          </cell>
        </row>
        <row r="79">
          <cell r="A79" t="str">
            <v>26,9X2,5</v>
          </cell>
          <cell r="B79">
            <v>26.9</v>
          </cell>
          <cell r="C79">
            <v>2.5</v>
          </cell>
          <cell r="D79">
            <v>366</v>
          </cell>
        </row>
        <row r="80">
          <cell r="A80" t="str">
            <v>26,9X2,6</v>
          </cell>
          <cell r="B80">
            <v>26.9</v>
          </cell>
          <cell r="C80">
            <v>2.6</v>
          </cell>
          <cell r="D80">
            <v>366</v>
          </cell>
        </row>
        <row r="81">
          <cell r="A81" t="str">
            <v>26,9X3</v>
          </cell>
          <cell r="B81">
            <v>26.9</v>
          </cell>
          <cell r="C81">
            <v>3</v>
          </cell>
          <cell r="D81">
            <v>366</v>
          </cell>
        </row>
        <row r="82">
          <cell r="A82" t="str">
            <v>28X1</v>
          </cell>
          <cell r="B82">
            <v>28</v>
          </cell>
          <cell r="C82">
            <v>1</v>
          </cell>
          <cell r="D82">
            <v>546</v>
          </cell>
        </row>
        <row r="83">
          <cell r="A83" t="str">
            <v>28X1,2</v>
          </cell>
          <cell r="B83">
            <v>28</v>
          </cell>
          <cell r="C83">
            <v>1.2</v>
          </cell>
          <cell r="D83">
            <v>546</v>
          </cell>
        </row>
        <row r="84">
          <cell r="A84" t="str">
            <v>28X1,5</v>
          </cell>
          <cell r="B84">
            <v>28</v>
          </cell>
          <cell r="C84">
            <v>1.5</v>
          </cell>
          <cell r="D84">
            <v>546</v>
          </cell>
        </row>
        <row r="85">
          <cell r="A85" t="str">
            <v>28X2</v>
          </cell>
          <cell r="B85">
            <v>28</v>
          </cell>
          <cell r="C85">
            <v>2</v>
          </cell>
          <cell r="D85">
            <v>546</v>
          </cell>
        </row>
        <row r="86">
          <cell r="A86" t="str">
            <v>29X1,5</v>
          </cell>
          <cell r="B86">
            <v>29</v>
          </cell>
          <cell r="C86">
            <v>1.5</v>
          </cell>
          <cell r="D86">
            <v>510</v>
          </cell>
        </row>
        <row r="87">
          <cell r="A87" t="str">
            <v>30X1</v>
          </cell>
          <cell r="B87">
            <v>30</v>
          </cell>
          <cell r="C87">
            <v>1</v>
          </cell>
          <cell r="D87">
            <v>366</v>
          </cell>
        </row>
        <row r="88">
          <cell r="A88" t="str">
            <v>30X1,2</v>
          </cell>
          <cell r="B88">
            <v>30</v>
          </cell>
          <cell r="C88">
            <v>1.2</v>
          </cell>
          <cell r="D88">
            <v>366</v>
          </cell>
        </row>
        <row r="89">
          <cell r="A89" t="str">
            <v>30X1,5</v>
          </cell>
          <cell r="B89">
            <v>30</v>
          </cell>
          <cell r="C89">
            <v>1.5</v>
          </cell>
          <cell r="D89">
            <v>366</v>
          </cell>
        </row>
        <row r="90">
          <cell r="A90" t="str">
            <v>30X2</v>
          </cell>
          <cell r="B90">
            <v>30</v>
          </cell>
          <cell r="C90">
            <v>2</v>
          </cell>
          <cell r="D90">
            <v>366</v>
          </cell>
        </row>
        <row r="91">
          <cell r="A91" t="str">
            <v>30X2,5</v>
          </cell>
          <cell r="B91">
            <v>30</v>
          </cell>
          <cell r="C91">
            <v>2.5</v>
          </cell>
          <cell r="D91">
            <v>366</v>
          </cell>
        </row>
        <row r="92">
          <cell r="A92" t="str">
            <v>30X3</v>
          </cell>
          <cell r="B92">
            <v>30</v>
          </cell>
          <cell r="C92">
            <v>3</v>
          </cell>
          <cell r="D92">
            <v>366</v>
          </cell>
        </row>
        <row r="93">
          <cell r="A93" t="str">
            <v>32X1</v>
          </cell>
          <cell r="B93">
            <v>32</v>
          </cell>
          <cell r="C93">
            <v>1</v>
          </cell>
          <cell r="D93">
            <v>546</v>
          </cell>
        </row>
        <row r="94">
          <cell r="A94" t="str">
            <v>32X1,2</v>
          </cell>
          <cell r="B94">
            <v>32</v>
          </cell>
          <cell r="C94">
            <v>1.2</v>
          </cell>
          <cell r="D94">
            <v>546</v>
          </cell>
        </row>
        <row r="95">
          <cell r="A95" t="str">
            <v>32X1,5</v>
          </cell>
          <cell r="B95">
            <v>32</v>
          </cell>
          <cell r="C95">
            <v>1.5</v>
          </cell>
          <cell r="D95">
            <v>546</v>
          </cell>
        </row>
        <row r="96">
          <cell r="A96" t="str">
            <v>32X1,65</v>
          </cell>
          <cell r="B96">
            <v>32</v>
          </cell>
          <cell r="C96">
            <v>1.65</v>
          </cell>
          <cell r="D96">
            <v>546</v>
          </cell>
        </row>
        <row r="97">
          <cell r="A97" t="str">
            <v>32X2</v>
          </cell>
          <cell r="B97">
            <v>32</v>
          </cell>
          <cell r="C97">
            <v>2</v>
          </cell>
          <cell r="D97">
            <v>546</v>
          </cell>
        </row>
        <row r="98">
          <cell r="A98" t="str">
            <v>32X2,5</v>
          </cell>
          <cell r="B98">
            <v>32</v>
          </cell>
          <cell r="C98">
            <v>2.5</v>
          </cell>
          <cell r="D98">
            <v>366</v>
          </cell>
        </row>
        <row r="99">
          <cell r="A99" t="str">
            <v>32X3</v>
          </cell>
          <cell r="B99">
            <v>32</v>
          </cell>
          <cell r="C99">
            <v>3</v>
          </cell>
          <cell r="D99">
            <v>366</v>
          </cell>
        </row>
        <row r="100">
          <cell r="A100" t="str">
            <v>33X1,5</v>
          </cell>
          <cell r="B100">
            <v>33</v>
          </cell>
          <cell r="C100">
            <v>1.5</v>
          </cell>
          <cell r="D100">
            <v>546</v>
          </cell>
        </row>
        <row r="101">
          <cell r="A101" t="str">
            <v>33,7X1</v>
          </cell>
          <cell r="B101">
            <v>33.700000000000003</v>
          </cell>
          <cell r="C101">
            <v>1</v>
          </cell>
          <cell r="D101">
            <v>546</v>
          </cell>
        </row>
        <row r="102">
          <cell r="A102" t="str">
            <v>33,7X1,2</v>
          </cell>
          <cell r="B102">
            <v>33.700000000000003</v>
          </cell>
          <cell r="C102">
            <v>1.2</v>
          </cell>
          <cell r="D102">
            <v>546</v>
          </cell>
        </row>
        <row r="103">
          <cell r="A103" t="str">
            <v>33,7X1,5</v>
          </cell>
          <cell r="B103">
            <v>33.700000000000003</v>
          </cell>
          <cell r="C103">
            <v>1.5</v>
          </cell>
          <cell r="D103">
            <v>546</v>
          </cell>
        </row>
        <row r="104">
          <cell r="A104" t="str">
            <v>33,7X1,6</v>
          </cell>
          <cell r="B104">
            <v>33.700000000000003</v>
          </cell>
          <cell r="C104">
            <v>1.6</v>
          </cell>
          <cell r="D104">
            <v>546</v>
          </cell>
        </row>
        <row r="105">
          <cell r="A105" t="str">
            <v>33,7X2</v>
          </cell>
          <cell r="B105">
            <v>33.700000000000003</v>
          </cell>
          <cell r="C105">
            <v>2</v>
          </cell>
          <cell r="D105">
            <v>546</v>
          </cell>
        </row>
        <row r="106">
          <cell r="A106" t="str">
            <v>33,7X2,5</v>
          </cell>
          <cell r="B106">
            <v>33.700000000000003</v>
          </cell>
          <cell r="C106">
            <v>2.5</v>
          </cell>
          <cell r="D106">
            <v>366</v>
          </cell>
        </row>
        <row r="107">
          <cell r="A107" t="str">
            <v>33,7X2,6</v>
          </cell>
          <cell r="B107">
            <v>33.700000000000003</v>
          </cell>
          <cell r="C107">
            <v>2.6</v>
          </cell>
          <cell r="D107">
            <v>366</v>
          </cell>
        </row>
        <row r="108">
          <cell r="A108" t="str">
            <v>33,7X3</v>
          </cell>
          <cell r="B108">
            <v>33.700000000000003</v>
          </cell>
          <cell r="C108">
            <v>3</v>
          </cell>
          <cell r="D108">
            <v>366</v>
          </cell>
        </row>
        <row r="109">
          <cell r="A109" t="str">
            <v>33,7X3,2</v>
          </cell>
          <cell r="B109">
            <v>33.700000000000003</v>
          </cell>
          <cell r="C109">
            <v>3.2</v>
          </cell>
          <cell r="D109">
            <v>366</v>
          </cell>
        </row>
        <row r="110">
          <cell r="A110" t="str">
            <v>34X1</v>
          </cell>
          <cell r="B110">
            <v>34</v>
          </cell>
          <cell r="C110">
            <v>1</v>
          </cell>
          <cell r="D110">
            <v>366</v>
          </cell>
        </row>
        <row r="111">
          <cell r="A111" t="str">
            <v>34X1,2</v>
          </cell>
          <cell r="B111">
            <v>34</v>
          </cell>
          <cell r="C111">
            <v>1.2</v>
          </cell>
          <cell r="D111">
            <v>366</v>
          </cell>
        </row>
        <row r="112">
          <cell r="A112" t="str">
            <v>34X1,5</v>
          </cell>
          <cell r="B112">
            <v>34</v>
          </cell>
          <cell r="C112">
            <v>1.5</v>
          </cell>
          <cell r="D112">
            <v>366</v>
          </cell>
        </row>
        <row r="113">
          <cell r="A113" t="str">
            <v>34X2</v>
          </cell>
          <cell r="B113">
            <v>34</v>
          </cell>
          <cell r="C113">
            <v>2</v>
          </cell>
          <cell r="D113">
            <v>366</v>
          </cell>
        </row>
        <row r="114">
          <cell r="A114" t="str">
            <v>35X1</v>
          </cell>
          <cell r="B114">
            <v>35</v>
          </cell>
          <cell r="C114">
            <v>1</v>
          </cell>
          <cell r="D114">
            <v>366</v>
          </cell>
        </row>
        <row r="115">
          <cell r="A115" t="str">
            <v>35X1,2</v>
          </cell>
          <cell r="B115">
            <v>35</v>
          </cell>
          <cell r="C115">
            <v>1.2</v>
          </cell>
          <cell r="D115">
            <v>366</v>
          </cell>
        </row>
        <row r="116">
          <cell r="A116" t="str">
            <v>35X1,5</v>
          </cell>
          <cell r="B116">
            <v>35</v>
          </cell>
          <cell r="C116">
            <v>1.5</v>
          </cell>
          <cell r="D116">
            <v>366</v>
          </cell>
        </row>
        <row r="117">
          <cell r="A117" t="str">
            <v>35X2</v>
          </cell>
          <cell r="B117">
            <v>35</v>
          </cell>
          <cell r="C117">
            <v>2</v>
          </cell>
          <cell r="D117">
            <v>366</v>
          </cell>
        </row>
        <row r="118">
          <cell r="A118" t="str">
            <v>35X2,5</v>
          </cell>
          <cell r="B118">
            <v>35</v>
          </cell>
          <cell r="C118">
            <v>2.5</v>
          </cell>
          <cell r="D118">
            <v>366</v>
          </cell>
        </row>
        <row r="119">
          <cell r="A119" t="str">
            <v>38,1X1</v>
          </cell>
          <cell r="B119">
            <v>38.1</v>
          </cell>
          <cell r="C119">
            <v>1</v>
          </cell>
          <cell r="D119">
            <v>366</v>
          </cell>
        </row>
        <row r="120">
          <cell r="A120" t="str">
            <v>38,1X1,2</v>
          </cell>
          <cell r="B120">
            <v>38.1</v>
          </cell>
          <cell r="C120">
            <v>1.2</v>
          </cell>
          <cell r="D120">
            <v>366</v>
          </cell>
        </row>
        <row r="121">
          <cell r="A121" t="str">
            <v>38,1X1,5</v>
          </cell>
          <cell r="B121">
            <v>38.1</v>
          </cell>
          <cell r="C121">
            <v>1.5</v>
          </cell>
          <cell r="D121">
            <v>366</v>
          </cell>
        </row>
        <row r="122">
          <cell r="A122" t="str">
            <v>38,1X1,6</v>
          </cell>
          <cell r="B122">
            <v>38.1</v>
          </cell>
          <cell r="C122">
            <v>1.6</v>
          </cell>
          <cell r="D122">
            <v>366</v>
          </cell>
        </row>
        <row r="123">
          <cell r="A123" t="str">
            <v>38,1X1,65</v>
          </cell>
          <cell r="B123">
            <v>38.1</v>
          </cell>
          <cell r="C123">
            <v>1.65</v>
          </cell>
          <cell r="D123">
            <v>366</v>
          </cell>
        </row>
        <row r="124">
          <cell r="A124" t="str">
            <v>38,1X2</v>
          </cell>
          <cell r="B124">
            <v>38.1</v>
          </cell>
          <cell r="C124">
            <v>2</v>
          </cell>
          <cell r="D124">
            <v>366</v>
          </cell>
        </row>
        <row r="125">
          <cell r="A125" t="str">
            <v>38,1X2,11</v>
          </cell>
          <cell r="B125">
            <v>38.1</v>
          </cell>
          <cell r="C125">
            <v>2.11</v>
          </cell>
          <cell r="D125">
            <v>366</v>
          </cell>
        </row>
        <row r="126">
          <cell r="A126" t="str">
            <v>38,1X2,5</v>
          </cell>
          <cell r="B126">
            <v>38.1</v>
          </cell>
          <cell r="C126">
            <v>2.5</v>
          </cell>
          <cell r="D126">
            <v>264</v>
          </cell>
        </row>
        <row r="127">
          <cell r="A127" t="str">
            <v>38,1X2,6</v>
          </cell>
          <cell r="B127">
            <v>38.1</v>
          </cell>
          <cell r="C127">
            <v>2.6</v>
          </cell>
          <cell r="D127">
            <v>264</v>
          </cell>
        </row>
        <row r="128">
          <cell r="A128" t="str">
            <v>38,1X3</v>
          </cell>
          <cell r="B128">
            <v>38.1</v>
          </cell>
          <cell r="C128">
            <v>3</v>
          </cell>
          <cell r="D128">
            <v>264</v>
          </cell>
        </row>
        <row r="129">
          <cell r="A129" t="str">
            <v>40X1</v>
          </cell>
          <cell r="B129">
            <v>40</v>
          </cell>
          <cell r="C129">
            <v>1</v>
          </cell>
          <cell r="D129">
            <v>366</v>
          </cell>
        </row>
        <row r="130">
          <cell r="A130" t="str">
            <v>40X1,2</v>
          </cell>
          <cell r="B130">
            <v>40</v>
          </cell>
          <cell r="C130">
            <v>1.2</v>
          </cell>
          <cell r="D130">
            <v>366</v>
          </cell>
        </row>
        <row r="131">
          <cell r="A131" t="str">
            <v>40X1,5</v>
          </cell>
          <cell r="B131">
            <v>40</v>
          </cell>
          <cell r="C131">
            <v>1.5</v>
          </cell>
          <cell r="D131">
            <v>366</v>
          </cell>
        </row>
        <row r="132">
          <cell r="A132" t="str">
            <v>40X2</v>
          </cell>
          <cell r="B132">
            <v>40</v>
          </cell>
          <cell r="C132">
            <v>2</v>
          </cell>
          <cell r="D132">
            <v>366</v>
          </cell>
        </row>
        <row r="133">
          <cell r="A133" t="str">
            <v>40X2,5</v>
          </cell>
          <cell r="B133">
            <v>40</v>
          </cell>
          <cell r="C133">
            <v>2.5</v>
          </cell>
          <cell r="D133">
            <v>264</v>
          </cell>
        </row>
        <row r="134">
          <cell r="A134" t="str">
            <v>40X3</v>
          </cell>
          <cell r="B134">
            <v>40</v>
          </cell>
          <cell r="C134">
            <v>3</v>
          </cell>
          <cell r="D134">
            <v>264</v>
          </cell>
        </row>
        <row r="135">
          <cell r="A135" t="str">
            <v>41X1,5</v>
          </cell>
          <cell r="B135">
            <v>41</v>
          </cell>
          <cell r="C135">
            <v>1.5</v>
          </cell>
          <cell r="D135">
            <v>366</v>
          </cell>
        </row>
        <row r="136">
          <cell r="A136" t="str">
            <v>42X1,5</v>
          </cell>
          <cell r="B136">
            <v>42</v>
          </cell>
          <cell r="C136">
            <v>1.5</v>
          </cell>
          <cell r="D136">
            <v>366</v>
          </cell>
        </row>
        <row r="137">
          <cell r="A137" t="str">
            <v>42X2</v>
          </cell>
          <cell r="B137">
            <v>42</v>
          </cell>
          <cell r="C137">
            <v>2</v>
          </cell>
          <cell r="D137">
            <v>366</v>
          </cell>
        </row>
        <row r="138">
          <cell r="A138" t="str">
            <v>42,4X1</v>
          </cell>
          <cell r="B138">
            <v>42.4</v>
          </cell>
          <cell r="C138">
            <v>1</v>
          </cell>
          <cell r="D138">
            <v>366</v>
          </cell>
        </row>
        <row r="139">
          <cell r="A139" t="str">
            <v>42,4X1,2</v>
          </cell>
          <cell r="B139">
            <v>42.4</v>
          </cell>
          <cell r="C139">
            <v>1.2</v>
          </cell>
          <cell r="D139">
            <v>366</v>
          </cell>
        </row>
        <row r="140">
          <cell r="A140" t="str">
            <v>42,4X1,5</v>
          </cell>
          <cell r="B140">
            <v>42.4</v>
          </cell>
          <cell r="C140">
            <v>1.5</v>
          </cell>
          <cell r="D140">
            <v>366</v>
          </cell>
        </row>
        <row r="141">
          <cell r="A141" t="str">
            <v>42,4X1,6</v>
          </cell>
          <cell r="B141">
            <v>42.4</v>
          </cell>
          <cell r="C141">
            <v>1.6</v>
          </cell>
          <cell r="D141">
            <v>366</v>
          </cell>
        </row>
        <row r="142">
          <cell r="A142" t="str">
            <v>42,4X2</v>
          </cell>
          <cell r="B142">
            <v>42.4</v>
          </cell>
          <cell r="C142">
            <v>2</v>
          </cell>
          <cell r="D142">
            <v>366</v>
          </cell>
        </row>
        <row r="143">
          <cell r="A143" t="str">
            <v>42,4X2,5</v>
          </cell>
          <cell r="B143">
            <v>42.4</v>
          </cell>
          <cell r="C143">
            <v>2.5</v>
          </cell>
          <cell r="D143">
            <v>264</v>
          </cell>
        </row>
        <row r="144">
          <cell r="A144" t="str">
            <v>42,4X2,6</v>
          </cell>
          <cell r="B144">
            <v>42.4</v>
          </cell>
          <cell r="C144">
            <v>2.6</v>
          </cell>
          <cell r="D144">
            <v>264</v>
          </cell>
        </row>
        <row r="145">
          <cell r="A145" t="str">
            <v>42,4X3</v>
          </cell>
          <cell r="B145">
            <v>42.4</v>
          </cell>
          <cell r="C145">
            <v>3</v>
          </cell>
          <cell r="D145">
            <v>264</v>
          </cell>
        </row>
        <row r="146">
          <cell r="A146" t="str">
            <v>42,4X3,2</v>
          </cell>
          <cell r="B146">
            <v>42.4</v>
          </cell>
          <cell r="C146">
            <v>3.2</v>
          </cell>
          <cell r="D146">
            <v>264</v>
          </cell>
        </row>
        <row r="147">
          <cell r="A147" t="str">
            <v>42,4X3,6</v>
          </cell>
          <cell r="B147">
            <v>42.4</v>
          </cell>
          <cell r="C147">
            <v>3.6</v>
          </cell>
          <cell r="D147">
            <v>264</v>
          </cell>
        </row>
        <row r="148">
          <cell r="A148" t="str">
            <v>43X1,5</v>
          </cell>
          <cell r="B148">
            <v>43</v>
          </cell>
          <cell r="C148">
            <v>1.5</v>
          </cell>
          <cell r="D148">
            <v>366</v>
          </cell>
        </row>
        <row r="149">
          <cell r="A149" t="str">
            <v>44,5X1,2</v>
          </cell>
          <cell r="B149">
            <v>44.5</v>
          </cell>
          <cell r="C149">
            <v>1.2</v>
          </cell>
          <cell r="D149">
            <v>366</v>
          </cell>
        </row>
        <row r="150">
          <cell r="A150" t="str">
            <v>44,5X1,5</v>
          </cell>
          <cell r="B150">
            <v>44.5</v>
          </cell>
          <cell r="C150">
            <v>1.5</v>
          </cell>
          <cell r="D150">
            <v>366</v>
          </cell>
        </row>
        <row r="151">
          <cell r="A151" t="str">
            <v>44,5X2</v>
          </cell>
          <cell r="B151">
            <v>44.5</v>
          </cell>
          <cell r="C151">
            <v>2</v>
          </cell>
          <cell r="D151">
            <v>366</v>
          </cell>
        </row>
        <row r="152">
          <cell r="A152" t="str">
            <v>44,5X2,5</v>
          </cell>
          <cell r="B152">
            <v>44.5</v>
          </cell>
          <cell r="C152">
            <v>2.5</v>
          </cell>
          <cell r="D152">
            <v>366</v>
          </cell>
        </row>
        <row r="153">
          <cell r="A153" t="str">
            <v>44,5X2,6</v>
          </cell>
          <cell r="B153">
            <v>44.5</v>
          </cell>
          <cell r="C153">
            <v>2.6</v>
          </cell>
          <cell r="D153">
            <v>366</v>
          </cell>
        </row>
        <row r="154">
          <cell r="A154" t="str">
            <v>44,5X3</v>
          </cell>
          <cell r="B154">
            <v>44.5</v>
          </cell>
          <cell r="C154">
            <v>3</v>
          </cell>
          <cell r="D154">
            <v>366</v>
          </cell>
        </row>
        <row r="155">
          <cell r="A155" t="str">
            <v>45X1</v>
          </cell>
          <cell r="B155">
            <v>45</v>
          </cell>
          <cell r="C155">
            <v>1</v>
          </cell>
          <cell r="D155">
            <v>366</v>
          </cell>
        </row>
        <row r="156">
          <cell r="A156" t="str">
            <v>45X1,2</v>
          </cell>
          <cell r="B156">
            <v>45</v>
          </cell>
          <cell r="C156">
            <v>1.2</v>
          </cell>
          <cell r="D156">
            <v>366</v>
          </cell>
        </row>
        <row r="157">
          <cell r="A157" t="str">
            <v>45X1,5</v>
          </cell>
          <cell r="B157">
            <v>45</v>
          </cell>
          <cell r="C157">
            <v>1.5</v>
          </cell>
          <cell r="D157">
            <v>366</v>
          </cell>
        </row>
        <row r="158">
          <cell r="A158" t="str">
            <v>45X2</v>
          </cell>
          <cell r="B158">
            <v>45</v>
          </cell>
          <cell r="C158">
            <v>2</v>
          </cell>
          <cell r="D158">
            <v>366</v>
          </cell>
        </row>
        <row r="159">
          <cell r="A159" t="str">
            <v>45X2,5</v>
          </cell>
          <cell r="B159">
            <v>45</v>
          </cell>
          <cell r="C159">
            <v>2.5</v>
          </cell>
          <cell r="D159">
            <v>366</v>
          </cell>
        </row>
        <row r="160">
          <cell r="A160" t="str">
            <v>48,3X1</v>
          </cell>
          <cell r="B160">
            <v>48.3</v>
          </cell>
          <cell r="C160">
            <v>1</v>
          </cell>
          <cell r="D160">
            <v>366</v>
          </cell>
        </row>
        <row r="161">
          <cell r="A161" t="str">
            <v>48,3X1,2</v>
          </cell>
          <cell r="B161">
            <v>48.3</v>
          </cell>
          <cell r="C161">
            <v>1.2</v>
          </cell>
          <cell r="D161">
            <v>366</v>
          </cell>
        </row>
        <row r="162">
          <cell r="A162" t="str">
            <v>48,3X1,5</v>
          </cell>
          <cell r="B162">
            <v>48.3</v>
          </cell>
          <cell r="C162">
            <v>1.5</v>
          </cell>
          <cell r="D162">
            <v>366</v>
          </cell>
        </row>
        <row r="163">
          <cell r="A163" t="str">
            <v>48,3X1,6</v>
          </cell>
          <cell r="B163">
            <v>48.3</v>
          </cell>
          <cell r="C163">
            <v>1.6</v>
          </cell>
          <cell r="D163">
            <v>366</v>
          </cell>
        </row>
        <row r="164">
          <cell r="A164" t="str">
            <v>48,3X2</v>
          </cell>
          <cell r="B164">
            <v>48.3</v>
          </cell>
          <cell r="C164">
            <v>2</v>
          </cell>
          <cell r="D164">
            <v>366</v>
          </cell>
        </row>
        <row r="165">
          <cell r="A165" t="str">
            <v>48,3X2,5</v>
          </cell>
          <cell r="B165">
            <v>48.3</v>
          </cell>
          <cell r="C165">
            <v>2.5</v>
          </cell>
          <cell r="D165">
            <v>264</v>
          </cell>
        </row>
        <row r="166">
          <cell r="A166" t="str">
            <v>48,3X2,6</v>
          </cell>
          <cell r="B166">
            <v>48.3</v>
          </cell>
          <cell r="C166">
            <v>2.6</v>
          </cell>
          <cell r="D166">
            <v>264</v>
          </cell>
        </row>
        <row r="167">
          <cell r="A167" t="str">
            <v>48,3X3</v>
          </cell>
          <cell r="B167">
            <v>48.3</v>
          </cell>
          <cell r="C167">
            <v>3</v>
          </cell>
          <cell r="D167">
            <v>264</v>
          </cell>
        </row>
        <row r="168">
          <cell r="A168" t="str">
            <v>48,3X3,2</v>
          </cell>
          <cell r="B168">
            <v>48.3</v>
          </cell>
          <cell r="C168">
            <v>3.2</v>
          </cell>
          <cell r="D168">
            <v>264</v>
          </cell>
        </row>
        <row r="169">
          <cell r="A169" t="str">
            <v>48,3X3,6</v>
          </cell>
          <cell r="B169">
            <v>48.3</v>
          </cell>
          <cell r="C169">
            <v>3.6</v>
          </cell>
          <cell r="D169">
            <v>264</v>
          </cell>
        </row>
        <row r="170">
          <cell r="A170" t="str">
            <v>50X1</v>
          </cell>
          <cell r="B170">
            <v>50</v>
          </cell>
          <cell r="C170">
            <v>1</v>
          </cell>
          <cell r="D170">
            <v>366</v>
          </cell>
        </row>
        <row r="171">
          <cell r="A171" t="str">
            <v>50X1,2</v>
          </cell>
          <cell r="B171">
            <v>50</v>
          </cell>
          <cell r="C171">
            <v>1.2</v>
          </cell>
          <cell r="D171">
            <v>366</v>
          </cell>
        </row>
        <row r="172">
          <cell r="A172" t="str">
            <v>50X1,5</v>
          </cell>
          <cell r="B172">
            <v>50</v>
          </cell>
          <cell r="C172">
            <v>1.5</v>
          </cell>
          <cell r="D172">
            <v>366</v>
          </cell>
        </row>
        <row r="173">
          <cell r="A173" t="str">
            <v>50X2</v>
          </cell>
          <cell r="B173">
            <v>50</v>
          </cell>
          <cell r="C173">
            <v>2</v>
          </cell>
          <cell r="D173">
            <v>366</v>
          </cell>
        </row>
        <row r="174">
          <cell r="A174" t="str">
            <v>50X2,5</v>
          </cell>
          <cell r="B174">
            <v>50</v>
          </cell>
          <cell r="C174">
            <v>2.5</v>
          </cell>
          <cell r="D174">
            <v>264</v>
          </cell>
        </row>
        <row r="175">
          <cell r="A175" t="str">
            <v>50X3</v>
          </cell>
          <cell r="B175">
            <v>50</v>
          </cell>
          <cell r="C175">
            <v>3</v>
          </cell>
          <cell r="D175">
            <v>264</v>
          </cell>
        </row>
        <row r="176">
          <cell r="A176" t="str">
            <v>50,8X1</v>
          </cell>
          <cell r="B176">
            <v>50.8</v>
          </cell>
          <cell r="C176">
            <v>1</v>
          </cell>
          <cell r="D176">
            <v>366</v>
          </cell>
        </row>
        <row r="177">
          <cell r="A177" t="str">
            <v>50,8X1,2</v>
          </cell>
          <cell r="B177">
            <v>50.8</v>
          </cell>
          <cell r="C177">
            <v>1.2</v>
          </cell>
          <cell r="D177">
            <v>366</v>
          </cell>
        </row>
        <row r="178">
          <cell r="A178" t="str">
            <v>50,8X1,5</v>
          </cell>
          <cell r="B178">
            <v>50.8</v>
          </cell>
          <cell r="C178">
            <v>1.5</v>
          </cell>
          <cell r="D178">
            <v>366</v>
          </cell>
        </row>
        <row r="179">
          <cell r="A179" t="str">
            <v>50,8X1,6</v>
          </cell>
          <cell r="B179">
            <v>50.8</v>
          </cell>
          <cell r="C179">
            <v>1.6</v>
          </cell>
          <cell r="D179">
            <v>366</v>
          </cell>
        </row>
        <row r="180">
          <cell r="A180" t="str">
            <v>50,8X1,65</v>
          </cell>
          <cell r="B180">
            <v>50.8</v>
          </cell>
          <cell r="C180">
            <v>1.65</v>
          </cell>
          <cell r="D180">
            <v>366</v>
          </cell>
        </row>
        <row r="181">
          <cell r="A181" t="str">
            <v>50,8X2</v>
          </cell>
          <cell r="B181">
            <v>50.8</v>
          </cell>
          <cell r="C181">
            <v>2</v>
          </cell>
          <cell r="D181">
            <v>366</v>
          </cell>
        </row>
        <row r="182">
          <cell r="A182" t="str">
            <v>50,8X2,11</v>
          </cell>
          <cell r="B182">
            <v>50.8</v>
          </cell>
          <cell r="C182">
            <v>2.11</v>
          </cell>
          <cell r="D182">
            <v>366</v>
          </cell>
        </row>
        <row r="183">
          <cell r="A183" t="str">
            <v>50,8X2,5</v>
          </cell>
          <cell r="B183">
            <v>50.8</v>
          </cell>
          <cell r="C183">
            <v>2.5</v>
          </cell>
          <cell r="D183">
            <v>264</v>
          </cell>
        </row>
        <row r="184">
          <cell r="A184" t="str">
            <v>50,8X2,6</v>
          </cell>
          <cell r="B184">
            <v>50.8</v>
          </cell>
          <cell r="C184">
            <v>2.6</v>
          </cell>
          <cell r="D184">
            <v>264</v>
          </cell>
        </row>
        <row r="185">
          <cell r="A185" t="str">
            <v>50,8X3</v>
          </cell>
          <cell r="B185">
            <v>50.8</v>
          </cell>
          <cell r="C185">
            <v>3</v>
          </cell>
          <cell r="D185">
            <v>264</v>
          </cell>
        </row>
        <row r="186">
          <cell r="A186" t="str">
            <v>51X1</v>
          </cell>
          <cell r="B186">
            <v>51</v>
          </cell>
          <cell r="C186">
            <v>1</v>
          </cell>
          <cell r="D186">
            <v>366</v>
          </cell>
        </row>
        <row r="187">
          <cell r="A187" t="str">
            <v>51X1,2</v>
          </cell>
          <cell r="B187">
            <v>51</v>
          </cell>
          <cell r="C187">
            <v>1.2</v>
          </cell>
          <cell r="D187">
            <v>366</v>
          </cell>
        </row>
        <row r="188">
          <cell r="A188" t="str">
            <v>51X1,5</v>
          </cell>
          <cell r="B188">
            <v>51</v>
          </cell>
          <cell r="C188">
            <v>1.5</v>
          </cell>
          <cell r="D188">
            <v>366</v>
          </cell>
        </row>
        <row r="189">
          <cell r="A189" t="str">
            <v>51X2</v>
          </cell>
          <cell r="B189">
            <v>51</v>
          </cell>
          <cell r="C189">
            <v>2</v>
          </cell>
          <cell r="D189">
            <v>366</v>
          </cell>
        </row>
        <row r="190">
          <cell r="A190" t="str">
            <v>52X1</v>
          </cell>
          <cell r="B190">
            <v>52</v>
          </cell>
          <cell r="C190">
            <v>1</v>
          </cell>
          <cell r="D190">
            <v>366</v>
          </cell>
        </row>
        <row r="191">
          <cell r="A191" t="str">
            <v>52X1,2</v>
          </cell>
          <cell r="B191">
            <v>52</v>
          </cell>
          <cell r="C191">
            <v>1.2</v>
          </cell>
          <cell r="D191">
            <v>366</v>
          </cell>
        </row>
        <row r="192">
          <cell r="A192" t="str">
            <v>52X1,5</v>
          </cell>
          <cell r="B192">
            <v>52</v>
          </cell>
          <cell r="C192">
            <v>1.5</v>
          </cell>
          <cell r="D192">
            <v>366</v>
          </cell>
        </row>
        <row r="193">
          <cell r="A193" t="str">
            <v>52X2</v>
          </cell>
          <cell r="B193">
            <v>52</v>
          </cell>
          <cell r="C193">
            <v>2</v>
          </cell>
          <cell r="D193">
            <v>366</v>
          </cell>
        </row>
        <row r="194">
          <cell r="A194" t="str">
            <v>53X1,5</v>
          </cell>
          <cell r="B194">
            <v>53</v>
          </cell>
          <cell r="C194">
            <v>1.5</v>
          </cell>
          <cell r="D194">
            <v>366</v>
          </cell>
        </row>
        <row r="195">
          <cell r="A195" t="str">
            <v>54X1</v>
          </cell>
          <cell r="B195">
            <v>54</v>
          </cell>
          <cell r="C195">
            <v>1</v>
          </cell>
          <cell r="D195">
            <v>264</v>
          </cell>
        </row>
        <row r="196">
          <cell r="A196" t="str">
            <v>54X1,2</v>
          </cell>
          <cell r="B196">
            <v>54</v>
          </cell>
          <cell r="C196">
            <v>1.2</v>
          </cell>
          <cell r="D196">
            <v>264</v>
          </cell>
        </row>
        <row r="197">
          <cell r="A197" t="str">
            <v>54X1,5</v>
          </cell>
          <cell r="B197">
            <v>54</v>
          </cell>
          <cell r="C197">
            <v>1.5</v>
          </cell>
          <cell r="D197">
            <v>264</v>
          </cell>
        </row>
        <row r="198">
          <cell r="A198" t="str">
            <v>54X2</v>
          </cell>
          <cell r="B198">
            <v>54</v>
          </cell>
          <cell r="C198">
            <v>2</v>
          </cell>
          <cell r="D198">
            <v>264</v>
          </cell>
        </row>
        <row r="199">
          <cell r="A199" t="str">
            <v>57X1,2</v>
          </cell>
          <cell r="B199">
            <v>57</v>
          </cell>
          <cell r="C199">
            <v>1.2</v>
          </cell>
          <cell r="D199">
            <v>264</v>
          </cell>
        </row>
        <row r="200">
          <cell r="A200" t="str">
            <v>57X1,5</v>
          </cell>
          <cell r="B200">
            <v>57</v>
          </cell>
          <cell r="C200">
            <v>1.5</v>
          </cell>
          <cell r="D200">
            <v>264</v>
          </cell>
        </row>
        <row r="201">
          <cell r="A201" t="str">
            <v>57X2</v>
          </cell>
          <cell r="B201">
            <v>57</v>
          </cell>
          <cell r="C201">
            <v>2</v>
          </cell>
          <cell r="D201">
            <v>264</v>
          </cell>
        </row>
        <row r="202">
          <cell r="A202" t="str">
            <v>57X2,5</v>
          </cell>
          <cell r="B202">
            <v>57</v>
          </cell>
          <cell r="C202">
            <v>2.5</v>
          </cell>
          <cell r="D202">
            <v>144</v>
          </cell>
        </row>
        <row r="203">
          <cell r="A203" t="str">
            <v>57X3</v>
          </cell>
          <cell r="B203">
            <v>57</v>
          </cell>
          <cell r="C203">
            <v>3</v>
          </cell>
          <cell r="D203">
            <v>144</v>
          </cell>
        </row>
        <row r="204">
          <cell r="A204" t="str">
            <v>60X1</v>
          </cell>
          <cell r="B204">
            <v>60</v>
          </cell>
          <cell r="C204">
            <v>1</v>
          </cell>
          <cell r="D204">
            <v>222</v>
          </cell>
        </row>
        <row r="205">
          <cell r="A205" t="str">
            <v>60,3X1</v>
          </cell>
          <cell r="B205">
            <v>60.3</v>
          </cell>
          <cell r="C205">
            <v>1</v>
          </cell>
          <cell r="D205">
            <v>222</v>
          </cell>
        </row>
        <row r="206">
          <cell r="A206" t="str">
            <v>60,3X1,2</v>
          </cell>
          <cell r="B206">
            <v>60.3</v>
          </cell>
          <cell r="C206">
            <v>1.2</v>
          </cell>
          <cell r="D206">
            <v>222</v>
          </cell>
        </row>
        <row r="207">
          <cell r="A207" t="str">
            <v>60,3X1,5</v>
          </cell>
          <cell r="B207">
            <v>60.3</v>
          </cell>
          <cell r="C207">
            <v>1.5</v>
          </cell>
          <cell r="D207">
            <v>222</v>
          </cell>
        </row>
        <row r="208">
          <cell r="A208" t="str">
            <v>60,3X1,6</v>
          </cell>
          <cell r="B208">
            <v>60.3</v>
          </cell>
          <cell r="C208">
            <v>1.6</v>
          </cell>
          <cell r="D208">
            <v>222</v>
          </cell>
        </row>
        <row r="209">
          <cell r="A209" t="str">
            <v>60,3X2</v>
          </cell>
          <cell r="B209">
            <v>60.3</v>
          </cell>
          <cell r="C209">
            <v>2</v>
          </cell>
          <cell r="D209">
            <v>222</v>
          </cell>
        </row>
        <row r="210">
          <cell r="A210" t="str">
            <v>60,3X2,5</v>
          </cell>
          <cell r="B210">
            <v>60.3</v>
          </cell>
          <cell r="C210">
            <v>2.5</v>
          </cell>
          <cell r="D210">
            <v>222</v>
          </cell>
        </row>
        <row r="211">
          <cell r="A211" t="str">
            <v>60,3X2,6</v>
          </cell>
          <cell r="B211">
            <v>60.3</v>
          </cell>
          <cell r="C211">
            <v>2.6</v>
          </cell>
          <cell r="D211">
            <v>222</v>
          </cell>
        </row>
        <row r="212">
          <cell r="A212" t="str">
            <v>60,3X3</v>
          </cell>
          <cell r="B212">
            <v>60.3</v>
          </cell>
          <cell r="C212">
            <v>3</v>
          </cell>
          <cell r="D212">
            <v>144</v>
          </cell>
        </row>
        <row r="213">
          <cell r="A213" t="str">
            <v>60,3X3,2</v>
          </cell>
          <cell r="B213">
            <v>60.3</v>
          </cell>
          <cell r="C213">
            <v>3.2</v>
          </cell>
          <cell r="D213">
            <v>144</v>
          </cell>
        </row>
        <row r="214">
          <cell r="A214" t="str">
            <v>60,3X3,6</v>
          </cell>
          <cell r="B214">
            <v>60.3</v>
          </cell>
          <cell r="C214">
            <v>3.6</v>
          </cell>
          <cell r="D214">
            <v>144</v>
          </cell>
        </row>
        <row r="215">
          <cell r="A215" t="str">
            <v>60,3X4</v>
          </cell>
          <cell r="B215">
            <v>60.3</v>
          </cell>
          <cell r="C215">
            <v>4</v>
          </cell>
          <cell r="D215">
            <v>144</v>
          </cell>
        </row>
        <row r="216">
          <cell r="A216" t="str">
            <v>63,5X1,2</v>
          </cell>
          <cell r="B216">
            <v>63.5</v>
          </cell>
          <cell r="C216">
            <v>1.2</v>
          </cell>
          <cell r="D216">
            <v>222</v>
          </cell>
        </row>
        <row r="217">
          <cell r="A217" t="str">
            <v>63,5X1,5</v>
          </cell>
          <cell r="B217">
            <v>63.5</v>
          </cell>
          <cell r="C217">
            <v>1.5</v>
          </cell>
          <cell r="D217">
            <v>222</v>
          </cell>
        </row>
        <row r="218">
          <cell r="A218" t="str">
            <v>63,5X1,6</v>
          </cell>
          <cell r="B218">
            <v>63.5</v>
          </cell>
          <cell r="C218">
            <v>1.6</v>
          </cell>
          <cell r="D218">
            <v>222</v>
          </cell>
        </row>
        <row r="219">
          <cell r="A219" t="str">
            <v>63,5X2</v>
          </cell>
          <cell r="B219">
            <v>63.5</v>
          </cell>
          <cell r="C219">
            <v>2</v>
          </cell>
          <cell r="D219">
            <v>222</v>
          </cell>
        </row>
        <row r="220">
          <cell r="A220" t="str">
            <v>63,5X2,5</v>
          </cell>
          <cell r="B220">
            <v>63.5</v>
          </cell>
          <cell r="C220">
            <v>2.5</v>
          </cell>
          <cell r="D220">
            <v>222</v>
          </cell>
        </row>
        <row r="221">
          <cell r="A221" t="str">
            <v>63,5X2,6</v>
          </cell>
          <cell r="B221">
            <v>63.5</v>
          </cell>
          <cell r="C221">
            <v>2.6</v>
          </cell>
          <cell r="D221">
            <v>222</v>
          </cell>
        </row>
        <row r="222">
          <cell r="A222" t="str">
            <v>63,5X3</v>
          </cell>
          <cell r="B222">
            <v>63.5</v>
          </cell>
          <cell r="C222">
            <v>3</v>
          </cell>
          <cell r="D222">
            <v>144</v>
          </cell>
        </row>
        <row r="223">
          <cell r="A223" t="str">
            <v>70X1,2</v>
          </cell>
          <cell r="B223">
            <v>70</v>
          </cell>
          <cell r="C223">
            <v>1.2</v>
          </cell>
          <cell r="D223">
            <v>144</v>
          </cell>
        </row>
        <row r="224">
          <cell r="A224" t="str">
            <v>70X1,5</v>
          </cell>
          <cell r="B224">
            <v>70</v>
          </cell>
          <cell r="C224">
            <v>1.5</v>
          </cell>
          <cell r="D224">
            <v>144</v>
          </cell>
        </row>
        <row r="225">
          <cell r="A225" t="str">
            <v>70X2</v>
          </cell>
          <cell r="B225">
            <v>70</v>
          </cell>
          <cell r="C225">
            <v>2</v>
          </cell>
          <cell r="D225">
            <v>144</v>
          </cell>
        </row>
        <row r="226">
          <cell r="A226" t="str">
            <v>70X2</v>
          </cell>
          <cell r="B226">
            <v>70</v>
          </cell>
          <cell r="C226">
            <v>2</v>
          </cell>
          <cell r="D226">
            <v>144</v>
          </cell>
        </row>
        <row r="227">
          <cell r="A227" t="str">
            <v>70X2,5</v>
          </cell>
          <cell r="B227">
            <v>70</v>
          </cell>
          <cell r="C227">
            <v>2.5</v>
          </cell>
          <cell r="D227">
            <v>144</v>
          </cell>
        </row>
        <row r="228">
          <cell r="A228" t="str">
            <v>70X3</v>
          </cell>
          <cell r="B228">
            <v>70</v>
          </cell>
          <cell r="C228">
            <v>3</v>
          </cell>
          <cell r="D228">
            <v>144</v>
          </cell>
        </row>
        <row r="229">
          <cell r="A229" t="str">
            <v>73X1,5</v>
          </cell>
          <cell r="B229">
            <v>73</v>
          </cell>
          <cell r="C229">
            <v>1.5</v>
          </cell>
          <cell r="D229">
            <v>144</v>
          </cell>
        </row>
        <row r="230">
          <cell r="A230" t="str">
            <v>76,1X1,2</v>
          </cell>
          <cell r="B230">
            <v>76.099999999999994</v>
          </cell>
          <cell r="C230">
            <v>1.2</v>
          </cell>
          <cell r="D230">
            <v>144</v>
          </cell>
        </row>
        <row r="231">
          <cell r="A231" t="str">
            <v>76,1X1,5</v>
          </cell>
          <cell r="B231">
            <v>76.099999999999994</v>
          </cell>
          <cell r="C231">
            <v>1.5</v>
          </cell>
          <cell r="D231">
            <v>144</v>
          </cell>
        </row>
        <row r="232">
          <cell r="A232" t="str">
            <v>76,1X1,6</v>
          </cell>
          <cell r="B232">
            <v>76.099999999999994</v>
          </cell>
          <cell r="C232">
            <v>1.6</v>
          </cell>
          <cell r="D232">
            <v>144</v>
          </cell>
        </row>
        <row r="233">
          <cell r="A233" t="str">
            <v>76,1X2</v>
          </cell>
          <cell r="B233">
            <v>76.099999999999994</v>
          </cell>
          <cell r="C233">
            <v>2</v>
          </cell>
          <cell r="D233">
            <v>144</v>
          </cell>
        </row>
        <row r="234">
          <cell r="A234" t="str">
            <v>76,1X2</v>
          </cell>
          <cell r="B234">
            <v>76.099999999999994</v>
          </cell>
          <cell r="C234">
            <v>2</v>
          </cell>
          <cell r="D234">
            <v>144</v>
          </cell>
        </row>
        <row r="235">
          <cell r="A235" t="str">
            <v>76,1X2,5</v>
          </cell>
          <cell r="B235">
            <v>76.099999999999994</v>
          </cell>
          <cell r="C235">
            <v>2.5</v>
          </cell>
          <cell r="D235">
            <v>144</v>
          </cell>
        </row>
        <row r="236">
          <cell r="A236" t="str">
            <v>76,1X2,6</v>
          </cell>
          <cell r="B236">
            <v>76.099999999999994</v>
          </cell>
          <cell r="C236">
            <v>2.6</v>
          </cell>
          <cell r="D236">
            <v>144</v>
          </cell>
        </row>
        <row r="237">
          <cell r="A237" t="str">
            <v>76,1X3</v>
          </cell>
          <cell r="B237">
            <v>76.099999999999994</v>
          </cell>
          <cell r="C237">
            <v>3</v>
          </cell>
          <cell r="D237">
            <v>144</v>
          </cell>
        </row>
        <row r="238">
          <cell r="A238" t="str">
            <v>76,1X3,2</v>
          </cell>
          <cell r="B238">
            <v>76.099999999999994</v>
          </cell>
          <cell r="C238">
            <v>3.2</v>
          </cell>
          <cell r="D238">
            <v>144</v>
          </cell>
        </row>
        <row r="239">
          <cell r="A239" t="str">
            <v>76,1X3,6</v>
          </cell>
          <cell r="B239">
            <v>76.099999999999994</v>
          </cell>
          <cell r="C239">
            <v>3.6</v>
          </cell>
          <cell r="D239">
            <v>114</v>
          </cell>
        </row>
        <row r="240">
          <cell r="A240" t="str">
            <v>76,1X4</v>
          </cell>
          <cell r="B240">
            <v>76.099999999999994</v>
          </cell>
          <cell r="C240">
            <v>4</v>
          </cell>
          <cell r="D240">
            <v>114</v>
          </cell>
        </row>
        <row r="241">
          <cell r="A241" t="str">
            <v>80X1,2</v>
          </cell>
          <cell r="B241">
            <v>80</v>
          </cell>
          <cell r="C241">
            <v>1.2</v>
          </cell>
          <cell r="D241">
            <v>114</v>
          </cell>
        </row>
        <row r="242">
          <cell r="A242" t="str">
            <v>80X1,5</v>
          </cell>
          <cell r="B242">
            <v>80</v>
          </cell>
          <cell r="C242">
            <v>1.5</v>
          </cell>
          <cell r="D242">
            <v>114</v>
          </cell>
        </row>
        <row r="243">
          <cell r="A243" t="str">
            <v>80X2</v>
          </cell>
          <cell r="B243">
            <v>80</v>
          </cell>
          <cell r="C243">
            <v>2</v>
          </cell>
          <cell r="D243">
            <v>114</v>
          </cell>
        </row>
        <row r="244">
          <cell r="A244" t="str">
            <v>80X2,5</v>
          </cell>
          <cell r="B244">
            <v>80</v>
          </cell>
          <cell r="C244">
            <v>2.5</v>
          </cell>
          <cell r="D244">
            <v>114</v>
          </cell>
        </row>
        <row r="245">
          <cell r="A245" t="str">
            <v>80X3</v>
          </cell>
          <cell r="B245">
            <v>80</v>
          </cell>
          <cell r="C245">
            <v>3</v>
          </cell>
          <cell r="D245">
            <v>114</v>
          </cell>
        </row>
        <row r="246">
          <cell r="A246" t="str">
            <v>83X1,5</v>
          </cell>
          <cell r="B246">
            <v>83</v>
          </cell>
          <cell r="C246">
            <v>1.5</v>
          </cell>
          <cell r="D246">
            <v>114</v>
          </cell>
        </row>
        <row r="247">
          <cell r="A247" t="str">
            <v>84X2</v>
          </cell>
          <cell r="B247">
            <v>84</v>
          </cell>
          <cell r="C247">
            <v>2</v>
          </cell>
          <cell r="D247">
            <v>114</v>
          </cell>
        </row>
        <row r="248">
          <cell r="A248" t="str">
            <v>84X2</v>
          </cell>
          <cell r="B248">
            <v>84</v>
          </cell>
          <cell r="C248">
            <v>2</v>
          </cell>
          <cell r="D248">
            <v>114</v>
          </cell>
        </row>
        <row r="249">
          <cell r="A249" t="str">
            <v>85X1,5</v>
          </cell>
          <cell r="B249">
            <v>85</v>
          </cell>
          <cell r="C249">
            <v>1.5</v>
          </cell>
          <cell r="D249">
            <v>114</v>
          </cell>
        </row>
        <row r="250">
          <cell r="A250" t="str">
            <v>85X2</v>
          </cell>
          <cell r="B250">
            <v>85</v>
          </cell>
          <cell r="C250">
            <v>2</v>
          </cell>
          <cell r="D250">
            <v>114</v>
          </cell>
        </row>
        <row r="251">
          <cell r="A251" t="str">
            <v>85X2</v>
          </cell>
          <cell r="B251">
            <v>85</v>
          </cell>
          <cell r="C251">
            <v>2</v>
          </cell>
          <cell r="D251">
            <v>114</v>
          </cell>
        </row>
        <row r="252">
          <cell r="A252" t="str">
            <v>88,9X1,2</v>
          </cell>
          <cell r="B252">
            <v>88.9</v>
          </cell>
          <cell r="C252">
            <v>1.2</v>
          </cell>
          <cell r="D252">
            <v>114</v>
          </cell>
        </row>
        <row r="253">
          <cell r="A253" t="str">
            <v>88,9X1,5</v>
          </cell>
          <cell r="B253">
            <v>88.9</v>
          </cell>
          <cell r="C253">
            <v>1.5</v>
          </cell>
          <cell r="D253">
            <v>114</v>
          </cell>
        </row>
        <row r="254">
          <cell r="A254" t="str">
            <v>88,9X1,6</v>
          </cell>
          <cell r="B254">
            <v>88.9</v>
          </cell>
          <cell r="C254">
            <v>1.6</v>
          </cell>
          <cell r="D254">
            <v>114</v>
          </cell>
        </row>
        <row r="255">
          <cell r="A255" t="str">
            <v>88,9X2</v>
          </cell>
          <cell r="B255">
            <v>88.9</v>
          </cell>
          <cell r="C255">
            <v>2</v>
          </cell>
          <cell r="D255">
            <v>114</v>
          </cell>
        </row>
        <row r="256">
          <cell r="A256" t="str">
            <v>88,9X2,5</v>
          </cell>
          <cell r="B256">
            <v>88.9</v>
          </cell>
          <cell r="C256">
            <v>2.5</v>
          </cell>
          <cell r="D256">
            <v>114</v>
          </cell>
        </row>
        <row r="257">
          <cell r="A257" t="str">
            <v>88,9X2,6</v>
          </cell>
          <cell r="B257">
            <v>88.9</v>
          </cell>
          <cell r="C257">
            <v>2.6</v>
          </cell>
          <cell r="D257">
            <v>114</v>
          </cell>
        </row>
        <row r="258">
          <cell r="A258" t="str">
            <v>88,9X3</v>
          </cell>
          <cell r="B258">
            <v>88.9</v>
          </cell>
          <cell r="C258">
            <v>3</v>
          </cell>
          <cell r="D258">
            <v>114</v>
          </cell>
        </row>
        <row r="259">
          <cell r="A259" t="str">
            <v>88,9X3,2</v>
          </cell>
          <cell r="B259">
            <v>88.9</v>
          </cell>
          <cell r="C259">
            <v>3.2</v>
          </cell>
          <cell r="D259">
            <v>114</v>
          </cell>
        </row>
        <row r="260">
          <cell r="A260" t="str">
            <v>88,9X3,6</v>
          </cell>
          <cell r="B260">
            <v>88.9</v>
          </cell>
          <cell r="C260">
            <v>3.6</v>
          </cell>
          <cell r="D260">
            <v>96</v>
          </cell>
        </row>
        <row r="261">
          <cell r="A261" t="str">
            <v>88,9X4</v>
          </cell>
          <cell r="B261">
            <v>88.9</v>
          </cell>
          <cell r="C261">
            <v>4</v>
          </cell>
          <cell r="D261">
            <v>96</v>
          </cell>
        </row>
        <row r="262">
          <cell r="A262" t="str">
            <v>88,9X5</v>
          </cell>
          <cell r="B262">
            <v>88.9</v>
          </cell>
          <cell r="C262">
            <v>5</v>
          </cell>
          <cell r="D262">
            <v>96</v>
          </cell>
        </row>
        <row r="263">
          <cell r="A263" t="str">
            <v>94X1,2</v>
          </cell>
          <cell r="B263">
            <v>94</v>
          </cell>
          <cell r="C263">
            <v>1.2</v>
          </cell>
          <cell r="D263">
            <v>96</v>
          </cell>
        </row>
        <row r="264">
          <cell r="A264" t="str">
            <v>101,6X1,5</v>
          </cell>
          <cell r="B264">
            <v>101.6</v>
          </cell>
          <cell r="C264">
            <v>1.5</v>
          </cell>
          <cell r="D264">
            <v>114</v>
          </cell>
        </row>
        <row r="265">
          <cell r="A265" t="str">
            <v>101,6X1,6</v>
          </cell>
          <cell r="B265">
            <v>101.6</v>
          </cell>
          <cell r="C265">
            <v>1.6</v>
          </cell>
          <cell r="D265">
            <v>114</v>
          </cell>
        </row>
        <row r="266">
          <cell r="A266" t="str">
            <v>101,6X2</v>
          </cell>
          <cell r="B266">
            <v>101.6</v>
          </cell>
          <cell r="C266">
            <v>2</v>
          </cell>
          <cell r="D266">
            <v>114</v>
          </cell>
        </row>
        <row r="267">
          <cell r="A267" t="str">
            <v>101,6X2</v>
          </cell>
          <cell r="B267">
            <v>101.6</v>
          </cell>
          <cell r="C267">
            <v>2</v>
          </cell>
          <cell r="D267">
            <v>114</v>
          </cell>
        </row>
        <row r="268">
          <cell r="A268" t="str">
            <v>101,6X2,5</v>
          </cell>
          <cell r="B268">
            <v>101.6</v>
          </cell>
          <cell r="C268">
            <v>2.5</v>
          </cell>
          <cell r="D268">
            <v>114</v>
          </cell>
        </row>
        <row r="269">
          <cell r="A269" t="str">
            <v>101,6X2,6</v>
          </cell>
          <cell r="B269">
            <v>101.6</v>
          </cell>
          <cell r="C269">
            <v>2.6</v>
          </cell>
          <cell r="D269">
            <v>114</v>
          </cell>
        </row>
        <row r="270">
          <cell r="A270" t="str">
            <v>101,6X3</v>
          </cell>
          <cell r="B270">
            <v>101.6</v>
          </cell>
          <cell r="C270">
            <v>3</v>
          </cell>
          <cell r="D270">
            <v>114</v>
          </cell>
        </row>
        <row r="271">
          <cell r="A271" t="str">
            <v>101,6X3,2</v>
          </cell>
          <cell r="B271">
            <v>101.6</v>
          </cell>
          <cell r="C271">
            <v>3.2</v>
          </cell>
          <cell r="D271">
            <v>114</v>
          </cell>
        </row>
        <row r="272">
          <cell r="A272" t="str">
            <v>101,6X3,6</v>
          </cell>
          <cell r="B272">
            <v>101.6</v>
          </cell>
          <cell r="C272">
            <v>3.6</v>
          </cell>
          <cell r="D272">
            <v>114</v>
          </cell>
        </row>
        <row r="273">
          <cell r="A273" t="str">
            <v>101,6X4</v>
          </cell>
          <cell r="B273">
            <v>101.6</v>
          </cell>
          <cell r="C273">
            <v>4</v>
          </cell>
          <cell r="D273">
            <v>114</v>
          </cell>
        </row>
        <row r="274">
          <cell r="A274" t="str">
            <v>103X1,5</v>
          </cell>
          <cell r="B274">
            <v>103</v>
          </cell>
          <cell r="C274">
            <v>1.5</v>
          </cell>
          <cell r="D274">
            <v>96</v>
          </cell>
        </row>
        <row r="275">
          <cell r="A275" t="str">
            <v>104X2</v>
          </cell>
          <cell r="B275">
            <v>104</v>
          </cell>
          <cell r="C275">
            <v>2</v>
          </cell>
          <cell r="D275">
            <v>114</v>
          </cell>
        </row>
        <row r="276">
          <cell r="A276" t="str">
            <v>104X2</v>
          </cell>
          <cell r="B276">
            <v>104</v>
          </cell>
          <cell r="C276">
            <v>2</v>
          </cell>
          <cell r="D276">
            <v>114</v>
          </cell>
        </row>
        <row r="277">
          <cell r="A277" t="str">
            <v>108X1,5</v>
          </cell>
          <cell r="B277">
            <v>108</v>
          </cell>
          <cell r="C277">
            <v>1.5</v>
          </cell>
          <cell r="D277">
            <v>96</v>
          </cell>
        </row>
        <row r="278">
          <cell r="A278" t="str">
            <v>108X2</v>
          </cell>
          <cell r="B278">
            <v>108</v>
          </cell>
          <cell r="C278">
            <v>2</v>
          </cell>
          <cell r="D278">
            <v>96</v>
          </cell>
        </row>
        <row r="279">
          <cell r="A279" t="str">
            <v>108X3</v>
          </cell>
          <cell r="B279">
            <v>108</v>
          </cell>
          <cell r="C279">
            <v>3</v>
          </cell>
          <cell r="D279">
            <v>96</v>
          </cell>
        </row>
        <row r="280">
          <cell r="A280" t="str">
            <v>108X4</v>
          </cell>
          <cell r="B280">
            <v>108</v>
          </cell>
          <cell r="C280">
            <v>4</v>
          </cell>
          <cell r="D280">
            <v>60</v>
          </cell>
        </row>
        <row r="281">
          <cell r="A281" t="str">
            <v>114,3X1,5</v>
          </cell>
          <cell r="B281">
            <v>114.3</v>
          </cell>
          <cell r="C281">
            <v>1.5</v>
          </cell>
          <cell r="D281">
            <v>114</v>
          </cell>
        </row>
        <row r="282">
          <cell r="A282" t="str">
            <v>114,3X1,6</v>
          </cell>
          <cell r="B282">
            <v>114.3</v>
          </cell>
          <cell r="C282">
            <v>1.6</v>
          </cell>
          <cell r="D282">
            <v>114</v>
          </cell>
        </row>
        <row r="283">
          <cell r="A283" t="str">
            <v>114,3X2</v>
          </cell>
          <cell r="B283">
            <v>114.3</v>
          </cell>
          <cell r="C283">
            <v>2</v>
          </cell>
          <cell r="D283">
            <v>114</v>
          </cell>
        </row>
        <row r="284">
          <cell r="A284" t="str">
            <v>114,3X2,5</v>
          </cell>
          <cell r="B284">
            <v>114.3</v>
          </cell>
          <cell r="C284">
            <v>2.5</v>
          </cell>
          <cell r="D284">
            <v>114</v>
          </cell>
        </row>
        <row r="285">
          <cell r="A285" t="str">
            <v>114,3X2,6</v>
          </cell>
          <cell r="B285">
            <v>114.3</v>
          </cell>
          <cell r="C285">
            <v>2.6</v>
          </cell>
          <cell r="D285">
            <v>114</v>
          </cell>
        </row>
        <row r="286">
          <cell r="A286" t="str">
            <v>114,3X3</v>
          </cell>
          <cell r="B286">
            <v>114.3</v>
          </cell>
          <cell r="C286">
            <v>3</v>
          </cell>
          <cell r="D286">
            <v>114</v>
          </cell>
        </row>
        <row r="287">
          <cell r="A287" t="str">
            <v>114,3X3,2</v>
          </cell>
          <cell r="B287">
            <v>114.3</v>
          </cell>
          <cell r="C287">
            <v>3.2</v>
          </cell>
          <cell r="D287">
            <v>114</v>
          </cell>
        </row>
        <row r="288">
          <cell r="A288" t="str">
            <v>114,3X3,6</v>
          </cell>
          <cell r="B288">
            <v>114.3</v>
          </cell>
          <cell r="C288">
            <v>3.6</v>
          </cell>
          <cell r="D288">
            <v>96</v>
          </cell>
        </row>
        <row r="289">
          <cell r="A289" t="str">
            <v>114,3X4</v>
          </cell>
          <cell r="B289">
            <v>114.3</v>
          </cell>
          <cell r="C289">
            <v>4</v>
          </cell>
          <cell r="D289">
            <v>60</v>
          </cell>
        </row>
        <row r="290">
          <cell r="A290" t="str">
            <v>114,3X5</v>
          </cell>
          <cell r="B290">
            <v>114.3</v>
          </cell>
          <cell r="C290">
            <v>5</v>
          </cell>
          <cell r="D290">
            <v>60</v>
          </cell>
        </row>
        <row r="291">
          <cell r="A291" t="str">
            <v>127X1,5</v>
          </cell>
          <cell r="B291">
            <v>127</v>
          </cell>
          <cell r="C291">
            <v>1.5</v>
          </cell>
          <cell r="D291">
            <v>60</v>
          </cell>
        </row>
        <row r="292">
          <cell r="A292" t="str">
            <v>127X2</v>
          </cell>
          <cell r="B292">
            <v>127</v>
          </cell>
          <cell r="C292">
            <v>2</v>
          </cell>
          <cell r="D292">
            <v>60</v>
          </cell>
        </row>
        <row r="293">
          <cell r="A293" t="str">
            <v>128X1,5</v>
          </cell>
          <cell r="B293">
            <v>128</v>
          </cell>
          <cell r="C293">
            <v>1.5</v>
          </cell>
          <cell r="D293">
            <v>60</v>
          </cell>
        </row>
        <row r="294">
          <cell r="A294" t="str">
            <v>129X1,5</v>
          </cell>
          <cell r="B294">
            <v>129</v>
          </cell>
          <cell r="C294">
            <v>1.5</v>
          </cell>
          <cell r="D294">
            <v>60</v>
          </cell>
        </row>
        <row r="295">
          <cell r="A295" t="str">
            <v>129X2</v>
          </cell>
          <cell r="B295">
            <v>129</v>
          </cell>
          <cell r="C295">
            <v>2</v>
          </cell>
          <cell r="D295">
            <v>60</v>
          </cell>
        </row>
        <row r="296">
          <cell r="A296" t="str">
            <v>129X2</v>
          </cell>
          <cell r="B296">
            <v>129</v>
          </cell>
          <cell r="C296">
            <v>2</v>
          </cell>
          <cell r="D296">
            <v>60</v>
          </cell>
        </row>
        <row r="297">
          <cell r="A297" t="str">
            <v>129X3</v>
          </cell>
          <cell r="B297">
            <v>129</v>
          </cell>
          <cell r="C297">
            <v>3</v>
          </cell>
          <cell r="D297">
            <v>60</v>
          </cell>
        </row>
        <row r="298">
          <cell r="A298" t="str">
            <v>139,7X1,5</v>
          </cell>
          <cell r="B298">
            <v>139.69999999999999</v>
          </cell>
          <cell r="C298">
            <v>1.5</v>
          </cell>
          <cell r="D298">
            <v>60</v>
          </cell>
        </row>
        <row r="299">
          <cell r="A299" t="str">
            <v>139,7X2</v>
          </cell>
          <cell r="B299">
            <v>139.69999999999999</v>
          </cell>
          <cell r="C299">
            <v>2</v>
          </cell>
          <cell r="D299">
            <v>60</v>
          </cell>
        </row>
        <row r="300">
          <cell r="A300" t="str">
            <v>139,7X2,6</v>
          </cell>
          <cell r="B300">
            <v>139.69999999999999</v>
          </cell>
          <cell r="C300">
            <v>2.6</v>
          </cell>
          <cell r="D300">
            <v>60</v>
          </cell>
        </row>
        <row r="301">
          <cell r="A301" t="str">
            <v>139,7X3</v>
          </cell>
          <cell r="B301">
            <v>139.69999999999999</v>
          </cell>
          <cell r="C301">
            <v>3</v>
          </cell>
          <cell r="D301">
            <v>60</v>
          </cell>
        </row>
        <row r="302">
          <cell r="A302" t="str">
            <v>139,7X3,6</v>
          </cell>
          <cell r="B302">
            <v>139.69999999999999</v>
          </cell>
          <cell r="C302">
            <v>3.6</v>
          </cell>
          <cell r="D302">
            <v>60</v>
          </cell>
        </row>
        <row r="303">
          <cell r="A303" t="str">
            <v>139,7X4</v>
          </cell>
          <cell r="B303">
            <v>139.69999999999999</v>
          </cell>
          <cell r="C303">
            <v>4</v>
          </cell>
          <cell r="D303">
            <v>60</v>
          </cell>
        </row>
        <row r="304">
          <cell r="A304" t="str">
            <v>153X1,5</v>
          </cell>
          <cell r="B304">
            <v>153</v>
          </cell>
          <cell r="C304">
            <v>1.5</v>
          </cell>
          <cell r="D304">
            <v>60</v>
          </cell>
        </row>
        <row r="305">
          <cell r="A305" t="str">
            <v>154X2</v>
          </cell>
          <cell r="B305">
            <v>154</v>
          </cell>
          <cell r="C305">
            <v>2</v>
          </cell>
          <cell r="D305">
            <v>60</v>
          </cell>
        </row>
        <row r="306">
          <cell r="A306" t="str">
            <v>154X2</v>
          </cell>
          <cell r="B306">
            <v>154</v>
          </cell>
          <cell r="C306">
            <v>2</v>
          </cell>
          <cell r="D306">
            <v>60</v>
          </cell>
        </row>
        <row r="307">
          <cell r="A307" t="str">
            <v>154X3</v>
          </cell>
          <cell r="B307">
            <v>154</v>
          </cell>
          <cell r="C307">
            <v>3</v>
          </cell>
          <cell r="D307">
            <v>60</v>
          </cell>
        </row>
        <row r="308">
          <cell r="A308" t="str">
            <v>155X2,5</v>
          </cell>
          <cell r="B308">
            <v>155</v>
          </cell>
          <cell r="C308">
            <v>2.5</v>
          </cell>
          <cell r="D308">
            <v>60</v>
          </cell>
        </row>
        <row r="309">
          <cell r="A309" t="str">
            <v>156X3</v>
          </cell>
          <cell r="B309">
            <v>156</v>
          </cell>
          <cell r="C309">
            <v>3</v>
          </cell>
          <cell r="D309">
            <v>60</v>
          </cell>
        </row>
        <row r="310">
          <cell r="A310" t="str">
            <v>159X2</v>
          </cell>
          <cell r="B310">
            <v>159</v>
          </cell>
          <cell r="C310">
            <v>2</v>
          </cell>
          <cell r="D310">
            <v>84</v>
          </cell>
        </row>
        <row r="311">
          <cell r="A311" t="str">
            <v>159X3</v>
          </cell>
          <cell r="B311">
            <v>159</v>
          </cell>
          <cell r="C311">
            <v>3</v>
          </cell>
          <cell r="D311">
            <v>84</v>
          </cell>
        </row>
        <row r="312">
          <cell r="A312" t="str">
            <v>159X4</v>
          </cell>
          <cell r="B312">
            <v>159</v>
          </cell>
          <cell r="C312">
            <v>4</v>
          </cell>
          <cell r="D312">
            <v>84</v>
          </cell>
        </row>
        <row r="313">
          <cell r="A313" t="str">
            <v>168,3X2</v>
          </cell>
          <cell r="B313">
            <v>168.3</v>
          </cell>
          <cell r="C313">
            <v>2</v>
          </cell>
          <cell r="D313">
            <v>42</v>
          </cell>
        </row>
        <row r="314">
          <cell r="A314" t="str">
            <v>168,3X2,6</v>
          </cell>
          <cell r="B314">
            <v>168.3</v>
          </cell>
          <cell r="C314">
            <v>2.6</v>
          </cell>
          <cell r="D314">
            <v>42</v>
          </cell>
        </row>
        <row r="315">
          <cell r="A315" t="str">
            <v>168,3X3</v>
          </cell>
          <cell r="B315">
            <v>168.3</v>
          </cell>
          <cell r="C315">
            <v>3</v>
          </cell>
          <cell r="D315">
            <v>42</v>
          </cell>
        </row>
        <row r="316">
          <cell r="A316" t="str">
            <v>168,3X3,6</v>
          </cell>
          <cell r="B316">
            <v>168.3</v>
          </cell>
          <cell r="C316">
            <v>3.6</v>
          </cell>
          <cell r="D316">
            <v>42</v>
          </cell>
        </row>
        <row r="317">
          <cell r="A317" t="str">
            <v>168,3X4</v>
          </cell>
          <cell r="B317">
            <v>168.3</v>
          </cell>
          <cell r="C317">
            <v>4</v>
          </cell>
          <cell r="D317">
            <v>42</v>
          </cell>
        </row>
        <row r="318">
          <cell r="A318" t="str">
            <v>168,3X5</v>
          </cell>
          <cell r="B318">
            <v>168.3</v>
          </cell>
          <cell r="C318">
            <v>5</v>
          </cell>
          <cell r="D318">
            <v>42</v>
          </cell>
        </row>
        <row r="319">
          <cell r="A319" t="str">
            <v>203X1,5</v>
          </cell>
          <cell r="B319">
            <v>203</v>
          </cell>
          <cell r="C319">
            <v>1.5</v>
          </cell>
          <cell r="D319">
            <v>42</v>
          </cell>
        </row>
        <row r="320">
          <cell r="A320" t="str">
            <v>204X2</v>
          </cell>
          <cell r="B320">
            <v>204</v>
          </cell>
          <cell r="C320">
            <v>2</v>
          </cell>
          <cell r="D320">
            <v>42</v>
          </cell>
        </row>
        <row r="321">
          <cell r="A321" t="str">
            <v>204X2</v>
          </cell>
          <cell r="B321">
            <v>204</v>
          </cell>
          <cell r="C321">
            <v>2</v>
          </cell>
          <cell r="D321">
            <v>42</v>
          </cell>
        </row>
        <row r="322">
          <cell r="A322" t="str">
            <v>205X2,5</v>
          </cell>
          <cell r="B322">
            <v>205</v>
          </cell>
          <cell r="C322">
            <v>2.5</v>
          </cell>
          <cell r="D322">
            <v>42</v>
          </cell>
        </row>
        <row r="323">
          <cell r="A323" t="str">
            <v>206X3</v>
          </cell>
          <cell r="B323">
            <v>206</v>
          </cell>
          <cell r="C323">
            <v>3</v>
          </cell>
          <cell r="D323">
            <v>42</v>
          </cell>
        </row>
        <row r="324">
          <cell r="A324" t="str">
            <v>219,1X2</v>
          </cell>
          <cell r="B324">
            <v>219.1</v>
          </cell>
          <cell r="C324">
            <v>2</v>
          </cell>
          <cell r="D324">
            <v>42</v>
          </cell>
        </row>
        <row r="325">
          <cell r="A325" t="str">
            <v>219,1X2,6</v>
          </cell>
          <cell r="B325">
            <v>219.1</v>
          </cell>
          <cell r="C325">
            <v>2.6</v>
          </cell>
          <cell r="D325">
            <v>42</v>
          </cell>
        </row>
        <row r="326">
          <cell r="A326" t="str">
            <v>219,1X3</v>
          </cell>
          <cell r="B326">
            <v>219.1</v>
          </cell>
          <cell r="C326">
            <v>3</v>
          </cell>
          <cell r="D326">
            <v>42</v>
          </cell>
        </row>
        <row r="327">
          <cell r="A327" t="str">
            <v>219,1X3,6</v>
          </cell>
          <cell r="B327">
            <v>219.1</v>
          </cell>
          <cell r="C327">
            <v>3.6</v>
          </cell>
          <cell r="D327">
            <v>30</v>
          </cell>
        </row>
        <row r="328">
          <cell r="A328" t="str">
            <v>219,1X4</v>
          </cell>
          <cell r="B328">
            <v>219.1</v>
          </cell>
          <cell r="C328">
            <v>4</v>
          </cell>
          <cell r="D328">
            <v>30</v>
          </cell>
        </row>
        <row r="329">
          <cell r="A329" t="str">
            <v>219,1X5</v>
          </cell>
          <cell r="B329">
            <v>219.1</v>
          </cell>
          <cell r="C329">
            <v>5</v>
          </cell>
          <cell r="D329">
            <v>30</v>
          </cell>
        </row>
        <row r="330">
          <cell r="A330" t="str">
            <v>254X2</v>
          </cell>
          <cell r="B330">
            <v>254</v>
          </cell>
          <cell r="C330">
            <v>2</v>
          </cell>
        </row>
        <row r="331">
          <cell r="A331" t="str">
            <v>255X2,5</v>
          </cell>
          <cell r="B331">
            <v>255</v>
          </cell>
          <cell r="C331">
            <v>2.5</v>
          </cell>
        </row>
        <row r="332">
          <cell r="A332" t="str">
            <v>256X3</v>
          </cell>
          <cell r="B332">
            <v>256</v>
          </cell>
          <cell r="C332">
            <v>3</v>
          </cell>
          <cell r="D332">
            <v>48</v>
          </cell>
        </row>
        <row r="333">
          <cell r="A333" t="str">
            <v>273X2</v>
          </cell>
          <cell r="B333">
            <v>273</v>
          </cell>
          <cell r="C333">
            <v>2</v>
          </cell>
          <cell r="D333">
            <v>72</v>
          </cell>
        </row>
        <row r="334">
          <cell r="A334" t="str">
            <v>273X2,6</v>
          </cell>
          <cell r="B334">
            <v>273</v>
          </cell>
          <cell r="C334">
            <v>2.6</v>
          </cell>
          <cell r="D334">
            <v>72</v>
          </cell>
        </row>
        <row r="335">
          <cell r="A335" t="str">
            <v>273X3</v>
          </cell>
          <cell r="B335">
            <v>273</v>
          </cell>
          <cell r="C335">
            <v>3</v>
          </cell>
          <cell r="D335">
            <v>48</v>
          </cell>
        </row>
        <row r="336">
          <cell r="A336" t="str">
            <v>273X3,6</v>
          </cell>
          <cell r="B336">
            <v>273</v>
          </cell>
          <cell r="C336">
            <v>3.6</v>
          </cell>
          <cell r="D336">
            <v>48</v>
          </cell>
        </row>
        <row r="337">
          <cell r="A337" t="str">
            <v>273X4</v>
          </cell>
          <cell r="B337">
            <v>273</v>
          </cell>
          <cell r="C337">
            <v>4</v>
          </cell>
          <cell r="D337">
            <v>48</v>
          </cell>
        </row>
        <row r="338">
          <cell r="A338" t="str">
            <v>304X2</v>
          </cell>
          <cell r="B338">
            <v>304</v>
          </cell>
          <cell r="C338">
            <v>2</v>
          </cell>
          <cell r="D338">
            <v>54</v>
          </cell>
        </row>
        <row r="339">
          <cell r="A339" t="str">
            <v>306X3</v>
          </cell>
          <cell r="B339">
            <v>306</v>
          </cell>
          <cell r="C339">
            <v>3</v>
          </cell>
          <cell r="D339">
            <v>30</v>
          </cell>
        </row>
        <row r="340">
          <cell r="A340" t="str">
            <v>323,9X2</v>
          </cell>
          <cell r="B340">
            <v>323.89999999999998</v>
          </cell>
          <cell r="C340">
            <v>2</v>
          </cell>
          <cell r="D340">
            <v>36</v>
          </cell>
        </row>
        <row r="341">
          <cell r="A341" t="str">
            <v>323,9X3</v>
          </cell>
          <cell r="B341">
            <v>323.89999999999998</v>
          </cell>
          <cell r="C341">
            <v>3</v>
          </cell>
          <cell r="D341">
            <v>36</v>
          </cell>
        </row>
        <row r="342">
          <cell r="A342" t="str">
            <v>323,9X4</v>
          </cell>
          <cell r="B342">
            <v>323.89999999999998</v>
          </cell>
          <cell r="C342">
            <v>4</v>
          </cell>
          <cell r="D342">
            <v>30</v>
          </cell>
        </row>
        <row r="343">
          <cell r="A343" t="str">
            <v>355,6X3</v>
          </cell>
          <cell r="B343">
            <v>355.6</v>
          </cell>
          <cell r="C343">
            <v>3</v>
          </cell>
          <cell r="D343">
            <v>36</v>
          </cell>
        </row>
        <row r="344">
          <cell r="A344" t="str">
            <v>355,6X4</v>
          </cell>
          <cell r="B344">
            <v>355.6</v>
          </cell>
          <cell r="C344">
            <v>4</v>
          </cell>
          <cell r="D344">
            <v>36</v>
          </cell>
        </row>
        <row r="345">
          <cell r="A345" t="str">
            <v>406,4X3</v>
          </cell>
          <cell r="B345">
            <v>406.4</v>
          </cell>
          <cell r="C345">
            <v>3</v>
          </cell>
          <cell r="D345">
            <v>30</v>
          </cell>
        </row>
        <row r="346">
          <cell r="A346" t="str">
            <v>406,4X4</v>
          </cell>
          <cell r="B346">
            <v>406.4</v>
          </cell>
          <cell r="C346">
            <v>4</v>
          </cell>
          <cell r="D346">
            <v>30</v>
          </cell>
        </row>
      </sheetData>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838"/>
  <sheetViews>
    <sheetView showGridLines="0" tabSelected="1" topLeftCell="B1" zoomScale="110" zoomScaleNormal="110" workbookViewId="0">
      <pane ySplit="1" topLeftCell="A3724" activePane="bottomLeft" state="frozen"/>
      <selection activeCell="U15" sqref="U15"/>
      <selection pane="bottomLeft" activeCell="H3749" sqref="H3749"/>
    </sheetView>
  </sheetViews>
  <sheetFormatPr defaultColWidth="9.140625" defaultRowHeight="12.75" customHeight="1"/>
  <cols>
    <col min="1" max="1" width="5.42578125" style="2" hidden="1" customWidth="1"/>
    <col min="2" max="2" width="17.42578125" style="2" bestFit="1" customWidth="1"/>
    <col min="3" max="3" width="32.7109375" style="2" customWidth="1"/>
    <col min="4" max="4" width="14.28515625" style="2" customWidth="1"/>
    <col min="5" max="5" width="4.140625" style="2" customWidth="1"/>
    <col min="6" max="6" width="5.5703125" style="357" customWidth="1"/>
    <col min="7" max="7" width="15" style="190" bestFit="1" customWidth="1"/>
    <col min="8" max="8" width="9.28515625" style="190" bestFit="1" customWidth="1"/>
    <col min="9" max="9" width="10.42578125" style="190" bestFit="1" customWidth="1"/>
    <col min="10" max="10" width="5.140625" style="683" bestFit="1" customWidth="1"/>
    <col min="11" max="16384" width="9.140625" style="2"/>
  </cols>
  <sheetData>
    <row r="1" spans="1:10" ht="43.5" customHeight="1">
      <c r="A1" s="1" t="s">
        <v>2085</v>
      </c>
      <c r="B1" s="4"/>
      <c r="C1" s="1" t="s">
        <v>1090</v>
      </c>
      <c r="D1" s="1" t="s">
        <v>1091</v>
      </c>
      <c r="E1" s="1" t="s">
        <v>1092</v>
      </c>
      <c r="F1" s="147" t="s">
        <v>2084</v>
      </c>
      <c r="G1" s="188" t="s">
        <v>13686</v>
      </c>
      <c r="H1" s="358" t="s">
        <v>3128</v>
      </c>
      <c r="I1" s="189" t="s">
        <v>13687</v>
      </c>
      <c r="J1" s="684" t="s">
        <v>411</v>
      </c>
    </row>
    <row r="2" spans="1:10" ht="12.75" customHeight="1">
      <c r="A2" s="2">
        <v>1</v>
      </c>
      <c r="B2" s="3" t="s">
        <v>1093</v>
      </c>
      <c r="C2" s="3" t="s">
        <v>1094</v>
      </c>
      <c r="D2" s="3"/>
      <c r="E2" s="3" t="s">
        <v>1095</v>
      </c>
      <c r="F2" s="357" t="s">
        <v>14747</v>
      </c>
      <c r="I2" s="190">
        <f>IF(F2="KZ",0,G2+H2)</f>
        <v>0</v>
      </c>
    </row>
    <row r="3" spans="1:10" ht="12.75" customHeight="1">
      <c r="A3" s="2">
        <v>2</v>
      </c>
      <c r="B3" s="3" t="s">
        <v>1096</v>
      </c>
      <c r="C3" s="3" t="s">
        <v>1097</v>
      </c>
      <c r="D3" s="3"/>
      <c r="E3" s="3" t="s">
        <v>1098</v>
      </c>
      <c r="F3" s="357" t="s">
        <v>14747</v>
      </c>
      <c r="I3" s="190">
        <f t="shared" ref="I3:I67" si="0">IF(F3="KZ",0,G3+H3)</f>
        <v>0</v>
      </c>
    </row>
    <row r="4" spans="1:10" ht="12.75" customHeight="1">
      <c r="A4" s="2">
        <v>3</v>
      </c>
      <c r="B4" s="3" t="s">
        <v>1099</v>
      </c>
      <c r="C4" s="3" t="s">
        <v>1100</v>
      </c>
      <c r="D4" s="3"/>
      <c r="E4" s="3" t="s">
        <v>1101</v>
      </c>
      <c r="F4" s="357" t="s">
        <v>14747</v>
      </c>
      <c r="I4" s="190">
        <f t="shared" si="0"/>
        <v>0</v>
      </c>
    </row>
    <row r="5" spans="1:10" ht="12.75" customHeight="1">
      <c r="A5" s="2">
        <v>4</v>
      </c>
      <c r="B5" s="3" t="s">
        <v>1102</v>
      </c>
      <c r="C5" s="3" t="s">
        <v>1103</v>
      </c>
      <c r="D5" s="3"/>
      <c r="E5" s="3" t="s">
        <v>1104</v>
      </c>
      <c r="F5" s="357" t="s">
        <v>14747</v>
      </c>
      <c r="I5" s="190">
        <f t="shared" si="0"/>
        <v>0</v>
      </c>
    </row>
    <row r="6" spans="1:10" ht="12.75" customHeight="1">
      <c r="A6" s="2">
        <v>5</v>
      </c>
      <c r="B6" s="3" t="s">
        <v>1105</v>
      </c>
      <c r="C6" s="3" t="s">
        <v>1106</v>
      </c>
      <c r="D6" s="3"/>
      <c r="E6" s="3" t="s">
        <v>1107</v>
      </c>
      <c r="F6" s="357" t="s">
        <v>14747</v>
      </c>
      <c r="I6" s="190">
        <f t="shared" si="0"/>
        <v>0</v>
      </c>
    </row>
    <row r="7" spans="1:10" ht="12.75" customHeight="1">
      <c r="A7" s="2">
        <v>6</v>
      </c>
      <c r="B7" s="3" t="s">
        <v>1108</v>
      </c>
      <c r="C7" s="3" t="s">
        <v>1109</v>
      </c>
      <c r="D7" s="3"/>
      <c r="E7" s="3" t="s">
        <v>1110</v>
      </c>
      <c r="F7" s="357" t="s">
        <v>14747</v>
      </c>
      <c r="I7" s="190">
        <f t="shared" si="0"/>
        <v>0</v>
      </c>
    </row>
    <row r="8" spans="1:10" ht="12.75" customHeight="1">
      <c r="A8" s="2">
        <v>7</v>
      </c>
      <c r="B8" s="3" t="s">
        <v>1111</v>
      </c>
      <c r="C8" s="3" t="s">
        <v>1112</v>
      </c>
      <c r="D8" s="3"/>
      <c r="E8" s="3" t="s">
        <v>1113</v>
      </c>
      <c r="F8" s="357" t="s">
        <v>14747</v>
      </c>
      <c r="I8" s="190">
        <f t="shared" si="0"/>
        <v>0</v>
      </c>
    </row>
    <row r="9" spans="1:10" ht="12.75" customHeight="1">
      <c r="A9" s="2">
        <v>8</v>
      </c>
      <c r="B9" s="3" t="s">
        <v>1114</v>
      </c>
      <c r="C9" s="3" t="s">
        <v>1115</v>
      </c>
      <c r="D9" s="3"/>
      <c r="E9" s="3" t="s">
        <v>1116</v>
      </c>
      <c r="F9" s="357" t="s">
        <v>14747</v>
      </c>
      <c r="I9" s="190">
        <f t="shared" si="0"/>
        <v>0</v>
      </c>
    </row>
    <row r="10" spans="1:10" ht="12.75" customHeight="1">
      <c r="A10" s="2">
        <v>9</v>
      </c>
      <c r="B10" s="3" t="s">
        <v>1117</v>
      </c>
      <c r="C10" s="3" t="s">
        <v>1118</v>
      </c>
      <c r="D10" s="3" t="s">
        <v>1119</v>
      </c>
      <c r="E10" s="3" t="s">
        <v>1120</v>
      </c>
      <c r="G10" s="190">
        <f>ANG!D32</f>
        <v>3.36</v>
      </c>
      <c r="I10" s="190">
        <f t="shared" si="0"/>
        <v>3.36</v>
      </c>
    </row>
    <row r="11" spans="1:10" ht="12.75" customHeight="1">
      <c r="A11" s="2">
        <v>10</v>
      </c>
      <c r="B11" s="3" t="s">
        <v>1121</v>
      </c>
      <c r="C11" s="3" t="s">
        <v>1122</v>
      </c>
      <c r="D11" s="3" t="s">
        <v>1123</v>
      </c>
      <c r="E11" s="3" t="s">
        <v>1124</v>
      </c>
      <c r="G11" s="190">
        <f>ANG!D8</f>
        <v>3.76</v>
      </c>
      <c r="I11" s="190">
        <f t="shared" si="0"/>
        <v>3.76</v>
      </c>
    </row>
    <row r="12" spans="1:10" ht="12.75" customHeight="1">
      <c r="A12" s="2">
        <v>11</v>
      </c>
      <c r="B12" s="3" t="s">
        <v>1125</v>
      </c>
      <c r="C12" s="3" t="s">
        <v>1126</v>
      </c>
      <c r="D12" s="3" t="s">
        <v>1127</v>
      </c>
      <c r="E12" s="3" t="s">
        <v>1128</v>
      </c>
      <c r="G12" s="190">
        <f>ANG!D10</f>
        <v>3.59</v>
      </c>
      <c r="I12" s="190">
        <f t="shared" si="0"/>
        <v>3.59</v>
      </c>
    </row>
    <row r="13" spans="1:10" ht="12.75" customHeight="1">
      <c r="A13" s="2">
        <v>12</v>
      </c>
      <c r="B13" s="3" t="s">
        <v>1129</v>
      </c>
      <c r="C13" s="3" t="s">
        <v>1130</v>
      </c>
      <c r="D13" s="3" t="s">
        <v>1131</v>
      </c>
      <c r="E13" s="3" t="s">
        <v>1132</v>
      </c>
      <c r="G13" s="190">
        <f>ANG!D11</f>
        <v>3.59</v>
      </c>
      <c r="I13" s="190">
        <f t="shared" si="0"/>
        <v>3.59</v>
      </c>
    </row>
    <row r="14" spans="1:10" ht="12.75" customHeight="1">
      <c r="A14" s="2">
        <v>13</v>
      </c>
      <c r="B14" s="3" t="s">
        <v>1133</v>
      </c>
      <c r="C14" s="3" t="s">
        <v>1134</v>
      </c>
      <c r="D14" s="3" t="s">
        <v>1135</v>
      </c>
      <c r="E14" s="3" t="s">
        <v>1136</v>
      </c>
      <c r="G14" s="190">
        <f>ANG!D12</f>
        <v>3.59</v>
      </c>
      <c r="I14" s="190">
        <f t="shared" si="0"/>
        <v>3.59</v>
      </c>
    </row>
    <row r="15" spans="1:10" ht="12.75" customHeight="1">
      <c r="A15" s="2">
        <v>14</v>
      </c>
      <c r="B15" s="3" t="s">
        <v>1137</v>
      </c>
      <c r="C15" s="3" t="s">
        <v>1138</v>
      </c>
      <c r="D15" s="3" t="s">
        <v>1139</v>
      </c>
      <c r="E15" s="3" t="s">
        <v>1140</v>
      </c>
      <c r="G15" s="190">
        <f>ANG!D14</f>
        <v>3.46</v>
      </c>
      <c r="I15" s="190">
        <f t="shared" si="0"/>
        <v>3.46</v>
      </c>
    </row>
    <row r="16" spans="1:10" ht="12.75" customHeight="1">
      <c r="A16" s="2">
        <v>15</v>
      </c>
      <c r="B16" s="3" t="s">
        <v>1141</v>
      </c>
      <c r="C16" s="3" t="s">
        <v>1142</v>
      </c>
      <c r="D16" s="3" t="s">
        <v>1143</v>
      </c>
      <c r="E16" s="3" t="s">
        <v>1144</v>
      </c>
      <c r="G16" s="190">
        <f>ANG!D15</f>
        <v>3.46</v>
      </c>
      <c r="H16" s="190">
        <v>0.31</v>
      </c>
      <c r="I16" s="190">
        <f t="shared" si="0"/>
        <v>3.77</v>
      </c>
    </row>
    <row r="17" spans="1:9" ht="12.75" customHeight="1">
      <c r="A17" s="2">
        <v>16</v>
      </c>
      <c r="B17" s="3" t="s">
        <v>1145</v>
      </c>
      <c r="C17" s="3" t="s">
        <v>1146</v>
      </c>
      <c r="D17" s="3" t="s">
        <v>1147</v>
      </c>
      <c r="E17" s="3" t="s">
        <v>1148</v>
      </c>
      <c r="G17" s="190">
        <f>ANG!D16</f>
        <v>3.36</v>
      </c>
      <c r="H17" s="190">
        <v>0.41</v>
      </c>
      <c r="I17" s="190">
        <f t="shared" si="0"/>
        <v>3.77</v>
      </c>
    </row>
    <row r="18" spans="1:9" ht="12.75" customHeight="1">
      <c r="A18" s="2">
        <v>17</v>
      </c>
      <c r="B18" s="3" t="s">
        <v>1149</v>
      </c>
      <c r="C18" s="3" t="s">
        <v>1150</v>
      </c>
      <c r="D18" s="3" t="s">
        <v>1151</v>
      </c>
      <c r="E18" s="3" t="s">
        <v>1152</v>
      </c>
      <c r="F18" s="685" t="s">
        <v>14747</v>
      </c>
      <c r="G18" s="190">
        <f>ANG!B18</f>
        <v>3</v>
      </c>
      <c r="H18" s="190">
        <v>0.4</v>
      </c>
      <c r="I18" s="190">
        <f t="shared" si="0"/>
        <v>0</v>
      </c>
    </row>
    <row r="19" spans="1:9" ht="12.75" customHeight="1">
      <c r="A19" s="2">
        <v>18</v>
      </c>
      <c r="B19" s="3" t="s">
        <v>1153</v>
      </c>
      <c r="C19" s="3" t="s">
        <v>1154</v>
      </c>
      <c r="D19" s="3" t="s">
        <v>1155</v>
      </c>
      <c r="E19" s="3" t="s">
        <v>1156</v>
      </c>
      <c r="G19" s="190">
        <f>ANG!D19</f>
        <v>3.36</v>
      </c>
      <c r="I19" s="190">
        <f t="shared" si="0"/>
        <v>3.36</v>
      </c>
    </row>
    <row r="20" spans="1:9" ht="12.75" customHeight="1">
      <c r="A20" s="2">
        <v>19</v>
      </c>
      <c r="B20" s="3" t="s">
        <v>1157</v>
      </c>
      <c r="C20" s="3" t="s">
        <v>1158</v>
      </c>
      <c r="D20" s="3" t="s">
        <v>1159</v>
      </c>
      <c r="E20" s="3" t="s">
        <v>1160</v>
      </c>
      <c r="G20" s="190">
        <f>ANG!D21</f>
        <v>3.36</v>
      </c>
      <c r="I20" s="190">
        <f t="shared" si="0"/>
        <v>3.36</v>
      </c>
    </row>
    <row r="21" spans="1:9" ht="12.75" customHeight="1">
      <c r="A21" s="2">
        <v>20</v>
      </c>
      <c r="B21" s="3" t="s">
        <v>15087</v>
      </c>
      <c r="C21" s="3" t="s">
        <v>1161</v>
      </c>
      <c r="D21" s="3" t="s">
        <v>1162</v>
      </c>
      <c r="E21" s="3" t="s">
        <v>1163</v>
      </c>
      <c r="G21" s="190">
        <f>ANG!D22</f>
        <v>3.36</v>
      </c>
      <c r="I21" s="190">
        <f t="shared" si="0"/>
        <v>3.36</v>
      </c>
    </row>
    <row r="22" spans="1:9" ht="12.75" customHeight="1">
      <c r="A22" s="2">
        <v>21</v>
      </c>
      <c r="B22" s="3" t="s">
        <v>1164</v>
      </c>
      <c r="C22" s="3" t="s">
        <v>1165</v>
      </c>
      <c r="D22" s="3" t="s">
        <v>1166</v>
      </c>
      <c r="E22" s="3" t="s">
        <v>1167</v>
      </c>
      <c r="G22" s="190">
        <f>ANG!D23</f>
        <v>3.36</v>
      </c>
      <c r="H22" s="190">
        <v>0.11</v>
      </c>
      <c r="I22" s="190">
        <f t="shared" si="0"/>
        <v>3.4699999999999998</v>
      </c>
    </row>
    <row r="23" spans="1:9" ht="12.75" customHeight="1">
      <c r="A23" s="2">
        <v>22</v>
      </c>
      <c r="B23" s="3" t="s">
        <v>1168</v>
      </c>
      <c r="C23" s="3" t="s">
        <v>1169</v>
      </c>
      <c r="D23" s="3" t="s">
        <v>1170</v>
      </c>
      <c r="E23" s="3" t="s">
        <v>1171</v>
      </c>
      <c r="F23" s="357" t="s">
        <v>14747</v>
      </c>
      <c r="I23" s="190">
        <f t="shared" si="0"/>
        <v>0</v>
      </c>
    </row>
    <row r="24" spans="1:9" ht="12.75" customHeight="1">
      <c r="B24" s="3" t="s">
        <v>15148</v>
      </c>
      <c r="C24" s="3" t="s">
        <v>1115</v>
      </c>
      <c r="D24" s="3" t="s">
        <v>7183</v>
      </c>
      <c r="E24" s="3" t="s">
        <v>3</v>
      </c>
      <c r="F24" s="685" t="s">
        <v>14747</v>
      </c>
      <c r="G24" s="190">
        <f>ANG!D25</f>
        <v>3.36</v>
      </c>
      <c r="I24" s="190">
        <f t="shared" si="0"/>
        <v>0</v>
      </c>
    </row>
    <row r="25" spans="1:9" ht="12.75" customHeight="1">
      <c r="A25" s="2">
        <v>23</v>
      </c>
      <c r="B25" s="3" t="s">
        <v>1172</v>
      </c>
      <c r="C25" s="3" t="s">
        <v>1173</v>
      </c>
      <c r="D25" s="3" t="s">
        <v>1174</v>
      </c>
      <c r="E25" s="3" t="s">
        <v>1175</v>
      </c>
      <c r="G25" s="190">
        <f>ANG!D26</f>
        <v>3.36</v>
      </c>
      <c r="I25" s="190">
        <f t="shared" si="0"/>
        <v>3.36</v>
      </c>
    </row>
    <row r="26" spans="1:9" ht="12.75" customHeight="1">
      <c r="A26" s="2">
        <v>24</v>
      </c>
      <c r="B26" s="3" t="s">
        <v>1176</v>
      </c>
      <c r="C26" s="3" t="s">
        <v>1177</v>
      </c>
      <c r="D26" s="3" t="s">
        <v>1178</v>
      </c>
      <c r="E26" s="3" t="s">
        <v>1179</v>
      </c>
      <c r="G26" s="190">
        <f>ANG!D28</f>
        <v>3.36</v>
      </c>
      <c r="I26" s="190">
        <f t="shared" si="0"/>
        <v>3.36</v>
      </c>
    </row>
    <row r="27" spans="1:9" ht="12.75" customHeight="1">
      <c r="A27" s="2">
        <v>25</v>
      </c>
      <c r="B27" s="3" t="s">
        <v>1180</v>
      </c>
      <c r="C27" s="3" t="s">
        <v>1181</v>
      </c>
      <c r="D27" s="3" t="s">
        <v>1182</v>
      </c>
      <c r="E27" s="3" t="s">
        <v>1183</v>
      </c>
      <c r="F27" s="357" t="s">
        <v>14747</v>
      </c>
      <c r="I27" s="190">
        <f t="shared" si="0"/>
        <v>0</v>
      </c>
    </row>
    <row r="28" spans="1:9" ht="12.75" customHeight="1">
      <c r="A28" s="2">
        <v>26</v>
      </c>
      <c r="B28" s="3" t="s">
        <v>1184</v>
      </c>
      <c r="C28" s="3" t="s">
        <v>1185</v>
      </c>
      <c r="D28" s="3" t="s">
        <v>1186</v>
      </c>
      <c r="E28" s="3" t="s">
        <v>1187</v>
      </c>
      <c r="G28" s="190">
        <f>ANG!D30</f>
        <v>3.36</v>
      </c>
      <c r="I28" s="190">
        <f t="shared" si="0"/>
        <v>3.36</v>
      </c>
    </row>
    <row r="29" spans="1:9" ht="12.75" customHeight="1">
      <c r="A29" s="2">
        <v>27</v>
      </c>
      <c r="B29" s="3" t="s">
        <v>1188</v>
      </c>
      <c r="C29" s="3" t="s">
        <v>1189</v>
      </c>
      <c r="D29" s="3"/>
      <c r="E29" s="3" t="s">
        <v>1190</v>
      </c>
      <c r="F29" s="357" t="s">
        <v>14747</v>
      </c>
      <c r="I29" s="190">
        <f t="shared" si="0"/>
        <v>0</v>
      </c>
    </row>
    <row r="30" spans="1:9" ht="12.75" customHeight="1">
      <c r="A30" s="2">
        <v>28</v>
      </c>
      <c r="B30" s="3" t="s">
        <v>1191</v>
      </c>
      <c r="C30" s="3" t="s">
        <v>1192</v>
      </c>
      <c r="D30" s="3"/>
      <c r="E30" s="3" t="s">
        <v>1193</v>
      </c>
      <c r="F30" s="357" t="s">
        <v>14747</v>
      </c>
      <c r="I30" s="190">
        <f t="shared" si="0"/>
        <v>0</v>
      </c>
    </row>
    <row r="31" spans="1:9" ht="12.75" customHeight="1">
      <c r="A31" s="2">
        <v>29</v>
      </c>
      <c r="B31" s="3" t="s">
        <v>1194</v>
      </c>
      <c r="C31" s="3" t="s">
        <v>1195</v>
      </c>
      <c r="D31" s="3" t="s">
        <v>5040</v>
      </c>
      <c r="E31" s="3" t="s">
        <v>5041</v>
      </c>
      <c r="F31" s="357" t="s">
        <v>14747</v>
      </c>
      <c r="G31" s="190">
        <f>ANG!H8</f>
        <v>0</v>
      </c>
      <c r="I31" s="190">
        <f t="shared" si="0"/>
        <v>0</v>
      </c>
    </row>
    <row r="32" spans="1:9" ht="12.75" customHeight="1">
      <c r="A32" s="2">
        <v>30</v>
      </c>
      <c r="B32" s="3" t="s">
        <v>5042</v>
      </c>
      <c r="C32" s="3" t="s">
        <v>5043</v>
      </c>
      <c r="D32" s="3" t="s">
        <v>5044</v>
      </c>
      <c r="E32" s="3" t="s">
        <v>5045</v>
      </c>
      <c r="F32" s="357" t="s">
        <v>14747</v>
      </c>
      <c r="G32" s="190">
        <f>ANG!H10</f>
        <v>0</v>
      </c>
      <c r="I32" s="190">
        <f t="shared" si="0"/>
        <v>0</v>
      </c>
    </row>
    <row r="33" spans="1:9" ht="12.75" customHeight="1">
      <c r="A33" s="2">
        <v>31</v>
      </c>
      <c r="B33" s="3" t="s">
        <v>5046</v>
      </c>
      <c r="C33" s="3" t="s">
        <v>5047</v>
      </c>
      <c r="D33" s="3" t="s">
        <v>5048</v>
      </c>
      <c r="E33" s="3" t="s">
        <v>5049</v>
      </c>
      <c r="F33" s="357" t="s">
        <v>14747</v>
      </c>
      <c r="G33" s="190">
        <f>ANG!H14</f>
        <v>0</v>
      </c>
      <c r="I33" s="190">
        <f t="shared" si="0"/>
        <v>0</v>
      </c>
    </row>
    <row r="34" spans="1:9" ht="12.75" customHeight="1">
      <c r="A34" s="2">
        <v>32</v>
      </c>
      <c r="B34" s="3" t="s">
        <v>5050</v>
      </c>
      <c r="C34" s="3" t="s">
        <v>5051</v>
      </c>
      <c r="D34" s="3" t="s">
        <v>5052</v>
      </c>
      <c r="E34" s="3" t="s">
        <v>5053</v>
      </c>
      <c r="F34" s="357" t="s">
        <v>14747</v>
      </c>
      <c r="G34" s="190">
        <f>ANG!H15</f>
        <v>0</v>
      </c>
      <c r="I34" s="190">
        <f t="shared" si="0"/>
        <v>0</v>
      </c>
    </row>
    <row r="35" spans="1:9" ht="12.75" customHeight="1">
      <c r="A35" s="2">
        <v>33</v>
      </c>
      <c r="B35" s="3" t="s">
        <v>5054</v>
      </c>
      <c r="C35" s="3" t="s">
        <v>5055</v>
      </c>
      <c r="D35" s="3" t="s">
        <v>5056</v>
      </c>
      <c r="E35" s="3" t="s">
        <v>5057</v>
      </c>
      <c r="F35" s="357" t="s">
        <v>14747</v>
      </c>
      <c r="G35" s="190">
        <f>ANG!H19</f>
        <v>0</v>
      </c>
      <c r="I35" s="190">
        <f t="shared" si="0"/>
        <v>0</v>
      </c>
    </row>
    <row r="36" spans="1:9" ht="12.75" customHeight="1">
      <c r="A36" s="2">
        <v>34</v>
      </c>
      <c r="B36" s="3" t="s">
        <v>5058</v>
      </c>
      <c r="C36" s="3" t="s">
        <v>5059</v>
      </c>
      <c r="D36" s="3" t="s">
        <v>5060</v>
      </c>
      <c r="E36" s="3" t="s">
        <v>5061</v>
      </c>
      <c r="F36" s="357" t="s">
        <v>14747</v>
      </c>
      <c r="G36" s="190">
        <f>ANG!H22</f>
        <v>0</v>
      </c>
      <c r="I36" s="190">
        <f t="shared" si="0"/>
        <v>0</v>
      </c>
    </row>
    <row r="37" spans="1:9" ht="12.75" customHeight="1">
      <c r="A37" s="2">
        <v>35</v>
      </c>
      <c r="B37" s="3" t="s">
        <v>5062</v>
      </c>
      <c r="C37" s="3" t="s">
        <v>5063</v>
      </c>
      <c r="D37" s="3" t="s">
        <v>5064</v>
      </c>
      <c r="E37" s="3" t="s">
        <v>5065</v>
      </c>
      <c r="F37" s="357" t="s">
        <v>14747</v>
      </c>
      <c r="G37" s="190">
        <f>ANG!H23</f>
        <v>0</v>
      </c>
      <c r="I37" s="190">
        <f t="shared" si="0"/>
        <v>0</v>
      </c>
    </row>
    <row r="38" spans="1:9" ht="12.75" customHeight="1">
      <c r="A38" s="2">
        <v>36</v>
      </c>
      <c r="B38" s="3" t="s">
        <v>5066</v>
      </c>
      <c r="C38" s="3" t="s">
        <v>5067</v>
      </c>
      <c r="D38" s="3" t="s">
        <v>5068</v>
      </c>
      <c r="E38" s="3" t="s">
        <v>2750</v>
      </c>
      <c r="F38" s="685" t="s">
        <v>14747</v>
      </c>
      <c r="G38" s="190">
        <f>ANG!H26</f>
        <v>6.05</v>
      </c>
      <c r="I38" s="190">
        <f t="shared" si="0"/>
        <v>0</v>
      </c>
    </row>
    <row r="39" spans="1:9" ht="12.75" customHeight="1">
      <c r="A39" s="2">
        <v>37</v>
      </c>
      <c r="B39" s="3" t="s">
        <v>2751</v>
      </c>
      <c r="C39" s="3" t="s">
        <v>2752</v>
      </c>
      <c r="D39" s="3" t="s">
        <v>2753</v>
      </c>
      <c r="E39" s="3" t="s">
        <v>2754</v>
      </c>
      <c r="F39" s="357" t="s">
        <v>14747</v>
      </c>
      <c r="G39" s="190">
        <f>ANG!H28</f>
        <v>6.05</v>
      </c>
      <c r="I39" s="190">
        <f t="shared" si="0"/>
        <v>0</v>
      </c>
    </row>
    <row r="40" spans="1:9" ht="12.75" customHeight="1">
      <c r="A40" s="2">
        <v>38</v>
      </c>
      <c r="B40" s="3" t="s">
        <v>2755</v>
      </c>
      <c r="C40" s="3" t="s">
        <v>2756</v>
      </c>
      <c r="D40" s="3" t="s">
        <v>2757</v>
      </c>
      <c r="E40" s="3" t="s">
        <v>2758</v>
      </c>
      <c r="F40" s="357" t="s">
        <v>14747</v>
      </c>
      <c r="I40" s="190">
        <f t="shared" si="0"/>
        <v>0</v>
      </c>
    </row>
    <row r="41" spans="1:9" ht="12.75" customHeight="1">
      <c r="A41" s="2">
        <v>39</v>
      </c>
      <c r="B41" s="3" t="s">
        <v>2759</v>
      </c>
      <c r="C41" s="3" t="s">
        <v>2760</v>
      </c>
      <c r="D41" s="3" t="s">
        <v>2761</v>
      </c>
      <c r="E41" s="3" t="s">
        <v>2762</v>
      </c>
      <c r="F41" s="357" t="s">
        <v>14747</v>
      </c>
      <c r="G41" s="190">
        <f>ANG!H30</f>
        <v>6.15</v>
      </c>
      <c r="I41" s="190">
        <f t="shared" si="0"/>
        <v>0</v>
      </c>
    </row>
    <row r="42" spans="1:9" ht="12.75" customHeight="1">
      <c r="A42" s="2">
        <v>40</v>
      </c>
      <c r="B42" s="3" t="s">
        <v>2763</v>
      </c>
      <c r="C42" s="3" t="s">
        <v>2764</v>
      </c>
      <c r="D42" s="3" t="s">
        <v>2765</v>
      </c>
      <c r="E42" s="3" t="s">
        <v>2766</v>
      </c>
      <c r="F42" s="357" t="s">
        <v>14747</v>
      </c>
      <c r="I42" s="190">
        <f t="shared" si="0"/>
        <v>0</v>
      </c>
    </row>
    <row r="43" spans="1:9" ht="12.75" customHeight="1">
      <c r="A43" s="2">
        <v>41</v>
      </c>
      <c r="B43" s="3" t="s">
        <v>2767</v>
      </c>
      <c r="C43" s="3" t="s">
        <v>2768</v>
      </c>
      <c r="D43" s="3"/>
      <c r="E43" s="3" t="s">
        <v>2769</v>
      </c>
      <c r="F43" s="357" t="s">
        <v>14747</v>
      </c>
      <c r="I43" s="190">
        <f t="shared" si="0"/>
        <v>0</v>
      </c>
    </row>
    <row r="44" spans="1:9" ht="12.75" customHeight="1">
      <c r="A44" s="2">
        <v>42</v>
      </c>
      <c r="B44" s="3" t="s">
        <v>2770</v>
      </c>
      <c r="C44" s="3" t="s">
        <v>2771</v>
      </c>
      <c r="D44" s="3"/>
      <c r="E44" s="3" t="s">
        <v>2772</v>
      </c>
      <c r="H44" s="190">
        <v>50</v>
      </c>
      <c r="I44" s="190">
        <f t="shared" si="0"/>
        <v>50</v>
      </c>
    </row>
    <row r="45" spans="1:9" ht="12.75" customHeight="1">
      <c r="A45" s="2">
        <v>43</v>
      </c>
      <c r="B45" s="3" t="s">
        <v>2773</v>
      </c>
      <c r="C45" s="3" t="s">
        <v>2774</v>
      </c>
      <c r="D45" s="3"/>
      <c r="E45" s="3" t="s">
        <v>2775</v>
      </c>
      <c r="H45" s="190">
        <v>60</v>
      </c>
      <c r="I45" s="190">
        <f t="shared" si="0"/>
        <v>60</v>
      </c>
    </row>
    <row r="46" spans="1:9" ht="12.75" customHeight="1">
      <c r="A46" s="2">
        <v>44</v>
      </c>
      <c r="B46" s="3" t="s">
        <v>2776</v>
      </c>
      <c r="C46" s="3" t="s">
        <v>2777</v>
      </c>
      <c r="D46" s="3"/>
      <c r="E46" s="3" t="s">
        <v>2778</v>
      </c>
      <c r="H46" s="190">
        <v>60</v>
      </c>
      <c r="I46" s="190">
        <f t="shared" si="0"/>
        <v>60</v>
      </c>
    </row>
    <row r="47" spans="1:9" ht="12.75" customHeight="1">
      <c r="A47" s="2">
        <v>45</v>
      </c>
      <c r="B47" s="3" t="s">
        <v>2779</v>
      </c>
      <c r="C47" s="3" t="s">
        <v>2780</v>
      </c>
      <c r="D47" s="3"/>
      <c r="E47" s="3" t="s">
        <v>2781</v>
      </c>
      <c r="H47" s="190">
        <v>100</v>
      </c>
      <c r="I47" s="190">
        <f t="shared" si="0"/>
        <v>100</v>
      </c>
    </row>
    <row r="48" spans="1:9" ht="12.75" customHeight="1">
      <c r="A48" s="2">
        <v>46</v>
      </c>
      <c r="B48" s="3" t="s">
        <v>2782</v>
      </c>
      <c r="C48" s="3" t="s">
        <v>2783</v>
      </c>
      <c r="D48" s="3" t="s">
        <v>2784</v>
      </c>
      <c r="E48" s="3" t="s">
        <v>2785</v>
      </c>
      <c r="F48" s="357" t="s">
        <v>14747</v>
      </c>
      <c r="I48" s="190">
        <f t="shared" si="0"/>
        <v>0</v>
      </c>
    </row>
    <row r="49" spans="1:9" ht="12.75" customHeight="1">
      <c r="A49" s="2">
        <v>47</v>
      </c>
      <c r="B49" s="3" t="s">
        <v>2786</v>
      </c>
      <c r="C49" s="3" t="s">
        <v>2787</v>
      </c>
      <c r="D49" s="3"/>
      <c r="E49" s="3" t="s">
        <v>2788</v>
      </c>
      <c r="F49" s="357" t="s">
        <v>14747</v>
      </c>
      <c r="I49" s="190">
        <f t="shared" si="0"/>
        <v>0</v>
      </c>
    </row>
    <row r="50" spans="1:9" ht="12.75" customHeight="1">
      <c r="A50" s="2">
        <v>48</v>
      </c>
      <c r="B50" s="3" t="s">
        <v>2789</v>
      </c>
      <c r="C50" s="3" t="s">
        <v>2790</v>
      </c>
      <c r="D50" s="3" t="s">
        <v>2791</v>
      </c>
      <c r="E50" s="3" t="s">
        <v>2792</v>
      </c>
      <c r="G50" s="190">
        <f>CESOIATI!$C$9</f>
        <v>3.5</v>
      </c>
      <c r="I50" s="190">
        <f t="shared" si="0"/>
        <v>3.5</v>
      </c>
    </row>
    <row r="51" spans="1:9" ht="12.75" customHeight="1">
      <c r="A51" s="2">
        <v>49</v>
      </c>
      <c r="B51" s="3" t="s">
        <v>2793</v>
      </c>
      <c r="C51" s="3" t="s">
        <v>2794</v>
      </c>
      <c r="D51" s="3" t="s">
        <v>2795</v>
      </c>
      <c r="E51" s="3" t="s">
        <v>2796</v>
      </c>
      <c r="G51" s="190">
        <f>CESOIATI!$C$9</f>
        <v>3.5</v>
      </c>
      <c r="I51" s="190">
        <f t="shared" si="0"/>
        <v>3.5</v>
      </c>
    </row>
    <row r="52" spans="1:9" ht="12.75" customHeight="1">
      <c r="A52" s="2">
        <v>50</v>
      </c>
      <c r="B52" s="3" t="s">
        <v>2797</v>
      </c>
      <c r="C52" s="3" t="s">
        <v>2798</v>
      </c>
      <c r="D52" s="3" t="s">
        <v>2799</v>
      </c>
      <c r="E52" s="3" t="s">
        <v>2800</v>
      </c>
      <c r="G52" s="190">
        <f>CESOIATI!$C$9</f>
        <v>3.5</v>
      </c>
      <c r="I52" s="190">
        <f t="shared" si="0"/>
        <v>3.5</v>
      </c>
    </row>
    <row r="53" spans="1:9" ht="12.75" customHeight="1">
      <c r="A53" s="2">
        <v>51</v>
      </c>
      <c r="B53" s="3" t="s">
        <v>2801</v>
      </c>
      <c r="C53" s="3" t="s">
        <v>2802</v>
      </c>
      <c r="D53" s="3" t="s">
        <v>2803</v>
      </c>
      <c r="E53" s="3" t="s">
        <v>2804</v>
      </c>
      <c r="G53" s="190">
        <f>CESOIATI!$C$9</f>
        <v>3.5</v>
      </c>
      <c r="I53" s="190">
        <f t="shared" si="0"/>
        <v>3.5</v>
      </c>
    </row>
    <row r="54" spans="1:9" ht="12.75" customHeight="1">
      <c r="A54" s="2">
        <v>52</v>
      </c>
      <c r="B54" s="3" t="s">
        <v>2805</v>
      </c>
      <c r="C54" s="3" t="s">
        <v>2806</v>
      </c>
      <c r="D54" s="3" t="s">
        <v>2807</v>
      </c>
      <c r="E54" s="3" t="s">
        <v>2808</v>
      </c>
      <c r="G54" s="190">
        <f>CESOIATI!$C$9</f>
        <v>3.5</v>
      </c>
      <c r="I54" s="190">
        <f t="shared" si="0"/>
        <v>3.5</v>
      </c>
    </row>
    <row r="55" spans="1:9" ht="12.75" customHeight="1">
      <c r="A55" s="2">
        <v>53</v>
      </c>
      <c r="B55" s="3" t="s">
        <v>2809</v>
      </c>
      <c r="C55" s="3" t="s">
        <v>2810</v>
      </c>
      <c r="D55" s="3" t="s">
        <v>2811</v>
      </c>
      <c r="E55" s="3" t="s">
        <v>2812</v>
      </c>
      <c r="G55" s="190">
        <f>CESOIATI!$C$9</f>
        <v>3.5</v>
      </c>
      <c r="I55" s="190">
        <f t="shared" si="0"/>
        <v>3.5</v>
      </c>
    </row>
    <row r="56" spans="1:9" ht="12.75" customHeight="1">
      <c r="A56" s="2">
        <v>54</v>
      </c>
      <c r="B56" s="3" t="s">
        <v>2813</v>
      </c>
      <c r="C56" s="3" t="s">
        <v>2814</v>
      </c>
      <c r="D56" s="3" t="s">
        <v>2815</v>
      </c>
      <c r="E56" s="3" t="s">
        <v>2816</v>
      </c>
      <c r="G56" s="190">
        <f>CESOIATI!$C$9</f>
        <v>3.5</v>
      </c>
      <c r="I56" s="190">
        <f t="shared" si="0"/>
        <v>3.5</v>
      </c>
    </row>
    <row r="57" spans="1:9" ht="12.75" customHeight="1">
      <c r="A57" s="2">
        <v>55</v>
      </c>
      <c r="B57" s="3" t="s">
        <v>2817</v>
      </c>
      <c r="C57" s="3" t="s">
        <v>2818</v>
      </c>
      <c r="D57" s="3" t="s">
        <v>2819</v>
      </c>
      <c r="E57" s="3" t="s">
        <v>2820</v>
      </c>
      <c r="F57" s="357" t="s">
        <v>14747</v>
      </c>
      <c r="G57" s="190">
        <f>CESOIATI!$C$9</f>
        <v>3.5</v>
      </c>
      <c r="I57" s="190">
        <f t="shared" si="0"/>
        <v>0</v>
      </c>
    </row>
    <row r="58" spans="1:9" ht="12.75" customHeight="1">
      <c r="A58" s="2">
        <v>56</v>
      </c>
      <c r="B58" s="3" t="s">
        <v>2821</v>
      </c>
      <c r="C58" s="3" t="s">
        <v>2822</v>
      </c>
      <c r="D58" s="3" t="s">
        <v>2823</v>
      </c>
      <c r="E58" s="3" t="s">
        <v>2824</v>
      </c>
      <c r="G58" s="190">
        <f>CESOIATI!$C$9</f>
        <v>3.5</v>
      </c>
      <c r="I58" s="190">
        <f t="shared" si="0"/>
        <v>3.5</v>
      </c>
    </row>
    <row r="59" spans="1:9" ht="12.75" customHeight="1">
      <c r="A59" s="2">
        <v>57</v>
      </c>
      <c r="B59" s="3" t="s">
        <v>2825</v>
      </c>
      <c r="C59" s="3" t="s">
        <v>2826</v>
      </c>
      <c r="D59" s="3" t="s">
        <v>2827</v>
      </c>
      <c r="E59" s="3" t="s">
        <v>2828</v>
      </c>
      <c r="G59" s="190">
        <f>CESOIATI!$C$9</f>
        <v>3.5</v>
      </c>
      <c r="I59" s="190">
        <f t="shared" si="0"/>
        <v>3.5</v>
      </c>
    </row>
    <row r="60" spans="1:9" ht="12.75" customHeight="1">
      <c r="A60" s="2">
        <v>58</v>
      </c>
      <c r="B60" s="3" t="s">
        <v>2829</v>
      </c>
      <c r="C60" s="3" t="s">
        <v>2830</v>
      </c>
      <c r="D60" s="3" t="s">
        <v>2831</v>
      </c>
      <c r="E60" s="3" t="s">
        <v>2832</v>
      </c>
      <c r="G60" s="190">
        <f>CESOIATI!$C$9</f>
        <v>3.5</v>
      </c>
      <c r="I60" s="190">
        <f t="shared" si="0"/>
        <v>3.5</v>
      </c>
    </row>
    <row r="61" spans="1:9" ht="12.75" customHeight="1">
      <c r="A61" s="2">
        <v>59</v>
      </c>
      <c r="B61" s="3" t="s">
        <v>2833</v>
      </c>
      <c r="C61" s="3" t="s">
        <v>2834</v>
      </c>
      <c r="D61" s="3" t="s">
        <v>2835</v>
      </c>
      <c r="E61" s="3" t="s">
        <v>2836</v>
      </c>
      <c r="G61" s="190">
        <f>CESOIATI!$C$9</f>
        <v>3.5</v>
      </c>
      <c r="I61" s="190">
        <f t="shared" si="0"/>
        <v>3.5</v>
      </c>
    </row>
    <row r="62" spans="1:9" ht="12.75" customHeight="1">
      <c r="A62" s="2">
        <v>60</v>
      </c>
      <c r="B62" s="3" t="s">
        <v>2837</v>
      </c>
      <c r="C62" s="3" t="s">
        <v>2838</v>
      </c>
      <c r="D62" s="3" t="s">
        <v>2839</v>
      </c>
      <c r="E62" s="3" t="s">
        <v>2840</v>
      </c>
      <c r="F62" s="357" t="s">
        <v>14747</v>
      </c>
      <c r="G62" s="190">
        <f>CESOIATI!$C$11</f>
        <v>2.65</v>
      </c>
      <c r="I62" s="190">
        <f t="shared" si="0"/>
        <v>0</v>
      </c>
    </row>
    <row r="63" spans="1:9" ht="12.75" customHeight="1">
      <c r="A63" s="2">
        <v>61</v>
      </c>
      <c r="B63" s="3" t="s">
        <v>2841</v>
      </c>
      <c r="C63" s="3" t="s">
        <v>2842</v>
      </c>
      <c r="D63" s="3" t="s">
        <v>2843</v>
      </c>
      <c r="E63" s="3" t="s">
        <v>2844</v>
      </c>
      <c r="G63" s="190">
        <f>CESOIATI!$C$11</f>
        <v>2.65</v>
      </c>
      <c r="I63" s="190">
        <f t="shared" si="0"/>
        <v>2.65</v>
      </c>
    </row>
    <row r="64" spans="1:9" ht="12.75" customHeight="1">
      <c r="A64" s="2">
        <v>62</v>
      </c>
      <c r="B64" s="3" t="s">
        <v>2845</v>
      </c>
      <c r="C64" s="3" t="s">
        <v>2846</v>
      </c>
      <c r="D64" s="3" t="s">
        <v>2847</v>
      </c>
      <c r="E64" s="3" t="s">
        <v>2848</v>
      </c>
      <c r="G64" s="190">
        <f>CESOIATI!$C$11</f>
        <v>2.65</v>
      </c>
      <c r="I64" s="190">
        <f t="shared" si="0"/>
        <v>2.65</v>
      </c>
    </row>
    <row r="65" spans="1:9" ht="12.75" customHeight="1">
      <c r="A65" s="2">
        <v>63</v>
      </c>
      <c r="B65" s="3" t="s">
        <v>2849</v>
      </c>
      <c r="C65" s="3" t="s">
        <v>2850</v>
      </c>
      <c r="D65" s="3" t="s">
        <v>2851</v>
      </c>
      <c r="E65" s="3" t="s">
        <v>2852</v>
      </c>
      <c r="G65" s="190">
        <f>CESOIATI!$C$11</f>
        <v>2.65</v>
      </c>
      <c r="I65" s="190">
        <f t="shared" si="0"/>
        <v>2.65</v>
      </c>
    </row>
    <row r="66" spans="1:9" ht="12.75" customHeight="1">
      <c r="A66" s="2">
        <v>64</v>
      </c>
      <c r="B66" s="3" t="s">
        <v>2853</v>
      </c>
      <c r="C66" s="3" t="s">
        <v>2854</v>
      </c>
      <c r="D66" s="3" t="s">
        <v>2855</v>
      </c>
      <c r="E66" s="3" t="s">
        <v>2856</v>
      </c>
      <c r="G66" s="190">
        <f>CESOIATI!$C$11</f>
        <v>2.65</v>
      </c>
      <c r="I66" s="190">
        <f t="shared" si="0"/>
        <v>2.65</v>
      </c>
    </row>
    <row r="67" spans="1:9" ht="12.75" customHeight="1">
      <c r="A67" s="2">
        <v>65</v>
      </c>
      <c r="B67" s="3" t="s">
        <v>2857</v>
      </c>
      <c r="C67" s="3" t="s">
        <v>2858</v>
      </c>
      <c r="D67" s="3" t="s">
        <v>2859</v>
      </c>
      <c r="E67" s="3" t="s">
        <v>2860</v>
      </c>
      <c r="G67" s="190">
        <f>CESOIATI!$C$11</f>
        <v>2.65</v>
      </c>
      <c r="I67" s="190">
        <f t="shared" si="0"/>
        <v>2.65</v>
      </c>
    </row>
    <row r="68" spans="1:9" ht="12.75" customHeight="1">
      <c r="A68" s="2">
        <v>66</v>
      </c>
      <c r="B68" s="3" t="s">
        <v>2861</v>
      </c>
      <c r="C68" s="3" t="s">
        <v>2862</v>
      </c>
      <c r="D68" s="3" t="s">
        <v>2863</v>
      </c>
      <c r="E68" s="3" t="s">
        <v>2864</v>
      </c>
      <c r="F68" s="357" t="s">
        <v>14747</v>
      </c>
      <c r="G68" s="190">
        <f>CESOIATI!$C$11</f>
        <v>2.65</v>
      </c>
      <c r="I68" s="190">
        <f t="shared" ref="I68:I135" si="1">IF(F68="KZ",0,G68+H68)</f>
        <v>0</v>
      </c>
    </row>
    <row r="69" spans="1:9" ht="12.75" customHeight="1">
      <c r="A69" s="2">
        <v>67</v>
      </c>
      <c r="B69" s="3" t="s">
        <v>2865</v>
      </c>
      <c r="C69" s="3" t="s">
        <v>2866</v>
      </c>
      <c r="D69" s="3" t="s">
        <v>2867</v>
      </c>
      <c r="E69" s="3" t="s">
        <v>2868</v>
      </c>
      <c r="G69" s="190">
        <f>CESOIATI!$C$11</f>
        <v>2.65</v>
      </c>
      <c r="I69" s="190">
        <f t="shared" si="1"/>
        <v>2.65</v>
      </c>
    </row>
    <row r="70" spans="1:9" ht="12.75" customHeight="1">
      <c r="A70" s="2">
        <v>68</v>
      </c>
      <c r="B70" s="3" t="s">
        <v>2869</v>
      </c>
      <c r="C70" s="3" t="s">
        <v>2870</v>
      </c>
      <c r="D70" s="3" t="s">
        <v>2871</v>
      </c>
      <c r="E70" s="3" t="s">
        <v>2872</v>
      </c>
      <c r="G70" s="190">
        <f>CESOIATI!$C$11</f>
        <v>2.65</v>
      </c>
      <c r="I70" s="190">
        <f t="shared" si="1"/>
        <v>2.65</v>
      </c>
    </row>
    <row r="71" spans="1:9" ht="12.75" customHeight="1">
      <c r="A71" s="2">
        <v>69</v>
      </c>
      <c r="B71" s="3" t="s">
        <v>2873</v>
      </c>
      <c r="C71" s="3" t="s">
        <v>2874</v>
      </c>
      <c r="D71" s="3" t="s">
        <v>2875</v>
      </c>
      <c r="E71" s="3" t="s">
        <v>2876</v>
      </c>
      <c r="G71" s="190">
        <f>CESOIATI!$C$11</f>
        <v>2.65</v>
      </c>
      <c r="I71" s="190">
        <f t="shared" si="1"/>
        <v>2.65</v>
      </c>
    </row>
    <row r="72" spans="1:9" ht="12.75" customHeight="1">
      <c r="A72" s="2">
        <v>70</v>
      </c>
      <c r="B72" s="3" t="s">
        <v>2877</v>
      </c>
      <c r="C72" s="3" t="s">
        <v>2878</v>
      </c>
      <c r="D72" s="3" t="s">
        <v>2879</v>
      </c>
      <c r="E72" s="3" t="s">
        <v>2880</v>
      </c>
      <c r="G72" s="190">
        <f>CESOIATI!$C$13</f>
        <v>2.7</v>
      </c>
      <c r="I72" s="190">
        <f t="shared" si="1"/>
        <v>2.7</v>
      </c>
    </row>
    <row r="73" spans="1:9" ht="12.75" customHeight="1">
      <c r="A73" s="2">
        <v>71</v>
      </c>
      <c r="B73" s="3" t="s">
        <v>2881</v>
      </c>
      <c r="C73" s="3" t="s">
        <v>2882</v>
      </c>
      <c r="D73" s="3" t="s">
        <v>2883</v>
      </c>
      <c r="E73" s="3" t="s">
        <v>2884</v>
      </c>
      <c r="G73" s="190">
        <f>CESOIATI!$C$13</f>
        <v>2.7</v>
      </c>
      <c r="I73" s="190">
        <f t="shared" si="1"/>
        <v>2.7</v>
      </c>
    </row>
    <row r="74" spans="1:9" ht="12.75" customHeight="1">
      <c r="A74" s="2">
        <v>72</v>
      </c>
      <c r="B74" s="3" t="s">
        <v>2885</v>
      </c>
      <c r="C74" s="3" t="s">
        <v>2886</v>
      </c>
      <c r="D74" s="3" t="s">
        <v>2887</v>
      </c>
      <c r="E74" s="3" t="s">
        <v>2888</v>
      </c>
      <c r="F74" s="357" t="s">
        <v>14747</v>
      </c>
      <c r="G74" s="190">
        <f>CESOIATI!$C$11</f>
        <v>2.65</v>
      </c>
      <c r="I74" s="190">
        <f t="shared" si="1"/>
        <v>0</v>
      </c>
    </row>
    <row r="75" spans="1:9" ht="12.75" customHeight="1">
      <c r="A75" s="2">
        <v>73</v>
      </c>
      <c r="B75" s="3" t="s">
        <v>2889</v>
      </c>
      <c r="C75" s="3" t="s">
        <v>2890</v>
      </c>
      <c r="D75" s="3" t="s">
        <v>2891</v>
      </c>
      <c r="E75" s="3" t="s">
        <v>2892</v>
      </c>
      <c r="G75" s="190">
        <f>CESOIATI!$C$11</f>
        <v>2.65</v>
      </c>
      <c r="I75" s="190">
        <f t="shared" si="1"/>
        <v>2.65</v>
      </c>
    </row>
    <row r="76" spans="1:9" ht="12.75" customHeight="1">
      <c r="A76" s="2">
        <v>74</v>
      </c>
      <c r="B76" s="3" t="s">
        <v>2893</v>
      </c>
      <c r="C76" s="3" t="s">
        <v>2894</v>
      </c>
      <c r="D76" s="3" t="s">
        <v>2895</v>
      </c>
      <c r="E76" s="3" t="s">
        <v>2896</v>
      </c>
      <c r="G76" s="190">
        <f>CESOIATI!$C$11</f>
        <v>2.65</v>
      </c>
      <c r="I76" s="190">
        <f t="shared" si="1"/>
        <v>2.65</v>
      </c>
    </row>
    <row r="77" spans="1:9" ht="12.75" customHeight="1">
      <c r="A77" s="2">
        <v>75</v>
      </c>
      <c r="B77" s="3" t="s">
        <v>2897</v>
      </c>
      <c r="C77" s="3" t="s">
        <v>2898</v>
      </c>
      <c r="D77" s="3" t="s">
        <v>2899</v>
      </c>
      <c r="E77" s="3" t="s">
        <v>2900</v>
      </c>
      <c r="G77" s="190">
        <f>CESOIATI!$C$11</f>
        <v>2.65</v>
      </c>
      <c r="I77" s="190">
        <f t="shared" si="1"/>
        <v>2.65</v>
      </c>
    </row>
    <row r="78" spans="1:9" ht="12.75" customHeight="1">
      <c r="A78" s="2">
        <v>76</v>
      </c>
      <c r="B78" s="3" t="s">
        <v>2901</v>
      </c>
      <c r="C78" s="3" t="s">
        <v>2902</v>
      </c>
      <c r="D78" s="3" t="s">
        <v>2903</v>
      </c>
      <c r="E78" s="3" t="s">
        <v>2904</v>
      </c>
      <c r="G78" s="190">
        <f>CESOIATI!$C$11</f>
        <v>2.65</v>
      </c>
      <c r="I78" s="190">
        <f t="shared" si="1"/>
        <v>2.65</v>
      </c>
    </row>
    <row r="79" spans="1:9" ht="12.75" customHeight="1">
      <c r="A79" s="2">
        <v>77</v>
      </c>
      <c r="B79" s="3" t="s">
        <v>2905</v>
      </c>
      <c r="C79" s="3" t="s">
        <v>2906</v>
      </c>
      <c r="D79" s="3" t="s">
        <v>2907</v>
      </c>
      <c r="E79" s="3" t="s">
        <v>2908</v>
      </c>
      <c r="G79" s="190">
        <f>CESOIATI!$C$11</f>
        <v>2.65</v>
      </c>
      <c r="I79" s="190">
        <f t="shared" si="1"/>
        <v>2.65</v>
      </c>
    </row>
    <row r="80" spans="1:9" ht="12.75" customHeight="1">
      <c r="A80" s="2">
        <v>78</v>
      </c>
      <c r="B80" s="3" t="s">
        <v>2909</v>
      </c>
      <c r="C80" s="3" t="s">
        <v>2910</v>
      </c>
      <c r="D80" s="3" t="s">
        <v>2911</v>
      </c>
      <c r="E80" s="3" t="s">
        <v>2912</v>
      </c>
      <c r="G80" s="190">
        <f>CESOIATI!$C$11</f>
        <v>2.65</v>
      </c>
      <c r="I80" s="190">
        <f t="shared" si="1"/>
        <v>2.65</v>
      </c>
    </row>
    <row r="81" spans="1:9" ht="12.75" customHeight="1">
      <c r="A81" s="2">
        <v>79</v>
      </c>
      <c r="B81" s="3" t="s">
        <v>2913</v>
      </c>
      <c r="C81" s="3" t="s">
        <v>2914</v>
      </c>
      <c r="D81" s="3" t="s">
        <v>2915</v>
      </c>
      <c r="E81" s="3" t="s">
        <v>2916</v>
      </c>
      <c r="F81" s="357" t="s">
        <v>14747</v>
      </c>
      <c r="G81" s="190">
        <f>CESOIATI!$C$11</f>
        <v>2.65</v>
      </c>
      <c r="I81" s="190">
        <f t="shared" si="1"/>
        <v>0</v>
      </c>
    </row>
    <row r="82" spans="1:9" ht="12.75" customHeight="1">
      <c r="A82" s="2">
        <v>80</v>
      </c>
      <c r="B82" s="3" t="s">
        <v>2917</v>
      </c>
      <c r="C82" s="3" t="s">
        <v>2918</v>
      </c>
      <c r="D82" s="3" t="s">
        <v>2919</v>
      </c>
      <c r="E82" s="3" t="s">
        <v>2920</v>
      </c>
      <c r="G82" s="190">
        <f>CESOIATI!$C$13</f>
        <v>2.7</v>
      </c>
      <c r="I82" s="190">
        <f t="shared" si="1"/>
        <v>2.7</v>
      </c>
    </row>
    <row r="83" spans="1:9" ht="12.75" customHeight="1">
      <c r="A83" s="2">
        <v>81</v>
      </c>
      <c r="B83" s="3" t="s">
        <v>2921</v>
      </c>
      <c r="C83" s="3" t="s">
        <v>2922</v>
      </c>
      <c r="D83" s="3" t="s">
        <v>2923</v>
      </c>
      <c r="E83" s="3" t="s">
        <v>2924</v>
      </c>
      <c r="G83" s="190">
        <f>CESOIATI!$C$11</f>
        <v>2.65</v>
      </c>
      <c r="I83" s="190">
        <f t="shared" si="1"/>
        <v>2.65</v>
      </c>
    </row>
    <row r="84" spans="1:9" ht="12.75" customHeight="1">
      <c r="B84" s="3" t="s">
        <v>15088</v>
      </c>
      <c r="C84" s="3" t="s">
        <v>406</v>
      </c>
      <c r="D84" s="3" t="s">
        <v>2039</v>
      </c>
      <c r="E84" s="3" t="s">
        <v>3</v>
      </c>
      <c r="G84" s="190">
        <f>CESOIATI!$C$11</f>
        <v>2.65</v>
      </c>
      <c r="I84" s="190">
        <f t="shared" si="1"/>
        <v>2.65</v>
      </c>
    </row>
    <row r="85" spans="1:9" ht="12.75" customHeight="1">
      <c r="A85" s="2">
        <v>82</v>
      </c>
      <c r="B85" s="3" t="s">
        <v>413</v>
      </c>
      <c r="C85" s="3" t="s">
        <v>414</v>
      </c>
      <c r="D85" s="3" t="s">
        <v>415</v>
      </c>
      <c r="E85" s="3" t="s">
        <v>416</v>
      </c>
      <c r="G85" s="190">
        <f>CESOIATI!$C$11</f>
        <v>2.65</v>
      </c>
      <c r="I85" s="190">
        <f t="shared" si="1"/>
        <v>2.65</v>
      </c>
    </row>
    <row r="86" spans="1:9" ht="12.75" customHeight="1">
      <c r="A86" s="2">
        <v>83</v>
      </c>
      <c r="B86" s="3" t="s">
        <v>417</v>
      </c>
      <c r="C86" s="3" t="s">
        <v>418</v>
      </c>
      <c r="D86" s="3" t="s">
        <v>419</v>
      </c>
      <c r="E86" s="3" t="s">
        <v>420</v>
      </c>
      <c r="G86" s="190">
        <f>CESOIATI!$C$11</f>
        <v>2.65</v>
      </c>
      <c r="I86" s="190">
        <f t="shared" si="1"/>
        <v>2.65</v>
      </c>
    </row>
    <row r="87" spans="1:9" ht="12.75" customHeight="1">
      <c r="A87" s="2">
        <v>84</v>
      </c>
      <c r="B87" s="3" t="s">
        <v>421</v>
      </c>
      <c r="C87" s="3" t="s">
        <v>422</v>
      </c>
      <c r="D87" s="3" t="s">
        <v>423</v>
      </c>
      <c r="E87" s="3" t="s">
        <v>424</v>
      </c>
      <c r="G87" s="190">
        <f>CESOIATI!$C$11</f>
        <v>2.65</v>
      </c>
      <c r="I87" s="190">
        <f t="shared" si="1"/>
        <v>2.65</v>
      </c>
    </row>
    <row r="88" spans="1:9" ht="12.75" customHeight="1">
      <c r="A88" s="2">
        <v>85</v>
      </c>
      <c r="B88" s="3" t="s">
        <v>425</v>
      </c>
      <c r="C88" s="3" t="s">
        <v>426</v>
      </c>
      <c r="D88" s="3" t="s">
        <v>427</v>
      </c>
      <c r="E88" s="3" t="s">
        <v>428</v>
      </c>
      <c r="G88" s="190">
        <f>CESOIATI!$C$11</f>
        <v>2.65</v>
      </c>
      <c r="I88" s="190">
        <f t="shared" si="1"/>
        <v>2.65</v>
      </c>
    </row>
    <row r="89" spans="1:9" ht="12.75" customHeight="1">
      <c r="A89" s="2">
        <v>86</v>
      </c>
      <c r="B89" s="3" t="s">
        <v>429</v>
      </c>
      <c r="C89" s="3" t="s">
        <v>430</v>
      </c>
      <c r="D89" s="3" t="s">
        <v>431</v>
      </c>
      <c r="E89" s="3" t="s">
        <v>432</v>
      </c>
      <c r="F89" s="357" t="s">
        <v>14747</v>
      </c>
      <c r="G89" s="190">
        <f>CESOIATI!$C$11</f>
        <v>2.65</v>
      </c>
      <c r="I89" s="190">
        <f t="shared" si="1"/>
        <v>0</v>
      </c>
    </row>
    <row r="90" spans="1:9" ht="12.75" customHeight="1">
      <c r="A90" s="2">
        <v>87</v>
      </c>
      <c r="B90" s="3" t="s">
        <v>433</v>
      </c>
      <c r="C90" s="3" t="s">
        <v>434</v>
      </c>
      <c r="D90" s="3" t="s">
        <v>435</v>
      </c>
      <c r="E90" s="3" t="s">
        <v>436</v>
      </c>
      <c r="G90" s="190">
        <f>CESOIATI!$C$11</f>
        <v>2.65</v>
      </c>
      <c r="I90" s="190">
        <f t="shared" si="1"/>
        <v>2.65</v>
      </c>
    </row>
    <row r="91" spans="1:9" ht="12.75" customHeight="1">
      <c r="A91" s="2">
        <v>88</v>
      </c>
      <c r="B91" s="3" t="s">
        <v>437</v>
      </c>
      <c r="C91" s="3" t="s">
        <v>438</v>
      </c>
      <c r="D91" s="3" t="s">
        <v>439</v>
      </c>
      <c r="E91" s="3" t="s">
        <v>440</v>
      </c>
      <c r="G91" s="190">
        <f>CESOIATI!$C$11</f>
        <v>2.65</v>
      </c>
      <c r="I91" s="190">
        <f t="shared" si="1"/>
        <v>2.65</v>
      </c>
    </row>
    <row r="92" spans="1:9" ht="12.75" customHeight="1">
      <c r="A92" s="2">
        <v>89</v>
      </c>
      <c r="B92" s="3" t="s">
        <v>441</v>
      </c>
      <c r="C92" s="3" t="s">
        <v>442</v>
      </c>
      <c r="D92" s="3" t="s">
        <v>443</v>
      </c>
      <c r="E92" s="3" t="s">
        <v>444</v>
      </c>
      <c r="G92" s="190">
        <f>CESOIATI!$C$13</f>
        <v>2.7</v>
      </c>
      <c r="I92" s="190">
        <f t="shared" si="1"/>
        <v>2.7</v>
      </c>
    </row>
    <row r="93" spans="1:9" ht="12.75" customHeight="1">
      <c r="A93" s="2">
        <v>90</v>
      </c>
      <c r="B93" s="3" t="s">
        <v>445</v>
      </c>
      <c r="C93" s="3" t="s">
        <v>446</v>
      </c>
      <c r="D93" s="3" t="s">
        <v>447</v>
      </c>
      <c r="E93" s="3" t="s">
        <v>448</v>
      </c>
      <c r="G93" s="190">
        <f>CESOIATI!$C$13</f>
        <v>2.7</v>
      </c>
      <c r="I93" s="190">
        <f t="shared" si="1"/>
        <v>2.7</v>
      </c>
    </row>
    <row r="94" spans="1:9" ht="12.75" customHeight="1">
      <c r="A94" s="2">
        <v>91</v>
      </c>
      <c r="B94" s="3" t="s">
        <v>449</v>
      </c>
      <c r="C94" s="3" t="s">
        <v>450</v>
      </c>
      <c r="D94" s="3" t="s">
        <v>451</v>
      </c>
      <c r="E94" s="3" t="s">
        <v>452</v>
      </c>
      <c r="G94" s="190">
        <f>CESOIATI!$C$13</f>
        <v>2.7</v>
      </c>
      <c r="I94" s="190">
        <f t="shared" si="1"/>
        <v>2.7</v>
      </c>
    </row>
    <row r="95" spans="1:9" ht="12.75" customHeight="1">
      <c r="A95" s="2">
        <v>92</v>
      </c>
      <c r="B95" s="3" t="s">
        <v>453</v>
      </c>
      <c r="C95" s="3" t="s">
        <v>454</v>
      </c>
      <c r="D95" s="3" t="s">
        <v>455</v>
      </c>
      <c r="E95" s="3" t="s">
        <v>456</v>
      </c>
      <c r="G95" s="190">
        <f>CESOIATI!$C$11</f>
        <v>2.65</v>
      </c>
      <c r="I95" s="190">
        <f t="shared" si="1"/>
        <v>2.65</v>
      </c>
    </row>
    <row r="96" spans="1:9" ht="12.75" customHeight="1">
      <c r="A96" s="2">
        <v>93</v>
      </c>
      <c r="B96" s="3" t="s">
        <v>457</v>
      </c>
      <c r="C96" s="3" t="s">
        <v>458</v>
      </c>
      <c r="D96" s="3" t="s">
        <v>459</v>
      </c>
      <c r="E96" s="3" t="s">
        <v>460</v>
      </c>
      <c r="G96" s="190">
        <f>CESOIATI!$C$11</f>
        <v>2.65</v>
      </c>
      <c r="I96" s="190">
        <f t="shared" si="1"/>
        <v>2.65</v>
      </c>
    </row>
    <row r="97" spans="1:9" ht="12.75" customHeight="1">
      <c r="A97" s="2">
        <v>94</v>
      </c>
      <c r="B97" s="3" t="s">
        <v>461</v>
      </c>
      <c r="C97" s="3" t="s">
        <v>462</v>
      </c>
      <c r="D97" s="3" t="s">
        <v>463</v>
      </c>
      <c r="E97" s="3" t="s">
        <v>464</v>
      </c>
      <c r="G97" s="190">
        <f>CESOIATI!$C$11</f>
        <v>2.65</v>
      </c>
      <c r="I97" s="190">
        <f t="shared" si="1"/>
        <v>2.65</v>
      </c>
    </row>
    <row r="98" spans="1:9" ht="12.75" customHeight="1">
      <c r="A98" s="2">
        <v>95</v>
      </c>
      <c r="B98" s="3" t="s">
        <v>465</v>
      </c>
      <c r="C98" s="3" t="s">
        <v>466</v>
      </c>
      <c r="D98" s="3" t="s">
        <v>467</v>
      </c>
      <c r="E98" s="3" t="s">
        <v>468</v>
      </c>
      <c r="G98" s="190">
        <f>CESOIATI!$C$11</f>
        <v>2.65</v>
      </c>
      <c r="I98" s="190">
        <f t="shared" si="1"/>
        <v>2.65</v>
      </c>
    </row>
    <row r="99" spans="1:9" ht="12.75" customHeight="1">
      <c r="A99" s="2">
        <v>96</v>
      </c>
      <c r="B99" s="3" t="s">
        <v>469</v>
      </c>
      <c r="C99" s="3" t="s">
        <v>470</v>
      </c>
      <c r="D99" s="3" t="s">
        <v>471</v>
      </c>
      <c r="E99" s="3" t="s">
        <v>472</v>
      </c>
      <c r="G99" s="190">
        <f>CESOIATI!$C$11</f>
        <v>2.65</v>
      </c>
      <c r="I99" s="190">
        <f t="shared" si="1"/>
        <v>2.65</v>
      </c>
    </row>
    <row r="100" spans="1:9" ht="12.75" customHeight="1">
      <c r="A100" s="2">
        <v>97</v>
      </c>
      <c r="B100" s="3" t="s">
        <v>473</v>
      </c>
      <c r="C100" s="3" t="s">
        <v>474</v>
      </c>
      <c r="D100" s="3" t="s">
        <v>475</v>
      </c>
      <c r="E100" s="3" t="s">
        <v>476</v>
      </c>
      <c r="G100" s="190">
        <f>CESOIATI!$C$13</f>
        <v>2.7</v>
      </c>
      <c r="I100" s="190">
        <f t="shared" si="1"/>
        <v>2.7</v>
      </c>
    </row>
    <row r="101" spans="1:9" ht="12.75" customHeight="1">
      <c r="A101" s="2">
        <v>98</v>
      </c>
      <c r="B101" s="3" t="s">
        <v>477</v>
      </c>
      <c r="C101" s="3" t="s">
        <v>478</v>
      </c>
      <c r="D101" s="3" t="s">
        <v>479</v>
      </c>
      <c r="E101" s="3" t="s">
        <v>480</v>
      </c>
      <c r="G101" s="190">
        <f>CESOIATI!$C$13</f>
        <v>2.7</v>
      </c>
      <c r="I101" s="190">
        <f t="shared" si="1"/>
        <v>2.7</v>
      </c>
    </row>
    <row r="102" spans="1:9" ht="12.75" customHeight="1">
      <c r="A102" s="2">
        <v>99</v>
      </c>
      <c r="B102" s="3" t="s">
        <v>481</v>
      </c>
      <c r="C102" s="3" t="s">
        <v>482</v>
      </c>
      <c r="D102" s="3" t="s">
        <v>483</v>
      </c>
      <c r="E102" s="3" t="s">
        <v>484</v>
      </c>
      <c r="G102" s="190">
        <f>CESOIATI!$C$11</f>
        <v>2.65</v>
      </c>
      <c r="I102" s="190">
        <f t="shared" si="1"/>
        <v>2.65</v>
      </c>
    </row>
    <row r="103" spans="1:9" ht="12.75" customHeight="1">
      <c r="A103" s="2">
        <v>100</v>
      </c>
      <c r="B103" s="3" t="s">
        <v>485</v>
      </c>
      <c r="C103" s="3" t="s">
        <v>486</v>
      </c>
      <c r="D103" s="3" t="s">
        <v>487</v>
      </c>
      <c r="E103" s="3" t="s">
        <v>488</v>
      </c>
      <c r="G103" s="190">
        <f>CESOIATI!$C$11</f>
        <v>2.65</v>
      </c>
      <c r="I103" s="190">
        <f t="shared" si="1"/>
        <v>2.65</v>
      </c>
    </row>
    <row r="104" spans="1:9" ht="12.75" customHeight="1">
      <c r="A104" s="2">
        <v>101</v>
      </c>
      <c r="B104" s="3" t="s">
        <v>489</v>
      </c>
      <c r="C104" s="3" t="s">
        <v>490</v>
      </c>
      <c r="D104" s="3" t="s">
        <v>491</v>
      </c>
      <c r="E104" s="3" t="s">
        <v>492</v>
      </c>
      <c r="G104" s="190">
        <f>CESOIATI!$C$11</f>
        <v>2.65</v>
      </c>
      <c r="I104" s="190">
        <f t="shared" si="1"/>
        <v>2.65</v>
      </c>
    </row>
    <row r="105" spans="1:9" ht="12.75" customHeight="1">
      <c r="A105" s="2">
        <v>102</v>
      </c>
      <c r="B105" s="3" t="s">
        <v>493</v>
      </c>
      <c r="C105" s="3" t="s">
        <v>494</v>
      </c>
      <c r="D105" s="3" t="s">
        <v>495</v>
      </c>
      <c r="E105" s="3" t="s">
        <v>496</v>
      </c>
      <c r="G105" s="190">
        <f>CESOIATI!$C$11</f>
        <v>2.65</v>
      </c>
      <c r="I105" s="190">
        <f t="shared" si="1"/>
        <v>2.65</v>
      </c>
    </row>
    <row r="106" spans="1:9" ht="12.75" customHeight="1">
      <c r="A106" s="2">
        <v>103</v>
      </c>
      <c r="B106" s="3" t="s">
        <v>497</v>
      </c>
      <c r="C106" s="3" t="s">
        <v>498</v>
      </c>
      <c r="D106" s="3" t="s">
        <v>499</v>
      </c>
      <c r="E106" s="3" t="s">
        <v>500</v>
      </c>
      <c r="G106" s="190">
        <f>CESOIATI!$C$11</f>
        <v>2.65</v>
      </c>
      <c r="I106" s="190">
        <f t="shared" si="1"/>
        <v>2.65</v>
      </c>
    </row>
    <row r="107" spans="1:9" ht="12.75" customHeight="1">
      <c r="A107" s="2">
        <v>104</v>
      </c>
      <c r="B107" s="3" t="s">
        <v>501</v>
      </c>
      <c r="C107" s="3" t="s">
        <v>502</v>
      </c>
      <c r="D107" s="3" t="s">
        <v>503</v>
      </c>
      <c r="E107" s="3" t="s">
        <v>504</v>
      </c>
      <c r="F107" s="357" t="s">
        <v>14747</v>
      </c>
      <c r="G107" s="190">
        <f>CESOIATI!$C$11</f>
        <v>2.65</v>
      </c>
      <c r="I107" s="190">
        <f t="shared" si="1"/>
        <v>0</v>
      </c>
    </row>
    <row r="108" spans="1:9" ht="12.75" customHeight="1">
      <c r="A108" s="2">
        <v>105</v>
      </c>
      <c r="B108" s="3" t="s">
        <v>505</v>
      </c>
      <c r="C108" s="3" t="s">
        <v>506</v>
      </c>
      <c r="D108" s="3" t="s">
        <v>507</v>
      </c>
      <c r="E108" s="3" t="s">
        <v>508</v>
      </c>
      <c r="G108" s="190">
        <f>CESOIATI!$C$11</f>
        <v>2.65</v>
      </c>
      <c r="I108" s="190">
        <f t="shared" si="1"/>
        <v>2.65</v>
      </c>
    </row>
    <row r="109" spans="1:9" ht="12.75" customHeight="1">
      <c r="A109" s="2">
        <v>106</v>
      </c>
      <c r="B109" s="3" t="s">
        <v>509</v>
      </c>
      <c r="C109" s="3" t="s">
        <v>510</v>
      </c>
      <c r="D109" s="3" t="s">
        <v>511</v>
      </c>
      <c r="E109" s="3" t="s">
        <v>512</v>
      </c>
      <c r="G109" s="190">
        <f>CESOIATI!$C$11</f>
        <v>2.65</v>
      </c>
      <c r="I109" s="190">
        <f t="shared" si="1"/>
        <v>2.65</v>
      </c>
    </row>
    <row r="110" spans="1:9" ht="12.75" customHeight="1">
      <c r="A110" s="2">
        <v>107</v>
      </c>
      <c r="B110" s="3" t="s">
        <v>513</v>
      </c>
      <c r="C110" s="3" t="s">
        <v>514</v>
      </c>
      <c r="D110" s="3" t="s">
        <v>515</v>
      </c>
      <c r="E110" s="3" t="s">
        <v>516</v>
      </c>
      <c r="G110" s="190">
        <f>CESOIATI!$C$11</f>
        <v>2.65</v>
      </c>
      <c r="I110" s="190">
        <f t="shared" si="1"/>
        <v>2.65</v>
      </c>
    </row>
    <row r="111" spans="1:9" ht="12.75" customHeight="1">
      <c r="A111" s="2">
        <v>108</v>
      </c>
      <c r="B111" s="3" t="s">
        <v>517</v>
      </c>
      <c r="C111" s="3" t="s">
        <v>518</v>
      </c>
      <c r="D111" s="3" t="s">
        <v>519</v>
      </c>
      <c r="E111" s="3" t="s">
        <v>520</v>
      </c>
      <c r="G111" s="190">
        <f>CESOIATI!$C$13</f>
        <v>2.7</v>
      </c>
      <c r="I111" s="190">
        <f t="shared" si="1"/>
        <v>2.7</v>
      </c>
    </row>
    <row r="112" spans="1:9" ht="12.75" customHeight="1">
      <c r="A112" s="2">
        <v>109</v>
      </c>
      <c r="B112" s="3" t="s">
        <v>521</v>
      </c>
      <c r="C112" s="3" t="s">
        <v>522</v>
      </c>
      <c r="D112" s="3" t="s">
        <v>523</v>
      </c>
      <c r="E112" s="3" t="s">
        <v>524</v>
      </c>
      <c r="G112" s="190">
        <f>CESOIATI!$C$13</f>
        <v>2.7</v>
      </c>
      <c r="I112" s="190">
        <f t="shared" si="1"/>
        <v>2.7</v>
      </c>
    </row>
    <row r="113" spans="1:9" ht="12.75" customHeight="1">
      <c r="A113" s="2">
        <v>110</v>
      </c>
      <c r="B113" s="3" t="s">
        <v>525</v>
      </c>
      <c r="C113" s="3" t="s">
        <v>526</v>
      </c>
      <c r="D113" s="3" t="s">
        <v>527</v>
      </c>
      <c r="E113" s="3" t="s">
        <v>528</v>
      </c>
      <c r="G113" s="190">
        <f>CESOIATI!$C$13</f>
        <v>2.7</v>
      </c>
      <c r="I113" s="190">
        <f t="shared" si="1"/>
        <v>2.7</v>
      </c>
    </row>
    <row r="114" spans="1:9" ht="12.75" customHeight="1">
      <c r="A114" s="2">
        <v>111</v>
      </c>
      <c r="B114" s="3" t="s">
        <v>529</v>
      </c>
      <c r="C114" s="3" t="s">
        <v>530</v>
      </c>
      <c r="D114" s="3" t="s">
        <v>531</v>
      </c>
      <c r="E114" s="3" t="s">
        <v>532</v>
      </c>
      <c r="F114" s="357" t="s">
        <v>14747</v>
      </c>
      <c r="G114" s="190">
        <f>CESOIATI!$C$13</f>
        <v>2.7</v>
      </c>
      <c r="I114" s="190">
        <f t="shared" si="1"/>
        <v>0</v>
      </c>
    </row>
    <row r="115" spans="1:9" ht="12.75" customHeight="1">
      <c r="A115" s="2">
        <v>112</v>
      </c>
      <c r="B115" s="3" t="s">
        <v>533</v>
      </c>
      <c r="C115" s="3" t="s">
        <v>534</v>
      </c>
      <c r="D115" s="3" t="s">
        <v>535</v>
      </c>
      <c r="E115" s="3" t="s">
        <v>536</v>
      </c>
      <c r="F115" s="357" t="s">
        <v>14747</v>
      </c>
      <c r="G115" s="190">
        <f>CESOIATI!$C$13</f>
        <v>2.7</v>
      </c>
      <c r="I115" s="190">
        <f t="shared" si="1"/>
        <v>0</v>
      </c>
    </row>
    <row r="116" spans="1:9" ht="12.75" customHeight="1">
      <c r="A116" s="2">
        <v>113</v>
      </c>
      <c r="B116" s="3" t="s">
        <v>537</v>
      </c>
      <c r="C116" s="3" t="s">
        <v>538</v>
      </c>
      <c r="D116" s="3" t="s">
        <v>539</v>
      </c>
      <c r="E116" s="3" t="s">
        <v>540</v>
      </c>
      <c r="G116" s="190">
        <f>CESOIATI!$C$11</f>
        <v>2.65</v>
      </c>
      <c r="I116" s="190">
        <f t="shared" si="1"/>
        <v>2.65</v>
      </c>
    </row>
    <row r="117" spans="1:9" ht="12.75" customHeight="1">
      <c r="A117" s="2">
        <v>114</v>
      </c>
      <c r="B117" s="3" t="s">
        <v>541</v>
      </c>
      <c r="C117" s="3" t="s">
        <v>542</v>
      </c>
      <c r="D117" s="3" t="s">
        <v>543</v>
      </c>
      <c r="E117" s="3" t="s">
        <v>544</v>
      </c>
      <c r="G117" s="190">
        <f>CESOIATI!$C$11</f>
        <v>2.65</v>
      </c>
      <c r="I117" s="190">
        <f t="shared" si="1"/>
        <v>2.65</v>
      </c>
    </row>
    <row r="118" spans="1:9" ht="12.75" customHeight="1">
      <c r="A118" s="2">
        <v>115</v>
      </c>
      <c r="B118" s="3" t="s">
        <v>545</v>
      </c>
      <c r="C118" s="3" t="s">
        <v>546</v>
      </c>
      <c r="D118" s="3" t="s">
        <v>547</v>
      </c>
      <c r="E118" s="3" t="s">
        <v>548</v>
      </c>
      <c r="G118" s="190">
        <f>CESOIATI!$C$11</f>
        <v>2.65</v>
      </c>
      <c r="I118" s="190">
        <f t="shared" si="1"/>
        <v>2.65</v>
      </c>
    </row>
    <row r="119" spans="1:9" ht="12.75" customHeight="1">
      <c r="A119" s="2">
        <v>116</v>
      </c>
      <c r="B119" s="3" t="s">
        <v>549</v>
      </c>
      <c r="C119" s="3" t="s">
        <v>550</v>
      </c>
      <c r="D119" s="3" t="s">
        <v>551</v>
      </c>
      <c r="E119" s="3" t="s">
        <v>552</v>
      </c>
      <c r="G119" s="190">
        <f>CESOIATI!$C$11</f>
        <v>2.65</v>
      </c>
      <c r="I119" s="190">
        <f t="shared" si="1"/>
        <v>2.65</v>
      </c>
    </row>
    <row r="120" spans="1:9" ht="12.75" customHeight="1">
      <c r="A120" s="2">
        <v>117</v>
      </c>
      <c r="B120" s="3" t="s">
        <v>553</v>
      </c>
      <c r="C120" s="3" t="s">
        <v>554</v>
      </c>
      <c r="D120" s="3" t="s">
        <v>555</v>
      </c>
      <c r="E120" s="3" t="s">
        <v>556</v>
      </c>
      <c r="G120" s="190">
        <f>CESOIATI!$C$11</f>
        <v>2.65</v>
      </c>
      <c r="I120" s="190">
        <f t="shared" si="1"/>
        <v>2.65</v>
      </c>
    </row>
    <row r="121" spans="1:9" ht="12.75" customHeight="1">
      <c r="A121" s="2">
        <v>118</v>
      </c>
      <c r="B121" s="3" t="s">
        <v>557</v>
      </c>
      <c r="C121" s="3" t="s">
        <v>558</v>
      </c>
      <c r="D121" s="3" t="s">
        <v>559</v>
      </c>
      <c r="E121" s="3" t="s">
        <v>560</v>
      </c>
      <c r="G121" s="190">
        <f>CESOIATI!$C$13</f>
        <v>2.7</v>
      </c>
      <c r="I121" s="190">
        <f t="shared" si="1"/>
        <v>2.7</v>
      </c>
    </row>
    <row r="122" spans="1:9" ht="12.75" customHeight="1">
      <c r="A122" s="2">
        <v>119</v>
      </c>
      <c r="B122" s="3" t="s">
        <v>561</v>
      </c>
      <c r="C122" s="3" t="s">
        <v>562</v>
      </c>
      <c r="D122" s="3" t="s">
        <v>563</v>
      </c>
      <c r="E122" s="3" t="s">
        <v>564</v>
      </c>
      <c r="F122" s="357" t="s">
        <v>14747</v>
      </c>
      <c r="G122" s="190">
        <f>CESOIATI!$C$13</f>
        <v>2.7</v>
      </c>
      <c r="I122" s="190">
        <f t="shared" si="1"/>
        <v>0</v>
      </c>
    </row>
    <row r="123" spans="1:9" ht="12.75" customHeight="1">
      <c r="A123" s="2">
        <v>120</v>
      </c>
      <c r="B123" s="3" t="s">
        <v>565</v>
      </c>
      <c r="C123" s="3" t="s">
        <v>566</v>
      </c>
      <c r="D123" s="3" t="s">
        <v>567</v>
      </c>
      <c r="E123" s="3" t="s">
        <v>568</v>
      </c>
      <c r="G123" s="190">
        <f>CESOIATI!$C$11</f>
        <v>2.65</v>
      </c>
      <c r="I123" s="190">
        <f t="shared" si="1"/>
        <v>2.65</v>
      </c>
    </row>
    <row r="124" spans="1:9" ht="12.75" customHeight="1">
      <c r="B124" s="3" t="s">
        <v>15093</v>
      </c>
      <c r="C124" s="3" t="s">
        <v>5395</v>
      </c>
      <c r="D124" s="3" t="s">
        <v>2445</v>
      </c>
      <c r="E124" s="3" t="s">
        <v>11745</v>
      </c>
      <c r="G124" s="190">
        <f>CESOIATI!$C$11</f>
        <v>2.65</v>
      </c>
      <c r="I124" s="190">
        <f t="shared" si="1"/>
        <v>2.65</v>
      </c>
    </row>
    <row r="125" spans="1:9" ht="12.75" customHeight="1">
      <c r="A125" s="2">
        <v>121</v>
      </c>
      <c r="B125" s="3" t="s">
        <v>569</v>
      </c>
      <c r="C125" s="3" t="s">
        <v>570</v>
      </c>
      <c r="D125" s="3" t="s">
        <v>571</v>
      </c>
      <c r="E125" s="3" t="s">
        <v>572</v>
      </c>
      <c r="G125" s="190">
        <f>CESOIATI!$C$11</f>
        <v>2.65</v>
      </c>
      <c r="I125" s="190">
        <f t="shared" si="1"/>
        <v>2.65</v>
      </c>
    </row>
    <row r="126" spans="1:9" ht="12.75" customHeight="1">
      <c r="A126" s="2">
        <v>122</v>
      </c>
      <c r="B126" s="3" t="s">
        <v>573</v>
      </c>
      <c r="C126" s="3" t="s">
        <v>574</v>
      </c>
      <c r="D126" s="3" t="s">
        <v>575</v>
      </c>
      <c r="E126" s="3" t="s">
        <v>576</v>
      </c>
      <c r="G126" s="190">
        <f>CESOIATI!$C$11</f>
        <v>2.65</v>
      </c>
      <c r="I126" s="190">
        <f t="shared" si="1"/>
        <v>2.65</v>
      </c>
    </row>
    <row r="127" spans="1:9" ht="12.75" customHeight="1">
      <c r="A127" s="2">
        <v>123</v>
      </c>
      <c r="B127" s="3" t="s">
        <v>577</v>
      </c>
      <c r="C127" s="3" t="s">
        <v>578</v>
      </c>
      <c r="D127" s="3" t="s">
        <v>579</v>
      </c>
      <c r="E127" s="3" t="s">
        <v>580</v>
      </c>
      <c r="G127" s="190">
        <f>CESOIATI!$C$11</f>
        <v>2.65</v>
      </c>
      <c r="I127" s="190">
        <f t="shared" si="1"/>
        <v>2.65</v>
      </c>
    </row>
    <row r="128" spans="1:9" ht="12.75" customHeight="1">
      <c r="A128" s="2">
        <v>124</v>
      </c>
      <c r="B128" s="3" t="s">
        <v>581</v>
      </c>
      <c r="C128" s="3" t="s">
        <v>582</v>
      </c>
      <c r="D128" s="3" t="s">
        <v>583</v>
      </c>
      <c r="E128" s="3" t="s">
        <v>584</v>
      </c>
      <c r="G128" s="190">
        <f>CESOIATI!$C$11</f>
        <v>2.65</v>
      </c>
      <c r="I128" s="190">
        <f t="shared" si="1"/>
        <v>2.65</v>
      </c>
    </row>
    <row r="129" spans="1:9" ht="12.75" customHeight="1">
      <c r="B129" s="3" t="s">
        <v>15121</v>
      </c>
      <c r="C129" s="3" t="s">
        <v>406</v>
      </c>
      <c r="D129" s="3" t="s">
        <v>583</v>
      </c>
      <c r="E129" s="3" t="s">
        <v>3</v>
      </c>
      <c r="G129" s="190">
        <f>CESOIATI!$C$11</f>
        <v>2.65</v>
      </c>
      <c r="I129" s="190">
        <f t="shared" si="1"/>
        <v>2.65</v>
      </c>
    </row>
    <row r="130" spans="1:9" ht="12.75" customHeight="1">
      <c r="A130" s="2">
        <v>125</v>
      </c>
      <c r="B130" s="3" t="s">
        <v>585</v>
      </c>
      <c r="C130" s="3" t="s">
        <v>586</v>
      </c>
      <c r="D130" s="3" t="s">
        <v>587</v>
      </c>
      <c r="E130" s="3" t="s">
        <v>588</v>
      </c>
      <c r="G130" s="190">
        <f>CESOIATI!$C$11</f>
        <v>2.65</v>
      </c>
      <c r="I130" s="190">
        <f t="shared" si="1"/>
        <v>2.65</v>
      </c>
    </row>
    <row r="131" spans="1:9" ht="12.75" customHeight="1">
      <c r="B131" s="3" t="s">
        <v>15089</v>
      </c>
      <c r="C131" s="3" t="s">
        <v>406</v>
      </c>
      <c r="D131" s="3" t="s">
        <v>587</v>
      </c>
      <c r="E131" s="3" t="s">
        <v>3</v>
      </c>
      <c r="G131" s="190">
        <f>CESOIATI!$C$11</f>
        <v>2.65</v>
      </c>
      <c r="I131" s="190">
        <f t="shared" si="1"/>
        <v>2.65</v>
      </c>
    </row>
    <row r="132" spans="1:9" ht="12.75" customHeight="1">
      <c r="A132" s="2">
        <v>126</v>
      </c>
      <c r="B132" s="3" t="s">
        <v>589</v>
      </c>
      <c r="C132" s="3" t="s">
        <v>590</v>
      </c>
      <c r="D132" s="3" t="s">
        <v>591</v>
      </c>
      <c r="E132" s="3" t="s">
        <v>3108</v>
      </c>
      <c r="G132" s="190">
        <f>CESOIATI!$C$13</f>
        <v>2.7</v>
      </c>
      <c r="I132" s="190">
        <f t="shared" si="1"/>
        <v>2.7</v>
      </c>
    </row>
    <row r="133" spans="1:9" ht="12.75" customHeight="1">
      <c r="A133" s="2">
        <v>127</v>
      </c>
      <c r="B133" s="3" t="s">
        <v>3109</v>
      </c>
      <c r="C133" s="3" t="s">
        <v>3110</v>
      </c>
      <c r="D133" s="3" t="s">
        <v>3111</v>
      </c>
      <c r="E133" s="3" t="s">
        <v>3112</v>
      </c>
      <c r="G133" s="190">
        <f>CESOIATI!$C$13</f>
        <v>2.7</v>
      </c>
      <c r="I133" s="190">
        <f t="shared" si="1"/>
        <v>2.7</v>
      </c>
    </row>
    <row r="134" spans="1:9" ht="12.75" customHeight="1">
      <c r="A134" s="2">
        <v>128</v>
      </c>
      <c r="B134" s="3" t="s">
        <v>3113</v>
      </c>
      <c r="C134" s="3" t="s">
        <v>3114</v>
      </c>
      <c r="D134" s="3" t="s">
        <v>3115</v>
      </c>
      <c r="E134" s="3" t="s">
        <v>3116</v>
      </c>
      <c r="F134" s="357" t="s">
        <v>14747</v>
      </c>
      <c r="G134" s="190">
        <f>CESOIATI!$C$13</f>
        <v>2.7</v>
      </c>
      <c r="I134" s="190">
        <f t="shared" si="1"/>
        <v>0</v>
      </c>
    </row>
    <row r="135" spans="1:9" ht="12.75" customHeight="1">
      <c r="A135" s="2">
        <v>129</v>
      </c>
      <c r="B135" s="3" t="s">
        <v>3117</v>
      </c>
      <c r="C135" s="3" t="s">
        <v>3118</v>
      </c>
      <c r="D135" s="3" t="s">
        <v>3119</v>
      </c>
      <c r="E135" s="3" t="s">
        <v>3120</v>
      </c>
      <c r="F135" s="357" t="s">
        <v>14747</v>
      </c>
      <c r="G135" s="190">
        <f>CESOIATI!$C$13</f>
        <v>2.7</v>
      </c>
      <c r="I135" s="190">
        <f t="shared" si="1"/>
        <v>0</v>
      </c>
    </row>
    <row r="136" spans="1:9" ht="12.75" customHeight="1">
      <c r="A136" s="2">
        <v>130</v>
      </c>
      <c r="B136" s="3" t="s">
        <v>3121</v>
      </c>
      <c r="C136" s="3" t="s">
        <v>3122</v>
      </c>
      <c r="D136" s="3" t="s">
        <v>3123</v>
      </c>
      <c r="E136" s="3" t="s">
        <v>3124</v>
      </c>
      <c r="G136" s="190">
        <f>CESOIATI!$C$11</f>
        <v>2.65</v>
      </c>
      <c r="I136" s="190">
        <f t="shared" ref="I136:I204" si="2">IF(F136="KZ",0,G136+H136)</f>
        <v>2.65</v>
      </c>
    </row>
    <row r="137" spans="1:9" ht="12.75" customHeight="1">
      <c r="A137" s="2">
        <v>131</v>
      </c>
      <c r="B137" s="3" t="s">
        <v>3125</v>
      </c>
      <c r="C137" s="3" t="s">
        <v>3126</v>
      </c>
      <c r="D137" s="3" t="s">
        <v>3127</v>
      </c>
      <c r="E137" s="3" t="s">
        <v>400</v>
      </c>
      <c r="G137" s="190">
        <f>CESOIATI!$C$11</f>
        <v>2.65</v>
      </c>
      <c r="I137" s="190">
        <f t="shared" si="2"/>
        <v>2.65</v>
      </c>
    </row>
    <row r="138" spans="1:9" ht="12.75" customHeight="1">
      <c r="A138" s="2">
        <v>132</v>
      </c>
      <c r="B138" s="3" t="s">
        <v>401</v>
      </c>
      <c r="C138" s="3" t="s">
        <v>402</v>
      </c>
      <c r="D138" s="3" t="s">
        <v>403</v>
      </c>
      <c r="E138" s="3" t="s">
        <v>404</v>
      </c>
      <c r="G138" s="190">
        <f>CESOIATI!$C$11</f>
        <v>2.65</v>
      </c>
      <c r="I138" s="190">
        <f t="shared" si="2"/>
        <v>2.65</v>
      </c>
    </row>
    <row r="139" spans="1:9" ht="12.75" customHeight="1">
      <c r="A139" s="2">
        <v>133</v>
      </c>
      <c r="B139" s="3" t="s">
        <v>405</v>
      </c>
      <c r="C139" s="3" t="s">
        <v>406</v>
      </c>
      <c r="D139" s="3" t="s">
        <v>407</v>
      </c>
      <c r="E139" s="3" t="s">
        <v>408</v>
      </c>
      <c r="G139" s="190">
        <f>CESOIATI!$C$11</f>
        <v>2.65</v>
      </c>
      <c r="I139" s="190">
        <f t="shared" si="2"/>
        <v>2.65</v>
      </c>
    </row>
    <row r="140" spans="1:9" ht="12.75" customHeight="1">
      <c r="A140" s="2">
        <v>134</v>
      </c>
      <c r="B140" s="3" t="s">
        <v>409</v>
      </c>
      <c r="C140" s="3" t="s">
        <v>5387</v>
      </c>
      <c r="D140" s="3" t="s">
        <v>5388</v>
      </c>
      <c r="E140" s="3" t="s">
        <v>5389</v>
      </c>
      <c r="G140" s="190">
        <f>CESOIATI!$C$11</f>
        <v>2.65</v>
      </c>
      <c r="I140" s="190">
        <f t="shared" si="2"/>
        <v>2.65</v>
      </c>
    </row>
    <row r="141" spans="1:9" ht="12.75" customHeight="1">
      <c r="A141" s="2">
        <v>135</v>
      </c>
      <c r="B141" s="3" t="s">
        <v>5390</v>
      </c>
      <c r="C141" s="3" t="s">
        <v>5391</v>
      </c>
      <c r="D141" s="3" t="s">
        <v>5392</v>
      </c>
      <c r="E141" s="3" t="s">
        <v>5393</v>
      </c>
      <c r="G141" s="190">
        <f>CESOIATI!$C$11</f>
        <v>2.65</v>
      </c>
      <c r="I141" s="190">
        <f t="shared" si="2"/>
        <v>2.65</v>
      </c>
    </row>
    <row r="142" spans="1:9" ht="12.75" customHeight="1">
      <c r="A142" s="2">
        <v>136</v>
      </c>
      <c r="B142" s="3" t="s">
        <v>5394</v>
      </c>
      <c r="C142" s="3" t="s">
        <v>5395</v>
      </c>
      <c r="D142" s="3" t="s">
        <v>5396</v>
      </c>
      <c r="E142" s="3" t="s">
        <v>5397</v>
      </c>
      <c r="G142" s="190">
        <f>CESOIATI!$C$11</f>
        <v>2.65</v>
      </c>
      <c r="I142" s="190">
        <f t="shared" si="2"/>
        <v>2.65</v>
      </c>
    </row>
    <row r="143" spans="1:9" ht="12.75" customHeight="1">
      <c r="A143" s="2">
        <v>137</v>
      </c>
      <c r="B143" s="3" t="s">
        <v>5398</v>
      </c>
      <c r="C143" s="3" t="s">
        <v>5399</v>
      </c>
      <c r="D143" s="3" t="s">
        <v>5400</v>
      </c>
      <c r="E143" s="3" t="s">
        <v>5401</v>
      </c>
      <c r="G143" s="190">
        <f>CESOIATI!$C$13</f>
        <v>2.7</v>
      </c>
      <c r="I143" s="190">
        <f t="shared" si="2"/>
        <v>2.7</v>
      </c>
    </row>
    <row r="144" spans="1:9" ht="12.75" customHeight="1">
      <c r="B144" s="3" t="s">
        <v>15092</v>
      </c>
      <c r="C144" s="3" t="s">
        <v>406</v>
      </c>
      <c r="D144" s="3" t="s">
        <v>967</v>
      </c>
      <c r="E144" s="3" t="s">
        <v>3</v>
      </c>
      <c r="G144" s="190">
        <f>CESOIATI!$C$13</f>
        <v>2.7</v>
      </c>
      <c r="I144" s="190">
        <f t="shared" si="2"/>
        <v>2.7</v>
      </c>
    </row>
    <row r="145" spans="1:9" ht="12.75" customHeight="1">
      <c r="A145" s="2">
        <v>138</v>
      </c>
      <c r="B145" s="3" t="s">
        <v>5402</v>
      </c>
      <c r="C145" s="3" t="s">
        <v>5403</v>
      </c>
      <c r="D145" s="3" t="s">
        <v>5404</v>
      </c>
      <c r="E145" s="3" t="s">
        <v>5405</v>
      </c>
      <c r="F145" s="357" t="s">
        <v>14747</v>
      </c>
      <c r="G145" s="190">
        <f>CESOIATI!$C$13</f>
        <v>2.7</v>
      </c>
      <c r="I145" s="190">
        <f t="shared" si="2"/>
        <v>0</v>
      </c>
    </row>
    <row r="146" spans="1:9" ht="12.75" customHeight="1">
      <c r="A146" s="2">
        <v>139</v>
      </c>
      <c r="B146" s="3" t="s">
        <v>5406</v>
      </c>
      <c r="C146" s="3" t="s">
        <v>5407</v>
      </c>
      <c r="D146" s="3" t="s">
        <v>5408</v>
      </c>
      <c r="E146" s="3" t="s">
        <v>5409</v>
      </c>
      <c r="F146" s="357" t="s">
        <v>14747</v>
      </c>
      <c r="G146" s="190">
        <f>CESOIATI!$C$13</f>
        <v>2.7</v>
      </c>
      <c r="I146" s="190">
        <f t="shared" si="2"/>
        <v>0</v>
      </c>
    </row>
    <row r="147" spans="1:9" ht="12.75" customHeight="1">
      <c r="A147" s="2">
        <v>140</v>
      </c>
      <c r="B147" s="3" t="s">
        <v>5410</v>
      </c>
      <c r="C147" s="3" t="s">
        <v>5411</v>
      </c>
      <c r="D147" s="3" t="s">
        <v>5412</v>
      </c>
      <c r="E147" s="3" t="s">
        <v>5413</v>
      </c>
      <c r="G147" s="190">
        <f>CESOIATI!$C$11</f>
        <v>2.65</v>
      </c>
      <c r="I147" s="190">
        <f t="shared" si="2"/>
        <v>2.65</v>
      </c>
    </row>
    <row r="148" spans="1:9" ht="12.75" customHeight="1">
      <c r="A148" s="2">
        <v>141</v>
      </c>
      <c r="B148" s="3" t="s">
        <v>5414</v>
      </c>
      <c r="C148" s="3" t="s">
        <v>5415</v>
      </c>
      <c r="D148" s="3" t="s">
        <v>5416</v>
      </c>
      <c r="E148" s="3" t="s">
        <v>5417</v>
      </c>
      <c r="G148" s="190">
        <f>CESOIATI!$C$11</f>
        <v>2.65</v>
      </c>
      <c r="I148" s="190">
        <f t="shared" si="2"/>
        <v>2.65</v>
      </c>
    </row>
    <row r="149" spans="1:9" ht="12.75" customHeight="1">
      <c r="A149" s="2">
        <v>142</v>
      </c>
      <c r="B149" s="3" t="s">
        <v>5418</v>
      </c>
      <c r="C149" s="3" t="s">
        <v>5419</v>
      </c>
      <c r="D149" s="3" t="s">
        <v>5420</v>
      </c>
      <c r="E149" s="3" t="s">
        <v>5421</v>
      </c>
      <c r="G149" s="190">
        <f>CESOIATI!$C$11</f>
        <v>2.65</v>
      </c>
      <c r="I149" s="190">
        <f t="shared" si="2"/>
        <v>2.65</v>
      </c>
    </row>
    <row r="150" spans="1:9" ht="12.75" customHeight="1">
      <c r="A150" s="2">
        <v>143</v>
      </c>
      <c r="B150" s="3" t="s">
        <v>5422</v>
      </c>
      <c r="C150" s="3" t="s">
        <v>5423</v>
      </c>
      <c r="D150" s="3" t="s">
        <v>5424</v>
      </c>
      <c r="E150" s="3" t="s">
        <v>5425</v>
      </c>
      <c r="G150" s="190">
        <f>CESOIATI!$C$11</f>
        <v>2.65</v>
      </c>
      <c r="I150" s="190">
        <f t="shared" si="2"/>
        <v>2.65</v>
      </c>
    </row>
    <row r="151" spans="1:9" ht="12.75" customHeight="1">
      <c r="A151" s="2">
        <v>144</v>
      </c>
      <c r="B151" s="3" t="s">
        <v>5426</v>
      </c>
      <c r="C151" s="3" t="s">
        <v>5427</v>
      </c>
      <c r="D151" s="3" t="s">
        <v>5428</v>
      </c>
      <c r="E151" s="3" t="s">
        <v>5429</v>
      </c>
      <c r="G151" s="190">
        <f>CESOIATI!$C$13</f>
        <v>2.7</v>
      </c>
      <c r="I151" s="190">
        <f t="shared" si="2"/>
        <v>2.7</v>
      </c>
    </row>
    <row r="152" spans="1:9" ht="12.75" customHeight="1">
      <c r="A152" s="2">
        <v>145</v>
      </c>
      <c r="B152" s="3" t="s">
        <v>5430</v>
      </c>
      <c r="C152" s="3" t="s">
        <v>5431</v>
      </c>
      <c r="D152" s="3" t="s">
        <v>5432</v>
      </c>
      <c r="E152" s="3" t="s">
        <v>5433</v>
      </c>
      <c r="G152" s="190">
        <f>CESOIATI!$C$13</f>
        <v>2.7</v>
      </c>
      <c r="I152" s="190">
        <f t="shared" si="2"/>
        <v>2.7</v>
      </c>
    </row>
    <row r="153" spans="1:9" ht="12.75" customHeight="1">
      <c r="A153" s="2">
        <v>146</v>
      </c>
      <c r="B153" s="3" t="s">
        <v>5434</v>
      </c>
      <c r="C153" s="3" t="s">
        <v>5435</v>
      </c>
      <c r="D153" s="3" t="s">
        <v>5436</v>
      </c>
      <c r="E153" s="3" t="s">
        <v>5437</v>
      </c>
      <c r="G153" s="190">
        <f>CESOIATI!$C$13</f>
        <v>2.7</v>
      </c>
      <c r="I153" s="190">
        <f t="shared" si="2"/>
        <v>2.7</v>
      </c>
    </row>
    <row r="154" spans="1:9" ht="12.75" customHeight="1">
      <c r="B154" s="3" t="s">
        <v>15202</v>
      </c>
      <c r="C154" s="3" t="s">
        <v>402</v>
      </c>
      <c r="D154" s="3" t="s">
        <v>15203</v>
      </c>
      <c r="E154" s="3" t="s">
        <v>3</v>
      </c>
      <c r="G154" s="190">
        <f>CESOIATI!$C$11</f>
        <v>2.65</v>
      </c>
      <c r="I154" s="190">
        <f t="shared" si="2"/>
        <v>2.65</v>
      </c>
    </row>
    <row r="155" spans="1:9" ht="12.75" customHeight="1">
      <c r="A155" s="2">
        <v>147</v>
      </c>
      <c r="B155" s="3" t="s">
        <v>5438</v>
      </c>
      <c r="C155" s="3" t="s">
        <v>5439</v>
      </c>
      <c r="D155" s="3" t="s">
        <v>5440</v>
      </c>
      <c r="E155" s="3" t="s">
        <v>5441</v>
      </c>
      <c r="G155" s="190">
        <f>CESOIATI!$C$11</f>
        <v>2.65</v>
      </c>
      <c r="I155" s="190">
        <f t="shared" si="2"/>
        <v>2.65</v>
      </c>
    </row>
    <row r="156" spans="1:9" ht="12.75" customHeight="1">
      <c r="A156" s="2">
        <v>148</v>
      </c>
      <c r="B156" s="3" t="s">
        <v>5442</v>
      </c>
      <c r="C156" s="3" t="s">
        <v>5443</v>
      </c>
      <c r="D156" s="3" t="s">
        <v>5444</v>
      </c>
      <c r="E156" s="3" t="s">
        <v>5445</v>
      </c>
      <c r="G156" s="190">
        <f>CESOIATI!$C$11</f>
        <v>2.65</v>
      </c>
      <c r="I156" s="190">
        <f t="shared" si="2"/>
        <v>2.65</v>
      </c>
    </row>
    <row r="157" spans="1:9" ht="12.75" customHeight="1">
      <c r="A157" s="2">
        <v>149</v>
      </c>
      <c r="B157" s="3" t="s">
        <v>5446</v>
      </c>
      <c r="C157" s="3" t="s">
        <v>5447</v>
      </c>
      <c r="D157" s="3" t="s">
        <v>5448</v>
      </c>
      <c r="E157" s="3" t="s">
        <v>5449</v>
      </c>
      <c r="G157" s="190">
        <f>CESOIATI!$C$11</f>
        <v>2.65</v>
      </c>
      <c r="I157" s="190">
        <f t="shared" si="2"/>
        <v>2.65</v>
      </c>
    </row>
    <row r="158" spans="1:9" ht="12.75" customHeight="1">
      <c r="A158" s="2">
        <v>150</v>
      </c>
      <c r="B158" s="3" t="s">
        <v>5450</v>
      </c>
      <c r="C158" s="3" t="s">
        <v>5451</v>
      </c>
      <c r="D158" s="3" t="s">
        <v>5452</v>
      </c>
      <c r="E158" s="3" t="s">
        <v>5453</v>
      </c>
      <c r="G158" s="190">
        <f>CESOIATI!$C$11</f>
        <v>2.65</v>
      </c>
      <c r="I158" s="190">
        <f t="shared" si="2"/>
        <v>2.65</v>
      </c>
    </row>
    <row r="159" spans="1:9" ht="12.75" customHeight="1">
      <c r="A159" s="2">
        <v>151</v>
      </c>
      <c r="B159" s="3" t="s">
        <v>5454</v>
      </c>
      <c r="C159" s="3" t="s">
        <v>5455</v>
      </c>
      <c r="D159" s="3" t="s">
        <v>5456</v>
      </c>
      <c r="E159" s="3" t="s">
        <v>5457</v>
      </c>
      <c r="G159" s="190">
        <f>CESOIATI!$C$11</f>
        <v>2.65</v>
      </c>
      <c r="I159" s="190">
        <f t="shared" si="2"/>
        <v>2.65</v>
      </c>
    </row>
    <row r="160" spans="1:9" ht="12.75" customHeight="1">
      <c r="A160" s="2">
        <v>152</v>
      </c>
      <c r="B160" s="3" t="s">
        <v>5458</v>
      </c>
      <c r="C160" s="3" t="s">
        <v>5459</v>
      </c>
      <c r="D160" s="3" t="s">
        <v>5460</v>
      </c>
      <c r="E160" s="3" t="s">
        <v>5461</v>
      </c>
      <c r="G160" s="190">
        <f>CESOIATI!$C$11</f>
        <v>2.65</v>
      </c>
      <c r="I160" s="190">
        <f t="shared" si="2"/>
        <v>2.65</v>
      </c>
    </row>
    <row r="161" spans="1:9" ht="12.75" customHeight="1">
      <c r="A161" s="2">
        <v>153</v>
      </c>
      <c r="B161" s="3" t="s">
        <v>5462</v>
      </c>
      <c r="C161" s="3" t="s">
        <v>5463</v>
      </c>
      <c r="D161" s="3" t="s">
        <v>5464</v>
      </c>
      <c r="E161" s="3" t="s">
        <v>5465</v>
      </c>
      <c r="G161" s="190">
        <f>CESOIATI!$C$13</f>
        <v>2.7</v>
      </c>
      <c r="I161" s="190">
        <f t="shared" si="2"/>
        <v>2.7</v>
      </c>
    </row>
    <row r="162" spans="1:9" ht="12.75" customHeight="1">
      <c r="B162" s="3" t="s">
        <v>15097</v>
      </c>
      <c r="C162" s="3" t="s">
        <v>5451</v>
      </c>
      <c r="D162" s="3" t="s">
        <v>2533</v>
      </c>
      <c r="E162" s="3" t="s">
        <v>3</v>
      </c>
      <c r="G162" s="190">
        <f>CESOIATI!$C$13</f>
        <v>2.7</v>
      </c>
      <c r="I162" s="190">
        <f t="shared" si="2"/>
        <v>2.7</v>
      </c>
    </row>
    <row r="163" spans="1:9" ht="12.75" customHeight="1">
      <c r="A163" s="2">
        <v>154</v>
      </c>
      <c r="B163" s="3" t="s">
        <v>5466</v>
      </c>
      <c r="C163" s="3" t="s">
        <v>5467</v>
      </c>
      <c r="D163" s="3" t="s">
        <v>5468</v>
      </c>
      <c r="E163" s="3" t="s">
        <v>5469</v>
      </c>
      <c r="G163" s="190">
        <f>CESOIATI!$C$13</f>
        <v>2.7</v>
      </c>
      <c r="H163" s="190">
        <v>0.1</v>
      </c>
      <c r="I163" s="190">
        <f t="shared" si="2"/>
        <v>2.8000000000000003</v>
      </c>
    </row>
    <row r="164" spans="1:9" ht="12.75" customHeight="1">
      <c r="A164" s="2">
        <v>155</v>
      </c>
      <c r="B164" s="3" t="s">
        <v>5470</v>
      </c>
      <c r="C164" s="3" t="s">
        <v>5471</v>
      </c>
      <c r="D164" s="3" t="s">
        <v>5472</v>
      </c>
      <c r="E164" s="3" t="s">
        <v>5473</v>
      </c>
      <c r="F164" s="357" t="s">
        <v>14747</v>
      </c>
      <c r="G164" s="190">
        <f>CESOIATI!$C$13</f>
        <v>2.7</v>
      </c>
      <c r="I164" s="190">
        <f t="shared" si="2"/>
        <v>0</v>
      </c>
    </row>
    <row r="165" spans="1:9" ht="12.75" customHeight="1">
      <c r="A165" s="2">
        <v>156</v>
      </c>
      <c r="B165" s="3" t="s">
        <v>5474</v>
      </c>
      <c r="C165" s="3" t="s">
        <v>5475</v>
      </c>
      <c r="D165" s="3" t="s">
        <v>5476</v>
      </c>
      <c r="E165" s="3" t="s">
        <v>5477</v>
      </c>
      <c r="G165" s="190">
        <f>CESOIATI!$C$11</f>
        <v>2.65</v>
      </c>
      <c r="I165" s="190">
        <f t="shared" si="2"/>
        <v>2.65</v>
      </c>
    </row>
    <row r="166" spans="1:9" ht="12.75" customHeight="1">
      <c r="A166" s="2">
        <v>157</v>
      </c>
      <c r="B166" s="3" t="s">
        <v>5478</v>
      </c>
      <c r="C166" s="3" t="s">
        <v>5479</v>
      </c>
      <c r="D166" s="3" t="s">
        <v>5480</v>
      </c>
      <c r="E166" s="3" t="s">
        <v>5481</v>
      </c>
      <c r="F166" s="357" t="s">
        <v>14747</v>
      </c>
      <c r="G166" s="190">
        <f>CESOIATI!$C$11</f>
        <v>2.65</v>
      </c>
      <c r="I166" s="190">
        <f t="shared" si="2"/>
        <v>0</v>
      </c>
    </row>
    <row r="167" spans="1:9" ht="12.75" customHeight="1">
      <c r="A167" s="2">
        <v>158</v>
      </c>
      <c r="B167" s="3" t="s">
        <v>5482</v>
      </c>
      <c r="C167" s="3" t="s">
        <v>5483</v>
      </c>
      <c r="D167" s="3" t="s">
        <v>5484</v>
      </c>
      <c r="E167" s="3" t="s">
        <v>5485</v>
      </c>
      <c r="F167" s="357" t="s">
        <v>14747</v>
      </c>
      <c r="G167" s="190">
        <f>CESOIATI!$C$11</f>
        <v>2.65</v>
      </c>
      <c r="I167" s="190">
        <f t="shared" si="2"/>
        <v>0</v>
      </c>
    </row>
    <row r="168" spans="1:9" ht="12.75" customHeight="1">
      <c r="A168" s="2">
        <v>159</v>
      </c>
      <c r="B168" s="3" t="s">
        <v>5486</v>
      </c>
      <c r="C168" s="3" t="s">
        <v>5487</v>
      </c>
      <c r="D168" s="3" t="s">
        <v>5488</v>
      </c>
      <c r="E168" s="3" t="s">
        <v>5489</v>
      </c>
      <c r="F168" s="357" t="s">
        <v>14747</v>
      </c>
      <c r="G168" s="190">
        <f>CESOIATI!$C$11</f>
        <v>2.65</v>
      </c>
      <c r="I168" s="190">
        <f t="shared" si="2"/>
        <v>0</v>
      </c>
    </row>
    <row r="169" spans="1:9" ht="12.75" customHeight="1">
      <c r="A169" s="2">
        <v>160</v>
      </c>
      <c r="B169" s="3" t="s">
        <v>5490</v>
      </c>
      <c r="C169" s="3" t="s">
        <v>5491</v>
      </c>
      <c r="D169" s="3" t="s">
        <v>5492</v>
      </c>
      <c r="E169" s="3" t="s">
        <v>5493</v>
      </c>
      <c r="G169" s="190">
        <f>CESOIATI!$C$13</f>
        <v>2.7</v>
      </c>
      <c r="I169" s="190">
        <f t="shared" si="2"/>
        <v>2.7</v>
      </c>
    </row>
    <row r="170" spans="1:9" ht="12.75" customHeight="1">
      <c r="A170" s="2">
        <v>161</v>
      </c>
      <c r="B170" s="3" t="s">
        <v>5494</v>
      </c>
      <c r="C170" s="3" t="s">
        <v>5495</v>
      </c>
      <c r="D170" s="3" t="s">
        <v>5496</v>
      </c>
      <c r="E170" s="3" t="s">
        <v>5497</v>
      </c>
      <c r="G170" s="190">
        <f>CESOIATI!$C$13</f>
        <v>2.7</v>
      </c>
      <c r="I170" s="190">
        <f t="shared" si="2"/>
        <v>2.7</v>
      </c>
    </row>
    <row r="171" spans="1:9" ht="12.75" customHeight="1">
      <c r="A171" s="2">
        <v>162</v>
      </c>
      <c r="B171" s="3" t="s">
        <v>5498</v>
      </c>
      <c r="C171" s="3" t="s">
        <v>5499</v>
      </c>
      <c r="D171" s="3" t="s">
        <v>5500</v>
      </c>
      <c r="E171" s="3" t="s">
        <v>5501</v>
      </c>
      <c r="F171" s="357" t="s">
        <v>14747</v>
      </c>
      <c r="G171" s="190">
        <f>CESOIATI!$C$13</f>
        <v>2.7</v>
      </c>
      <c r="I171" s="190">
        <f t="shared" si="2"/>
        <v>0</v>
      </c>
    </row>
    <row r="172" spans="1:9" ht="12.75" customHeight="1">
      <c r="A172" s="2">
        <v>163</v>
      </c>
      <c r="B172" s="3" t="s">
        <v>5502</v>
      </c>
      <c r="C172" s="3" t="s">
        <v>5503</v>
      </c>
      <c r="D172" s="3" t="s">
        <v>5504</v>
      </c>
      <c r="E172" s="3" t="s">
        <v>5505</v>
      </c>
      <c r="G172" s="190">
        <f>CESOIATI!$C$11</f>
        <v>2.65</v>
      </c>
      <c r="I172" s="190">
        <f t="shared" si="2"/>
        <v>2.65</v>
      </c>
    </row>
    <row r="173" spans="1:9" ht="12.75" customHeight="1">
      <c r="A173" s="2">
        <v>164</v>
      </c>
      <c r="B173" s="3" t="s">
        <v>5506</v>
      </c>
      <c r="C173" s="3" t="s">
        <v>5507</v>
      </c>
      <c r="D173" s="3" t="s">
        <v>5508</v>
      </c>
      <c r="E173" s="3" t="s">
        <v>5509</v>
      </c>
      <c r="G173" s="190">
        <f>CESOIATI!$C$11</f>
        <v>2.65</v>
      </c>
      <c r="I173" s="190">
        <f t="shared" si="2"/>
        <v>2.65</v>
      </c>
    </row>
    <row r="174" spans="1:9" ht="12.75" customHeight="1">
      <c r="A174" s="2">
        <v>165</v>
      </c>
      <c r="B174" s="3" t="s">
        <v>5510</v>
      </c>
      <c r="C174" s="3" t="s">
        <v>5511</v>
      </c>
      <c r="D174" s="3" t="s">
        <v>5512</v>
      </c>
      <c r="E174" s="3" t="s">
        <v>5513</v>
      </c>
      <c r="G174" s="190">
        <f>CESOIATI!$C$11</f>
        <v>2.65</v>
      </c>
      <c r="I174" s="190">
        <f t="shared" si="2"/>
        <v>2.65</v>
      </c>
    </row>
    <row r="175" spans="1:9" ht="12.75" customHeight="1">
      <c r="A175" s="2">
        <v>166</v>
      </c>
      <c r="B175" s="3" t="s">
        <v>5514</v>
      </c>
      <c r="C175" s="3" t="s">
        <v>5515</v>
      </c>
      <c r="D175" s="3" t="s">
        <v>5516</v>
      </c>
      <c r="E175" s="3" t="s">
        <v>5517</v>
      </c>
      <c r="G175" s="190">
        <f>CESOIATI!$C$11</f>
        <v>2.65</v>
      </c>
      <c r="I175" s="190">
        <f t="shared" si="2"/>
        <v>2.65</v>
      </c>
    </row>
    <row r="176" spans="1:9" ht="12.75" customHeight="1">
      <c r="A176" s="2">
        <v>167</v>
      </c>
      <c r="B176" s="3" t="s">
        <v>5518</v>
      </c>
      <c r="C176" s="3" t="s">
        <v>5519</v>
      </c>
      <c r="D176" s="3" t="s">
        <v>5520</v>
      </c>
      <c r="E176" s="3" t="s">
        <v>5521</v>
      </c>
      <c r="G176" s="190">
        <f>CESOIATI!$C$11</f>
        <v>2.65</v>
      </c>
      <c r="I176" s="190">
        <f t="shared" si="2"/>
        <v>2.65</v>
      </c>
    </row>
    <row r="177" spans="1:9" ht="12.75" customHeight="1">
      <c r="A177" s="2">
        <v>168</v>
      </c>
      <c r="B177" s="3" t="s">
        <v>5522</v>
      </c>
      <c r="C177" s="3" t="s">
        <v>5523</v>
      </c>
      <c r="D177" s="3" t="s">
        <v>5524</v>
      </c>
      <c r="E177" s="3" t="s">
        <v>5525</v>
      </c>
      <c r="G177" s="190">
        <f>CESOIATI!$C$11</f>
        <v>2.65</v>
      </c>
      <c r="I177" s="190">
        <f t="shared" si="2"/>
        <v>2.65</v>
      </c>
    </row>
    <row r="178" spans="1:9" ht="12.75" customHeight="1">
      <c r="A178" s="2">
        <v>169</v>
      </c>
      <c r="B178" s="3" t="s">
        <v>5526</v>
      </c>
      <c r="C178" s="3" t="s">
        <v>5527</v>
      </c>
      <c r="D178" s="3" t="s">
        <v>5528</v>
      </c>
      <c r="E178" s="3" t="s">
        <v>5529</v>
      </c>
      <c r="G178" s="190">
        <f>CESOIATI!$C$13</f>
        <v>2.7</v>
      </c>
      <c r="I178" s="190">
        <f t="shared" si="2"/>
        <v>2.7</v>
      </c>
    </row>
    <row r="179" spans="1:9" ht="12.75" customHeight="1">
      <c r="A179" s="2">
        <v>170</v>
      </c>
      <c r="B179" s="3" t="s">
        <v>5530</v>
      </c>
      <c r="C179" s="3" t="s">
        <v>5531</v>
      </c>
      <c r="D179" s="3" t="s">
        <v>5532</v>
      </c>
      <c r="E179" s="3" t="s">
        <v>5533</v>
      </c>
      <c r="G179" s="190">
        <f>CESOIATI!$C$13</f>
        <v>2.7</v>
      </c>
      <c r="I179" s="190">
        <f t="shared" si="2"/>
        <v>2.7</v>
      </c>
    </row>
    <row r="180" spans="1:9" ht="12.75" customHeight="1">
      <c r="A180" s="2">
        <v>171</v>
      </c>
      <c r="B180" s="3" t="s">
        <v>5534</v>
      </c>
      <c r="C180" s="3" t="s">
        <v>5535</v>
      </c>
      <c r="D180" s="3" t="s">
        <v>5536</v>
      </c>
      <c r="E180" s="3" t="s">
        <v>5537</v>
      </c>
      <c r="F180" s="357" t="s">
        <v>14747</v>
      </c>
      <c r="G180" s="190">
        <f>CESOIATI!$C$13</f>
        <v>2.7</v>
      </c>
      <c r="I180" s="190">
        <f t="shared" si="2"/>
        <v>0</v>
      </c>
    </row>
    <row r="181" spans="1:9" ht="12.75" customHeight="1">
      <c r="A181" s="2">
        <v>172</v>
      </c>
      <c r="B181" s="3" t="s">
        <v>5538</v>
      </c>
      <c r="C181" s="3" t="s">
        <v>5539</v>
      </c>
      <c r="D181" s="3" t="s">
        <v>5540</v>
      </c>
      <c r="E181" s="3" t="s">
        <v>5541</v>
      </c>
      <c r="G181" s="190">
        <f>CESOIATI!$C$11</f>
        <v>2.65</v>
      </c>
      <c r="I181" s="190">
        <f t="shared" si="2"/>
        <v>2.65</v>
      </c>
    </row>
    <row r="182" spans="1:9" ht="12.75" customHeight="1">
      <c r="A182" s="2">
        <v>173</v>
      </c>
      <c r="B182" s="3" t="s">
        <v>5542</v>
      </c>
      <c r="C182" s="3" t="s">
        <v>5543</v>
      </c>
      <c r="D182" s="3" t="s">
        <v>5544</v>
      </c>
      <c r="E182" s="3" t="s">
        <v>5545</v>
      </c>
      <c r="G182" s="190">
        <f>CESOIATI!$C$11</f>
        <v>2.65</v>
      </c>
      <c r="I182" s="190">
        <f t="shared" si="2"/>
        <v>2.65</v>
      </c>
    </row>
    <row r="183" spans="1:9" ht="12.75" customHeight="1">
      <c r="A183" s="2">
        <v>174</v>
      </c>
      <c r="B183" s="3" t="s">
        <v>5546</v>
      </c>
      <c r="C183" s="3" t="s">
        <v>5547</v>
      </c>
      <c r="D183" s="3" t="s">
        <v>5548</v>
      </c>
      <c r="E183" s="3" t="s">
        <v>5549</v>
      </c>
      <c r="F183" s="357" t="s">
        <v>14747</v>
      </c>
      <c r="G183" s="190">
        <f>CESOIATI!$C$11</f>
        <v>2.65</v>
      </c>
      <c r="I183" s="190">
        <f t="shared" si="2"/>
        <v>0</v>
      </c>
    </row>
    <row r="184" spans="1:9" ht="12.75" customHeight="1">
      <c r="A184" s="2">
        <v>175</v>
      </c>
      <c r="B184" s="3" t="s">
        <v>5550</v>
      </c>
      <c r="C184" s="3" t="s">
        <v>5551</v>
      </c>
      <c r="D184" s="3" t="s">
        <v>5552</v>
      </c>
      <c r="E184" s="3" t="s">
        <v>5553</v>
      </c>
      <c r="G184" s="190">
        <f>CESOIATI!$C$11</f>
        <v>2.65</v>
      </c>
      <c r="I184" s="190">
        <f t="shared" si="2"/>
        <v>2.65</v>
      </c>
    </row>
    <row r="185" spans="1:9" ht="12.75" customHeight="1">
      <c r="A185" s="2">
        <v>176</v>
      </c>
      <c r="B185" s="3" t="s">
        <v>5554</v>
      </c>
      <c r="C185" s="3" t="s">
        <v>5555</v>
      </c>
      <c r="D185" s="3" t="s">
        <v>5556</v>
      </c>
      <c r="E185" s="3" t="s">
        <v>5557</v>
      </c>
      <c r="G185" s="190">
        <f>CESOIATI!$C$13</f>
        <v>2.7</v>
      </c>
      <c r="I185" s="190">
        <f t="shared" si="2"/>
        <v>2.7</v>
      </c>
    </row>
    <row r="186" spans="1:9" ht="12.75" customHeight="1">
      <c r="A186" s="2">
        <v>177</v>
      </c>
      <c r="B186" s="3" t="s">
        <v>5558</v>
      </c>
      <c r="C186" s="3" t="s">
        <v>5559</v>
      </c>
      <c r="D186" s="3" t="s">
        <v>5560</v>
      </c>
      <c r="E186" s="3" t="s">
        <v>5561</v>
      </c>
      <c r="G186" s="190">
        <f>CESOIATI!$C$13</f>
        <v>2.7</v>
      </c>
      <c r="I186" s="190">
        <f t="shared" si="2"/>
        <v>2.7</v>
      </c>
    </row>
    <row r="187" spans="1:9" ht="12.75" customHeight="1">
      <c r="A187" s="2">
        <v>178</v>
      </c>
      <c r="B187" s="3" t="s">
        <v>5562</v>
      </c>
      <c r="C187" s="3" t="s">
        <v>5563</v>
      </c>
      <c r="D187" s="3" t="s">
        <v>5564</v>
      </c>
      <c r="E187" s="3" t="s">
        <v>5565</v>
      </c>
      <c r="F187" s="357" t="s">
        <v>14747</v>
      </c>
      <c r="G187" s="190">
        <f>CESOIATI!$C$13</f>
        <v>2.7</v>
      </c>
      <c r="I187" s="190">
        <f t="shared" si="2"/>
        <v>0</v>
      </c>
    </row>
    <row r="188" spans="1:9" ht="12.75" customHeight="1">
      <c r="A188" s="2">
        <v>179</v>
      </c>
      <c r="B188" s="3" t="s">
        <v>13849</v>
      </c>
      <c r="C188" s="3" t="s">
        <v>1773</v>
      </c>
      <c r="D188" s="3" t="s">
        <v>13850</v>
      </c>
      <c r="E188" s="3" t="s">
        <v>1233</v>
      </c>
      <c r="F188" s="357" t="s">
        <v>14747</v>
      </c>
    </row>
    <row r="189" spans="1:9" ht="12.75" customHeight="1">
      <c r="A189" s="2">
        <v>180</v>
      </c>
      <c r="B189" s="3" t="s">
        <v>1772</v>
      </c>
      <c r="C189" s="3" t="s">
        <v>1773</v>
      </c>
      <c r="D189" s="3" t="s">
        <v>1774</v>
      </c>
      <c r="E189" s="3" t="s">
        <v>1775</v>
      </c>
      <c r="F189" s="357" t="s">
        <v>14747</v>
      </c>
      <c r="I189" s="190">
        <f t="shared" si="2"/>
        <v>0</v>
      </c>
    </row>
    <row r="190" spans="1:9" ht="12.75" customHeight="1">
      <c r="A190" s="2">
        <v>181</v>
      </c>
      <c r="B190" s="3" t="s">
        <v>1776</v>
      </c>
      <c r="C190" s="3" t="s">
        <v>1777</v>
      </c>
      <c r="D190" s="3" t="s">
        <v>1778</v>
      </c>
      <c r="E190" s="3" t="s">
        <v>1779</v>
      </c>
      <c r="F190" s="357" t="s">
        <v>14747</v>
      </c>
      <c r="I190" s="190">
        <f t="shared" si="2"/>
        <v>0</v>
      </c>
    </row>
    <row r="191" spans="1:9" ht="12.75" customHeight="1">
      <c r="A191" s="2">
        <v>182</v>
      </c>
      <c r="B191" s="3" t="s">
        <v>1780</v>
      </c>
      <c r="C191" s="3" t="s">
        <v>1781</v>
      </c>
      <c r="D191" s="3" t="s">
        <v>1782</v>
      </c>
      <c r="E191" s="3" t="s">
        <v>1783</v>
      </c>
      <c r="F191" s="357" t="s">
        <v>14747</v>
      </c>
      <c r="G191" s="190">
        <f>CESOIATI!$C$11</f>
        <v>2.65</v>
      </c>
      <c r="I191" s="190">
        <f t="shared" si="2"/>
        <v>0</v>
      </c>
    </row>
    <row r="192" spans="1:9" ht="12.75" customHeight="1">
      <c r="A192" s="2">
        <v>183</v>
      </c>
      <c r="B192" s="3" t="s">
        <v>1784</v>
      </c>
      <c r="C192" s="3" t="s">
        <v>1785</v>
      </c>
      <c r="D192" s="3" t="s">
        <v>1786</v>
      </c>
      <c r="E192" s="3" t="s">
        <v>1787</v>
      </c>
      <c r="G192" s="190">
        <f>CESOIATI!$C$11</f>
        <v>2.65</v>
      </c>
      <c r="I192" s="190">
        <f t="shared" si="2"/>
        <v>2.65</v>
      </c>
    </row>
    <row r="193" spans="1:9" ht="12.75" customHeight="1">
      <c r="A193" s="2">
        <v>184</v>
      </c>
      <c r="B193" s="3" t="s">
        <v>1788</v>
      </c>
      <c r="C193" s="3" t="s">
        <v>1789</v>
      </c>
      <c r="D193" s="3" t="s">
        <v>1790</v>
      </c>
      <c r="E193" s="3" t="s">
        <v>1791</v>
      </c>
      <c r="F193" s="357" t="s">
        <v>14747</v>
      </c>
      <c r="G193" s="190">
        <f>CESOIATI!$C$11</f>
        <v>2.65</v>
      </c>
      <c r="I193" s="190">
        <f t="shared" si="2"/>
        <v>0</v>
      </c>
    </row>
    <row r="194" spans="1:9" ht="12.75" customHeight="1">
      <c r="A194" s="2">
        <v>185</v>
      </c>
      <c r="B194" s="3" t="s">
        <v>1792</v>
      </c>
      <c r="C194" s="3" t="s">
        <v>1793</v>
      </c>
      <c r="D194" s="3" t="s">
        <v>1794</v>
      </c>
      <c r="E194" s="3" t="s">
        <v>1795</v>
      </c>
      <c r="F194" s="357" t="s">
        <v>14747</v>
      </c>
      <c r="G194" s="190">
        <f>CESOIATI!$C$11</f>
        <v>2.65</v>
      </c>
      <c r="I194" s="190">
        <f t="shared" si="2"/>
        <v>0</v>
      </c>
    </row>
    <row r="195" spans="1:9" ht="12.75" customHeight="1">
      <c r="A195" s="2">
        <v>186</v>
      </c>
      <c r="B195" s="3" t="s">
        <v>1796</v>
      </c>
      <c r="C195" s="3" t="s">
        <v>1797</v>
      </c>
      <c r="D195" s="3" t="s">
        <v>1798</v>
      </c>
      <c r="E195" s="3" t="s">
        <v>1799</v>
      </c>
      <c r="F195" s="357" t="s">
        <v>14747</v>
      </c>
      <c r="G195" s="190">
        <f>CESOIATI!$C$11</f>
        <v>2.65</v>
      </c>
      <c r="I195" s="190">
        <f t="shared" si="2"/>
        <v>0</v>
      </c>
    </row>
    <row r="196" spans="1:9" ht="12.75" customHeight="1">
      <c r="A196" s="2">
        <v>187</v>
      </c>
      <c r="B196" s="3" t="s">
        <v>613</v>
      </c>
      <c r="C196" s="3" t="s">
        <v>5387</v>
      </c>
      <c r="D196" s="3" t="s">
        <v>916</v>
      </c>
      <c r="E196" s="3" t="s">
        <v>11745</v>
      </c>
      <c r="F196" s="357" t="s">
        <v>14747</v>
      </c>
      <c r="G196" s="190">
        <f>CESOIATI!$C$11</f>
        <v>2.65</v>
      </c>
    </row>
    <row r="197" spans="1:9" ht="12.75" customHeight="1">
      <c r="A197" s="2">
        <v>188</v>
      </c>
      <c r="B197" s="3" t="s">
        <v>1800</v>
      </c>
      <c r="C197" s="3" t="s">
        <v>1801</v>
      </c>
      <c r="D197" s="3" t="s">
        <v>1802</v>
      </c>
      <c r="E197" s="3" t="s">
        <v>1803</v>
      </c>
      <c r="G197" s="190">
        <f>CESOIATI!$C$13</f>
        <v>2.7</v>
      </c>
      <c r="I197" s="190">
        <f t="shared" si="2"/>
        <v>2.7</v>
      </c>
    </row>
    <row r="198" spans="1:9" ht="12.75" customHeight="1">
      <c r="A198" s="2">
        <v>189</v>
      </c>
      <c r="B198" s="3" t="s">
        <v>1804</v>
      </c>
      <c r="C198" s="3" t="s">
        <v>1805</v>
      </c>
      <c r="D198" s="3" t="s">
        <v>1806</v>
      </c>
      <c r="E198" s="3" t="s">
        <v>1807</v>
      </c>
      <c r="F198" s="357" t="s">
        <v>14747</v>
      </c>
      <c r="G198" s="190">
        <f>CESOIATI!$C$13</f>
        <v>2.7</v>
      </c>
      <c r="I198" s="190">
        <f t="shared" si="2"/>
        <v>0</v>
      </c>
    </row>
    <row r="199" spans="1:9" ht="12.75" customHeight="1">
      <c r="A199" s="2">
        <v>190</v>
      </c>
      <c r="B199" s="3" t="s">
        <v>1808</v>
      </c>
      <c r="C199" s="3" t="s">
        <v>1809</v>
      </c>
      <c r="D199" s="3" t="s">
        <v>1810</v>
      </c>
      <c r="E199" s="3" t="s">
        <v>1811</v>
      </c>
      <c r="F199" s="357" t="s">
        <v>14747</v>
      </c>
      <c r="G199" s="190">
        <f>CESOIATI!$C$13</f>
        <v>2.7</v>
      </c>
      <c r="I199" s="190">
        <f t="shared" si="2"/>
        <v>0</v>
      </c>
    </row>
    <row r="200" spans="1:9" ht="12.75" customHeight="1">
      <c r="A200" s="2">
        <v>191</v>
      </c>
      <c r="B200" s="3" t="s">
        <v>1812</v>
      </c>
      <c r="C200" s="3" t="s">
        <v>1813</v>
      </c>
      <c r="D200" s="3" t="s">
        <v>1814</v>
      </c>
      <c r="E200" s="3" t="s">
        <v>1815</v>
      </c>
      <c r="F200" s="357" t="s">
        <v>14747</v>
      </c>
      <c r="G200" s="190">
        <f>CESOIATI!$C$11</f>
        <v>2.65</v>
      </c>
      <c r="I200" s="190">
        <f t="shared" si="2"/>
        <v>0</v>
      </c>
    </row>
    <row r="201" spans="1:9" ht="12.75" customHeight="1">
      <c r="A201" s="2">
        <v>192</v>
      </c>
      <c r="B201" s="3" t="s">
        <v>1816</v>
      </c>
      <c r="C201" s="3" t="s">
        <v>1817</v>
      </c>
      <c r="D201" s="3" t="s">
        <v>1818</v>
      </c>
      <c r="E201" s="3" t="s">
        <v>1819</v>
      </c>
      <c r="F201" s="357" t="s">
        <v>14747</v>
      </c>
      <c r="G201" s="190">
        <f>CESOIATI!$C$13</f>
        <v>2.7</v>
      </c>
      <c r="I201" s="190">
        <f t="shared" si="2"/>
        <v>0</v>
      </c>
    </row>
    <row r="202" spans="1:9" ht="12.75" customHeight="1">
      <c r="A202" s="2">
        <v>193</v>
      </c>
      <c r="B202" s="3" t="s">
        <v>1820</v>
      </c>
      <c r="C202" s="3" t="s">
        <v>1821</v>
      </c>
      <c r="D202" s="3" t="s">
        <v>1822</v>
      </c>
      <c r="E202" s="3" t="s">
        <v>1823</v>
      </c>
      <c r="F202" s="357" t="s">
        <v>14747</v>
      </c>
      <c r="G202" s="190">
        <f>CESOIATI!$C$11</f>
        <v>2.65</v>
      </c>
      <c r="I202" s="190">
        <f t="shared" si="2"/>
        <v>0</v>
      </c>
    </row>
    <row r="203" spans="1:9" ht="12.75" customHeight="1">
      <c r="A203" s="2">
        <v>194</v>
      </c>
      <c r="B203" s="3" t="s">
        <v>1824</v>
      </c>
      <c r="C203" s="3" t="s">
        <v>1825</v>
      </c>
      <c r="D203" s="3" t="s">
        <v>1826</v>
      </c>
      <c r="E203" s="3" t="s">
        <v>1827</v>
      </c>
      <c r="F203" s="357" t="s">
        <v>14747</v>
      </c>
      <c r="G203" s="190">
        <f>CESOIATI!$C$11</f>
        <v>2.65</v>
      </c>
      <c r="I203" s="190">
        <f t="shared" si="2"/>
        <v>0</v>
      </c>
    </row>
    <row r="204" spans="1:9" ht="12.75" customHeight="1">
      <c r="A204" s="2">
        <v>195</v>
      </c>
      <c r="B204" s="3" t="s">
        <v>1828</v>
      </c>
      <c r="C204" s="3" t="s">
        <v>1829</v>
      </c>
      <c r="D204" s="3" t="s">
        <v>1830</v>
      </c>
      <c r="E204" s="3" t="s">
        <v>1831</v>
      </c>
      <c r="G204" s="190">
        <f>CESOIATI!$C$13</f>
        <v>2.7</v>
      </c>
      <c r="I204" s="190">
        <f t="shared" si="2"/>
        <v>2.7</v>
      </c>
    </row>
    <row r="205" spans="1:9" ht="12.75" customHeight="1">
      <c r="A205" s="2">
        <v>196</v>
      </c>
      <c r="B205" s="3" t="s">
        <v>1832</v>
      </c>
      <c r="C205" s="3" t="s">
        <v>1833</v>
      </c>
      <c r="D205" s="3" t="s">
        <v>1834</v>
      </c>
      <c r="E205" s="3" t="s">
        <v>1835</v>
      </c>
      <c r="F205" s="357" t="s">
        <v>14747</v>
      </c>
      <c r="G205" s="190">
        <f>CESOIATI!$C$13</f>
        <v>2.7</v>
      </c>
      <c r="I205" s="190">
        <f t="shared" ref="I205:I271" si="3">IF(F205="KZ",0,G205+H205)</f>
        <v>0</v>
      </c>
    </row>
    <row r="206" spans="1:9" ht="12.75" customHeight="1">
      <c r="A206" s="2">
        <v>197</v>
      </c>
      <c r="B206" s="3" t="s">
        <v>1836</v>
      </c>
      <c r="C206" s="3" t="s">
        <v>1837</v>
      </c>
      <c r="D206" s="3" t="s">
        <v>1838</v>
      </c>
      <c r="E206" s="3" t="s">
        <v>1839</v>
      </c>
      <c r="F206" s="357" t="s">
        <v>14747</v>
      </c>
      <c r="G206" s="190">
        <f>CESOIATI!$C$13</f>
        <v>2.7</v>
      </c>
      <c r="I206" s="190">
        <f t="shared" si="3"/>
        <v>0</v>
      </c>
    </row>
    <row r="207" spans="1:9" ht="12.75" customHeight="1">
      <c r="A207" s="2">
        <v>198</v>
      </c>
      <c r="B207" s="3" t="s">
        <v>1840</v>
      </c>
      <c r="C207" s="3" t="s">
        <v>1841</v>
      </c>
      <c r="D207" s="3"/>
      <c r="E207" s="3" t="s">
        <v>1842</v>
      </c>
      <c r="F207" s="357" t="s">
        <v>14747</v>
      </c>
      <c r="I207" s="190">
        <f t="shared" si="3"/>
        <v>0</v>
      </c>
    </row>
    <row r="208" spans="1:9" ht="12.75" customHeight="1">
      <c r="A208" s="2">
        <v>199</v>
      </c>
      <c r="B208" s="3" t="s">
        <v>13851</v>
      </c>
      <c r="C208" s="3" t="s">
        <v>1841</v>
      </c>
      <c r="D208" s="3" t="s">
        <v>2795</v>
      </c>
      <c r="E208" s="3" t="s">
        <v>1233</v>
      </c>
      <c r="F208" s="357" t="s">
        <v>14747</v>
      </c>
      <c r="I208" s="190">
        <f t="shared" si="3"/>
        <v>0</v>
      </c>
    </row>
    <row r="209" spans="1:9" ht="12.75" customHeight="1">
      <c r="A209" s="2">
        <v>200</v>
      </c>
      <c r="B209" s="3" t="s">
        <v>1843</v>
      </c>
      <c r="C209" s="3" t="s">
        <v>1844</v>
      </c>
      <c r="D209" s="3"/>
      <c r="E209" s="3" t="s">
        <v>1845</v>
      </c>
      <c r="F209" s="357" t="s">
        <v>14747</v>
      </c>
      <c r="I209" s="190">
        <f t="shared" si="3"/>
        <v>0</v>
      </c>
    </row>
    <row r="210" spans="1:9" ht="12.75" customHeight="1">
      <c r="A210" s="2">
        <v>201</v>
      </c>
      <c r="B210" s="3" t="s">
        <v>1846</v>
      </c>
      <c r="C210" s="3" t="s">
        <v>1847</v>
      </c>
      <c r="D210" s="3" t="s">
        <v>1848</v>
      </c>
      <c r="E210" s="3" t="s">
        <v>1849</v>
      </c>
      <c r="G210" s="190">
        <f>CESOIATI!$F$9</f>
        <v>0</v>
      </c>
      <c r="H210" s="190">
        <v>6.9</v>
      </c>
      <c r="I210" s="190">
        <f t="shared" si="3"/>
        <v>6.9</v>
      </c>
    </row>
    <row r="211" spans="1:9" ht="12.75" customHeight="1">
      <c r="A211" s="2">
        <v>202</v>
      </c>
      <c r="B211" s="3" t="s">
        <v>1850</v>
      </c>
      <c r="C211" s="3" t="s">
        <v>1851</v>
      </c>
      <c r="D211" s="3" t="s">
        <v>1852</v>
      </c>
      <c r="E211" s="3" t="s">
        <v>1853</v>
      </c>
      <c r="F211" s="357" t="s">
        <v>14747</v>
      </c>
      <c r="G211" s="190">
        <f>CESOIATI!$F$9</f>
        <v>0</v>
      </c>
      <c r="I211" s="190">
        <f t="shared" si="3"/>
        <v>0</v>
      </c>
    </row>
    <row r="212" spans="1:9" ht="12.75" customHeight="1">
      <c r="A212" s="2">
        <v>203</v>
      </c>
      <c r="B212" s="3" t="s">
        <v>5691</v>
      </c>
      <c r="C212" s="3" t="s">
        <v>5692</v>
      </c>
      <c r="D212" s="3" t="s">
        <v>5693</v>
      </c>
      <c r="E212" s="3" t="s">
        <v>5694</v>
      </c>
      <c r="G212" s="190">
        <f>CESOIATI!$F$11</f>
        <v>5</v>
      </c>
      <c r="I212" s="190">
        <f t="shared" si="3"/>
        <v>5</v>
      </c>
    </row>
    <row r="213" spans="1:9" ht="12.75" customHeight="1">
      <c r="A213" s="2">
        <v>204</v>
      </c>
      <c r="B213" s="3" t="s">
        <v>5695</v>
      </c>
      <c r="C213" s="3" t="s">
        <v>5696</v>
      </c>
      <c r="D213" s="3" t="s">
        <v>5697</v>
      </c>
      <c r="E213" s="3" t="s">
        <v>5698</v>
      </c>
      <c r="F213" s="357" t="s">
        <v>14747</v>
      </c>
      <c r="G213" s="190">
        <f>CESOIATI!$F$9</f>
        <v>0</v>
      </c>
      <c r="I213" s="190">
        <f t="shared" si="3"/>
        <v>0</v>
      </c>
    </row>
    <row r="214" spans="1:9" ht="12.75" customHeight="1">
      <c r="A214" s="2">
        <v>205</v>
      </c>
      <c r="B214" s="3" t="s">
        <v>5699</v>
      </c>
      <c r="C214" s="3" t="s">
        <v>5700</v>
      </c>
      <c r="D214" s="3" t="s">
        <v>5701</v>
      </c>
      <c r="E214" s="3" t="s">
        <v>5702</v>
      </c>
      <c r="G214" s="190">
        <f>CESOIATI!$F$11</f>
        <v>5</v>
      </c>
      <c r="I214" s="190">
        <f t="shared" si="3"/>
        <v>5</v>
      </c>
    </row>
    <row r="215" spans="1:9" ht="12.75" customHeight="1">
      <c r="A215" s="2">
        <v>206</v>
      </c>
      <c r="B215" s="3" t="s">
        <v>5703</v>
      </c>
      <c r="C215" s="3" t="s">
        <v>5704</v>
      </c>
      <c r="D215" s="3" t="s">
        <v>5705</v>
      </c>
      <c r="E215" s="3" t="s">
        <v>5706</v>
      </c>
      <c r="G215" s="190">
        <f>CESOIATI!$F$11</f>
        <v>5</v>
      </c>
      <c r="I215" s="190">
        <f t="shared" si="3"/>
        <v>5</v>
      </c>
    </row>
    <row r="216" spans="1:9" ht="12.75" customHeight="1">
      <c r="A216" s="2">
        <v>207</v>
      </c>
      <c r="B216" s="3" t="s">
        <v>5707</v>
      </c>
      <c r="C216" s="3" t="s">
        <v>5708</v>
      </c>
      <c r="D216" s="3" t="s">
        <v>5709</v>
      </c>
      <c r="E216" s="3" t="s">
        <v>5710</v>
      </c>
      <c r="G216" s="190">
        <f>CESOIATI!$F$11</f>
        <v>5</v>
      </c>
      <c r="I216" s="190">
        <f t="shared" si="3"/>
        <v>5</v>
      </c>
    </row>
    <row r="217" spans="1:9" ht="12.75" customHeight="1">
      <c r="A217" s="2">
        <v>208</v>
      </c>
      <c r="B217" s="3" t="s">
        <v>5711</v>
      </c>
      <c r="C217" s="3" t="s">
        <v>5712</v>
      </c>
      <c r="D217" s="3" t="s">
        <v>5713</v>
      </c>
      <c r="E217" s="3" t="s">
        <v>5714</v>
      </c>
      <c r="G217" s="190">
        <f>CESOIATI!$F$11</f>
        <v>5</v>
      </c>
      <c r="I217" s="190">
        <f t="shared" si="3"/>
        <v>5</v>
      </c>
    </row>
    <row r="218" spans="1:9" ht="12.75" customHeight="1">
      <c r="A218" s="2">
        <v>209</v>
      </c>
      <c r="B218" s="3" t="s">
        <v>5715</v>
      </c>
      <c r="C218" s="3" t="s">
        <v>5716</v>
      </c>
      <c r="D218" s="3" t="s">
        <v>5717</v>
      </c>
      <c r="E218" s="3" t="s">
        <v>5718</v>
      </c>
      <c r="F218" s="357" t="s">
        <v>14747</v>
      </c>
      <c r="G218" s="190">
        <f>CESOIATI!$F$11</f>
        <v>5</v>
      </c>
      <c r="I218" s="190">
        <f t="shared" si="3"/>
        <v>0</v>
      </c>
    </row>
    <row r="219" spans="1:9" ht="12.75" customHeight="1">
      <c r="A219" s="2">
        <v>210</v>
      </c>
      <c r="B219" s="3" t="s">
        <v>5719</v>
      </c>
      <c r="C219" s="3" t="s">
        <v>5720</v>
      </c>
      <c r="D219" s="3" t="s">
        <v>5721</v>
      </c>
      <c r="E219" s="3" t="s">
        <v>5722</v>
      </c>
      <c r="G219" s="190">
        <f>CESOIATI!$F$13</f>
        <v>5.2</v>
      </c>
      <c r="I219" s="190">
        <f t="shared" si="3"/>
        <v>5.2</v>
      </c>
    </row>
    <row r="220" spans="1:9" ht="12.75" customHeight="1">
      <c r="A220" s="2">
        <v>211</v>
      </c>
      <c r="B220" s="3" t="s">
        <v>5723</v>
      </c>
      <c r="C220" s="3" t="s">
        <v>5724</v>
      </c>
      <c r="D220" s="3" t="s">
        <v>5725</v>
      </c>
      <c r="E220" s="3" t="s">
        <v>5726</v>
      </c>
      <c r="G220" s="190">
        <f>CESOIATI!$F$11</f>
        <v>5</v>
      </c>
      <c r="I220" s="190">
        <f t="shared" si="3"/>
        <v>5</v>
      </c>
    </row>
    <row r="221" spans="1:9" ht="12.75" customHeight="1">
      <c r="A221" s="2">
        <v>212</v>
      </c>
      <c r="B221" s="3" t="s">
        <v>5727</v>
      </c>
      <c r="C221" s="3" t="s">
        <v>5728</v>
      </c>
      <c r="D221" s="3" t="s">
        <v>5729</v>
      </c>
      <c r="E221" s="3" t="s">
        <v>5730</v>
      </c>
      <c r="F221" s="357" t="s">
        <v>14747</v>
      </c>
      <c r="G221" s="190">
        <f>CESOIATI!$F$11</f>
        <v>5</v>
      </c>
      <c r="I221" s="190">
        <f t="shared" si="3"/>
        <v>0</v>
      </c>
    </row>
    <row r="222" spans="1:9" ht="12.75" customHeight="1">
      <c r="A222" s="2">
        <v>213</v>
      </c>
      <c r="B222" s="3" t="s">
        <v>5731</v>
      </c>
      <c r="C222" s="3" t="s">
        <v>5732</v>
      </c>
      <c r="D222" s="3" t="s">
        <v>5733</v>
      </c>
      <c r="E222" s="3" t="s">
        <v>5734</v>
      </c>
      <c r="F222" s="357" t="s">
        <v>14747</v>
      </c>
      <c r="G222" s="190">
        <f>CESOIATI!$F$11</f>
        <v>5</v>
      </c>
      <c r="I222" s="190">
        <f t="shared" si="3"/>
        <v>0</v>
      </c>
    </row>
    <row r="223" spans="1:9" ht="12.75" customHeight="1">
      <c r="A223" s="2">
        <v>214</v>
      </c>
      <c r="B223" s="3" t="s">
        <v>5735</v>
      </c>
      <c r="C223" s="3" t="s">
        <v>5736</v>
      </c>
      <c r="D223" s="3" t="s">
        <v>5737</v>
      </c>
      <c r="E223" s="3" t="s">
        <v>5738</v>
      </c>
      <c r="F223" s="357" t="s">
        <v>14747</v>
      </c>
      <c r="G223" s="190">
        <f>CESOIATI!$F$11</f>
        <v>5</v>
      </c>
      <c r="I223" s="190">
        <f t="shared" si="3"/>
        <v>0</v>
      </c>
    </row>
    <row r="224" spans="1:9" ht="12.75" customHeight="1">
      <c r="A224" s="2">
        <v>215</v>
      </c>
      <c r="B224" s="3" t="s">
        <v>5739</v>
      </c>
      <c r="C224" s="3" t="s">
        <v>5740</v>
      </c>
      <c r="D224" s="3" t="s">
        <v>5741</v>
      </c>
      <c r="E224" s="3" t="s">
        <v>5742</v>
      </c>
      <c r="F224" s="357" t="s">
        <v>14747</v>
      </c>
      <c r="G224" s="190">
        <f>CESOIATI!$F$11</f>
        <v>5</v>
      </c>
      <c r="I224" s="190">
        <f t="shared" si="3"/>
        <v>0</v>
      </c>
    </row>
    <row r="225" spans="1:9" ht="12.75" customHeight="1">
      <c r="A225" s="2">
        <v>216</v>
      </c>
      <c r="B225" s="3" t="s">
        <v>5743</v>
      </c>
      <c r="C225" s="3" t="s">
        <v>5744</v>
      </c>
      <c r="D225" s="3" t="s">
        <v>5745</v>
      </c>
      <c r="E225" s="3" t="s">
        <v>5746</v>
      </c>
      <c r="F225" s="357" t="s">
        <v>14747</v>
      </c>
      <c r="G225" s="190">
        <f>CESOIATI!$F$13</f>
        <v>5.2</v>
      </c>
      <c r="I225" s="190">
        <f t="shared" si="3"/>
        <v>0</v>
      </c>
    </row>
    <row r="226" spans="1:9" ht="12.75" customHeight="1">
      <c r="A226" s="2">
        <v>217</v>
      </c>
      <c r="B226" s="3" t="s">
        <v>5747</v>
      </c>
      <c r="C226" s="3" t="s">
        <v>5748</v>
      </c>
      <c r="D226" s="3" t="s">
        <v>5749</v>
      </c>
      <c r="E226" s="3" t="s">
        <v>5750</v>
      </c>
      <c r="F226" s="685"/>
      <c r="G226" s="190">
        <f>CESOIATI!$F$11</f>
        <v>5</v>
      </c>
      <c r="I226" s="190">
        <f t="shared" si="3"/>
        <v>5</v>
      </c>
    </row>
    <row r="227" spans="1:9" ht="12.75" customHeight="1">
      <c r="A227" s="2">
        <v>218</v>
      </c>
      <c r="B227" s="3" t="s">
        <v>5751</v>
      </c>
      <c r="C227" s="3" t="s">
        <v>5752</v>
      </c>
      <c r="D227" s="3" t="s">
        <v>5753</v>
      </c>
      <c r="E227" s="3" t="s">
        <v>5754</v>
      </c>
      <c r="F227" s="685"/>
      <c r="G227" s="190">
        <f>CESOIATI!$F$11</f>
        <v>5</v>
      </c>
      <c r="I227" s="190">
        <f t="shared" si="3"/>
        <v>5</v>
      </c>
    </row>
    <row r="228" spans="1:9" ht="12.75" customHeight="1">
      <c r="A228" s="2">
        <v>219</v>
      </c>
      <c r="B228" s="3" t="s">
        <v>5755</v>
      </c>
      <c r="C228" s="3" t="s">
        <v>5756</v>
      </c>
      <c r="D228" s="3" t="s">
        <v>5757</v>
      </c>
      <c r="E228" s="3" t="s">
        <v>5758</v>
      </c>
      <c r="G228" s="190">
        <f>CESOIATI!$F$11</f>
        <v>5</v>
      </c>
      <c r="I228" s="190">
        <f t="shared" si="3"/>
        <v>5</v>
      </c>
    </row>
    <row r="229" spans="1:9" ht="12.75" customHeight="1">
      <c r="A229" s="2">
        <v>220</v>
      </c>
      <c r="B229" s="3" t="s">
        <v>5759</v>
      </c>
      <c r="C229" s="3" t="s">
        <v>5760</v>
      </c>
      <c r="D229" s="3" t="s">
        <v>5761</v>
      </c>
      <c r="E229" s="3" t="s">
        <v>5762</v>
      </c>
      <c r="F229" s="685" t="s">
        <v>14747</v>
      </c>
      <c r="G229" s="190">
        <f>CESOIATI!$F$11</f>
        <v>5</v>
      </c>
      <c r="H229" s="190">
        <v>0.4</v>
      </c>
      <c r="I229" s="190">
        <f t="shared" si="3"/>
        <v>0</v>
      </c>
    </row>
    <row r="230" spans="1:9" ht="12.75" customHeight="1">
      <c r="A230" s="2">
        <v>221</v>
      </c>
      <c r="B230" s="3" t="s">
        <v>5763</v>
      </c>
      <c r="C230" s="3" t="s">
        <v>5764</v>
      </c>
      <c r="D230" s="3" t="s">
        <v>5765</v>
      </c>
      <c r="E230" s="3" t="s">
        <v>5766</v>
      </c>
      <c r="G230" s="190">
        <f>CESOIATI!$F$11</f>
        <v>5</v>
      </c>
      <c r="I230" s="190">
        <f t="shared" si="3"/>
        <v>5</v>
      </c>
    </row>
    <row r="231" spans="1:9" ht="12.75" customHeight="1">
      <c r="A231" s="2">
        <v>222</v>
      </c>
      <c r="B231" s="3" t="s">
        <v>5767</v>
      </c>
      <c r="C231" s="3" t="s">
        <v>2404</v>
      </c>
      <c r="D231" s="3" t="s">
        <v>2405</v>
      </c>
      <c r="E231" s="3" t="s">
        <v>2406</v>
      </c>
      <c r="G231" s="190">
        <f>CESOIATI!$F$13</f>
        <v>5.2</v>
      </c>
      <c r="I231" s="190">
        <f t="shared" si="3"/>
        <v>5.2</v>
      </c>
    </row>
    <row r="232" spans="1:9" ht="12.75" customHeight="1">
      <c r="A232" s="2">
        <v>223</v>
      </c>
      <c r="B232" s="3" t="s">
        <v>2407</v>
      </c>
      <c r="C232" s="3" t="s">
        <v>2408</v>
      </c>
      <c r="D232" s="3" t="s">
        <v>2409</v>
      </c>
      <c r="E232" s="3" t="s">
        <v>2410</v>
      </c>
      <c r="F232" s="357" t="s">
        <v>14747</v>
      </c>
      <c r="G232" s="190">
        <f>CESOIATI!$F$13</f>
        <v>5.2</v>
      </c>
      <c r="I232" s="190">
        <f t="shared" si="3"/>
        <v>0</v>
      </c>
    </row>
    <row r="233" spans="1:9" ht="12.75" customHeight="1">
      <c r="A233" s="2">
        <v>224</v>
      </c>
      <c r="B233" s="3" t="s">
        <v>2411</v>
      </c>
      <c r="C233" s="3" t="s">
        <v>2412</v>
      </c>
      <c r="D233" s="3" t="s">
        <v>2413</v>
      </c>
      <c r="E233" s="3" t="s">
        <v>2414</v>
      </c>
      <c r="F233" s="357" t="s">
        <v>14747</v>
      </c>
      <c r="G233" s="190">
        <f>CESOIATI!$F$11</f>
        <v>5</v>
      </c>
      <c r="I233" s="190">
        <f t="shared" si="3"/>
        <v>0</v>
      </c>
    </row>
    <row r="234" spans="1:9" ht="12.75" customHeight="1">
      <c r="A234" s="2">
        <v>225</v>
      </c>
      <c r="B234" s="3" t="s">
        <v>2415</v>
      </c>
      <c r="C234" s="3" t="s">
        <v>2416</v>
      </c>
      <c r="D234" s="3" t="s">
        <v>2417</v>
      </c>
      <c r="E234" s="3" t="s">
        <v>2418</v>
      </c>
      <c r="F234" s="357" t="s">
        <v>14747</v>
      </c>
      <c r="G234" s="190">
        <f>CESOIATI!$F$13</f>
        <v>5.2</v>
      </c>
      <c r="I234" s="190">
        <f t="shared" si="3"/>
        <v>0</v>
      </c>
    </row>
    <row r="235" spans="1:9" ht="12.75" customHeight="1">
      <c r="A235" s="2">
        <v>226</v>
      </c>
      <c r="B235" s="3" t="s">
        <v>2419</v>
      </c>
      <c r="C235" s="3" t="s">
        <v>2420</v>
      </c>
      <c r="D235" s="3" t="s">
        <v>2421</v>
      </c>
      <c r="E235" s="3" t="s">
        <v>2422</v>
      </c>
      <c r="G235" s="190">
        <f>CESOIATI!$F$11</f>
        <v>5</v>
      </c>
      <c r="I235" s="190">
        <f t="shared" si="3"/>
        <v>5</v>
      </c>
    </row>
    <row r="236" spans="1:9" ht="12.75" customHeight="1">
      <c r="A236" s="2">
        <v>227</v>
      </c>
      <c r="B236" s="3" t="s">
        <v>2423</v>
      </c>
      <c r="C236" s="3" t="s">
        <v>2424</v>
      </c>
      <c r="D236" s="3" t="s">
        <v>2425</v>
      </c>
      <c r="E236" s="3" t="s">
        <v>2426</v>
      </c>
      <c r="F236" s="685" t="s">
        <v>14747</v>
      </c>
      <c r="G236" s="190">
        <f>CESOIATI!$F$11</f>
        <v>5</v>
      </c>
      <c r="H236" s="190">
        <v>0.4</v>
      </c>
      <c r="I236" s="190">
        <f t="shared" si="3"/>
        <v>0</v>
      </c>
    </row>
    <row r="237" spans="1:9" ht="12.75" customHeight="1">
      <c r="A237" s="2">
        <v>228</v>
      </c>
      <c r="B237" s="3" t="s">
        <v>2427</v>
      </c>
      <c r="C237" s="3" t="s">
        <v>2428</v>
      </c>
      <c r="D237" s="3" t="s">
        <v>2429</v>
      </c>
      <c r="E237" s="3" t="s">
        <v>2430</v>
      </c>
      <c r="G237" s="190">
        <f>CESOIATI!$F$11</f>
        <v>5</v>
      </c>
      <c r="I237" s="190">
        <f t="shared" si="3"/>
        <v>5</v>
      </c>
    </row>
    <row r="238" spans="1:9" ht="12.75" customHeight="1">
      <c r="A238" s="2">
        <v>229</v>
      </c>
      <c r="B238" s="3" t="s">
        <v>2431</v>
      </c>
      <c r="C238" s="3" t="s">
        <v>2432</v>
      </c>
      <c r="D238" s="3" t="s">
        <v>2433</v>
      </c>
      <c r="E238" s="3" t="s">
        <v>2434</v>
      </c>
      <c r="F238" s="357" t="s">
        <v>14747</v>
      </c>
      <c r="G238" s="190">
        <f>CESOIATI!$F$11</f>
        <v>5</v>
      </c>
      <c r="I238" s="190">
        <f t="shared" si="3"/>
        <v>0</v>
      </c>
    </row>
    <row r="239" spans="1:9" ht="12.75" customHeight="1">
      <c r="A239" s="2">
        <v>230</v>
      </c>
      <c r="B239" s="3" t="s">
        <v>2435</v>
      </c>
      <c r="C239" s="3" t="s">
        <v>2436</v>
      </c>
      <c r="D239" s="3" t="s">
        <v>2437</v>
      </c>
      <c r="E239" s="3" t="s">
        <v>2438</v>
      </c>
      <c r="G239" s="190">
        <f>CESOIATI!$F$11</f>
        <v>5</v>
      </c>
      <c r="I239" s="190">
        <f t="shared" si="3"/>
        <v>5</v>
      </c>
    </row>
    <row r="240" spans="1:9" ht="12.75" customHeight="1">
      <c r="A240" s="2">
        <v>231</v>
      </c>
      <c r="B240" s="3" t="s">
        <v>2439</v>
      </c>
      <c r="C240" s="3" t="s">
        <v>2440</v>
      </c>
      <c r="D240" s="3" t="s">
        <v>2441</v>
      </c>
      <c r="E240" s="3" t="s">
        <v>2442</v>
      </c>
      <c r="G240" s="190">
        <f>CESOIATI!$F$13</f>
        <v>5.2</v>
      </c>
      <c r="I240" s="190">
        <f t="shared" si="3"/>
        <v>5.2</v>
      </c>
    </row>
    <row r="241" spans="1:9" ht="12.75" customHeight="1">
      <c r="A241" s="2">
        <v>232</v>
      </c>
      <c r="B241" s="3" t="s">
        <v>2443</v>
      </c>
      <c r="C241" s="3" t="s">
        <v>2444</v>
      </c>
      <c r="D241" s="3" t="s">
        <v>2445</v>
      </c>
      <c r="E241" s="3" t="s">
        <v>2446</v>
      </c>
      <c r="G241" s="190">
        <f>CESOIATI!$F$11</f>
        <v>5</v>
      </c>
      <c r="I241" s="190">
        <f t="shared" si="3"/>
        <v>5</v>
      </c>
    </row>
    <row r="242" spans="1:9" ht="12.75" customHeight="1">
      <c r="A242" s="2">
        <v>233</v>
      </c>
      <c r="B242" s="3" t="s">
        <v>2447</v>
      </c>
      <c r="C242" s="3" t="s">
        <v>2448</v>
      </c>
      <c r="D242" s="3" t="s">
        <v>2449</v>
      </c>
      <c r="E242" s="3" t="s">
        <v>2450</v>
      </c>
      <c r="F242" s="685" t="s">
        <v>14747</v>
      </c>
      <c r="G242" s="190">
        <f>CESOIATI!$F$11</f>
        <v>5</v>
      </c>
      <c r="H242" s="190">
        <v>0.4</v>
      </c>
      <c r="I242" s="190">
        <f t="shared" si="3"/>
        <v>0</v>
      </c>
    </row>
    <row r="243" spans="1:9" ht="12.75" customHeight="1">
      <c r="A243" s="2">
        <v>234</v>
      </c>
      <c r="B243" s="3" t="s">
        <v>2451</v>
      </c>
      <c r="C243" s="3" t="s">
        <v>2452</v>
      </c>
      <c r="D243" s="3" t="s">
        <v>2453</v>
      </c>
      <c r="E243" s="3" t="s">
        <v>2454</v>
      </c>
      <c r="G243" s="190">
        <f>CESOIATI!$F$11</f>
        <v>5</v>
      </c>
      <c r="I243" s="190">
        <f t="shared" si="3"/>
        <v>5</v>
      </c>
    </row>
    <row r="244" spans="1:9" ht="12.75" customHeight="1">
      <c r="A244" s="2">
        <v>235</v>
      </c>
      <c r="B244" s="3" t="s">
        <v>2455</v>
      </c>
      <c r="C244" s="3" t="s">
        <v>2456</v>
      </c>
      <c r="D244" s="3" t="s">
        <v>2457</v>
      </c>
      <c r="E244" s="3" t="s">
        <v>2458</v>
      </c>
      <c r="G244" s="190">
        <f>CESOIATI!$F$11</f>
        <v>5</v>
      </c>
      <c r="I244" s="190">
        <f t="shared" si="3"/>
        <v>5</v>
      </c>
    </row>
    <row r="245" spans="1:9" ht="12.75" customHeight="1">
      <c r="A245" s="2">
        <v>236</v>
      </c>
      <c r="B245" s="3" t="s">
        <v>2459</v>
      </c>
      <c r="C245" s="3" t="s">
        <v>2460</v>
      </c>
      <c r="D245" s="3" t="s">
        <v>2461</v>
      </c>
      <c r="E245" s="3" t="s">
        <v>2462</v>
      </c>
      <c r="G245" s="190">
        <f>CESOIATI!$F$11</f>
        <v>5</v>
      </c>
      <c r="I245" s="190">
        <f t="shared" si="3"/>
        <v>5</v>
      </c>
    </row>
    <row r="246" spans="1:9" ht="12.75" customHeight="1">
      <c r="A246" s="2">
        <v>237</v>
      </c>
      <c r="B246" s="3" t="s">
        <v>2463</v>
      </c>
      <c r="C246" s="3" t="s">
        <v>2464</v>
      </c>
      <c r="D246" s="3" t="s">
        <v>2465</v>
      </c>
      <c r="E246" s="3" t="s">
        <v>2466</v>
      </c>
      <c r="G246" s="190">
        <f>CESOIATI!$F$13</f>
        <v>5.2</v>
      </c>
      <c r="I246" s="190">
        <f t="shared" si="3"/>
        <v>5.2</v>
      </c>
    </row>
    <row r="247" spans="1:9" ht="12.75" customHeight="1">
      <c r="A247" s="2">
        <v>238</v>
      </c>
      <c r="B247" s="3" t="s">
        <v>2467</v>
      </c>
      <c r="C247" s="3" t="s">
        <v>2468</v>
      </c>
      <c r="D247" s="3" t="s">
        <v>2469</v>
      </c>
      <c r="E247" s="3" t="s">
        <v>2470</v>
      </c>
      <c r="F247" s="357" t="s">
        <v>14747</v>
      </c>
      <c r="G247" s="190">
        <f>CESOIATI!$F$13</f>
        <v>5.2</v>
      </c>
      <c r="I247" s="190">
        <f t="shared" si="3"/>
        <v>0</v>
      </c>
    </row>
    <row r="248" spans="1:9" ht="12.75" customHeight="1">
      <c r="A248" s="2">
        <v>239</v>
      </c>
      <c r="B248" s="3" t="s">
        <v>2471</v>
      </c>
      <c r="C248" s="3" t="s">
        <v>2472</v>
      </c>
      <c r="D248" s="3" t="s">
        <v>2473</v>
      </c>
      <c r="E248" s="3" t="s">
        <v>2474</v>
      </c>
      <c r="F248" s="357" t="s">
        <v>14747</v>
      </c>
      <c r="G248" s="190">
        <f>CESOIATI!$F$11</f>
        <v>5</v>
      </c>
      <c r="I248" s="190">
        <f t="shared" si="3"/>
        <v>0</v>
      </c>
    </row>
    <row r="249" spans="1:9" ht="12.75" customHeight="1">
      <c r="A249" s="2">
        <v>240</v>
      </c>
      <c r="B249" s="3" t="s">
        <v>2475</v>
      </c>
      <c r="C249" s="3" t="s">
        <v>2476</v>
      </c>
      <c r="D249" s="3" t="s">
        <v>2477</v>
      </c>
      <c r="E249" s="3" t="s">
        <v>2478</v>
      </c>
      <c r="G249" s="190">
        <f>CESOIATI!$F$11</f>
        <v>5</v>
      </c>
      <c r="I249" s="190">
        <f t="shared" si="3"/>
        <v>5</v>
      </c>
    </row>
    <row r="250" spans="1:9" ht="12.75" customHeight="1">
      <c r="A250" s="2">
        <v>241</v>
      </c>
      <c r="B250" s="3" t="s">
        <v>2479</v>
      </c>
      <c r="C250" s="3" t="s">
        <v>2480</v>
      </c>
      <c r="D250" s="3" t="s">
        <v>2481</v>
      </c>
      <c r="E250" s="3" t="s">
        <v>2482</v>
      </c>
      <c r="G250" s="190">
        <f>CESOIATI!$F$11</f>
        <v>5</v>
      </c>
      <c r="I250" s="190">
        <f t="shared" si="3"/>
        <v>5</v>
      </c>
    </row>
    <row r="251" spans="1:9" ht="12.75" customHeight="1">
      <c r="A251" s="2">
        <v>242</v>
      </c>
      <c r="B251" s="3" t="s">
        <v>2483</v>
      </c>
      <c r="C251" s="3" t="s">
        <v>2484</v>
      </c>
      <c r="D251" s="3" t="s">
        <v>2485</v>
      </c>
      <c r="E251" s="3" t="s">
        <v>2486</v>
      </c>
      <c r="F251" s="357" t="s">
        <v>14747</v>
      </c>
      <c r="G251" s="190">
        <f>CESOIATI!$F$11</f>
        <v>5</v>
      </c>
      <c r="I251" s="190">
        <f t="shared" si="3"/>
        <v>0</v>
      </c>
    </row>
    <row r="252" spans="1:9" ht="12.75" customHeight="1">
      <c r="A252" s="2">
        <v>243</v>
      </c>
      <c r="B252" s="3" t="s">
        <v>2487</v>
      </c>
      <c r="C252" s="3" t="s">
        <v>2488</v>
      </c>
      <c r="D252" s="3" t="s">
        <v>2489</v>
      </c>
      <c r="E252" s="3" t="s">
        <v>2490</v>
      </c>
      <c r="G252" s="190">
        <f>CESOIATI!$F$11</f>
        <v>5</v>
      </c>
      <c r="I252" s="190">
        <f t="shared" si="3"/>
        <v>5</v>
      </c>
    </row>
    <row r="253" spans="1:9" ht="12.75" customHeight="1">
      <c r="A253" s="2">
        <v>244</v>
      </c>
      <c r="B253" s="3" t="s">
        <v>2491</v>
      </c>
      <c r="C253" s="3" t="s">
        <v>2492</v>
      </c>
      <c r="D253" s="3" t="s">
        <v>2493</v>
      </c>
      <c r="E253" s="3" t="s">
        <v>2494</v>
      </c>
      <c r="G253" s="190">
        <f>CESOIATI!$F$13</f>
        <v>5.2</v>
      </c>
      <c r="I253" s="190">
        <f t="shared" si="3"/>
        <v>5.2</v>
      </c>
    </row>
    <row r="254" spans="1:9" ht="12.75" customHeight="1">
      <c r="A254" s="2">
        <v>245</v>
      </c>
      <c r="B254" s="3" t="s">
        <v>2495</v>
      </c>
      <c r="C254" s="3" t="s">
        <v>2496</v>
      </c>
      <c r="D254" s="3" t="s">
        <v>2497</v>
      </c>
      <c r="E254" s="3" t="s">
        <v>2498</v>
      </c>
      <c r="F254" s="357" t="s">
        <v>14747</v>
      </c>
      <c r="G254" s="190">
        <f>CESOIATI!$F$11</f>
        <v>5</v>
      </c>
      <c r="I254" s="190">
        <f t="shared" si="3"/>
        <v>0</v>
      </c>
    </row>
    <row r="255" spans="1:9" ht="12.75" customHeight="1">
      <c r="A255" s="2">
        <v>246</v>
      </c>
      <c r="B255" s="3" t="s">
        <v>2499</v>
      </c>
      <c r="C255" s="3" t="s">
        <v>2500</v>
      </c>
      <c r="D255" s="3" t="s">
        <v>2501</v>
      </c>
      <c r="E255" s="3" t="s">
        <v>2502</v>
      </c>
      <c r="F255" s="357" t="s">
        <v>14747</v>
      </c>
      <c r="G255" s="190">
        <f>CESOIATI!$F$11</f>
        <v>5</v>
      </c>
      <c r="I255" s="190">
        <f t="shared" si="3"/>
        <v>0</v>
      </c>
    </row>
    <row r="256" spans="1:9" ht="12.75" customHeight="1">
      <c r="A256" s="2">
        <v>247</v>
      </c>
      <c r="B256" s="3" t="s">
        <v>2503</v>
      </c>
      <c r="C256" s="3" t="s">
        <v>2504</v>
      </c>
      <c r="D256" s="3" t="s">
        <v>2505</v>
      </c>
      <c r="E256" s="3" t="s">
        <v>2506</v>
      </c>
      <c r="F256" s="357" t="s">
        <v>14747</v>
      </c>
      <c r="G256" s="190">
        <f>CESOIATI!$F$11</f>
        <v>5</v>
      </c>
      <c r="I256" s="190">
        <f t="shared" si="3"/>
        <v>0</v>
      </c>
    </row>
    <row r="257" spans="1:9" ht="12.75" customHeight="1">
      <c r="A257" s="2">
        <v>248</v>
      </c>
      <c r="B257" s="3" t="s">
        <v>2507</v>
      </c>
      <c r="C257" s="3" t="s">
        <v>2508</v>
      </c>
      <c r="D257" s="3" t="s">
        <v>2509</v>
      </c>
      <c r="E257" s="3" t="s">
        <v>2510</v>
      </c>
      <c r="F257" s="357" t="s">
        <v>14747</v>
      </c>
      <c r="G257" s="190">
        <f>CESOIATI!$F$11</f>
        <v>5</v>
      </c>
      <c r="I257" s="190">
        <f t="shared" si="3"/>
        <v>0</v>
      </c>
    </row>
    <row r="258" spans="1:9" ht="12.75" customHeight="1">
      <c r="A258" s="2">
        <v>249</v>
      </c>
      <c r="B258" s="3" t="s">
        <v>2511</v>
      </c>
      <c r="C258" s="3" t="s">
        <v>2512</v>
      </c>
      <c r="D258" s="3" t="s">
        <v>2513</v>
      </c>
      <c r="E258" s="3" t="s">
        <v>2514</v>
      </c>
      <c r="F258" s="357" t="s">
        <v>14747</v>
      </c>
      <c r="G258" s="190">
        <f>CESOIATI!$F$11</f>
        <v>5</v>
      </c>
      <c r="I258" s="190">
        <f t="shared" si="3"/>
        <v>0</v>
      </c>
    </row>
    <row r="259" spans="1:9" ht="12.75" customHeight="1">
      <c r="A259" s="2">
        <v>250</v>
      </c>
      <c r="B259" s="3" t="s">
        <v>2515</v>
      </c>
      <c r="C259" s="3" t="s">
        <v>2516</v>
      </c>
      <c r="D259" s="3" t="s">
        <v>2517</v>
      </c>
      <c r="E259" s="3" t="s">
        <v>2518</v>
      </c>
      <c r="F259" s="357" t="s">
        <v>14747</v>
      </c>
      <c r="G259" s="190">
        <f>CESOIATI!$F$13</f>
        <v>5.2</v>
      </c>
      <c r="I259" s="190">
        <f t="shared" si="3"/>
        <v>0</v>
      </c>
    </row>
    <row r="260" spans="1:9" ht="12.75" customHeight="1">
      <c r="A260" s="2">
        <v>251</v>
      </c>
      <c r="B260" s="3" t="s">
        <v>2519</v>
      </c>
      <c r="C260" s="3" t="s">
        <v>2520</v>
      </c>
      <c r="D260" s="3" t="s">
        <v>2521</v>
      </c>
      <c r="E260" s="3" t="s">
        <v>2522</v>
      </c>
      <c r="F260" s="357" t="s">
        <v>14747</v>
      </c>
      <c r="G260" s="190">
        <f>CESOIATI!$F$13</f>
        <v>5.2</v>
      </c>
      <c r="I260" s="190">
        <f t="shared" si="3"/>
        <v>0</v>
      </c>
    </row>
    <row r="261" spans="1:9" ht="12.75" customHeight="1">
      <c r="A261" s="2">
        <v>252</v>
      </c>
      <c r="B261" s="3" t="s">
        <v>592</v>
      </c>
      <c r="C261" s="3" t="s">
        <v>5692</v>
      </c>
      <c r="D261" s="3" t="s">
        <v>5149</v>
      </c>
      <c r="E261" s="3" t="s">
        <v>11745</v>
      </c>
      <c r="F261" s="357" t="s">
        <v>14747</v>
      </c>
    </row>
    <row r="262" spans="1:9" ht="12.75" customHeight="1">
      <c r="A262" s="2">
        <v>253</v>
      </c>
      <c r="B262" s="3" t="s">
        <v>2523</v>
      </c>
      <c r="C262" s="3" t="s">
        <v>2524</v>
      </c>
      <c r="D262" s="3" t="s">
        <v>2525</v>
      </c>
      <c r="E262" s="3" t="s">
        <v>2526</v>
      </c>
      <c r="F262" s="357" t="s">
        <v>14747</v>
      </c>
      <c r="G262" s="190">
        <f>CESOIATI!$F$13</f>
        <v>5.2</v>
      </c>
      <c r="I262" s="190">
        <f t="shared" si="3"/>
        <v>0</v>
      </c>
    </row>
    <row r="263" spans="1:9" ht="12.75" customHeight="1">
      <c r="A263" s="2">
        <v>254</v>
      </c>
      <c r="B263" s="3" t="s">
        <v>2527</v>
      </c>
      <c r="C263" s="3" t="s">
        <v>2528</v>
      </c>
      <c r="D263" s="3" t="s">
        <v>2529</v>
      </c>
      <c r="E263" s="3" t="s">
        <v>2530</v>
      </c>
      <c r="G263" s="190">
        <f>CESOIATI!$F$11</f>
        <v>5</v>
      </c>
      <c r="I263" s="190">
        <f t="shared" si="3"/>
        <v>5</v>
      </c>
    </row>
    <row r="264" spans="1:9" ht="12.75" customHeight="1">
      <c r="A264" s="2">
        <v>255</v>
      </c>
      <c r="B264" s="3" t="s">
        <v>2531</v>
      </c>
      <c r="C264" s="3" t="s">
        <v>2532</v>
      </c>
      <c r="D264" s="3" t="s">
        <v>2533</v>
      </c>
      <c r="E264" s="3" t="s">
        <v>2534</v>
      </c>
      <c r="G264" s="190">
        <f>CESOIATI!$F$13</f>
        <v>5.2</v>
      </c>
      <c r="I264" s="190">
        <f t="shared" si="3"/>
        <v>5.2</v>
      </c>
    </row>
    <row r="265" spans="1:9" ht="12.75" customHeight="1">
      <c r="A265" s="2">
        <v>256</v>
      </c>
      <c r="B265" s="3" t="s">
        <v>2535</v>
      </c>
      <c r="C265" s="3" t="s">
        <v>2536</v>
      </c>
      <c r="D265" s="3" t="s">
        <v>2537</v>
      </c>
      <c r="E265" s="3" t="s">
        <v>2538</v>
      </c>
      <c r="F265" s="357" t="s">
        <v>14747</v>
      </c>
      <c r="G265" s="190">
        <f>CESOIATI!$F$13</f>
        <v>5.2</v>
      </c>
      <c r="I265" s="190">
        <f t="shared" si="3"/>
        <v>0</v>
      </c>
    </row>
    <row r="266" spans="1:9" ht="12.75" customHeight="1">
      <c r="A266" s="2">
        <v>257</v>
      </c>
      <c r="B266" s="3" t="s">
        <v>13852</v>
      </c>
      <c r="C266" s="3" t="s">
        <v>1844</v>
      </c>
      <c r="D266" s="3" t="s">
        <v>5480</v>
      </c>
      <c r="E266" s="3" t="s">
        <v>1233</v>
      </c>
      <c r="F266" s="357" t="s">
        <v>14747</v>
      </c>
    </row>
    <row r="267" spans="1:9" ht="12.75" customHeight="1">
      <c r="A267" s="2">
        <v>258</v>
      </c>
      <c r="B267" s="3" t="s">
        <v>2539</v>
      </c>
      <c r="C267" s="3" t="s">
        <v>2540</v>
      </c>
      <c r="D267" s="3" t="s">
        <v>2541</v>
      </c>
      <c r="E267" s="3" t="s">
        <v>2542</v>
      </c>
      <c r="F267" s="357" t="s">
        <v>14747</v>
      </c>
      <c r="G267" s="190">
        <f>CESOIATI!$F$11</f>
        <v>5</v>
      </c>
      <c r="I267" s="190">
        <f t="shared" si="3"/>
        <v>0</v>
      </c>
    </row>
    <row r="268" spans="1:9" ht="12.75" customHeight="1">
      <c r="A268" s="2">
        <v>259</v>
      </c>
      <c r="B268" s="3" t="s">
        <v>2543</v>
      </c>
      <c r="C268" s="3" t="s">
        <v>2544</v>
      </c>
      <c r="D268" s="3" t="s">
        <v>2545</v>
      </c>
      <c r="E268" s="3" t="s">
        <v>2546</v>
      </c>
      <c r="F268" s="357" t="s">
        <v>14747</v>
      </c>
      <c r="G268" s="190">
        <f>CESOIATI!$F$13</f>
        <v>5.2</v>
      </c>
      <c r="I268" s="190">
        <f t="shared" si="3"/>
        <v>0</v>
      </c>
    </row>
    <row r="269" spans="1:9" ht="12.75" customHeight="1">
      <c r="A269" s="2">
        <v>260</v>
      </c>
      <c r="B269" s="3" t="s">
        <v>0</v>
      </c>
      <c r="C269" s="3" t="s">
        <v>1</v>
      </c>
      <c r="D269" s="3" t="s">
        <v>2</v>
      </c>
      <c r="E269" s="3" t="s">
        <v>3</v>
      </c>
      <c r="F269" s="357" t="s">
        <v>14747</v>
      </c>
      <c r="G269" s="190">
        <f>CESOIATI!$F$11</f>
        <v>5</v>
      </c>
      <c r="I269" s="190">
        <f t="shared" si="3"/>
        <v>0</v>
      </c>
    </row>
    <row r="270" spans="1:9" ht="12.75" customHeight="1">
      <c r="A270" s="2">
        <v>261</v>
      </c>
      <c r="B270" s="3" t="s">
        <v>4</v>
      </c>
      <c r="C270" s="3" t="s">
        <v>5</v>
      </c>
      <c r="D270" s="3" t="s">
        <v>6</v>
      </c>
      <c r="E270" s="3" t="s">
        <v>7</v>
      </c>
      <c r="F270" s="685" t="s">
        <v>14747</v>
      </c>
      <c r="G270" s="190">
        <f>CESOIATI!$F$11</f>
        <v>5</v>
      </c>
      <c r="H270" s="190">
        <v>0.4</v>
      </c>
      <c r="I270" s="190">
        <f t="shared" si="3"/>
        <v>0</v>
      </c>
    </row>
    <row r="271" spans="1:9" ht="12.75" customHeight="1">
      <c r="A271" s="2">
        <v>262</v>
      </c>
      <c r="B271" s="3" t="s">
        <v>8</v>
      </c>
      <c r="C271" s="3" t="s">
        <v>9</v>
      </c>
      <c r="D271" s="3" t="s">
        <v>10</v>
      </c>
      <c r="E271" s="3" t="s">
        <v>11</v>
      </c>
      <c r="F271" s="357" t="s">
        <v>14747</v>
      </c>
      <c r="G271" s="190">
        <f>CESOIATI!$F$11</f>
        <v>5</v>
      </c>
      <c r="I271" s="190">
        <f t="shared" si="3"/>
        <v>0</v>
      </c>
    </row>
    <row r="272" spans="1:9" ht="12.75" customHeight="1">
      <c r="A272" s="2">
        <v>263</v>
      </c>
      <c r="B272" s="3" t="s">
        <v>12</v>
      </c>
      <c r="C272" s="3" t="s">
        <v>13</v>
      </c>
      <c r="D272" s="3" t="s">
        <v>14</v>
      </c>
      <c r="E272" s="3" t="s">
        <v>15</v>
      </c>
      <c r="F272" s="685" t="s">
        <v>14747</v>
      </c>
      <c r="G272" s="190">
        <f>CESOIATI!$F$11</f>
        <v>5</v>
      </c>
      <c r="H272" s="190">
        <v>0.4</v>
      </c>
      <c r="I272" s="190">
        <f t="shared" ref="I272:I337" si="4">IF(F272="KZ",0,G272+H272)</f>
        <v>0</v>
      </c>
    </row>
    <row r="273" spans="1:9" ht="12.75" customHeight="1">
      <c r="A273" s="2">
        <v>264</v>
      </c>
      <c r="B273" s="3" t="s">
        <v>16</v>
      </c>
      <c r="C273" s="3" t="s">
        <v>17</v>
      </c>
      <c r="D273" s="3" t="s">
        <v>18</v>
      </c>
      <c r="E273" s="3" t="s">
        <v>19</v>
      </c>
      <c r="G273" s="190">
        <f>CESOIATI!$F$13</f>
        <v>5.2</v>
      </c>
      <c r="I273" s="190">
        <f t="shared" si="4"/>
        <v>5.2</v>
      </c>
    </row>
    <row r="274" spans="1:9" ht="12.75" customHeight="1">
      <c r="A274" s="2">
        <v>265</v>
      </c>
      <c r="B274" s="3" t="s">
        <v>20</v>
      </c>
      <c r="C274" s="3" t="s">
        <v>21</v>
      </c>
      <c r="D274" s="3" t="s">
        <v>22</v>
      </c>
      <c r="E274" s="3" t="s">
        <v>23</v>
      </c>
      <c r="F274" s="357" t="s">
        <v>14747</v>
      </c>
      <c r="G274" s="190">
        <f>CESOIATI!$F$13</f>
        <v>5.2</v>
      </c>
      <c r="I274" s="190">
        <f t="shared" si="4"/>
        <v>0</v>
      </c>
    </row>
    <row r="275" spans="1:9" ht="12.75" customHeight="1">
      <c r="A275" s="2">
        <v>266</v>
      </c>
      <c r="B275" s="3" t="s">
        <v>24</v>
      </c>
      <c r="C275" s="3" t="s">
        <v>25</v>
      </c>
      <c r="D275" s="3" t="s">
        <v>26</v>
      </c>
      <c r="E275" s="3" t="s">
        <v>27</v>
      </c>
      <c r="F275" s="357" t="s">
        <v>14747</v>
      </c>
      <c r="G275" s="190">
        <f>CESOIATI!$F$11</f>
        <v>5</v>
      </c>
      <c r="I275" s="190">
        <f t="shared" si="4"/>
        <v>0</v>
      </c>
    </row>
    <row r="276" spans="1:9" ht="12.75" customHeight="1">
      <c r="A276" s="2">
        <v>267</v>
      </c>
      <c r="B276" s="3" t="s">
        <v>28</v>
      </c>
      <c r="C276" s="3" t="s">
        <v>29</v>
      </c>
      <c r="D276" s="3" t="s">
        <v>30</v>
      </c>
      <c r="E276" s="3" t="s">
        <v>31</v>
      </c>
      <c r="F276" s="357" t="s">
        <v>14747</v>
      </c>
      <c r="G276" s="190">
        <f>CESOIATI!$F$11</f>
        <v>5</v>
      </c>
      <c r="I276" s="190">
        <f t="shared" si="4"/>
        <v>0</v>
      </c>
    </row>
    <row r="277" spans="1:9" ht="12.75" customHeight="1">
      <c r="A277" s="2">
        <v>268</v>
      </c>
      <c r="B277" s="3" t="s">
        <v>32</v>
      </c>
      <c r="C277" s="3" t="s">
        <v>33</v>
      </c>
      <c r="D277" s="3" t="s">
        <v>34</v>
      </c>
      <c r="E277" s="3" t="s">
        <v>35</v>
      </c>
      <c r="F277" s="357" t="s">
        <v>14747</v>
      </c>
      <c r="G277" s="190">
        <f>CESOIATI!$F$11</f>
        <v>5</v>
      </c>
      <c r="I277" s="190">
        <f t="shared" si="4"/>
        <v>0</v>
      </c>
    </row>
    <row r="278" spans="1:9" ht="12.75" customHeight="1">
      <c r="A278" s="2">
        <v>269</v>
      </c>
      <c r="B278" s="3" t="s">
        <v>36</v>
      </c>
      <c r="C278" s="3" t="s">
        <v>37</v>
      </c>
      <c r="D278" s="3" t="s">
        <v>38</v>
      </c>
      <c r="E278" s="3" t="s">
        <v>39</v>
      </c>
      <c r="F278" s="357" t="s">
        <v>14747</v>
      </c>
      <c r="G278" s="190">
        <f>CESOIATI!$F$13</f>
        <v>5.2</v>
      </c>
      <c r="I278" s="190">
        <f t="shared" si="4"/>
        <v>0</v>
      </c>
    </row>
    <row r="279" spans="1:9" ht="12.75" customHeight="1">
      <c r="A279" s="2">
        <v>270</v>
      </c>
      <c r="B279" s="3" t="s">
        <v>40</v>
      </c>
      <c r="C279" s="3" t="s">
        <v>41</v>
      </c>
      <c r="D279" s="3" t="s">
        <v>42</v>
      </c>
      <c r="E279" s="3" t="s">
        <v>43</v>
      </c>
      <c r="F279" s="357" t="s">
        <v>14747</v>
      </c>
      <c r="G279" s="190">
        <f>CESOIATI!$F$13</f>
        <v>5.2</v>
      </c>
      <c r="I279" s="190">
        <f t="shared" si="4"/>
        <v>0</v>
      </c>
    </row>
    <row r="280" spans="1:9" ht="12.75" customHeight="1">
      <c r="A280" s="2">
        <v>271</v>
      </c>
      <c r="B280" s="3" t="s">
        <v>44</v>
      </c>
      <c r="C280" s="3" t="s">
        <v>45</v>
      </c>
      <c r="D280" s="3" t="s">
        <v>46</v>
      </c>
      <c r="E280" s="3" t="s">
        <v>47</v>
      </c>
      <c r="F280" s="357" t="s">
        <v>14747</v>
      </c>
      <c r="G280" s="190">
        <f>CESOIATI!$F$11</f>
        <v>5</v>
      </c>
      <c r="I280" s="190">
        <f t="shared" si="4"/>
        <v>0</v>
      </c>
    </row>
    <row r="281" spans="1:9" ht="12.75" customHeight="1">
      <c r="A281" s="2">
        <v>272</v>
      </c>
      <c r="B281" s="3" t="s">
        <v>13853</v>
      </c>
      <c r="C281" s="3" t="s">
        <v>1844</v>
      </c>
      <c r="D281" s="3" t="s">
        <v>1798</v>
      </c>
      <c r="E281" s="3" t="s">
        <v>1233</v>
      </c>
      <c r="F281" s="357" t="s">
        <v>14747</v>
      </c>
    </row>
    <row r="282" spans="1:9" ht="12.75" customHeight="1">
      <c r="A282" s="2">
        <v>273</v>
      </c>
      <c r="B282" s="3" t="s">
        <v>48</v>
      </c>
      <c r="C282" s="3" t="s">
        <v>49</v>
      </c>
      <c r="D282" s="3" t="s">
        <v>50</v>
      </c>
      <c r="E282" s="3" t="s">
        <v>51</v>
      </c>
      <c r="F282" s="357" t="s">
        <v>14747</v>
      </c>
      <c r="G282" s="190">
        <f>CESOIATI!$F$13</f>
        <v>5.2</v>
      </c>
      <c r="I282" s="190">
        <f t="shared" si="4"/>
        <v>0</v>
      </c>
    </row>
    <row r="283" spans="1:9" ht="12.75" customHeight="1">
      <c r="A283" s="2">
        <v>274</v>
      </c>
      <c r="B283" s="3" t="s">
        <v>52</v>
      </c>
      <c r="C283" s="3" t="s">
        <v>53</v>
      </c>
      <c r="D283" s="3" t="s">
        <v>54</v>
      </c>
      <c r="E283" s="3" t="s">
        <v>55</v>
      </c>
      <c r="F283" s="357" t="s">
        <v>14747</v>
      </c>
      <c r="G283" s="190">
        <f>CESOIATI!$F$13</f>
        <v>5.2</v>
      </c>
      <c r="I283" s="190">
        <f t="shared" si="4"/>
        <v>0</v>
      </c>
    </row>
    <row r="284" spans="1:9" ht="12.75" customHeight="1">
      <c r="A284" s="2">
        <v>275</v>
      </c>
      <c r="B284" s="3" t="s">
        <v>56</v>
      </c>
      <c r="C284" s="3" t="s">
        <v>57</v>
      </c>
      <c r="D284" s="3" t="s">
        <v>58</v>
      </c>
      <c r="E284" s="3" t="s">
        <v>59</v>
      </c>
      <c r="F284" s="357" t="s">
        <v>14747</v>
      </c>
      <c r="G284" s="190">
        <f>CESOIATI!$F$11</f>
        <v>5</v>
      </c>
      <c r="I284" s="190">
        <f t="shared" si="4"/>
        <v>0</v>
      </c>
    </row>
    <row r="285" spans="1:9" ht="12.75" customHeight="1">
      <c r="A285" s="2">
        <v>276</v>
      </c>
      <c r="B285" s="3" t="s">
        <v>60</v>
      </c>
      <c r="C285" s="3" t="s">
        <v>61</v>
      </c>
      <c r="D285" s="3" t="s">
        <v>62</v>
      </c>
      <c r="E285" s="3" t="s">
        <v>63</v>
      </c>
      <c r="F285" s="357" t="s">
        <v>14747</v>
      </c>
      <c r="G285" s="190">
        <f>CESOIATI!$F$13</f>
        <v>5.2</v>
      </c>
      <c r="I285" s="190">
        <f t="shared" si="4"/>
        <v>0</v>
      </c>
    </row>
    <row r="286" spans="1:9" ht="12.75" customHeight="1">
      <c r="A286" s="2">
        <v>277</v>
      </c>
      <c r="B286" s="3" t="s">
        <v>64</v>
      </c>
      <c r="C286" s="3" t="s">
        <v>65</v>
      </c>
      <c r="D286" s="3"/>
      <c r="E286" s="3" t="s">
        <v>66</v>
      </c>
      <c r="F286" s="357" t="s">
        <v>14747</v>
      </c>
      <c r="I286" s="190">
        <f t="shared" si="4"/>
        <v>0</v>
      </c>
    </row>
    <row r="287" spans="1:9" ht="12.75" customHeight="1">
      <c r="A287" s="2">
        <v>278</v>
      </c>
      <c r="B287" s="3" t="s">
        <v>67</v>
      </c>
      <c r="C287" s="3" t="s">
        <v>68</v>
      </c>
      <c r="D287" s="3" t="s">
        <v>69</v>
      </c>
      <c r="E287" s="3" t="s">
        <v>70</v>
      </c>
      <c r="G287" s="190">
        <f>'BARRA FORATA'!$C$9</f>
        <v>8.33</v>
      </c>
      <c r="H287" s="190">
        <v>0.38</v>
      </c>
      <c r="I287" s="190">
        <f t="shared" si="4"/>
        <v>8.7100000000000009</v>
      </c>
    </row>
    <row r="288" spans="1:9" ht="12.75" customHeight="1">
      <c r="A288" s="2">
        <v>279</v>
      </c>
      <c r="B288" s="3" t="s">
        <v>71</v>
      </c>
      <c r="C288" s="3" t="s">
        <v>72</v>
      </c>
      <c r="D288" s="3" t="s">
        <v>73</v>
      </c>
      <c r="E288" s="3" t="s">
        <v>74</v>
      </c>
      <c r="G288" s="190">
        <f>'BARRA FORATA'!$C$9</f>
        <v>8.33</v>
      </c>
      <c r="H288" s="190">
        <v>0.38</v>
      </c>
      <c r="I288" s="190">
        <f t="shared" si="4"/>
        <v>8.7100000000000009</v>
      </c>
    </row>
    <row r="289" spans="1:9" ht="12.75" customHeight="1">
      <c r="A289" s="2">
        <v>280</v>
      </c>
      <c r="B289" s="3" t="s">
        <v>75</v>
      </c>
      <c r="C289" s="3" t="s">
        <v>76</v>
      </c>
      <c r="D289" s="3" t="s">
        <v>77</v>
      </c>
      <c r="E289" s="3" t="s">
        <v>78</v>
      </c>
      <c r="G289" s="190">
        <f>'BARRA FORATA'!$C$9</f>
        <v>8.33</v>
      </c>
      <c r="H289" s="190">
        <v>0.38</v>
      </c>
      <c r="I289" s="190">
        <f t="shared" si="4"/>
        <v>8.7100000000000009</v>
      </c>
    </row>
    <row r="290" spans="1:9" ht="12.75" customHeight="1">
      <c r="A290" s="2">
        <v>281</v>
      </c>
      <c r="B290" s="3" t="s">
        <v>79</v>
      </c>
      <c r="C290" s="3" t="s">
        <v>80</v>
      </c>
      <c r="D290" s="3" t="s">
        <v>81</v>
      </c>
      <c r="E290" s="3" t="s">
        <v>82</v>
      </c>
      <c r="G290" s="190">
        <f>'BARRA FORATA'!$C$9</f>
        <v>8.33</v>
      </c>
      <c r="H290" s="190">
        <v>0.38</v>
      </c>
      <c r="I290" s="190">
        <f t="shared" si="4"/>
        <v>8.7100000000000009</v>
      </c>
    </row>
    <row r="291" spans="1:9" ht="12.75" customHeight="1">
      <c r="A291" s="2">
        <v>282</v>
      </c>
      <c r="B291" s="3" t="s">
        <v>83</v>
      </c>
      <c r="C291" s="3" t="s">
        <v>84</v>
      </c>
      <c r="D291" s="3" t="s">
        <v>85</v>
      </c>
      <c r="E291" s="3" t="s">
        <v>86</v>
      </c>
      <c r="G291" s="190">
        <f>'BARRA FORATA'!$C$9</f>
        <v>8.33</v>
      </c>
      <c r="H291" s="190">
        <v>0.38</v>
      </c>
      <c r="I291" s="190">
        <f t="shared" si="4"/>
        <v>8.7100000000000009</v>
      </c>
    </row>
    <row r="292" spans="1:9" ht="12.75" customHeight="1">
      <c r="A292" s="2">
        <v>283</v>
      </c>
      <c r="B292" s="3" t="s">
        <v>87</v>
      </c>
      <c r="C292" s="3" t="s">
        <v>88</v>
      </c>
      <c r="D292" s="3" t="s">
        <v>89</v>
      </c>
      <c r="E292" s="3" t="s">
        <v>90</v>
      </c>
      <c r="G292" s="190">
        <f>'BARRA FORATA'!$C$9</f>
        <v>8.33</v>
      </c>
      <c r="H292" s="190">
        <v>0.38</v>
      </c>
      <c r="I292" s="190">
        <f t="shared" si="4"/>
        <v>8.7100000000000009</v>
      </c>
    </row>
    <row r="293" spans="1:9" ht="12.75" customHeight="1">
      <c r="A293" s="2">
        <v>284</v>
      </c>
      <c r="B293" s="3" t="s">
        <v>91</v>
      </c>
      <c r="C293" s="3" t="s">
        <v>92</v>
      </c>
      <c r="D293" s="3" t="s">
        <v>93</v>
      </c>
      <c r="E293" s="3" t="s">
        <v>94</v>
      </c>
      <c r="G293" s="190">
        <f>'BARRA FORATA'!$C$9</f>
        <v>8.33</v>
      </c>
      <c r="H293" s="190">
        <v>0.38</v>
      </c>
      <c r="I293" s="190">
        <f t="shared" si="4"/>
        <v>8.7100000000000009</v>
      </c>
    </row>
    <row r="294" spans="1:9" ht="12.75" customHeight="1">
      <c r="A294" s="2">
        <v>285</v>
      </c>
      <c r="B294" s="3" t="s">
        <v>95</v>
      </c>
      <c r="C294" s="3" t="s">
        <v>96</v>
      </c>
      <c r="D294" s="3" t="s">
        <v>97</v>
      </c>
      <c r="E294" s="3" t="s">
        <v>98</v>
      </c>
      <c r="G294" s="190">
        <f>'BARRA FORATA'!$C$9</f>
        <v>8.33</v>
      </c>
      <c r="H294" s="190">
        <v>0.38</v>
      </c>
      <c r="I294" s="190">
        <f t="shared" si="4"/>
        <v>8.7100000000000009</v>
      </c>
    </row>
    <row r="295" spans="1:9" ht="12.75" customHeight="1">
      <c r="A295" s="2">
        <v>286</v>
      </c>
      <c r="B295" s="3" t="s">
        <v>99</v>
      </c>
      <c r="C295" s="3" t="s">
        <v>100</v>
      </c>
      <c r="D295" s="3" t="s">
        <v>101</v>
      </c>
      <c r="E295" s="3" t="s">
        <v>102</v>
      </c>
      <c r="G295" s="190">
        <f>'BARRA FORATA'!$C$9</f>
        <v>8.33</v>
      </c>
      <c r="H295" s="190">
        <v>0.38</v>
      </c>
      <c r="I295" s="190">
        <f t="shared" si="4"/>
        <v>8.7100000000000009</v>
      </c>
    </row>
    <row r="296" spans="1:9" ht="12.75" customHeight="1">
      <c r="A296" s="2">
        <v>287</v>
      </c>
      <c r="B296" s="3" t="s">
        <v>103</v>
      </c>
      <c r="C296" s="3" t="s">
        <v>104</v>
      </c>
      <c r="D296" s="3" t="s">
        <v>105</v>
      </c>
      <c r="E296" s="3" t="s">
        <v>106</v>
      </c>
      <c r="G296" s="190">
        <f>'BARRA FORATA'!$C$9</f>
        <v>8.33</v>
      </c>
      <c r="H296" s="190">
        <v>0.38</v>
      </c>
      <c r="I296" s="190">
        <f t="shared" si="4"/>
        <v>8.7100000000000009</v>
      </c>
    </row>
    <row r="297" spans="1:9" ht="12.75" customHeight="1">
      <c r="A297" s="2">
        <v>288</v>
      </c>
      <c r="B297" s="3" t="s">
        <v>107</v>
      </c>
      <c r="C297" s="3" t="s">
        <v>108</v>
      </c>
      <c r="D297" s="3" t="s">
        <v>109</v>
      </c>
      <c r="E297" s="3" t="s">
        <v>110</v>
      </c>
      <c r="G297" s="190">
        <f>'BARRA FORATA'!$C$9</f>
        <v>8.33</v>
      </c>
      <c r="H297" s="190">
        <v>0.38</v>
      </c>
      <c r="I297" s="190">
        <f t="shared" si="4"/>
        <v>8.7100000000000009</v>
      </c>
    </row>
    <row r="298" spans="1:9" ht="12.75" customHeight="1">
      <c r="A298" s="2">
        <v>289</v>
      </c>
      <c r="B298" s="3" t="s">
        <v>111</v>
      </c>
      <c r="C298" s="3" t="s">
        <v>112</v>
      </c>
      <c r="D298" s="3" t="s">
        <v>113</v>
      </c>
      <c r="E298" s="3" t="s">
        <v>114</v>
      </c>
      <c r="G298" s="190">
        <f>'BARRA FORATA'!$C$9</f>
        <v>8.33</v>
      </c>
      <c r="H298" s="190">
        <v>0.38</v>
      </c>
      <c r="I298" s="190">
        <f t="shared" si="4"/>
        <v>8.7100000000000009</v>
      </c>
    </row>
    <row r="299" spans="1:9" ht="12.75" customHeight="1">
      <c r="A299" s="2">
        <v>290</v>
      </c>
      <c r="B299" s="3" t="s">
        <v>115</v>
      </c>
      <c r="C299" s="3" t="s">
        <v>116</v>
      </c>
      <c r="D299" s="3" t="s">
        <v>117</v>
      </c>
      <c r="E299" s="3" t="s">
        <v>118</v>
      </c>
      <c r="G299" s="190">
        <f>'BARRA FORATA'!$C$9</f>
        <v>8.33</v>
      </c>
      <c r="H299" s="190">
        <v>0.38</v>
      </c>
      <c r="I299" s="190">
        <f t="shared" si="4"/>
        <v>8.7100000000000009</v>
      </c>
    </row>
    <row r="300" spans="1:9" ht="12.75" customHeight="1">
      <c r="A300" s="2">
        <v>291</v>
      </c>
      <c r="B300" s="3" t="s">
        <v>119</v>
      </c>
      <c r="C300" s="3" t="s">
        <v>120</v>
      </c>
      <c r="D300" s="3" t="s">
        <v>121</v>
      </c>
      <c r="E300" s="3" t="s">
        <v>122</v>
      </c>
      <c r="G300" s="190">
        <f>'BARRA FORATA'!$C$9</f>
        <v>8.33</v>
      </c>
      <c r="H300" s="190">
        <v>0.38</v>
      </c>
      <c r="I300" s="190">
        <f t="shared" si="4"/>
        <v>8.7100000000000009</v>
      </c>
    </row>
    <row r="301" spans="1:9" ht="12.75" customHeight="1">
      <c r="A301" s="2">
        <v>292</v>
      </c>
      <c r="B301" s="3" t="s">
        <v>123</v>
      </c>
      <c r="C301" s="3" t="s">
        <v>124</v>
      </c>
      <c r="D301" s="3" t="s">
        <v>125</v>
      </c>
      <c r="E301" s="3" t="s">
        <v>126</v>
      </c>
      <c r="G301" s="190">
        <f>'BARRA FORATA'!$C$9</f>
        <v>8.33</v>
      </c>
      <c r="H301" s="190">
        <v>0.38</v>
      </c>
      <c r="I301" s="190">
        <f t="shared" si="4"/>
        <v>8.7100000000000009</v>
      </c>
    </row>
    <row r="302" spans="1:9" ht="12.75" customHeight="1">
      <c r="A302" s="2">
        <v>293</v>
      </c>
      <c r="B302" s="3" t="s">
        <v>127</v>
      </c>
      <c r="C302" s="3" t="s">
        <v>128</v>
      </c>
      <c r="D302" s="3" t="s">
        <v>129</v>
      </c>
      <c r="E302" s="3" t="s">
        <v>130</v>
      </c>
      <c r="G302" s="190">
        <f>'BARRA FORATA'!$C$9</f>
        <v>8.33</v>
      </c>
      <c r="H302" s="190">
        <v>0.38</v>
      </c>
      <c r="I302" s="190">
        <f t="shared" si="4"/>
        <v>8.7100000000000009</v>
      </c>
    </row>
    <row r="303" spans="1:9" ht="12.75" customHeight="1">
      <c r="A303" s="2">
        <v>294</v>
      </c>
      <c r="B303" s="3" t="s">
        <v>3812</v>
      </c>
      <c r="C303" s="3" t="s">
        <v>3813</v>
      </c>
      <c r="D303" s="3" t="s">
        <v>3814</v>
      </c>
      <c r="E303" s="3" t="s">
        <v>3815</v>
      </c>
      <c r="G303" s="190">
        <f>'BARRA FORATA'!$C$9</f>
        <v>8.33</v>
      </c>
      <c r="H303" s="190">
        <v>0.38</v>
      </c>
      <c r="I303" s="190">
        <f t="shared" si="4"/>
        <v>8.7100000000000009</v>
      </c>
    </row>
    <row r="304" spans="1:9" ht="12.75" customHeight="1">
      <c r="A304" s="2">
        <v>295</v>
      </c>
      <c r="B304" s="3" t="s">
        <v>3816</v>
      </c>
      <c r="C304" s="3" t="s">
        <v>3817</v>
      </c>
      <c r="D304" s="3" t="s">
        <v>3818</v>
      </c>
      <c r="E304" s="3" t="s">
        <v>3819</v>
      </c>
      <c r="G304" s="190">
        <f>'BARRA FORATA'!$C$10</f>
        <v>7.53</v>
      </c>
      <c r="H304" s="190">
        <v>0.21</v>
      </c>
      <c r="I304" s="190">
        <f t="shared" si="4"/>
        <v>7.74</v>
      </c>
    </row>
    <row r="305" spans="1:9" ht="12.75" customHeight="1">
      <c r="A305" s="2">
        <v>296</v>
      </c>
      <c r="B305" s="3" t="s">
        <v>3820</v>
      </c>
      <c r="C305" s="3" t="s">
        <v>3821</v>
      </c>
      <c r="D305" s="3" t="s">
        <v>3822</v>
      </c>
      <c r="E305" s="3" t="s">
        <v>3823</v>
      </c>
      <c r="G305" s="190">
        <f>'BARRA FORATA'!$C$10</f>
        <v>7.53</v>
      </c>
      <c r="H305" s="190">
        <v>0.21</v>
      </c>
      <c r="I305" s="190">
        <f t="shared" si="4"/>
        <v>7.74</v>
      </c>
    </row>
    <row r="306" spans="1:9" ht="12.75" customHeight="1">
      <c r="A306" s="2">
        <v>297</v>
      </c>
      <c r="B306" s="3" t="s">
        <v>3824</v>
      </c>
      <c r="C306" s="3" t="s">
        <v>3825</v>
      </c>
      <c r="D306" s="3" t="s">
        <v>3826</v>
      </c>
      <c r="E306" s="3" t="s">
        <v>3827</v>
      </c>
      <c r="G306" s="190">
        <f>'BARRA FORATA'!$C$10</f>
        <v>7.53</v>
      </c>
      <c r="H306" s="190">
        <v>0.21</v>
      </c>
      <c r="I306" s="190">
        <f t="shared" si="4"/>
        <v>7.74</v>
      </c>
    </row>
    <row r="307" spans="1:9" ht="12.75" customHeight="1">
      <c r="A307" s="2">
        <v>298</v>
      </c>
      <c r="B307" s="3" t="s">
        <v>3828</v>
      </c>
      <c r="C307" s="3" t="s">
        <v>3829</v>
      </c>
      <c r="D307" s="3" t="s">
        <v>3830</v>
      </c>
      <c r="E307" s="3" t="s">
        <v>3831</v>
      </c>
      <c r="G307" s="190">
        <f>'BARRA FORATA'!$C$10</f>
        <v>7.53</v>
      </c>
      <c r="H307" s="190">
        <v>0.21</v>
      </c>
      <c r="I307" s="190">
        <f t="shared" si="4"/>
        <v>7.74</v>
      </c>
    </row>
    <row r="308" spans="1:9" ht="12.75" customHeight="1">
      <c r="A308" s="2">
        <v>299</v>
      </c>
      <c r="B308" s="3" t="s">
        <v>3832</v>
      </c>
      <c r="C308" s="3" t="s">
        <v>3833</v>
      </c>
      <c r="D308" s="3" t="s">
        <v>3834</v>
      </c>
      <c r="E308" s="3" t="s">
        <v>3835</v>
      </c>
      <c r="G308" s="190">
        <f>'BARRA FORATA'!$C$10</f>
        <v>7.53</v>
      </c>
      <c r="H308" s="190">
        <v>0.21</v>
      </c>
      <c r="I308" s="190">
        <f t="shared" si="4"/>
        <v>7.74</v>
      </c>
    </row>
    <row r="309" spans="1:9" ht="12.75" customHeight="1">
      <c r="A309" s="2">
        <v>300</v>
      </c>
      <c r="B309" s="3" t="s">
        <v>3836</v>
      </c>
      <c r="C309" s="3" t="s">
        <v>3837</v>
      </c>
      <c r="D309" s="3" t="s">
        <v>3838</v>
      </c>
      <c r="E309" s="3" t="s">
        <v>3839</v>
      </c>
      <c r="G309" s="190">
        <f>'BARRA FORATA'!$C$10</f>
        <v>7.53</v>
      </c>
      <c r="H309" s="190">
        <v>0.21</v>
      </c>
      <c r="I309" s="190">
        <f t="shared" si="4"/>
        <v>7.74</v>
      </c>
    </row>
    <row r="310" spans="1:9" ht="12.75" customHeight="1">
      <c r="A310" s="2">
        <v>301</v>
      </c>
      <c r="B310" s="3" t="s">
        <v>3840</v>
      </c>
      <c r="C310" s="3" t="s">
        <v>3841</v>
      </c>
      <c r="D310" s="3" t="s">
        <v>3842</v>
      </c>
      <c r="E310" s="3" t="s">
        <v>3843</v>
      </c>
      <c r="G310" s="190">
        <f>'BARRA FORATA'!$C$10</f>
        <v>7.53</v>
      </c>
      <c r="H310" s="190">
        <v>0.5</v>
      </c>
      <c r="I310" s="190">
        <f t="shared" si="4"/>
        <v>8.0300000000000011</v>
      </c>
    </row>
    <row r="311" spans="1:9" ht="12.75" customHeight="1">
      <c r="A311" s="2">
        <v>302</v>
      </c>
      <c r="B311" s="3" t="s">
        <v>3844</v>
      </c>
      <c r="C311" s="3" t="s">
        <v>3845</v>
      </c>
      <c r="D311" s="3" t="s">
        <v>3846</v>
      </c>
      <c r="E311" s="3" t="s">
        <v>3847</v>
      </c>
      <c r="G311" s="190">
        <f>'BARRA FORATA'!$C$10</f>
        <v>7.53</v>
      </c>
      <c r="H311" s="190">
        <v>0.21</v>
      </c>
      <c r="I311" s="190">
        <f t="shared" si="4"/>
        <v>7.74</v>
      </c>
    </row>
    <row r="312" spans="1:9" ht="12.75" customHeight="1">
      <c r="A312" s="2">
        <v>303</v>
      </c>
      <c r="B312" s="3" t="s">
        <v>3848</v>
      </c>
      <c r="C312" s="3" t="s">
        <v>3849</v>
      </c>
      <c r="D312" s="3" t="s">
        <v>3850</v>
      </c>
      <c r="E312" s="3" t="s">
        <v>3851</v>
      </c>
      <c r="G312" s="190">
        <f>'BARRA FORATA'!$C$10</f>
        <v>7.53</v>
      </c>
      <c r="H312" s="190">
        <v>0.21</v>
      </c>
      <c r="I312" s="190">
        <f t="shared" si="4"/>
        <v>7.74</v>
      </c>
    </row>
    <row r="313" spans="1:9" ht="12.75" customHeight="1">
      <c r="A313" s="2">
        <v>304</v>
      </c>
      <c r="B313" s="3" t="s">
        <v>3852</v>
      </c>
      <c r="C313" s="3" t="s">
        <v>3853</v>
      </c>
      <c r="D313" s="3" t="s">
        <v>3854</v>
      </c>
      <c r="E313" s="3" t="s">
        <v>3855</v>
      </c>
      <c r="G313" s="190">
        <f>'BARRA FORATA'!$C$10</f>
        <v>7.53</v>
      </c>
      <c r="H313" s="190">
        <v>0.21</v>
      </c>
      <c r="I313" s="190">
        <f t="shared" si="4"/>
        <v>7.74</v>
      </c>
    </row>
    <row r="314" spans="1:9" ht="12.75" customHeight="1">
      <c r="A314" s="2">
        <v>305</v>
      </c>
      <c r="B314" s="3" t="s">
        <v>3856</v>
      </c>
      <c r="C314" s="3" t="s">
        <v>3857</v>
      </c>
      <c r="D314" s="3" t="s">
        <v>3858</v>
      </c>
      <c r="E314" s="3" t="s">
        <v>3859</v>
      </c>
      <c r="G314" s="190">
        <f>'BARRA FORATA'!$C$10</f>
        <v>7.53</v>
      </c>
      <c r="H314" s="190">
        <v>0.21</v>
      </c>
      <c r="I314" s="190">
        <f t="shared" si="4"/>
        <v>7.74</v>
      </c>
    </row>
    <row r="315" spans="1:9" ht="12.75" customHeight="1">
      <c r="A315" s="2">
        <v>306</v>
      </c>
      <c r="B315" s="3" t="s">
        <v>13847</v>
      </c>
      <c r="C315" s="3" t="s">
        <v>1231</v>
      </c>
      <c r="D315" s="3" t="s">
        <v>13848</v>
      </c>
      <c r="E315" s="3" t="s">
        <v>1233</v>
      </c>
      <c r="F315" s="357" t="s">
        <v>14747</v>
      </c>
      <c r="H315" s="190">
        <v>0.21</v>
      </c>
    </row>
    <row r="316" spans="1:9" ht="12.75" customHeight="1">
      <c r="A316" s="2">
        <v>307</v>
      </c>
      <c r="B316" s="3" t="s">
        <v>3860</v>
      </c>
      <c r="C316" s="3" t="s">
        <v>3861</v>
      </c>
      <c r="D316" s="3" t="s">
        <v>3862</v>
      </c>
      <c r="E316" s="3" t="s">
        <v>3863</v>
      </c>
      <c r="G316" s="190">
        <f>'BARRA FORATA'!$C$10</f>
        <v>7.53</v>
      </c>
      <c r="H316" s="190">
        <v>0.21</v>
      </c>
      <c r="I316" s="190">
        <f t="shared" si="4"/>
        <v>7.74</v>
      </c>
    </row>
    <row r="317" spans="1:9" ht="12.75" customHeight="1">
      <c r="A317" s="2">
        <v>308</v>
      </c>
      <c r="B317" s="3" t="s">
        <v>3864</v>
      </c>
      <c r="C317" s="3" t="s">
        <v>3865</v>
      </c>
      <c r="D317" s="3" t="s">
        <v>3866</v>
      </c>
      <c r="E317" s="3" t="s">
        <v>3867</v>
      </c>
      <c r="G317" s="190">
        <f>'BARRA FORATA'!$C$10</f>
        <v>7.53</v>
      </c>
      <c r="H317" s="190">
        <v>0.21</v>
      </c>
      <c r="I317" s="190">
        <f t="shared" si="4"/>
        <v>7.74</v>
      </c>
    </row>
    <row r="318" spans="1:9" ht="12.75" customHeight="1">
      <c r="A318" s="2">
        <v>309</v>
      </c>
      <c r="B318" s="3" t="s">
        <v>3868</v>
      </c>
      <c r="C318" s="3" t="s">
        <v>3869</v>
      </c>
      <c r="D318" s="3" t="s">
        <v>3870</v>
      </c>
      <c r="E318" s="3" t="s">
        <v>3871</v>
      </c>
      <c r="G318" s="190">
        <f>'BARRA FORATA'!$C$10</f>
        <v>7.53</v>
      </c>
      <c r="H318" s="190">
        <v>0.21</v>
      </c>
      <c r="I318" s="190">
        <f t="shared" si="4"/>
        <v>7.74</v>
      </c>
    </row>
    <row r="319" spans="1:9" ht="12.75" customHeight="1">
      <c r="A319" s="2">
        <v>310</v>
      </c>
      <c r="B319" s="3" t="s">
        <v>3872</v>
      </c>
      <c r="C319" s="3" t="s">
        <v>3873</v>
      </c>
      <c r="D319" s="3" t="s">
        <v>3874</v>
      </c>
      <c r="E319" s="3" t="s">
        <v>3875</v>
      </c>
      <c r="G319" s="190">
        <f>'BARRA FORATA'!$C$10</f>
        <v>7.53</v>
      </c>
      <c r="H319" s="190">
        <v>0.21</v>
      </c>
      <c r="I319" s="190">
        <f t="shared" si="4"/>
        <v>7.74</v>
      </c>
    </row>
    <row r="320" spans="1:9" ht="12.75" customHeight="1">
      <c r="A320" s="2">
        <v>311</v>
      </c>
      <c r="B320" s="3" t="s">
        <v>3876</v>
      </c>
      <c r="C320" s="3" t="s">
        <v>3877</v>
      </c>
      <c r="D320" s="3" t="s">
        <v>2280</v>
      </c>
      <c r="E320" s="3" t="s">
        <v>2281</v>
      </c>
      <c r="G320" s="190">
        <f>'BARRA FORATA'!$C$10</f>
        <v>7.53</v>
      </c>
      <c r="H320" s="190">
        <v>0.21</v>
      </c>
      <c r="I320" s="190">
        <f t="shared" si="4"/>
        <v>7.74</v>
      </c>
    </row>
    <row r="321" spans="1:9" ht="12.75" customHeight="1">
      <c r="A321" s="2">
        <v>312</v>
      </c>
      <c r="B321" s="3" t="s">
        <v>2282</v>
      </c>
      <c r="C321" s="3" t="s">
        <v>2283</v>
      </c>
      <c r="D321" s="3" t="s">
        <v>2284</v>
      </c>
      <c r="E321" s="3" t="s">
        <v>2285</v>
      </c>
      <c r="G321" s="190">
        <f>'BARRA FORATA'!$C$10</f>
        <v>7.53</v>
      </c>
      <c r="H321" s="190">
        <v>0.21</v>
      </c>
      <c r="I321" s="190">
        <f t="shared" si="4"/>
        <v>7.74</v>
      </c>
    </row>
    <row r="322" spans="1:9" ht="12.75" customHeight="1">
      <c r="A322" s="2">
        <v>313</v>
      </c>
      <c r="B322" s="3" t="s">
        <v>2286</v>
      </c>
      <c r="C322" s="3" t="s">
        <v>2287</v>
      </c>
      <c r="D322" s="3" t="s">
        <v>2288</v>
      </c>
      <c r="E322" s="3" t="s">
        <v>2289</v>
      </c>
      <c r="G322" s="190">
        <f>'BARRA FORATA'!$C$10</f>
        <v>7.53</v>
      </c>
      <c r="H322" s="190">
        <v>0.21</v>
      </c>
      <c r="I322" s="190">
        <f t="shared" si="4"/>
        <v>7.74</v>
      </c>
    </row>
    <row r="323" spans="1:9" ht="12.75" customHeight="1">
      <c r="A323" s="2">
        <v>314</v>
      </c>
      <c r="B323" s="3" t="s">
        <v>2290</v>
      </c>
      <c r="C323" s="3" t="s">
        <v>2291</v>
      </c>
      <c r="D323" s="3" t="s">
        <v>2292</v>
      </c>
      <c r="E323" s="3" t="s">
        <v>2293</v>
      </c>
      <c r="G323" s="190">
        <f>'BARRA FORATA'!$C$10</f>
        <v>7.53</v>
      </c>
      <c r="H323" s="190">
        <v>0.21</v>
      </c>
      <c r="I323" s="190">
        <f t="shared" si="4"/>
        <v>7.74</v>
      </c>
    </row>
    <row r="324" spans="1:9" ht="12.75" customHeight="1">
      <c r="A324" s="2">
        <v>315</v>
      </c>
      <c r="B324" s="3" t="s">
        <v>2294</v>
      </c>
      <c r="C324" s="3" t="s">
        <v>2295</v>
      </c>
      <c r="D324" s="3" t="s">
        <v>2296</v>
      </c>
      <c r="E324" s="3" t="s">
        <v>2297</v>
      </c>
      <c r="G324" s="190">
        <f>'BARRA FORATA'!$C$10</f>
        <v>7.53</v>
      </c>
      <c r="H324" s="190">
        <v>0.21</v>
      </c>
      <c r="I324" s="190">
        <f t="shared" si="4"/>
        <v>7.74</v>
      </c>
    </row>
    <row r="325" spans="1:9" ht="12.75" customHeight="1">
      <c r="A325" s="2">
        <v>316</v>
      </c>
      <c r="B325" s="3" t="s">
        <v>2298</v>
      </c>
      <c r="C325" s="3" t="s">
        <v>2299</v>
      </c>
      <c r="D325" s="3" t="s">
        <v>2300</v>
      </c>
      <c r="E325" s="3" t="s">
        <v>2301</v>
      </c>
      <c r="G325" s="190">
        <f>'BARRA FORATA'!$C$10</f>
        <v>7.53</v>
      </c>
      <c r="H325" s="190">
        <v>0.21</v>
      </c>
      <c r="I325" s="190">
        <f t="shared" si="4"/>
        <v>7.74</v>
      </c>
    </row>
    <row r="326" spans="1:9" ht="12.75" customHeight="1">
      <c r="A326" s="2">
        <v>317</v>
      </c>
      <c r="B326" s="3" t="s">
        <v>2302</v>
      </c>
      <c r="C326" s="3" t="s">
        <v>2303</v>
      </c>
      <c r="D326" s="3" t="s">
        <v>2304</v>
      </c>
      <c r="E326" s="3" t="s">
        <v>2305</v>
      </c>
      <c r="G326" s="190">
        <f>'BARRA FORATA'!$C$10</f>
        <v>7.53</v>
      </c>
      <c r="H326" s="190">
        <v>0.21</v>
      </c>
      <c r="I326" s="190">
        <f t="shared" si="4"/>
        <v>7.74</v>
      </c>
    </row>
    <row r="327" spans="1:9" ht="12.75" customHeight="1">
      <c r="A327" s="2">
        <v>318</v>
      </c>
      <c r="B327" s="3" t="s">
        <v>2306</v>
      </c>
      <c r="C327" s="3" t="s">
        <v>2307</v>
      </c>
      <c r="D327" s="3" t="s">
        <v>2308</v>
      </c>
      <c r="E327" s="3" t="s">
        <v>2309</v>
      </c>
      <c r="G327" s="190">
        <f>'BARRA FORATA'!$C$10</f>
        <v>7.53</v>
      </c>
      <c r="H327" s="190">
        <v>0.21</v>
      </c>
      <c r="I327" s="190">
        <f t="shared" si="4"/>
        <v>7.74</v>
      </c>
    </row>
    <row r="328" spans="1:9" ht="12.75" customHeight="1">
      <c r="A328" s="2">
        <v>319</v>
      </c>
      <c r="B328" s="3" t="s">
        <v>2310</v>
      </c>
      <c r="C328" s="3" t="s">
        <v>2311</v>
      </c>
      <c r="D328" s="3" t="s">
        <v>2312</v>
      </c>
      <c r="E328" s="3" t="s">
        <v>2313</v>
      </c>
      <c r="G328" s="190">
        <f>'BARRA FORATA'!$C$10</f>
        <v>7.53</v>
      </c>
      <c r="H328" s="190">
        <v>0.21</v>
      </c>
      <c r="I328" s="190">
        <f t="shared" si="4"/>
        <v>7.74</v>
      </c>
    </row>
    <row r="329" spans="1:9" ht="12.75" customHeight="1">
      <c r="A329" s="2">
        <v>320</v>
      </c>
      <c r="B329" s="3" t="s">
        <v>2314</v>
      </c>
      <c r="C329" s="3" t="s">
        <v>2315</v>
      </c>
      <c r="D329" s="3" t="s">
        <v>2316</v>
      </c>
      <c r="E329" s="3" t="s">
        <v>2317</v>
      </c>
      <c r="G329" s="190">
        <f>'BARRA FORATA'!$C$10</f>
        <v>7.53</v>
      </c>
      <c r="H329" s="190">
        <v>0.21</v>
      </c>
      <c r="I329" s="190">
        <f t="shared" si="4"/>
        <v>7.74</v>
      </c>
    </row>
    <row r="330" spans="1:9" ht="12.75" customHeight="1">
      <c r="A330" s="2">
        <v>321</v>
      </c>
      <c r="B330" s="3" t="s">
        <v>2318</v>
      </c>
      <c r="C330" s="3" t="s">
        <v>2319</v>
      </c>
      <c r="D330" s="3" t="s">
        <v>2320</v>
      </c>
      <c r="E330" s="3" t="s">
        <v>2321</v>
      </c>
      <c r="G330" s="190">
        <f>'BARRA FORATA'!$C$10</f>
        <v>7.53</v>
      </c>
      <c r="H330" s="190">
        <v>0.21</v>
      </c>
      <c r="I330" s="190">
        <f t="shared" si="4"/>
        <v>7.74</v>
      </c>
    </row>
    <row r="331" spans="1:9" ht="12.75" customHeight="1">
      <c r="A331" s="2">
        <v>322</v>
      </c>
      <c r="B331" s="3" t="s">
        <v>2322</v>
      </c>
      <c r="C331" s="3" t="s">
        <v>2323</v>
      </c>
      <c r="D331" s="3" t="s">
        <v>2324</v>
      </c>
      <c r="E331" s="3" t="s">
        <v>2325</v>
      </c>
      <c r="G331" s="190">
        <f>'BARRA FORATA'!$C$10</f>
        <v>7.53</v>
      </c>
      <c r="H331" s="190">
        <v>0.21</v>
      </c>
      <c r="I331" s="190">
        <f t="shared" si="4"/>
        <v>7.74</v>
      </c>
    </row>
    <row r="332" spans="1:9" ht="12.75" customHeight="1">
      <c r="A332" s="2">
        <v>323</v>
      </c>
      <c r="B332" s="3" t="s">
        <v>2326</v>
      </c>
      <c r="C332" s="3" t="s">
        <v>2327</v>
      </c>
      <c r="D332" s="3" t="s">
        <v>2328</v>
      </c>
      <c r="E332" s="3" t="s">
        <v>2329</v>
      </c>
      <c r="G332" s="190">
        <f>'BARRA FORATA'!$C$10</f>
        <v>7.53</v>
      </c>
      <c r="H332" s="190">
        <v>0.21</v>
      </c>
      <c r="I332" s="190">
        <f t="shared" si="4"/>
        <v>7.74</v>
      </c>
    </row>
    <row r="333" spans="1:9" ht="12.75" customHeight="1">
      <c r="A333" s="2">
        <v>324</v>
      </c>
      <c r="B333" s="3" t="s">
        <v>2330</v>
      </c>
      <c r="C333" s="3" t="s">
        <v>2331</v>
      </c>
      <c r="D333" s="3" t="s">
        <v>2332</v>
      </c>
      <c r="E333" s="3" t="s">
        <v>2333</v>
      </c>
      <c r="G333" s="190">
        <f>'BARRA FORATA'!$C$10</f>
        <v>7.53</v>
      </c>
      <c r="H333" s="190">
        <v>0.21</v>
      </c>
      <c r="I333" s="190">
        <f t="shared" si="4"/>
        <v>7.74</v>
      </c>
    </row>
    <row r="334" spans="1:9" ht="12.75" customHeight="1">
      <c r="A334" s="2">
        <v>325</v>
      </c>
      <c r="B334" s="3" t="s">
        <v>2334</v>
      </c>
      <c r="C334" s="3" t="s">
        <v>2335</v>
      </c>
      <c r="D334" s="3" t="s">
        <v>2336</v>
      </c>
      <c r="E334" s="3" t="s">
        <v>2337</v>
      </c>
      <c r="G334" s="190">
        <f>'BARRA FORATA'!$C$10</f>
        <v>7.53</v>
      </c>
      <c r="H334" s="190">
        <v>0.21</v>
      </c>
      <c r="I334" s="190">
        <f t="shared" si="4"/>
        <v>7.74</v>
      </c>
    </row>
    <row r="335" spans="1:9" ht="12.75" customHeight="1">
      <c r="A335" s="2">
        <v>326</v>
      </c>
      <c r="B335" s="3" t="s">
        <v>2338</v>
      </c>
      <c r="C335" s="3" t="s">
        <v>2339</v>
      </c>
      <c r="D335" s="3" t="s">
        <v>2340</v>
      </c>
      <c r="E335" s="3" t="s">
        <v>2341</v>
      </c>
      <c r="G335" s="190">
        <f>'BARRA FORATA'!$C$10</f>
        <v>7.53</v>
      </c>
      <c r="H335" s="190">
        <v>0.21</v>
      </c>
      <c r="I335" s="190">
        <f t="shared" si="4"/>
        <v>7.74</v>
      </c>
    </row>
    <row r="336" spans="1:9" ht="12.75" customHeight="1">
      <c r="A336" s="2">
        <v>327</v>
      </c>
      <c r="B336" s="3" t="s">
        <v>2342</v>
      </c>
      <c r="C336" s="3" t="s">
        <v>6161</v>
      </c>
      <c r="D336" s="3" t="s">
        <v>6162</v>
      </c>
      <c r="E336" s="3" t="s">
        <v>6163</v>
      </c>
      <c r="G336" s="190">
        <f>'BARRA FORATA'!$C$10</f>
        <v>7.53</v>
      </c>
      <c r="H336" s="190">
        <v>0.21</v>
      </c>
      <c r="I336" s="190">
        <f t="shared" si="4"/>
        <v>7.74</v>
      </c>
    </row>
    <row r="337" spans="1:9" ht="12.75" customHeight="1">
      <c r="A337" s="2">
        <v>328</v>
      </c>
      <c r="B337" s="3" t="s">
        <v>6164</v>
      </c>
      <c r="C337" s="3" t="s">
        <v>6165</v>
      </c>
      <c r="D337" s="3" t="s">
        <v>6166</v>
      </c>
      <c r="E337" s="3" t="s">
        <v>6167</v>
      </c>
      <c r="G337" s="190">
        <f>'BARRA FORATA'!$C$10</f>
        <v>7.53</v>
      </c>
      <c r="H337" s="190">
        <v>0.21</v>
      </c>
      <c r="I337" s="190">
        <f t="shared" si="4"/>
        <v>7.74</v>
      </c>
    </row>
    <row r="338" spans="1:9" ht="12.75" customHeight="1">
      <c r="A338" s="2">
        <v>329</v>
      </c>
      <c r="B338" s="3" t="s">
        <v>6168</v>
      </c>
      <c r="C338" s="3" t="s">
        <v>6169</v>
      </c>
      <c r="D338" s="3" t="s">
        <v>6170</v>
      </c>
      <c r="E338" s="3" t="s">
        <v>6171</v>
      </c>
      <c r="G338" s="190">
        <f>'BARRA FORATA'!$C$10</f>
        <v>7.53</v>
      </c>
      <c r="H338" s="190">
        <v>0.21</v>
      </c>
      <c r="I338" s="190">
        <f t="shared" ref="I338:I403" si="5">IF(F338="KZ",0,G338+H338)</f>
        <v>7.74</v>
      </c>
    </row>
    <row r="339" spans="1:9" ht="12.75" customHeight="1">
      <c r="A339" s="2">
        <v>330</v>
      </c>
      <c r="B339" s="3" t="s">
        <v>6172</v>
      </c>
      <c r="C339" s="3" t="s">
        <v>6173</v>
      </c>
      <c r="D339" s="3" t="s">
        <v>6174</v>
      </c>
      <c r="E339" s="3" t="s">
        <v>6175</v>
      </c>
      <c r="G339" s="190">
        <f>'BARRA FORATA'!$C$10</f>
        <v>7.53</v>
      </c>
      <c r="H339" s="190">
        <v>0.21</v>
      </c>
      <c r="I339" s="190">
        <f t="shared" si="5"/>
        <v>7.74</v>
      </c>
    </row>
    <row r="340" spans="1:9" ht="12.75" customHeight="1">
      <c r="A340" s="2">
        <v>331</v>
      </c>
      <c r="B340" s="3" t="s">
        <v>6176</v>
      </c>
      <c r="C340" s="3" t="s">
        <v>6177</v>
      </c>
      <c r="D340" s="3" t="s">
        <v>6178</v>
      </c>
      <c r="E340" s="3" t="s">
        <v>6179</v>
      </c>
      <c r="G340" s="190">
        <f>'BARRA FORATA'!$C$10</f>
        <v>7.53</v>
      </c>
      <c r="H340" s="190">
        <v>0.21</v>
      </c>
      <c r="I340" s="190">
        <f t="shared" si="5"/>
        <v>7.74</v>
      </c>
    </row>
    <row r="341" spans="1:9" ht="12.75" customHeight="1">
      <c r="A341" s="2">
        <v>332</v>
      </c>
      <c r="B341" s="3" t="s">
        <v>6180</v>
      </c>
      <c r="C341" s="3" t="s">
        <v>6181</v>
      </c>
      <c r="D341" s="3" t="s">
        <v>6182</v>
      </c>
      <c r="E341" s="3" t="s">
        <v>6183</v>
      </c>
      <c r="G341" s="190">
        <f>'BARRA FORATA'!$C$10</f>
        <v>7.53</v>
      </c>
      <c r="H341" s="190">
        <v>0.21</v>
      </c>
      <c r="I341" s="190">
        <f t="shared" si="5"/>
        <v>7.74</v>
      </c>
    </row>
    <row r="342" spans="1:9" ht="12.75" customHeight="1">
      <c r="A342" s="2">
        <v>333</v>
      </c>
      <c r="B342" s="3" t="s">
        <v>6184</v>
      </c>
      <c r="C342" s="3" t="s">
        <v>6185</v>
      </c>
      <c r="D342" s="3" t="s">
        <v>6186</v>
      </c>
      <c r="E342" s="3" t="s">
        <v>6187</v>
      </c>
      <c r="G342" s="190">
        <f>'BARRA FORATA'!$C$10</f>
        <v>7.53</v>
      </c>
      <c r="H342" s="190">
        <v>0.21</v>
      </c>
      <c r="I342" s="190">
        <f t="shared" si="5"/>
        <v>7.74</v>
      </c>
    </row>
    <row r="343" spans="1:9" ht="12.75" customHeight="1">
      <c r="A343" s="2">
        <v>334</v>
      </c>
      <c r="B343" s="3" t="s">
        <v>6188</v>
      </c>
      <c r="C343" s="3" t="s">
        <v>6189</v>
      </c>
      <c r="D343" s="3" t="s">
        <v>6190</v>
      </c>
      <c r="E343" s="3" t="s">
        <v>6191</v>
      </c>
      <c r="G343" s="190">
        <f>'BARRA FORATA'!$C$10</f>
        <v>7.53</v>
      </c>
      <c r="H343" s="190">
        <v>0.21</v>
      </c>
      <c r="I343" s="190">
        <f t="shared" si="5"/>
        <v>7.74</v>
      </c>
    </row>
    <row r="344" spans="1:9" ht="12.75" customHeight="1">
      <c r="A344" s="2">
        <v>335</v>
      </c>
      <c r="B344" s="3" t="s">
        <v>6192</v>
      </c>
      <c r="C344" s="3" t="s">
        <v>6193</v>
      </c>
      <c r="D344" s="3" t="s">
        <v>6194</v>
      </c>
      <c r="E344" s="3" t="s">
        <v>6195</v>
      </c>
      <c r="G344" s="190">
        <f>'BARRA FORATA'!$C$10</f>
        <v>7.53</v>
      </c>
      <c r="H344" s="190">
        <v>0.21</v>
      </c>
      <c r="I344" s="190">
        <f t="shared" si="5"/>
        <v>7.74</v>
      </c>
    </row>
    <row r="345" spans="1:9" ht="12.75" customHeight="1">
      <c r="A345" s="2">
        <v>336</v>
      </c>
      <c r="B345" s="3" t="s">
        <v>6196</v>
      </c>
      <c r="C345" s="3" t="s">
        <v>6197</v>
      </c>
      <c r="D345" s="3" t="s">
        <v>6198</v>
      </c>
      <c r="E345" s="3" t="s">
        <v>6199</v>
      </c>
      <c r="G345" s="190">
        <f>'BARRA FORATA'!$C$10</f>
        <v>7.53</v>
      </c>
      <c r="H345" s="190">
        <v>0.21</v>
      </c>
      <c r="I345" s="190">
        <f t="shared" si="5"/>
        <v>7.74</v>
      </c>
    </row>
    <row r="346" spans="1:9" ht="12.75" customHeight="1">
      <c r="B346" s="3" t="s">
        <v>15195</v>
      </c>
      <c r="C346" s="3" t="s">
        <v>68</v>
      </c>
      <c r="D346" s="3" t="s">
        <v>15196</v>
      </c>
      <c r="E346" s="3" t="s">
        <v>3</v>
      </c>
      <c r="G346" s="190">
        <f>'BARRA FORATA'!$C$10</f>
        <v>7.53</v>
      </c>
      <c r="H346" s="190">
        <v>0.21</v>
      </c>
      <c r="I346" s="190">
        <f t="shared" si="5"/>
        <v>7.74</v>
      </c>
    </row>
    <row r="347" spans="1:9" ht="12.75" customHeight="1">
      <c r="A347" s="2">
        <v>337</v>
      </c>
      <c r="B347" s="3" t="s">
        <v>6200</v>
      </c>
      <c r="C347" s="3" t="s">
        <v>6201</v>
      </c>
      <c r="D347" s="3" t="s">
        <v>6202</v>
      </c>
      <c r="E347" s="3" t="s">
        <v>6203</v>
      </c>
      <c r="G347" s="190">
        <f>'BARRA FORATA'!$C$10</f>
        <v>7.53</v>
      </c>
      <c r="H347" s="190">
        <v>0.21</v>
      </c>
      <c r="I347" s="190">
        <f t="shared" si="5"/>
        <v>7.74</v>
      </c>
    </row>
    <row r="348" spans="1:9" ht="12.75" customHeight="1">
      <c r="A348" s="2">
        <v>338</v>
      </c>
      <c r="B348" s="3" t="s">
        <v>1230</v>
      </c>
      <c r="C348" s="3" t="s">
        <v>1231</v>
      </c>
      <c r="D348" s="3" t="s">
        <v>1232</v>
      </c>
      <c r="E348" s="3" t="s">
        <v>1233</v>
      </c>
      <c r="G348" s="190">
        <f>'BARRA FORATA'!$C$10</f>
        <v>7.53</v>
      </c>
      <c r="H348" s="190">
        <v>0.21</v>
      </c>
      <c r="I348" s="190">
        <f t="shared" si="5"/>
        <v>7.74</v>
      </c>
    </row>
    <row r="349" spans="1:9" ht="12.75" customHeight="1">
      <c r="A349" s="2">
        <v>339</v>
      </c>
      <c r="B349" s="3" t="s">
        <v>1234</v>
      </c>
      <c r="C349" s="3" t="s">
        <v>1235</v>
      </c>
      <c r="D349" s="3" t="s">
        <v>1236</v>
      </c>
      <c r="E349" s="3" t="s">
        <v>1237</v>
      </c>
      <c r="G349" s="190">
        <f>'BARRA FORATA'!$C$10</f>
        <v>7.53</v>
      </c>
      <c r="H349" s="190">
        <v>0.21</v>
      </c>
      <c r="I349" s="190">
        <f t="shared" si="5"/>
        <v>7.74</v>
      </c>
    </row>
    <row r="350" spans="1:9" ht="12.75" customHeight="1">
      <c r="A350" s="2">
        <v>340</v>
      </c>
      <c r="B350" s="3" t="s">
        <v>1238</v>
      </c>
      <c r="C350" s="3" t="s">
        <v>1239</v>
      </c>
      <c r="D350" s="3" t="s">
        <v>1240</v>
      </c>
      <c r="E350" s="3" t="s">
        <v>1241</v>
      </c>
      <c r="G350" s="190">
        <f>'BARRA FORATA'!$C$10</f>
        <v>7.53</v>
      </c>
      <c r="H350" s="190">
        <v>0.21</v>
      </c>
      <c r="I350" s="190">
        <f t="shared" si="5"/>
        <v>7.74</v>
      </c>
    </row>
    <row r="351" spans="1:9" ht="12.75" customHeight="1">
      <c r="A351" s="2">
        <v>341</v>
      </c>
      <c r="B351" s="3" t="s">
        <v>1242</v>
      </c>
      <c r="C351" s="3" t="s">
        <v>1243</v>
      </c>
      <c r="D351" s="3" t="s">
        <v>1244</v>
      </c>
      <c r="E351" s="3" t="s">
        <v>1245</v>
      </c>
      <c r="G351" s="190">
        <f>'BARRA FORATA'!$C$10</f>
        <v>7.53</v>
      </c>
      <c r="H351" s="190">
        <v>0.21</v>
      </c>
      <c r="I351" s="190">
        <f t="shared" si="5"/>
        <v>7.74</v>
      </c>
    </row>
    <row r="352" spans="1:9" ht="12.75" customHeight="1">
      <c r="A352" s="2">
        <v>342</v>
      </c>
      <c r="B352" s="3" t="s">
        <v>1246</v>
      </c>
      <c r="C352" s="3" t="s">
        <v>1247</v>
      </c>
      <c r="D352" s="3" t="s">
        <v>1248</v>
      </c>
      <c r="E352" s="3" t="s">
        <v>1249</v>
      </c>
      <c r="G352" s="190">
        <f>'BARRA FORATA'!$C$10</f>
        <v>7.53</v>
      </c>
      <c r="H352" s="190">
        <v>0.21</v>
      </c>
      <c r="I352" s="190">
        <f t="shared" si="5"/>
        <v>7.74</v>
      </c>
    </row>
    <row r="353" spans="1:9" ht="12.75" customHeight="1">
      <c r="A353" s="2">
        <v>343</v>
      </c>
      <c r="B353" s="3" t="s">
        <v>1250</v>
      </c>
      <c r="C353" s="3" t="s">
        <v>1251</v>
      </c>
      <c r="D353" s="3" t="s">
        <v>1252</v>
      </c>
      <c r="E353" s="3" t="s">
        <v>1253</v>
      </c>
      <c r="G353" s="190">
        <f>'BARRA FORATA'!$C$10</f>
        <v>7.53</v>
      </c>
      <c r="H353" s="190">
        <v>0.21</v>
      </c>
      <c r="I353" s="190">
        <f t="shared" si="5"/>
        <v>7.74</v>
      </c>
    </row>
    <row r="354" spans="1:9" ht="12.75" customHeight="1">
      <c r="A354" s="2">
        <v>344</v>
      </c>
      <c r="B354" s="3" t="s">
        <v>1254</v>
      </c>
      <c r="C354" s="3" t="s">
        <v>1255</v>
      </c>
      <c r="D354" s="3" t="s">
        <v>1256</v>
      </c>
      <c r="E354" s="3" t="s">
        <v>1257</v>
      </c>
      <c r="G354" s="190">
        <f>'BARRA FORATA'!$C$10</f>
        <v>7.53</v>
      </c>
      <c r="H354" s="190">
        <v>0.21</v>
      </c>
      <c r="I354" s="190">
        <f t="shared" si="5"/>
        <v>7.74</v>
      </c>
    </row>
    <row r="355" spans="1:9" ht="12.75" customHeight="1">
      <c r="A355" s="2">
        <v>345</v>
      </c>
      <c r="B355" s="3" t="s">
        <v>1258</v>
      </c>
      <c r="C355" s="3" t="s">
        <v>1259</v>
      </c>
      <c r="D355" s="3" t="s">
        <v>1260</v>
      </c>
      <c r="E355" s="3" t="s">
        <v>1261</v>
      </c>
      <c r="G355" s="190">
        <f>'BARRA FORATA'!$C$10</f>
        <v>7.53</v>
      </c>
      <c r="H355" s="190">
        <v>0.21</v>
      </c>
      <c r="I355" s="190">
        <f t="shared" si="5"/>
        <v>7.74</v>
      </c>
    </row>
    <row r="356" spans="1:9" ht="12.75" customHeight="1">
      <c r="A356" s="2">
        <v>346</v>
      </c>
      <c r="B356" s="3" t="s">
        <v>1262</v>
      </c>
      <c r="C356" s="3" t="s">
        <v>1263</v>
      </c>
      <c r="D356" s="3" t="s">
        <v>1264</v>
      </c>
      <c r="E356" s="3" t="s">
        <v>1265</v>
      </c>
      <c r="G356" s="190">
        <f>'BARRA FORATA'!$C$10</f>
        <v>7.53</v>
      </c>
      <c r="H356" s="190">
        <v>0.21</v>
      </c>
      <c r="I356" s="190">
        <f t="shared" si="5"/>
        <v>7.74</v>
      </c>
    </row>
    <row r="357" spans="1:9" ht="12.75" customHeight="1">
      <c r="A357" s="2">
        <v>347</v>
      </c>
      <c r="B357" s="3" t="s">
        <v>1266</v>
      </c>
      <c r="C357" s="3" t="s">
        <v>1267</v>
      </c>
      <c r="D357" s="3" t="s">
        <v>1268</v>
      </c>
      <c r="E357" s="3" t="s">
        <v>1269</v>
      </c>
      <c r="G357" s="190">
        <f>'BARRA FORATA'!$C$10</f>
        <v>7.53</v>
      </c>
      <c r="H357" s="190">
        <v>0.21</v>
      </c>
      <c r="I357" s="190">
        <f t="shared" si="5"/>
        <v>7.74</v>
      </c>
    </row>
    <row r="358" spans="1:9" ht="12.75" customHeight="1">
      <c r="A358" s="2">
        <v>348</v>
      </c>
      <c r="B358" s="3" t="s">
        <v>1270</v>
      </c>
      <c r="C358" s="3" t="s">
        <v>1271</v>
      </c>
      <c r="D358" s="3" t="s">
        <v>1272</v>
      </c>
      <c r="E358" s="3" t="s">
        <v>1273</v>
      </c>
      <c r="G358" s="190">
        <f>'BARRA FORATA'!$C$10</f>
        <v>7.53</v>
      </c>
      <c r="H358" s="190">
        <v>0.21</v>
      </c>
      <c r="I358" s="190">
        <f t="shared" si="5"/>
        <v>7.74</v>
      </c>
    </row>
    <row r="359" spans="1:9" ht="12.75" customHeight="1">
      <c r="A359" s="2">
        <v>349</v>
      </c>
      <c r="B359" s="3" t="s">
        <v>1274</v>
      </c>
      <c r="C359" s="3" t="s">
        <v>1275</v>
      </c>
      <c r="D359" s="3" t="s">
        <v>1276</v>
      </c>
      <c r="E359" s="3" t="s">
        <v>1277</v>
      </c>
      <c r="G359" s="190">
        <f>'BARRA FORATA'!$C$10</f>
        <v>7.53</v>
      </c>
      <c r="H359" s="190">
        <v>0.21</v>
      </c>
      <c r="I359" s="190">
        <f t="shared" si="5"/>
        <v>7.74</v>
      </c>
    </row>
    <row r="360" spans="1:9" ht="12.75" customHeight="1">
      <c r="A360" s="2">
        <v>350</v>
      </c>
      <c r="B360" s="3" t="s">
        <v>1278</v>
      </c>
      <c r="C360" s="3" t="s">
        <v>1279</v>
      </c>
      <c r="D360" s="3" t="s">
        <v>1280</v>
      </c>
      <c r="E360" s="3" t="s">
        <v>1281</v>
      </c>
      <c r="G360" s="190">
        <f>'BARRA FORATA'!$C$10</f>
        <v>7.53</v>
      </c>
      <c r="H360" s="190">
        <v>0.21</v>
      </c>
      <c r="I360" s="190">
        <f t="shared" si="5"/>
        <v>7.74</v>
      </c>
    </row>
    <row r="361" spans="1:9" ht="12.75" customHeight="1">
      <c r="A361" s="2">
        <v>351</v>
      </c>
      <c r="B361" s="3" t="s">
        <v>1282</v>
      </c>
      <c r="C361" s="3" t="s">
        <v>1283</v>
      </c>
      <c r="D361" s="3" t="s">
        <v>1284</v>
      </c>
      <c r="E361" s="3" t="s">
        <v>1285</v>
      </c>
      <c r="G361" s="190">
        <f>'BARRA FORATA'!$C$10</f>
        <v>7.53</v>
      </c>
      <c r="H361" s="190">
        <v>0.21</v>
      </c>
      <c r="I361" s="190">
        <f t="shared" si="5"/>
        <v>7.74</v>
      </c>
    </row>
    <row r="362" spans="1:9" ht="12.75" customHeight="1">
      <c r="A362" s="2">
        <v>352</v>
      </c>
      <c r="B362" s="3" t="s">
        <v>1286</v>
      </c>
      <c r="C362" s="3" t="s">
        <v>1287</v>
      </c>
      <c r="D362" s="3" t="s">
        <v>1288</v>
      </c>
      <c r="E362" s="3" t="s">
        <v>1289</v>
      </c>
      <c r="G362" s="190">
        <f>'BARRA FORATA'!$C$10</f>
        <v>7.53</v>
      </c>
      <c r="H362" s="190">
        <v>0.21</v>
      </c>
      <c r="I362" s="190">
        <f t="shared" si="5"/>
        <v>7.74</v>
      </c>
    </row>
    <row r="363" spans="1:9" ht="12.75" customHeight="1">
      <c r="A363" s="2">
        <v>353</v>
      </c>
      <c r="B363" s="3" t="s">
        <v>1290</v>
      </c>
      <c r="C363" s="3" t="s">
        <v>1291</v>
      </c>
      <c r="D363" s="3" t="s">
        <v>1292</v>
      </c>
      <c r="E363" s="3" t="s">
        <v>1293</v>
      </c>
      <c r="G363" s="190">
        <f>'BARRA FORATA'!$C$10</f>
        <v>7.53</v>
      </c>
      <c r="H363" s="190">
        <v>0.21</v>
      </c>
      <c r="I363" s="190">
        <f t="shared" si="5"/>
        <v>7.74</v>
      </c>
    </row>
    <row r="364" spans="1:9" ht="12.75" customHeight="1">
      <c r="A364" s="2">
        <v>354</v>
      </c>
      <c r="B364" s="3" t="s">
        <v>1294</v>
      </c>
      <c r="C364" s="3" t="s">
        <v>1295</v>
      </c>
      <c r="D364" s="3" t="s">
        <v>1296</v>
      </c>
      <c r="E364" s="3" t="s">
        <v>1297</v>
      </c>
      <c r="G364" s="190">
        <f>'BARRA FORATA'!$C$10</f>
        <v>7.53</v>
      </c>
      <c r="H364" s="190">
        <v>0.21</v>
      </c>
      <c r="I364" s="190">
        <f t="shared" si="5"/>
        <v>7.74</v>
      </c>
    </row>
    <row r="365" spans="1:9" ht="12.75" customHeight="1">
      <c r="A365" s="2">
        <v>355</v>
      </c>
      <c r="B365" s="3" t="s">
        <v>1298</v>
      </c>
      <c r="C365" s="3" t="s">
        <v>1299</v>
      </c>
      <c r="D365" s="3" t="s">
        <v>1300</v>
      </c>
      <c r="E365" s="3" t="s">
        <v>1301</v>
      </c>
      <c r="G365" s="190">
        <f>'BARRA FORATA'!$C$10</f>
        <v>7.53</v>
      </c>
      <c r="H365" s="190">
        <v>0.21</v>
      </c>
      <c r="I365" s="190">
        <f t="shared" si="5"/>
        <v>7.74</v>
      </c>
    </row>
    <row r="366" spans="1:9" ht="12.75" customHeight="1">
      <c r="A366" s="2">
        <v>356</v>
      </c>
      <c r="B366" s="3" t="s">
        <v>1302</v>
      </c>
      <c r="C366" s="3" t="s">
        <v>1303</v>
      </c>
      <c r="D366" s="3" t="s">
        <v>1304</v>
      </c>
      <c r="E366" s="3" t="s">
        <v>1305</v>
      </c>
      <c r="G366" s="190">
        <f>'BARRA FORATA'!$C$11</f>
        <v>7.73</v>
      </c>
      <c r="H366" s="190">
        <v>0.21</v>
      </c>
      <c r="I366" s="190">
        <f t="shared" si="5"/>
        <v>7.94</v>
      </c>
    </row>
    <row r="367" spans="1:9" ht="12.75" customHeight="1">
      <c r="A367" s="2">
        <v>357</v>
      </c>
      <c r="B367" s="3" t="s">
        <v>1306</v>
      </c>
      <c r="C367" s="3" t="s">
        <v>1307</v>
      </c>
      <c r="D367" s="3" t="s">
        <v>1308</v>
      </c>
      <c r="E367" s="3" t="s">
        <v>1309</v>
      </c>
      <c r="G367" s="190">
        <f>'BARRA FORATA'!$C$11</f>
        <v>7.73</v>
      </c>
      <c r="H367" s="190">
        <v>0.21</v>
      </c>
      <c r="I367" s="190">
        <f t="shared" si="5"/>
        <v>7.94</v>
      </c>
    </row>
    <row r="368" spans="1:9" ht="12.75" customHeight="1">
      <c r="A368" s="2">
        <v>358</v>
      </c>
      <c r="B368" s="3" t="s">
        <v>1310</v>
      </c>
      <c r="C368" s="3" t="s">
        <v>1311</v>
      </c>
      <c r="D368" s="3" t="s">
        <v>1312</v>
      </c>
      <c r="E368" s="3" t="s">
        <v>1313</v>
      </c>
      <c r="G368" s="190">
        <f>'BARRA FORATA'!$C$11</f>
        <v>7.73</v>
      </c>
      <c r="H368" s="190">
        <v>0.21</v>
      </c>
      <c r="I368" s="190">
        <f t="shared" si="5"/>
        <v>7.94</v>
      </c>
    </row>
    <row r="369" spans="1:9" ht="12.75" customHeight="1">
      <c r="A369" s="2">
        <v>359</v>
      </c>
      <c r="B369" s="3" t="s">
        <v>1314</v>
      </c>
      <c r="C369" s="3" t="s">
        <v>1315</v>
      </c>
      <c r="D369" s="3" t="s">
        <v>1316</v>
      </c>
      <c r="E369" s="3" t="s">
        <v>1317</v>
      </c>
      <c r="F369" s="357" t="s">
        <v>14747</v>
      </c>
      <c r="G369" s="190">
        <f>'BARRA FORATA'!$C$11</f>
        <v>7.73</v>
      </c>
      <c r="I369" s="190">
        <f t="shared" si="5"/>
        <v>0</v>
      </c>
    </row>
    <row r="370" spans="1:9" ht="12.75" customHeight="1">
      <c r="A370" s="2">
        <v>360</v>
      </c>
      <c r="B370" s="3" t="s">
        <v>1318</v>
      </c>
      <c r="C370" s="3" t="s">
        <v>1319</v>
      </c>
      <c r="D370" s="3" t="s">
        <v>1320</v>
      </c>
      <c r="E370" s="3" t="s">
        <v>1321</v>
      </c>
      <c r="F370" s="357" t="s">
        <v>14747</v>
      </c>
      <c r="G370" s="190">
        <f>'BARRA FORATA'!$C$11</f>
        <v>7.73</v>
      </c>
      <c r="I370" s="190">
        <f t="shared" si="5"/>
        <v>0</v>
      </c>
    </row>
    <row r="371" spans="1:9" ht="12.75" customHeight="1">
      <c r="A371" s="2">
        <v>361</v>
      </c>
      <c r="B371" s="3" t="s">
        <v>1322</v>
      </c>
      <c r="C371" s="3" t="s">
        <v>1323</v>
      </c>
      <c r="D371" s="3" t="s">
        <v>1324</v>
      </c>
      <c r="E371" s="3" t="s">
        <v>1325</v>
      </c>
      <c r="F371" s="357" t="s">
        <v>14747</v>
      </c>
      <c r="G371" s="190">
        <f>'BARRA FORATA'!$C$11</f>
        <v>7.73</v>
      </c>
      <c r="I371" s="190">
        <f t="shared" si="5"/>
        <v>0</v>
      </c>
    </row>
    <row r="372" spans="1:9" ht="12.75" customHeight="1">
      <c r="A372" s="2">
        <v>362</v>
      </c>
      <c r="B372" s="3" t="s">
        <v>1326</v>
      </c>
      <c r="C372" s="3" t="s">
        <v>1327</v>
      </c>
      <c r="D372" s="3" t="s">
        <v>1328</v>
      </c>
      <c r="E372" s="3" t="s">
        <v>1329</v>
      </c>
      <c r="F372" s="357" t="s">
        <v>14747</v>
      </c>
      <c r="G372" s="190">
        <f>'BARRA FORATA'!$C$11</f>
        <v>7.73</v>
      </c>
      <c r="I372" s="190">
        <f t="shared" si="5"/>
        <v>0</v>
      </c>
    </row>
    <row r="373" spans="1:9" ht="12.75" customHeight="1">
      <c r="A373" s="2">
        <v>363</v>
      </c>
      <c r="B373" s="3" t="s">
        <v>1330</v>
      </c>
      <c r="C373" s="3" t="s">
        <v>1331</v>
      </c>
      <c r="D373" s="3" t="s">
        <v>1332</v>
      </c>
      <c r="E373" s="3" t="s">
        <v>1333</v>
      </c>
      <c r="F373" s="357" t="s">
        <v>14747</v>
      </c>
      <c r="G373" s="190">
        <f>'BARRA FORATA'!$C$11</f>
        <v>7.73</v>
      </c>
      <c r="I373" s="190">
        <f t="shared" si="5"/>
        <v>0</v>
      </c>
    </row>
    <row r="374" spans="1:9" ht="12.75" customHeight="1">
      <c r="A374" s="2">
        <v>364</v>
      </c>
      <c r="B374" s="3" t="s">
        <v>1334</v>
      </c>
      <c r="C374" s="3" t="s">
        <v>1335</v>
      </c>
      <c r="D374" s="3" t="s">
        <v>1336</v>
      </c>
      <c r="E374" s="3" t="s">
        <v>1337</v>
      </c>
      <c r="F374" s="357" t="s">
        <v>14747</v>
      </c>
      <c r="G374" s="190">
        <f>'BARRA FORATA'!$C$11</f>
        <v>7.73</v>
      </c>
      <c r="I374" s="190">
        <f t="shared" si="5"/>
        <v>0</v>
      </c>
    </row>
    <row r="375" spans="1:9" ht="12.75" customHeight="1">
      <c r="A375" s="2">
        <v>365</v>
      </c>
      <c r="B375" s="3" t="s">
        <v>1338</v>
      </c>
      <c r="C375" s="3" t="s">
        <v>1339</v>
      </c>
      <c r="D375" s="3" t="s">
        <v>1340</v>
      </c>
      <c r="E375" s="3" t="s">
        <v>1341</v>
      </c>
      <c r="F375" s="357" t="s">
        <v>14747</v>
      </c>
      <c r="G375" s="190">
        <f>'BARRA FORATA'!$C$11</f>
        <v>7.73</v>
      </c>
      <c r="I375" s="190">
        <f t="shared" si="5"/>
        <v>0</v>
      </c>
    </row>
    <row r="376" spans="1:9" ht="12.75" customHeight="1">
      <c r="A376" s="2">
        <v>366</v>
      </c>
      <c r="B376" s="3" t="s">
        <v>1342</v>
      </c>
      <c r="C376" s="3" t="s">
        <v>1343</v>
      </c>
      <c r="D376" s="3" t="s">
        <v>1344</v>
      </c>
      <c r="E376" s="3" t="s">
        <v>1345</v>
      </c>
      <c r="F376" s="357" t="s">
        <v>14747</v>
      </c>
      <c r="G376" s="190">
        <f>'BARRA FORATA'!$C$12</f>
        <v>0</v>
      </c>
      <c r="I376" s="190">
        <f t="shared" si="5"/>
        <v>0</v>
      </c>
    </row>
    <row r="377" spans="1:9" ht="12.75" customHeight="1">
      <c r="A377" s="2">
        <v>367</v>
      </c>
      <c r="B377" s="3" t="s">
        <v>1346</v>
      </c>
      <c r="C377" s="3" t="s">
        <v>1347</v>
      </c>
      <c r="D377" s="3" t="s">
        <v>1348</v>
      </c>
      <c r="E377" s="3" t="s">
        <v>1349</v>
      </c>
      <c r="F377" s="357" t="s">
        <v>14747</v>
      </c>
      <c r="G377" s="190">
        <f>'BARRA FORATA'!$C$12</f>
        <v>0</v>
      </c>
      <c r="I377" s="190">
        <f t="shared" si="5"/>
        <v>0</v>
      </c>
    </row>
    <row r="378" spans="1:9" ht="12.75" customHeight="1">
      <c r="A378" s="2">
        <v>368</v>
      </c>
      <c r="B378" s="3" t="s">
        <v>1350</v>
      </c>
      <c r="C378" s="3" t="s">
        <v>1351</v>
      </c>
      <c r="D378" s="3" t="s">
        <v>1352</v>
      </c>
      <c r="E378" s="3" t="s">
        <v>1353</v>
      </c>
      <c r="F378" s="357" t="s">
        <v>14747</v>
      </c>
      <c r="G378" s="190">
        <f>'BARRA FORATA'!$C$12</f>
        <v>0</v>
      </c>
      <c r="I378" s="190">
        <f t="shared" si="5"/>
        <v>0</v>
      </c>
    </row>
    <row r="379" spans="1:9" ht="12.75" customHeight="1">
      <c r="A379" s="2">
        <v>369</v>
      </c>
      <c r="B379" s="3" t="s">
        <v>1354</v>
      </c>
      <c r="C379" s="3" t="s">
        <v>1355</v>
      </c>
      <c r="D379" s="3"/>
      <c r="E379" s="3" t="s">
        <v>1356</v>
      </c>
      <c r="F379" s="357" t="s">
        <v>14747</v>
      </c>
      <c r="I379" s="190">
        <f t="shared" si="5"/>
        <v>0</v>
      </c>
    </row>
    <row r="380" spans="1:9" ht="12.75" customHeight="1">
      <c r="A380" s="2">
        <v>370</v>
      </c>
      <c r="B380" s="3" t="s">
        <v>1357</v>
      </c>
      <c r="C380" s="3" t="s">
        <v>1358</v>
      </c>
      <c r="D380" s="3" t="s">
        <v>1359</v>
      </c>
      <c r="E380" s="3" t="s">
        <v>1360</v>
      </c>
      <c r="F380" s="685" t="s">
        <v>14747</v>
      </c>
      <c r="G380" s="190">
        <f>'BARRA FORATA'!$H$9</f>
        <v>11.22</v>
      </c>
      <c r="I380" s="190">
        <f t="shared" si="5"/>
        <v>0</v>
      </c>
    </row>
    <row r="381" spans="1:9" ht="12.75" customHeight="1">
      <c r="A381" s="2">
        <v>371</v>
      </c>
      <c r="B381" s="3" t="s">
        <v>1361</v>
      </c>
      <c r="C381" s="3" t="s">
        <v>1362</v>
      </c>
      <c r="D381" s="3" t="s">
        <v>1363</v>
      </c>
      <c r="E381" s="3" t="s">
        <v>1364</v>
      </c>
      <c r="F381" s="357" t="s">
        <v>14747</v>
      </c>
      <c r="G381" s="190">
        <f>'BARRA FORATA'!$H$9</f>
        <v>11.22</v>
      </c>
      <c r="I381" s="190">
        <f t="shared" si="5"/>
        <v>0</v>
      </c>
    </row>
    <row r="382" spans="1:9" ht="12.75" customHeight="1">
      <c r="A382" s="2">
        <v>372</v>
      </c>
      <c r="B382" s="3" t="s">
        <v>1365</v>
      </c>
      <c r="C382" s="3" t="s">
        <v>1366</v>
      </c>
      <c r="D382" s="3" t="s">
        <v>1367</v>
      </c>
      <c r="E382" s="3" t="s">
        <v>1368</v>
      </c>
      <c r="F382" s="357" t="s">
        <v>14747</v>
      </c>
      <c r="G382" s="190">
        <f>'BARRA FORATA'!$H$9</f>
        <v>11.22</v>
      </c>
      <c r="I382" s="190">
        <f t="shared" si="5"/>
        <v>0</v>
      </c>
    </row>
    <row r="383" spans="1:9" ht="12.75" customHeight="1">
      <c r="A383" s="2">
        <v>373</v>
      </c>
      <c r="B383" s="3" t="s">
        <v>1369</v>
      </c>
      <c r="C383" s="3" t="s">
        <v>1370</v>
      </c>
      <c r="D383" s="3" t="s">
        <v>1371</v>
      </c>
      <c r="E383" s="3" t="s">
        <v>1372</v>
      </c>
      <c r="F383" s="685" t="s">
        <v>14747</v>
      </c>
      <c r="G383" s="190">
        <f>'BARRA FORATA'!$H$9</f>
        <v>11.22</v>
      </c>
      <c r="I383" s="190">
        <f t="shared" si="5"/>
        <v>0</v>
      </c>
    </row>
    <row r="384" spans="1:9" ht="12.75" customHeight="1">
      <c r="A384" s="2">
        <v>374</v>
      </c>
      <c r="B384" s="3" t="s">
        <v>1373</v>
      </c>
      <c r="C384" s="3" t="s">
        <v>1374</v>
      </c>
      <c r="D384" s="3" t="s">
        <v>1375</v>
      </c>
      <c r="E384" s="3" t="s">
        <v>1376</v>
      </c>
      <c r="F384" s="357" t="s">
        <v>14747</v>
      </c>
      <c r="G384" s="190">
        <f>'BARRA FORATA'!$H$9</f>
        <v>11.22</v>
      </c>
      <c r="I384" s="190">
        <f t="shared" si="5"/>
        <v>0</v>
      </c>
    </row>
    <row r="385" spans="1:9" ht="12.75" customHeight="1">
      <c r="A385" s="2">
        <v>375</v>
      </c>
      <c r="B385" s="3" t="s">
        <v>1377</v>
      </c>
      <c r="C385" s="3" t="s">
        <v>1378</v>
      </c>
      <c r="D385" s="3" t="s">
        <v>1379</v>
      </c>
      <c r="E385" s="3" t="s">
        <v>1380</v>
      </c>
      <c r="F385" s="357" t="s">
        <v>14747</v>
      </c>
      <c r="G385" s="190">
        <f>'BARRA FORATA'!$H$9</f>
        <v>11.22</v>
      </c>
      <c r="I385" s="190">
        <f t="shared" si="5"/>
        <v>0</v>
      </c>
    </row>
    <row r="386" spans="1:9" ht="12.75" customHeight="1">
      <c r="A386" s="2">
        <v>376</v>
      </c>
      <c r="B386" s="3" t="s">
        <v>1381</v>
      </c>
      <c r="C386" s="3" t="s">
        <v>1382</v>
      </c>
      <c r="D386" s="3" t="s">
        <v>1383</v>
      </c>
      <c r="E386" s="3" t="s">
        <v>1384</v>
      </c>
      <c r="F386" s="685" t="s">
        <v>14747</v>
      </c>
      <c r="G386" s="190">
        <f>'BARRA FORATA'!$H$9</f>
        <v>11.22</v>
      </c>
      <c r="I386" s="190">
        <f t="shared" si="5"/>
        <v>0</v>
      </c>
    </row>
    <row r="387" spans="1:9" ht="12.75" customHeight="1">
      <c r="A387" s="2">
        <v>377</v>
      </c>
      <c r="B387" s="3" t="s">
        <v>1385</v>
      </c>
      <c r="C387" s="3" t="s">
        <v>1386</v>
      </c>
      <c r="D387" s="3" t="s">
        <v>1387</v>
      </c>
      <c r="E387" s="3" t="s">
        <v>1388</v>
      </c>
      <c r="F387" s="357" t="s">
        <v>14747</v>
      </c>
      <c r="G387" s="190">
        <f>'BARRA FORATA'!$H$9</f>
        <v>11.22</v>
      </c>
      <c r="I387" s="190">
        <f t="shared" si="5"/>
        <v>0</v>
      </c>
    </row>
    <row r="388" spans="1:9" ht="12.75" customHeight="1">
      <c r="A388" s="2">
        <v>378</v>
      </c>
      <c r="B388" s="3" t="s">
        <v>1389</v>
      </c>
      <c r="C388" s="3" t="s">
        <v>1390</v>
      </c>
      <c r="D388" s="3" t="s">
        <v>1391</v>
      </c>
      <c r="E388" s="3" t="s">
        <v>1392</v>
      </c>
      <c r="F388" s="357" t="s">
        <v>14747</v>
      </c>
      <c r="G388" s="190">
        <f>'BARRA FORATA'!$H$9</f>
        <v>11.22</v>
      </c>
      <c r="I388" s="190">
        <f t="shared" si="5"/>
        <v>0</v>
      </c>
    </row>
    <row r="389" spans="1:9" ht="12.75" customHeight="1">
      <c r="A389" s="2">
        <v>379</v>
      </c>
      <c r="B389" s="3" t="s">
        <v>1393</v>
      </c>
      <c r="C389" s="3" t="s">
        <v>1394</v>
      </c>
      <c r="D389" s="3" t="s">
        <v>1395</v>
      </c>
      <c r="E389" s="3" t="s">
        <v>1396</v>
      </c>
      <c r="F389" s="357" t="s">
        <v>14747</v>
      </c>
      <c r="G389" s="190">
        <f>'BARRA FORATA'!$H$9</f>
        <v>11.22</v>
      </c>
      <c r="I389" s="190">
        <f t="shared" si="5"/>
        <v>0</v>
      </c>
    </row>
    <row r="390" spans="1:9" ht="12.75" customHeight="1">
      <c r="A390" s="2">
        <v>380</v>
      </c>
      <c r="B390" s="3" t="s">
        <v>1397</v>
      </c>
      <c r="C390" s="3" t="s">
        <v>1398</v>
      </c>
      <c r="D390" s="3" t="s">
        <v>1399</v>
      </c>
      <c r="E390" s="3" t="s">
        <v>1400</v>
      </c>
      <c r="F390" s="357" t="s">
        <v>14747</v>
      </c>
      <c r="G390" s="190">
        <f>'BARRA FORATA'!$H$9</f>
        <v>11.22</v>
      </c>
      <c r="I390" s="190">
        <f t="shared" si="5"/>
        <v>0</v>
      </c>
    </row>
    <row r="391" spans="1:9" ht="12.75" customHeight="1">
      <c r="A391" s="2">
        <v>381</v>
      </c>
      <c r="B391" s="3" t="s">
        <v>1401</v>
      </c>
      <c r="C391" s="3" t="s">
        <v>1402</v>
      </c>
      <c r="D391" s="3" t="s">
        <v>1403</v>
      </c>
      <c r="E391" s="3" t="s">
        <v>1404</v>
      </c>
      <c r="F391" s="685" t="s">
        <v>14747</v>
      </c>
      <c r="G391" s="190">
        <f>'BARRA FORATA'!$H$9</f>
        <v>11.22</v>
      </c>
      <c r="I391" s="190">
        <f t="shared" si="5"/>
        <v>0</v>
      </c>
    </row>
    <row r="392" spans="1:9" ht="12.75" customHeight="1">
      <c r="A392" s="2">
        <v>382</v>
      </c>
      <c r="B392" s="3" t="s">
        <v>1405</v>
      </c>
      <c r="C392" s="3" t="s">
        <v>1406</v>
      </c>
      <c r="D392" s="3" t="s">
        <v>1407</v>
      </c>
      <c r="E392" s="3" t="s">
        <v>1408</v>
      </c>
      <c r="F392" s="357" t="s">
        <v>14747</v>
      </c>
      <c r="G392" s="190">
        <f>'BARRA FORATA'!$H$9</f>
        <v>11.22</v>
      </c>
      <c r="I392" s="190">
        <f t="shared" si="5"/>
        <v>0</v>
      </c>
    </row>
    <row r="393" spans="1:9" ht="12.75" customHeight="1">
      <c r="A393" s="2">
        <v>383</v>
      </c>
      <c r="B393" s="3" t="s">
        <v>1409</v>
      </c>
      <c r="C393" s="3" t="s">
        <v>1410</v>
      </c>
      <c r="D393" s="3" t="s">
        <v>1411</v>
      </c>
      <c r="E393" s="3" t="s">
        <v>1412</v>
      </c>
      <c r="F393" s="357" t="s">
        <v>14747</v>
      </c>
      <c r="G393" s="190">
        <f>'BARRA FORATA'!$H$9</f>
        <v>11.22</v>
      </c>
      <c r="I393" s="190">
        <f t="shared" si="5"/>
        <v>0</v>
      </c>
    </row>
    <row r="394" spans="1:9" ht="12.75" customHeight="1">
      <c r="A394" s="2">
        <v>384</v>
      </c>
      <c r="B394" s="3" t="s">
        <v>1413</v>
      </c>
      <c r="C394" s="3" t="s">
        <v>1414</v>
      </c>
      <c r="D394" s="3" t="s">
        <v>1415</v>
      </c>
      <c r="E394" s="3" t="s">
        <v>1416</v>
      </c>
      <c r="F394" s="357" t="s">
        <v>14747</v>
      </c>
      <c r="G394" s="190">
        <f>'BARRA FORATA'!$H$9</f>
        <v>11.22</v>
      </c>
      <c r="I394" s="190">
        <f t="shared" si="5"/>
        <v>0</v>
      </c>
    </row>
    <row r="395" spans="1:9" ht="12.75" customHeight="1">
      <c r="A395" s="2">
        <v>385</v>
      </c>
      <c r="B395" s="3" t="s">
        <v>1417</v>
      </c>
      <c r="C395" s="3" t="s">
        <v>1418</v>
      </c>
      <c r="D395" s="3" t="s">
        <v>1419</v>
      </c>
      <c r="E395" s="3" t="s">
        <v>1420</v>
      </c>
      <c r="F395" s="685" t="s">
        <v>14747</v>
      </c>
      <c r="G395" s="190">
        <f>'BARRA FORATA'!$H$9</f>
        <v>11.22</v>
      </c>
      <c r="I395" s="190">
        <f t="shared" si="5"/>
        <v>0</v>
      </c>
    </row>
    <row r="396" spans="1:9" ht="12.75" customHeight="1">
      <c r="A396" s="2">
        <v>386</v>
      </c>
      <c r="B396" s="3" t="s">
        <v>1421</v>
      </c>
      <c r="C396" s="3" t="s">
        <v>1422</v>
      </c>
      <c r="D396" s="3" t="s">
        <v>1423</v>
      </c>
      <c r="E396" s="3" t="s">
        <v>1424</v>
      </c>
      <c r="F396" s="685" t="s">
        <v>14747</v>
      </c>
      <c r="G396" s="190">
        <f>'BARRA FORATA'!$H$9</f>
        <v>11.22</v>
      </c>
      <c r="I396" s="190">
        <f t="shared" si="5"/>
        <v>0</v>
      </c>
    </row>
    <row r="397" spans="1:9" ht="12.75" customHeight="1">
      <c r="A397" s="2">
        <v>387</v>
      </c>
      <c r="B397" s="3" t="s">
        <v>1425</v>
      </c>
      <c r="C397" s="3" t="s">
        <v>1426</v>
      </c>
      <c r="D397" s="3" t="s">
        <v>1427</v>
      </c>
      <c r="E397" s="3" t="s">
        <v>1428</v>
      </c>
      <c r="F397" s="685" t="s">
        <v>14747</v>
      </c>
      <c r="G397" s="190">
        <f>'BARRA FORATA'!$H$10</f>
        <v>10.120000000000001</v>
      </c>
      <c r="I397" s="190">
        <f t="shared" si="5"/>
        <v>0</v>
      </c>
    </row>
    <row r="398" spans="1:9" ht="12.75" customHeight="1">
      <c r="A398" s="2">
        <v>388</v>
      </c>
      <c r="B398" s="3" t="s">
        <v>1429</v>
      </c>
      <c r="C398" s="3" t="s">
        <v>1430</v>
      </c>
      <c r="D398" s="3" t="s">
        <v>1431</v>
      </c>
      <c r="E398" s="3" t="s">
        <v>1432</v>
      </c>
      <c r="F398" s="685" t="s">
        <v>14747</v>
      </c>
      <c r="G398" s="190">
        <f>'BARRA FORATA'!$H$10</f>
        <v>10.120000000000001</v>
      </c>
      <c r="I398" s="190">
        <f t="shared" si="5"/>
        <v>0</v>
      </c>
    </row>
    <row r="399" spans="1:9" ht="12.75" customHeight="1">
      <c r="A399" s="2">
        <v>389</v>
      </c>
      <c r="B399" s="3" t="s">
        <v>1433</v>
      </c>
      <c r="C399" s="3" t="s">
        <v>1434</v>
      </c>
      <c r="D399" s="3" t="s">
        <v>1435</v>
      </c>
      <c r="E399" s="3" t="s">
        <v>1436</v>
      </c>
      <c r="F399" s="685" t="s">
        <v>14747</v>
      </c>
      <c r="G399" s="190">
        <f>'BARRA FORATA'!$H$10</f>
        <v>10.120000000000001</v>
      </c>
      <c r="I399" s="190">
        <f t="shared" si="5"/>
        <v>0</v>
      </c>
    </row>
    <row r="400" spans="1:9" ht="12.75" customHeight="1">
      <c r="A400" s="2">
        <v>390</v>
      </c>
      <c r="B400" s="3" t="s">
        <v>1437</v>
      </c>
      <c r="C400" s="3" t="s">
        <v>1438</v>
      </c>
      <c r="D400" s="3" t="s">
        <v>1439</v>
      </c>
      <c r="E400" s="3" t="s">
        <v>1440</v>
      </c>
      <c r="F400" s="685" t="s">
        <v>14747</v>
      </c>
      <c r="G400" s="190">
        <f>'BARRA FORATA'!$H$10</f>
        <v>10.120000000000001</v>
      </c>
      <c r="I400" s="190">
        <f t="shared" si="5"/>
        <v>0</v>
      </c>
    </row>
    <row r="401" spans="1:9" ht="12.75" customHeight="1">
      <c r="A401" s="2">
        <v>391</v>
      </c>
      <c r="B401" s="3" t="s">
        <v>1441</v>
      </c>
      <c r="C401" s="3" t="s">
        <v>1442</v>
      </c>
      <c r="D401" s="3" t="s">
        <v>1443</v>
      </c>
      <c r="E401" s="3" t="s">
        <v>1444</v>
      </c>
      <c r="F401" s="357" t="s">
        <v>14747</v>
      </c>
      <c r="G401" s="190">
        <f>'BARRA FORATA'!$H$10</f>
        <v>10.120000000000001</v>
      </c>
      <c r="I401" s="190">
        <f t="shared" si="5"/>
        <v>0</v>
      </c>
    </row>
    <row r="402" spans="1:9" ht="12.75" customHeight="1">
      <c r="B402" s="3" t="s">
        <v>658</v>
      </c>
      <c r="C402" s="3" t="s">
        <v>4316</v>
      </c>
      <c r="D402" s="3" t="s">
        <v>3838</v>
      </c>
      <c r="E402" s="3" t="s">
        <v>11745</v>
      </c>
      <c r="F402" s="685" t="s">
        <v>14747</v>
      </c>
    </row>
    <row r="403" spans="1:9" ht="12.75" customHeight="1">
      <c r="A403" s="2">
        <v>392</v>
      </c>
      <c r="B403" s="3" t="s">
        <v>1445</v>
      </c>
      <c r="C403" s="3" t="s">
        <v>1446</v>
      </c>
      <c r="D403" s="3" t="s">
        <v>1447</v>
      </c>
      <c r="E403" s="3" t="s">
        <v>1448</v>
      </c>
      <c r="F403" s="685" t="s">
        <v>14747</v>
      </c>
      <c r="G403" s="190">
        <f>'BARRA FORATA'!$H$10</f>
        <v>10.120000000000001</v>
      </c>
      <c r="I403" s="190">
        <f t="shared" si="5"/>
        <v>0</v>
      </c>
    </row>
    <row r="404" spans="1:9" ht="12.75" customHeight="1">
      <c r="A404" s="2">
        <v>393</v>
      </c>
      <c r="B404" s="3" t="s">
        <v>1449</v>
      </c>
      <c r="C404" s="3" t="s">
        <v>1450</v>
      </c>
      <c r="D404" s="3" t="s">
        <v>1451</v>
      </c>
      <c r="E404" s="3" t="s">
        <v>1698</v>
      </c>
      <c r="F404" s="685" t="s">
        <v>14747</v>
      </c>
      <c r="G404" s="190">
        <f>'BARRA FORATA'!$H$10</f>
        <v>10.120000000000001</v>
      </c>
      <c r="I404" s="190">
        <f t="shared" ref="I404:I468" si="6">IF(F404="KZ",0,G404+H404)</f>
        <v>0</v>
      </c>
    </row>
    <row r="405" spans="1:9" ht="12.75" customHeight="1">
      <c r="A405" s="2">
        <v>394</v>
      </c>
      <c r="B405" s="3" t="s">
        <v>1699</v>
      </c>
      <c r="C405" s="3" t="s">
        <v>1700</v>
      </c>
      <c r="D405" s="3" t="s">
        <v>1701</v>
      </c>
      <c r="E405" s="3" t="s">
        <v>1702</v>
      </c>
      <c r="F405" s="685" t="s">
        <v>14747</v>
      </c>
      <c r="G405" s="190">
        <f>'BARRA FORATA'!$H$10</f>
        <v>10.120000000000001</v>
      </c>
      <c r="I405" s="190">
        <f t="shared" si="6"/>
        <v>0</v>
      </c>
    </row>
    <row r="406" spans="1:9" ht="12.75" customHeight="1">
      <c r="A406" s="2">
        <v>395</v>
      </c>
      <c r="B406" s="3" t="s">
        <v>1703</v>
      </c>
      <c r="C406" s="3" t="s">
        <v>1704</v>
      </c>
      <c r="D406" s="3" t="s">
        <v>1705</v>
      </c>
      <c r="E406" s="3" t="s">
        <v>1706</v>
      </c>
      <c r="F406" s="685" t="s">
        <v>14747</v>
      </c>
      <c r="G406" s="190">
        <f>'BARRA FORATA'!$H$10</f>
        <v>10.120000000000001</v>
      </c>
      <c r="I406" s="190">
        <f t="shared" si="6"/>
        <v>0</v>
      </c>
    </row>
    <row r="407" spans="1:9" ht="12.75" customHeight="1">
      <c r="A407" s="2">
        <v>396</v>
      </c>
      <c r="B407" s="3" t="s">
        <v>1707</v>
      </c>
      <c r="C407" s="3" t="s">
        <v>1708</v>
      </c>
      <c r="D407" s="3" t="s">
        <v>1709</v>
      </c>
      <c r="E407" s="3" t="s">
        <v>1710</v>
      </c>
      <c r="F407" s="685" t="s">
        <v>14747</v>
      </c>
      <c r="G407" s="190">
        <f>'BARRA FORATA'!$H$10</f>
        <v>10.120000000000001</v>
      </c>
      <c r="I407" s="190">
        <f t="shared" si="6"/>
        <v>0</v>
      </c>
    </row>
    <row r="408" spans="1:9" ht="12.75" customHeight="1">
      <c r="A408" s="2">
        <v>397</v>
      </c>
      <c r="B408" s="3" t="s">
        <v>1711</v>
      </c>
      <c r="C408" s="3" t="s">
        <v>1712</v>
      </c>
      <c r="D408" s="3" t="s">
        <v>1713</v>
      </c>
      <c r="E408" s="3" t="s">
        <v>1714</v>
      </c>
      <c r="F408" s="685" t="s">
        <v>14747</v>
      </c>
      <c r="G408" s="190">
        <f>'BARRA FORATA'!$H$10</f>
        <v>10.120000000000001</v>
      </c>
      <c r="I408" s="190">
        <f t="shared" si="6"/>
        <v>0</v>
      </c>
    </row>
    <row r="409" spans="1:9" ht="12.75" customHeight="1">
      <c r="A409" s="2">
        <v>398</v>
      </c>
      <c r="B409" s="3" t="s">
        <v>1715</v>
      </c>
      <c r="C409" s="3" t="s">
        <v>1716</v>
      </c>
      <c r="D409" s="3" t="s">
        <v>1717</v>
      </c>
      <c r="E409" s="3" t="s">
        <v>1718</v>
      </c>
      <c r="F409" s="357" t="s">
        <v>14747</v>
      </c>
      <c r="G409" s="190">
        <f>'BARRA FORATA'!$H$10</f>
        <v>10.120000000000001</v>
      </c>
      <c r="I409" s="190">
        <f t="shared" si="6"/>
        <v>0</v>
      </c>
    </row>
    <row r="410" spans="1:9" ht="12.75" customHeight="1">
      <c r="A410" s="2">
        <v>399</v>
      </c>
      <c r="B410" s="3" t="s">
        <v>1719</v>
      </c>
      <c r="C410" s="3" t="s">
        <v>1720</v>
      </c>
      <c r="D410" s="3" t="s">
        <v>1721</v>
      </c>
      <c r="E410" s="3" t="s">
        <v>1722</v>
      </c>
      <c r="F410" s="357" t="s">
        <v>14747</v>
      </c>
      <c r="G410" s="190">
        <f>'BARRA FORATA'!$H$10</f>
        <v>10.120000000000001</v>
      </c>
      <c r="I410" s="190">
        <f t="shared" si="6"/>
        <v>0</v>
      </c>
    </row>
    <row r="411" spans="1:9" ht="12.75" customHeight="1">
      <c r="A411" s="2">
        <v>400</v>
      </c>
      <c r="B411" s="3" t="s">
        <v>1723</v>
      </c>
      <c r="C411" s="3" t="s">
        <v>1724</v>
      </c>
      <c r="D411" s="3" t="s">
        <v>1725</v>
      </c>
      <c r="E411" s="3" t="s">
        <v>1726</v>
      </c>
      <c r="F411" s="357" t="s">
        <v>14747</v>
      </c>
      <c r="G411" s="190">
        <f>'BARRA FORATA'!$H$10</f>
        <v>10.120000000000001</v>
      </c>
      <c r="I411" s="190">
        <f t="shared" si="6"/>
        <v>0</v>
      </c>
    </row>
    <row r="412" spans="1:9" ht="12.75" customHeight="1">
      <c r="B412" s="3" t="s">
        <v>15110</v>
      </c>
      <c r="C412" s="3" t="s">
        <v>1358</v>
      </c>
      <c r="D412" s="3" t="s">
        <v>15111</v>
      </c>
      <c r="E412" s="3" t="s">
        <v>3</v>
      </c>
      <c r="F412" s="357" t="s">
        <v>14747</v>
      </c>
      <c r="G412" s="190">
        <f>'BARRA FORATA'!$H$10</f>
        <v>10.120000000000001</v>
      </c>
      <c r="I412" s="190">
        <f t="shared" si="6"/>
        <v>0</v>
      </c>
    </row>
    <row r="413" spans="1:9" ht="12.75" customHeight="1">
      <c r="A413" s="2">
        <v>401</v>
      </c>
      <c r="B413" s="3" t="s">
        <v>1727</v>
      </c>
      <c r="C413" s="3" t="s">
        <v>1728</v>
      </c>
      <c r="D413" s="3" t="s">
        <v>1729</v>
      </c>
      <c r="E413" s="3" t="s">
        <v>1730</v>
      </c>
      <c r="F413" s="357" t="s">
        <v>14747</v>
      </c>
      <c r="G413" s="190">
        <f>'BARRA FORATA'!$H$10</f>
        <v>10.120000000000001</v>
      </c>
      <c r="I413" s="190">
        <f t="shared" si="6"/>
        <v>0</v>
      </c>
    </row>
    <row r="414" spans="1:9" ht="12.75" customHeight="1">
      <c r="A414" s="2">
        <v>402</v>
      </c>
      <c r="B414" s="3" t="s">
        <v>1731</v>
      </c>
      <c r="C414" s="3" t="s">
        <v>1732</v>
      </c>
      <c r="D414" s="3" t="s">
        <v>1733</v>
      </c>
      <c r="E414" s="3" t="s">
        <v>1734</v>
      </c>
      <c r="F414" s="357" t="s">
        <v>14747</v>
      </c>
      <c r="G414" s="190">
        <f>'BARRA FORATA'!$H$10</f>
        <v>10.120000000000001</v>
      </c>
      <c r="I414" s="190">
        <f t="shared" si="6"/>
        <v>0</v>
      </c>
    </row>
    <row r="415" spans="1:9" ht="12.75" customHeight="1">
      <c r="A415" s="2">
        <v>403</v>
      </c>
      <c r="B415" s="3" t="s">
        <v>1735</v>
      </c>
      <c r="C415" s="3" t="s">
        <v>1736</v>
      </c>
      <c r="D415" s="3" t="s">
        <v>1737</v>
      </c>
      <c r="E415" s="3" t="s">
        <v>1738</v>
      </c>
      <c r="F415" s="357" t="s">
        <v>14747</v>
      </c>
      <c r="G415" s="190">
        <f>'BARRA FORATA'!$H$10</f>
        <v>10.120000000000001</v>
      </c>
      <c r="I415" s="190">
        <f t="shared" si="6"/>
        <v>0</v>
      </c>
    </row>
    <row r="416" spans="1:9" ht="12.75" customHeight="1">
      <c r="A416" s="2">
        <v>404</v>
      </c>
      <c r="B416" s="3" t="s">
        <v>1739</v>
      </c>
      <c r="C416" s="3" t="s">
        <v>1740</v>
      </c>
      <c r="D416" s="3" t="s">
        <v>1741</v>
      </c>
      <c r="E416" s="3" t="s">
        <v>1742</v>
      </c>
      <c r="F416" s="357" t="s">
        <v>14747</v>
      </c>
      <c r="G416" s="190">
        <f>'BARRA FORATA'!$H$10</f>
        <v>10.120000000000001</v>
      </c>
      <c r="I416" s="190">
        <f t="shared" si="6"/>
        <v>0</v>
      </c>
    </row>
    <row r="417" spans="1:9" ht="12.75" customHeight="1">
      <c r="A417" s="2">
        <v>405</v>
      </c>
      <c r="B417" s="3" t="s">
        <v>1743</v>
      </c>
      <c r="C417" s="3" t="s">
        <v>1744</v>
      </c>
      <c r="D417" s="3" t="s">
        <v>1745</v>
      </c>
      <c r="E417" s="3" t="s">
        <v>1746</v>
      </c>
      <c r="F417" s="357" t="s">
        <v>14747</v>
      </c>
      <c r="G417" s="190">
        <f>'BARRA FORATA'!$H$10</f>
        <v>10.120000000000001</v>
      </c>
      <c r="I417" s="190">
        <f t="shared" si="6"/>
        <v>0</v>
      </c>
    </row>
    <row r="418" spans="1:9" ht="12.75" customHeight="1">
      <c r="A418" s="2">
        <v>406</v>
      </c>
      <c r="B418" s="3" t="s">
        <v>1747</v>
      </c>
      <c r="C418" s="3" t="s">
        <v>1748</v>
      </c>
      <c r="D418" s="3" t="s">
        <v>1749</v>
      </c>
      <c r="E418" s="3" t="s">
        <v>1750</v>
      </c>
      <c r="F418" s="685" t="s">
        <v>14747</v>
      </c>
      <c r="G418" s="190">
        <f>'BARRA FORATA'!$H$10</f>
        <v>10.120000000000001</v>
      </c>
      <c r="I418" s="190">
        <f t="shared" si="6"/>
        <v>0</v>
      </c>
    </row>
    <row r="419" spans="1:9" ht="12.75" customHeight="1">
      <c r="A419" s="2">
        <v>407</v>
      </c>
      <c r="B419" s="3" t="s">
        <v>1751</v>
      </c>
      <c r="C419" s="3" t="s">
        <v>1752</v>
      </c>
      <c r="D419" s="3" t="s">
        <v>1753</v>
      </c>
      <c r="E419" s="3" t="s">
        <v>1754</v>
      </c>
      <c r="F419" s="685" t="s">
        <v>14747</v>
      </c>
      <c r="G419" s="190">
        <f>'BARRA FORATA'!$H$10</f>
        <v>10.120000000000001</v>
      </c>
      <c r="I419" s="190">
        <f t="shared" si="6"/>
        <v>0</v>
      </c>
    </row>
    <row r="420" spans="1:9" ht="12.75" customHeight="1">
      <c r="A420" s="2">
        <v>408</v>
      </c>
      <c r="B420" s="3" t="s">
        <v>1755</v>
      </c>
      <c r="C420" s="3" t="s">
        <v>1756</v>
      </c>
      <c r="D420" s="3" t="s">
        <v>1757</v>
      </c>
      <c r="E420" s="3" t="s">
        <v>1758</v>
      </c>
      <c r="F420" s="357" t="s">
        <v>14747</v>
      </c>
      <c r="G420" s="190">
        <f>'BARRA FORATA'!$H$10</f>
        <v>10.120000000000001</v>
      </c>
      <c r="I420" s="190">
        <f t="shared" si="6"/>
        <v>0</v>
      </c>
    </row>
    <row r="421" spans="1:9" ht="12.75" customHeight="1">
      <c r="A421" s="2">
        <v>409</v>
      </c>
      <c r="B421" s="3" t="s">
        <v>1759</v>
      </c>
      <c r="C421" s="3" t="s">
        <v>1760</v>
      </c>
      <c r="D421" s="3" t="s">
        <v>1761</v>
      </c>
      <c r="E421" s="3" t="s">
        <v>1762</v>
      </c>
      <c r="F421" s="685" t="s">
        <v>14747</v>
      </c>
      <c r="G421" s="190">
        <f>'BARRA FORATA'!$H$10</f>
        <v>10.120000000000001</v>
      </c>
      <c r="I421" s="190">
        <f t="shared" si="6"/>
        <v>0</v>
      </c>
    </row>
    <row r="422" spans="1:9" ht="12.75" customHeight="1">
      <c r="A422" s="2">
        <v>410</v>
      </c>
      <c r="B422" s="3" t="s">
        <v>1763</v>
      </c>
      <c r="C422" s="3" t="s">
        <v>1764</v>
      </c>
      <c r="D422" s="3" t="s">
        <v>1765</v>
      </c>
      <c r="E422" s="3" t="s">
        <v>1766</v>
      </c>
      <c r="F422" s="357" t="s">
        <v>14747</v>
      </c>
      <c r="G422" s="190">
        <f>'BARRA FORATA'!$H$10</f>
        <v>10.120000000000001</v>
      </c>
      <c r="I422" s="190">
        <f t="shared" si="6"/>
        <v>0</v>
      </c>
    </row>
    <row r="423" spans="1:9" ht="12.75" customHeight="1">
      <c r="A423" s="2">
        <v>411</v>
      </c>
      <c r="B423" s="3" t="s">
        <v>1767</v>
      </c>
      <c r="C423" s="3" t="s">
        <v>1768</v>
      </c>
      <c r="D423" s="3" t="s">
        <v>1769</v>
      </c>
      <c r="E423" s="3" t="s">
        <v>1770</v>
      </c>
      <c r="F423" s="685" t="s">
        <v>14747</v>
      </c>
      <c r="G423" s="190">
        <f>'BARRA FORATA'!$H$10</f>
        <v>10.120000000000001</v>
      </c>
      <c r="I423" s="190">
        <f t="shared" si="6"/>
        <v>0</v>
      </c>
    </row>
    <row r="424" spans="1:9" ht="12.75" customHeight="1">
      <c r="A424" s="2">
        <v>412</v>
      </c>
      <c r="B424" s="3" t="s">
        <v>1771</v>
      </c>
      <c r="C424" s="3" t="s">
        <v>4316</v>
      </c>
      <c r="D424" s="3" t="s">
        <v>4317</v>
      </c>
      <c r="E424" s="3" t="s">
        <v>4318</v>
      </c>
      <c r="F424" s="685" t="s">
        <v>14747</v>
      </c>
      <c r="G424" s="190">
        <f>'BARRA FORATA'!$H$10</f>
        <v>10.120000000000001</v>
      </c>
      <c r="I424" s="190">
        <f t="shared" si="6"/>
        <v>0</v>
      </c>
    </row>
    <row r="425" spans="1:9" ht="12.75" customHeight="1">
      <c r="A425" s="2">
        <v>413</v>
      </c>
      <c r="B425" s="3" t="s">
        <v>4319</v>
      </c>
      <c r="C425" s="3" t="s">
        <v>4320</v>
      </c>
      <c r="D425" s="3" t="s">
        <v>4321</v>
      </c>
      <c r="E425" s="3" t="s">
        <v>4322</v>
      </c>
      <c r="F425" s="685" t="s">
        <v>14747</v>
      </c>
      <c r="G425" s="190">
        <f>'BARRA FORATA'!$H$10</f>
        <v>10.120000000000001</v>
      </c>
      <c r="I425" s="190">
        <f t="shared" si="6"/>
        <v>0</v>
      </c>
    </row>
    <row r="426" spans="1:9" ht="12.75" customHeight="1">
      <c r="A426" s="2">
        <v>414</v>
      </c>
      <c r="B426" s="3" t="s">
        <v>4323</v>
      </c>
      <c r="C426" s="3" t="s">
        <v>4324</v>
      </c>
      <c r="D426" s="3" t="s">
        <v>4325</v>
      </c>
      <c r="E426" s="3" t="s">
        <v>4326</v>
      </c>
      <c r="F426" s="357" t="s">
        <v>14747</v>
      </c>
      <c r="G426" s="190">
        <f>'BARRA FORATA'!$H$10</f>
        <v>10.120000000000001</v>
      </c>
      <c r="I426" s="190">
        <f t="shared" si="6"/>
        <v>0</v>
      </c>
    </row>
    <row r="427" spans="1:9" ht="12.75" customHeight="1">
      <c r="A427" s="2">
        <v>415</v>
      </c>
      <c r="B427" s="3" t="s">
        <v>4327</v>
      </c>
      <c r="C427" s="3" t="s">
        <v>4328</v>
      </c>
      <c r="D427" s="3" t="s">
        <v>4329</v>
      </c>
      <c r="E427" s="3" t="s">
        <v>4330</v>
      </c>
      <c r="F427" s="357" t="s">
        <v>14747</v>
      </c>
      <c r="G427" s="190">
        <f>'BARRA FORATA'!$H$10</f>
        <v>10.120000000000001</v>
      </c>
      <c r="I427" s="190">
        <f t="shared" si="6"/>
        <v>0</v>
      </c>
    </row>
    <row r="428" spans="1:9" ht="12.75" customHeight="1">
      <c r="A428" s="2">
        <v>416</v>
      </c>
      <c r="B428" s="3" t="s">
        <v>4331</v>
      </c>
      <c r="C428" s="3" t="s">
        <v>4332</v>
      </c>
      <c r="D428" s="3" t="s">
        <v>4333</v>
      </c>
      <c r="E428" s="3" t="s">
        <v>4334</v>
      </c>
      <c r="F428" s="685" t="s">
        <v>14747</v>
      </c>
      <c r="G428" s="190">
        <f>'BARRA FORATA'!$H$10</f>
        <v>10.120000000000001</v>
      </c>
      <c r="I428" s="190">
        <f t="shared" si="6"/>
        <v>0</v>
      </c>
    </row>
    <row r="429" spans="1:9" ht="12.75" customHeight="1">
      <c r="A429" s="2">
        <v>417</v>
      </c>
      <c r="B429" s="3" t="s">
        <v>4335</v>
      </c>
      <c r="C429" s="3" t="s">
        <v>4336</v>
      </c>
      <c r="D429" s="3" t="s">
        <v>4337</v>
      </c>
      <c r="E429" s="3" t="s">
        <v>4338</v>
      </c>
      <c r="F429" s="357" t="s">
        <v>14747</v>
      </c>
      <c r="G429" s="190">
        <f>'BARRA FORATA'!$H$10</f>
        <v>10.120000000000001</v>
      </c>
      <c r="I429" s="190">
        <f t="shared" si="6"/>
        <v>0</v>
      </c>
    </row>
    <row r="430" spans="1:9" ht="12.75" customHeight="1">
      <c r="A430" s="2">
        <v>418</v>
      </c>
      <c r="B430" s="3" t="s">
        <v>4339</v>
      </c>
      <c r="C430" s="3" t="s">
        <v>4340</v>
      </c>
      <c r="D430" s="3" t="s">
        <v>4341</v>
      </c>
      <c r="E430" s="3" t="s">
        <v>4342</v>
      </c>
      <c r="F430" s="357" t="s">
        <v>14747</v>
      </c>
      <c r="G430" s="190">
        <f>'BARRA FORATA'!$H$10</f>
        <v>10.120000000000001</v>
      </c>
      <c r="I430" s="190">
        <f t="shared" si="6"/>
        <v>0</v>
      </c>
    </row>
    <row r="431" spans="1:9" ht="12.75" customHeight="1">
      <c r="A431" s="2">
        <v>419</v>
      </c>
      <c r="B431" s="3" t="s">
        <v>4343</v>
      </c>
      <c r="C431" s="3" t="s">
        <v>4344</v>
      </c>
      <c r="D431" s="3" t="s">
        <v>4345</v>
      </c>
      <c r="E431" s="3" t="s">
        <v>4346</v>
      </c>
      <c r="F431" s="357" t="s">
        <v>14747</v>
      </c>
      <c r="G431" s="190">
        <f>'BARRA FORATA'!$H$10</f>
        <v>10.120000000000001</v>
      </c>
      <c r="I431" s="190">
        <f t="shared" si="6"/>
        <v>0</v>
      </c>
    </row>
    <row r="432" spans="1:9" ht="12.75" customHeight="1">
      <c r="A432" s="2">
        <v>420</v>
      </c>
      <c r="B432" s="3" t="s">
        <v>4347</v>
      </c>
      <c r="C432" s="3" t="s">
        <v>1854</v>
      </c>
      <c r="D432" s="3" t="s">
        <v>1855</v>
      </c>
      <c r="E432" s="3" t="s">
        <v>1856</v>
      </c>
      <c r="F432" s="357" t="s">
        <v>14747</v>
      </c>
      <c r="G432" s="190">
        <f>'BARRA FORATA'!$H$10</f>
        <v>10.120000000000001</v>
      </c>
      <c r="I432" s="190">
        <f t="shared" si="6"/>
        <v>0</v>
      </c>
    </row>
    <row r="433" spans="1:9" ht="12.75" customHeight="1">
      <c r="A433" s="2">
        <v>421</v>
      </c>
      <c r="B433" s="3" t="s">
        <v>1857</v>
      </c>
      <c r="C433" s="3" t="s">
        <v>1858</v>
      </c>
      <c r="D433" s="3" t="s">
        <v>1859</v>
      </c>
      <c r="E433" s="3" t="s">
        <v>1860</v>
      </c>
      <c r="F433" s="357" t="s">
        <v>14747</v>
      </c>
      <c r="G433" s="190">
        <f>'BARRA FORATA'!$H$10</f>
        <v>10.120000000000001</v>
      </c>
      <c r="I433" s="190">
        <f t="shared" si="6"/>
        <v>0</v>
      </c>
    </row>
    <row r="434" spans="1:9" ht="12.75" customHeight="1">
      <c r="A434" s="2">
        <v>422</v>
      </c>
      <c r="B434" s="3" t="s">
        <v>1861</v>
      </c>
      <c r="C434" s="3" t="s">
        <v>1862</v>
      </c>
      <c r="D434" s="3" t="s">
        <v>1863</v>
      </c>
      <c r="E434" s="3" t="s">
        <v>1864</v>
      </c>
      <c r="F434" s="685" t="s">
        <v>14747</v>
      </c>
      <c r="G434" s="190">
        <f>'BARRA FORATA'!$H$10</f>
        <v>10.120000000000001</v>
      </c>
      <c r="I434" s="190">
        <f t="shared" si="6"/>
        <v>0</v>
      </c>
    </row>
    <row r="435" spans="1:9" ht="12.75" customHeight="1">
      <c r="A435" s="2">
        <v>423</v>
      </c>
      <c r="B435" s="3" t="s">
        <v>1865</v>
      </c>
      <c r="C435" s="3" t="s">
        <v>1866</v>
      </c>
      <c r="D435" s="3" t="s">
        <v>1867</v>
      </c>
      <c r="E435" s="3" t="s">
        <v>1868</v>
      </c>
      <c r="F435" s="685" t="s">
        <v>14747</v>
      </c>
      <c r="G435" s="190">
        <f>'BARRA FORATA'!$H$10</f>
        <v>10.120000000000001</v>
      </c>
      <c r="I435" s="190">
        <f t="shared" si="6"/>
        <v>0</v>
      </c>
    </row>
    <row r="436" spans="1:9" ht="12.75" customHeight="1">
      <c r="A436" s="2">
        <v>424</v>
      </c>
      <c r="B436" s="3" t="s">
        <v>1869</v>
      </c>
      <c r="C436" s="3" t="s">
        <v>1870</v>
      </c>
      <c r="D436" s="3" t="s">
        <v>1871</v>
      </c>
      <c r="E436" s="3" t="s">
        <v>1872</v>
      </c>
      <c r="F436" s="357" t="s">
        <v>14747</v>
      </c>
      <c r="G436" s="190">
        <f>'BARRA FORATA'!$H$10</f>
        <v>10.120000000000001</v>
      </c>
      <c r="I436" s="190">
        <f t="shared" si="6"/>
        <v>0</v>
      </c>
    </row>
    <row r="437" spans="1:9" ht="12.75" customHeight="1">
      <c r="A437" s="2">
        <v>425</v>
      </c>
      <c r="B437" s="3" t="s">
        <v>1873</v>
      </c>
      <c r="C437" s="3" t="s">
        <v>1874</v>
      </c>
      <c r="D437" s="3" t="s">
        <v>1875</v>
      </c>
      <c r="E437" s="3" t="s">
        <v>1876</v>
      </c>
      <c r="F437" s="357" t="s">
        <v>14747</v>
      </c>
      <c r="G437" s="190">
        <f>'BARRA FORATA'!$H$10</f>
        <v>10.120000000000001</v>
      </c>
      <c r="I437" s="190">
        <f t="shared" si="6"/>
        <v>0</v>
      </c>
    </row>
    <row r="438" spans="1:9" ht="12.75" customHeight="1">
      <c r="A438" s="2">
        <v>426</v>
      </c>
      <c r="B438" s="3" t="s">
        <v>1877</v>
      </c>
      <c r="C438" s="3" t="s">
        <v>1878</v>
      </c>
      <c r="D438" s="3" t="s">
        <v>1879</v>
      </c>
      <c r="E438" s="3" t="s">
        <v>1880</v>
      </c>
      <c r="F438" s="357" t="s">
        <v>14747</v>
      </c>
      <c r="G438" s="190">
        <f>'BARRA FORATA'!$H$10</f>
        <v>10.120000000000001</v>
      </c>
      <c r="I438" s="190">
        <f t="shared" si="6"/>
        <v>0</v>
      </c>
    </row>
    <row r="439" spans="1:9" ht="12.75" customHeight="1">
      <c r="A439" s="2">
        <v>427</v>
      </c>
      <c r="B439" s="3" t="s">
        <v>1881</v>
      </c>
      <c r="C439" s="3" t="s">
        <v>1882</v>
      </c>
      <c r="D439" s="3" t="s">
        <v>1883</v>
      </c>
      <c r="E439" s="3" t="s">
        <v>1884</v>
      </c>
      <c r="F439" s="357" t="s">
        <v>14747</v>
      </c>
      <c r="G439" s="190">
        <f>'BARRA FORATA'!$H$10</f>
        <v>10.120000000000001</v>
      </c>
      <c r="I439" s="190">
        <f t="shared" si="6"/>
        <v>0</v>
      </c>
    </row>
    <row r="440" spans="1:9" ht="12.75" customHeight="1">
      <c r="A440" s="2">
        <v>428</v>
      </c>
      <c r="B440" s="3" t="s">
        <v>1885</v>
      </c>
      <c r="C440" s="3" t="s">
        <v>1886</v>
      </c>
      <c r="D440" s="3" t="s">
        <v>1887</v>
      </c>
      <c r="E440" s="3" t="s">
        <v>1888</v>
      </c>
      <c r="F440" s="357" t="s">
        <v>14747</v>
      </c>
      <c r="G440" s="190">
        <f>'BARRA FORATA'!$H$10</f>
        <v>10.120000000000001</v>
      </c>
      <c r="I440" s="190">
        <f t="shared" si="6"/>
        <v>0</v>
      </c>
    </row>
    <row r="441" spans="1:9" ht="12.75" customHeight="1">
      <c r="A441" s="2">
        <v>429</v>
      </c>
      <c r="B441" s="3" t="s">
        <v>1889</v>
      </c>
      <c r="C441" s="3" t="s">
        <v>1890</v>
      </c>
      <c r="D441" s="3" t="s">
        <v>1891</v>
      </c>
      <c r="E441" s="3" t="s">
        <v>1892</v>
      </c>
      <c r="F441" s="357" t="s">
        <v>14747</v>
      </c>
      <c r="G441" s="190">
        <f>'BARRA FORATA'!$H$10</f>
        <v>10.120000000000001</v>
      </c>
      <c r="I441" s="190">
        <f t="shared" si="6"/>
        <v>0</v>
      </c>
    </row>
    <row r="442" spans="1:9" ht="12.75" customHeight="1">
      <c r="A442" s="2">
        <v>430</v>
      </c>
      <c r="B442" s="3" t="s">
        <v>1893</v>
      </c>
      <c r="C442" s="3" t="s">
        <v>1894</v>
      </c>
      <c r="D442" s="3" t="s">
        <v>1895</v>
      </c>
      <c r="E442" s="3" t="s">
        <v>1896</v>
      </c>
      <c r="F442" s="685" t="s">
        <v>14747</v>
      </c>
      <c r="G442" s="190">
        <f>'BARRA FORATA'!$H$10</f>
        <v>10.120000000000001</v>
      </c>
      <c r="I442" s="190">
        <f t="shared" si="6"/>
        <v>0</v>
      </c>
    </row>
    <row r="443" spans="1:9" ht="12.75" customHeight="1">
      <c r="A443" s="2">
        <v>431</v>
      </c>
      <c r="B443" s="3" t="s">
        <v>1897</v>
      </c>
      <c r="C443" s="3" t="s">
        <v>1898</v>
      </c>
      <c r="D443" s="3" t="s">
        <v>1899</v>
      </c>
      <c r="E443" s="3" t="s">
        <v>1900</v>
      </c>
      <c r="F443" s="357" t="s">
        <v>14747</v>
      </c>
      <c r="G443" s="190">
        <f>'BARRA FORATA'!$H$10</f>
        <v>10.120000000000001</v>
      </c>
      <c r="I443" s="190">
        <f t="shared" si="6"/>
        <v>0</v>
      </c>
    </row>
    <row r="444" spans="1:9" ht="12.75" customHeight="1">
      <c r="A444" s="2">
        <v>432</v>
      </c>
      <c r="B444" s="3" t="s">
        <v>1901</v>
      </c>
      <c r="C444" s="3" t="s">
        <v>1902</v>
      </c>
      <c r="D444" s="3" t="s">
        <v>1903</v>
      </c>
      <c r="E444" s="3" t="s">
        <v>1904</v>
      </c>
      <c r="F444" s="357" t="s">
        <v>14747</v>
      </c>
      <c r="G444" s="190">
        <f>'BARRA FORATA'!$H$10</f>
        <v>10.120000000000001</v>
      </c>
      <c r="I444" s="190">
        <f t="shared" si="6"/>
        <v>0</v>
      </c>
    </row>
    <row r="445" spans="1:9" ht="12.75" customHeight="1">
      <c r="A445" s="2">
        <v>433</v>
      </c>
      <c r="B445" s="3" t="s">
        <v>1905</v>
      </c>
      <c r="C445" s="3" t="s">
        <v>1906</v>
      </c>
      <c r="D445" s="3" t="s">
        <v>1907</v>
      </c>
      <c r="E445" s="3" t="s">
        <v>1908</v>
      </c>
      <c r="F445" s="357" t="s">
        <v>14747</v>
      </c>
      <c r="G445" s="190">
        <f>'BARRA FORATA'!$H$10</f>
        <v>10.120000000000001</v>
      </c>
      <c r="I445" s="190">
        <f t="shared" si="6"/>
        <v>0</v>
      </c>
    </row>
    <row r="446" spans="1:9" ht="12.75" customHeight="1">
      <c r="A446" s="2">
        <v>434</v>
      </c>
      <c r="B446" s="3" t="s">
        <v>1909</v>
      </c>
      <c r="C446" s="3" t="s">
        <v>1910</v>
      </c>
      <c r="D446" s="3" t="s">
        <v>1911</v>
      </c>
      <c r="E446" s="3" t="s">
        <v>1912</v>
      </c>
      <c r="F446" s="357" t="s">
        <v>14747</v>
      </c>
      <c r="G446" s="190">
        <f>'BARRA FORATA'!$H$10</f>
        <v>10.120000000000001</v>
      </c>
      <c r="I446" s="190">
        <f t="shared" si="6"/>
        <v>0</v>
      </c>
    </row>
    <row r="447" spans="1:9" ht="12.75" customHeight="1">
      <c r="A447" s="2">
        <v>435</v>
      </c>
      <c r="B447" s="3" t="s">
        <v>1913</v>
      </c>
      <c r="C447" s="3" t="s">
        <v>1914</v>
      </c>
      <c r="D447" s="3" t="s">
        <v>1915</v>
      </c>
      <c r="E447" s="3" t="s">
        <v>1916</v>
      </c>
      <c r="F447" s="357" t="s">
        <v>14747</v>
      </c>
      <c r="G447" s="190">
        <f>'BARRA FORATA'!$H$10</f>
        <v>10.120000000000001</v>
      </c>
      <c r="I447" s="190">
        <f t="shared" si="6"/>
        <v>0</v>
      </c>
    </row>
    <row r="448" spans="1:9" ht="12.75" customHeight="1">
      <c r="A448" s="2">
        <v>436</v>
      </c>
      <c r="B448" s="3" t="s">
        <v>1917</v>
      </c>
      <c r="C448" s="3" t="s">
        <v>1918</v>
      </c>
      <c r="D448" s="3" t="s">
        <v>1919</v>
      </c>
      <c r="E448" s="3" t="s">
        <v>1920</v>
      </c>
      <c r="F448" s="357" t="s">
        <v>14747</v>
      </c>
      <c r="G448" s="190">
        <f>'BARRA FORATA'!$H$10</f>
        <v>10.120000000000001</v>
      </c>
      <c r="I448" s="190">
        <f t="shared" si="6"/>
        <v>0</v>
      </c>
    </row>
    <row r="449" spans="1:9" ht="12.75" customHeight="1">
      <c r="A449" s="2">
        <v>437</v>
      </c>
      <c r="B449" s="3" t="s">
        <v>1921</v>
      </c>
      <c r="C449" s="3" t="s">
        <v>1922</v>
      </c>
      <c r="D449" s="3" t="s">
        <v>1923</v>
      </c>
      <c r="E449" s="3" t="s">
        <v>1924</v>
      </c>
      <c r="F449" s="357" t="s">
        <v>14747</v>
      </c>
      <c r="G449" s="190">
        <f>'BARRA FORATA'!$H$11</f>
        <v>10.600000000000001</v>
      </c>
      <c r="I449" s="190">
        <f t="shared" si="6"/>
        <v>0</v>
      </c>
    </row>
    <row r="450" spans="1:9" ht="12.75" customHeight="1">
      <c r="A450" s="2">
        <v>438</v>
      </c>
      <c r="B450" s="3" t="s">
        <v>1925</v>
      </c>
      <c r="C450" s="3" t="s">
        <v>1926</v>
      </c>
      <c r="D450" s="3" t="s">
        <v>1927</v>
      </c>
      <c r="E450" s="3" t="s">
        <v>1928</v>
      </c>
      <c r="F450" s="357" t="s">
        <v>14747</v>
      </c>
      <c r="G450" s="190">
        <f>'BARRA FORATA'!$H$11</f>
        <v>10.600000000000001</v>
      </c>
      <c r="I450" s="190">
        <f t="shared" si="6"/>
        <v>0</v>
      </c>
    </row>
    <row r="451" spans="1:9" ht="12.75" customHeight="1">
      <c r="A451" s="2">
        <v>439</v>
      </c>
      <c r="B451" s="3" t="s">
        <v>1929</v>
      </c>
      <c r="C451" s="3" t="s">
        <v>1930</v>
      </c>
      <c r="D451" s="3" t="s">
        <v>1931</v>
      </c>
      <c r="E451" s="3" t="s">
        <v>1932</v>
      </c>
      <c r="F451" s="357" t="s">
        <v>14747</v>
      </c>
      <c r="G451" s="190">
        <f>'BARRA FORATA'!$H$11</f>
        <v>10.600000000000001</v>
      </c>
      <c r="I451" s="190">
        <f t="shared" si="6"/>
        <v>0</v>
      </c>
    </row>
    <row r="452" spans="1:9" ht="12.75" customHeight="1">
      <c r="A452" s="2">
        <v>440</v>
      </c>
      <c r="B452" s="3" t="s">
        <v>1933</v>
      </c>
      <c r="C452" s="3" t="s">
        <v>1934</v>
      </c>
      <c r="D452" s="3" t="s">
        <v>1935</v>
      </c>
      <c r="E452" s="3" t="s">
        <v>1936</v>
      </c>
      <c r="F452" s="357" t="s">
        <v>14747</v>
      </c>
      <c r="G452" s="190">
        <f>'BARRA FORATA'!$H$11</f>
        <v>10.600000000000001</v>
      </c>
      <c r="I452" s="190">
        <f t="shared" si="6"/>
        <v>0</v>
      </c>
    </row>
    <row r="453" spans="1:9" ht="12.75" customHeight="1">
      <c r="A453" s="2">
        <v>441</v>
      </c>
      <c r="B453" s="3" t="s">
        <v>1937</v>
      </c>
      <c r="C453" s="3" t="s">
        <v>1938</v>
      </c>
      <c r="D453" s="3" t="s">
        <v>1939</v>
      </c>
      <c r="E453" s="3" t="s">
        <v>1940</v>
      </c>
      <c r="F453" s="357" t="s">
        <v>14747</v>
      </c>
      <c r="G453" s="190">
        <f>'BARRA FORATA'!$H$11</f>
        <v>10.600000000000001</v>
      </c>
      <c r="I453" s="190">
        <f t="shared" si="6"/>
        <v>0</v>
      </c>
    </row>
    <row r="454" spans="1:9" ht="12.75" customHeight="1">
      <c r="A454" s="2">
        <v>442</v>
      </c>
      <c r="B454" s="3" t="s">
        <v>1941</v>
      </c>
      <c r="C454" s="3" t="s">
        <v>1942</v>
      </c>
      <c r="D454" s="3" t="s">
        <v>1943</v>
      </c>
      <c r="E454" s="3" t="s">
        <v>1944</v>
      </c>
      <c r="F454" s="357" t="s">
        <v>14747</v>
      </c>
      <c r="G454" s="190">
        <f>'BARRA FORATA'!$H$11</f>
        <v>10.600000000000001</v>
      </c>
      <c r="I454" s="190">
        <f t="shared" si="6"/>
        <v>0</v>
      </c>
    </row>
    <row r="455" spans="1:9" ht="12.75" customHeight="1">
      <c r="A455" s="2">
        <v>443</v>
      </c>
      <c r="B455" s="3" t="s">
        <v>1945</v>
      </c>
      <c r="C455" s="3" t="s">
        <v>1946</v>
      </c>
      <c r="D455" s="3" t="s">
        <v>1947</v>
      </c>
      <c r="E455" s="3" t="s">
        <v>1948</v>
      </c>
      <c r="F455" s="357" t="s">
        <v>14747</v>
      </c>
      <c r="G455" s="190">
        <f>'BARRA FORATA'!$H$12</f>
        <v>0</v>
      </c>
      <c r="I455" s="190">
        <f t="shared" si="6"/>
        <v>0</v>
      </c>
    </row>
    <row r="456" spans="1:9" ht="12.75" customHeight="1">
      <c r="A456" s="2">
        <v>444</v>
      </c>
      <c r="B456" s="3" t="s">
        <v>1949</v>
      </c>
      <c r="C456" s="3" t="s">
        <v>1950</v>
      </c>
      <c r="D456" s="3" t="s">
        <v>1951</v>
      </c>
      <c r="E456" s="3" t="s">
        <v>1952</v>
      </c>
      <c r="F456" s="357" t="s">
        <v>14747</v>
      </c>
      <c r="G456" s="190">
        <f>'BARRA FORATA'!$H$12</f>
        <v>0</v>
      </c>
      <c r="I456" s="190">
        <f t="shared" si="6"/>
        <v>0</v>
      </c>
    </row>
    <row r="457" spans="1:9" ht="12.75" customHeight="1">
      <c r="A457" s="2">
        <v>445</v>
      </c>
      <c r="B457" s="3" t="s">
        <v>1953</v>
      </c>
      <c r="C457" s="3" t="s">
        <v>1954</v>
      </c>
      <c r="D457" s="3" t="s">
        <v>1955</v>
      </c>
      <c r="E457" s="3" t="s">
        <v>1956</v>
      </c>
      <c r="F457" s="357" t="s">
        <v>14747</v>
      </c>
      <c r="G457" s="190">
        <f>'BARRA FORATA'!$H$12</f>
        <v>0</v>
      </c>
      <c r="I457" s="190">
        <f t="shared" si="6"/>
        <v>0</v>
      </c>
    </row>
    <row r="458" spans="1:9" ht="12.75" customHeight="1">
      <c r="A458" s="2">
        <v>446</v>
      </c>
      <c r="B458" s="3" t="s">
        <v>1957</v>
      </c>
      <c r="C458" s="3" t="s">
        <v>1958</v>
      </c>
      <c r="D458" s="3" t="s">
        <v>1959</v>
      </c>
      <c r="E458" s="3" t="s">
        <v>1960</v>
      </c>
      <c r="F458" s="357" t="s">
        <v>14747</v>
      </c>
      <c r="I458" s="190">
        <f t="shared" si="6"/>
        <v>0</v>
      </c>
    </row>
    <row r="459" spans="1:9" ht="12.75" customHeight="1">
      <c r="A459" s="2">
        <v>447</v>
      </c>
      <c r="B459" s="3" t="s">
        <v>1961</v>
      </c>
      <c r="C459" s="3" t="s">
        <v>1962</v>
      </c>
      <c r="D459" s="3" t="s">
        <v>1963</v>
      </c>
      <c r="E459" s="3" t="s">
        <v>1964</v>
      </c>
      <c r="F459" s="357" t="s">
        <v>14747</v>
      </c>
      <c r="I459" s="190">
        <f t="shared" si="6"/>
        <v>0</v>
      </c>
    </row>
    <row r="460" spans="1:9" ht="12.75" customHeight="1">
      <c r="A460" s="2">
        <v>448</v>
      </c>
      <c r="B460" s="3" t="s">
        <v>1965</v>
      </c>
      <c r="C460" s="3" t="s">
        <v>1966</v>
      </c>
      <c r="D460" s="3" t="s">
        <v>1967</v>
      </c>
      <c r="E460" s="3" t="s">
        <v>1968</v>
      </c>
      <c r="F460" s="357" t="s">
        <v>14747</v>
      </c>
      <c r="G460" s="190">
        <f>'BARRA LAM. PIATTA'!F8</f>
        <v>5.79</v>
      </c>
      <c r="I460" s="190">
        <f t="shared" si="6"/>
        <v>0</v>
      </c>
    </row>
    <row r="461" spans="1:9" ht="12.75" customHeight="1">
      <c r="A461" s="2">
        <v>449</v>
      </c>
      <c r="B461" s="3" t="s">
        <v>1969</v>
      </c>
      <c r="C461" s="3" t="s">
        <v>1970</v>
      </c>
      <c r="D461" s="3" t="s">
        <v>1971</v>
      </c>
      <c r="E461" s="3" t="s">
        <v>1972</v>
      </c>
      <c r="G461" s="190">
        <f>'BARRA LAM. PIATTA'!H8</f>
        <v>5.79</v>
      </c>
      <c r="I461" s="190">
        <f t="shared" si="6"/>
        <v>5.79</v>
      </c>
    </row>
    <row r="462" spans="1:9" ht="12.75" customHeight="1">
      <c r="A462" s="2">
        <v>450</v>
      </c>
      <c r="B462" s="3" t="s">
        <v>1973</v>
      </c>
      <c r="C462" s="3" t="s">
        <v>1974</v>
      </c>
      <c r="D462" s="3" t="s">
        <v>1975</v>
      </c>
      <c r="E462" s="3" t="s">
        <v>1976</v>
      </c>
      <c r="G462" s="190">
        <f>'BARRA LAM. PIATTA'!J8</f>
        <v>5.79</v>
      </c>
      <c r="I462" s="190">
        <f t="shared" si="6"/>
        <v>5.79</v>
      </c>
    </row>
    <row r="463" spans="1:9" ht="12.75" customHeight="1">
      <c r="A463" s="2">
        <v>451</v>
      </c>
      <c r="B463" s="3" t="s">
        <v>1977</v>
      </c>
      <c r="C463" s="3" t="s">
        <v>1978</v>
      </c>
      <c r="D463" s="3" t="s">
        <v>1979</v>
      </c>
      <c r="E463" s="3" t="s">
        <v>1980</v>
      </c>
      <c r="F463" s="357" t="s">
        <v>14747</v>
      </c>
      <c r="I463" s="190">
        <f t="shared" si="6"/>
        <v>0</v>
      </c>
    </row>
    <row r="464" spans="1:9" ht="12.75" customHeight="1">
      <c r="A464" s="2">
        <v>452</v>
      </c>
      <c r="B464" s="3" t="s">
        <v>1981</v>
      </c>
      <c r="C464" s="3" t="s">
        <v>1982</v>
      </c>
      <c r="D464" s="3" t="s">
        <v>1983</v>
      </c>
      <c r="E464" s="3" t="s">
        <v>1984</v>
      </c>
      <c r="G464" s="190">
        <f>'BARRA LAM. PIATTA'!D9</f>
        <v>4.74</v>
      </c>
      <c r="I464" s="190">
        <f t="shared" si="6"/>
        <v>4.74</v>
      </c>
    </row>
    <row r="465" spans="1:9" ht="12.75" customHeight="1">
      <c r="A465" s="2">
        <v>453</v>
      </c>
      <c r="B465" s="3" t="s">
        <v>1985</v>
      </c>
      <c r="C465" s="3" t="s">
        <v>1986</v>
      </c>
      <c r="D465" s="3" t="s">
        <v>1987</v>
      </c>
      <c r="E465" s="3" t="s">
        <v>1988</v>
      </c>
      <c r="G465" s="190">
        <f>'BARRA LAM. PIATTA'!F9</f>
        <v>4.74</v>
      </c>
      <c r="I465" s="190">
        <f t="shared" si="6"/>
        <v>4.74</v>
      </c>
    </row>
    <row r="466" spans="1:9" ht="12.75" customHeight="1">
      <c r="A466" s="2">
        <v>454</v>
      </c>
      <c r="B466" s="3" t="s">
        <v>1989</v>
      </c>
      <c r="C466" s="3" t="s">
        <v>1990</v>
      </c>
      <c r="D466" s="3" t="s">
        <v>1991</v>
      </c>
      <c r="E466" s="3" t="s">
        <v>1992</v>
      </c>
      <c r="G466" s="190">
        <f>'BARRA LAM. PIATTA'!H9</f>
        <v>4.6399999999999997</v>
      </c>
      <c r="H466" s="190">
        <v>0.45</v>
      </c>
      <c r="I466" s="190">
        <f t="shared" si="6"/>
        <v>5.09</v>
      </c>
    </row>
    <row r="467" spans="1:9" ht="12.75" customHeight="1">
      <c r="A467" s="2">
        <v>455</v>
      </c>
      <c r="B467" s="3" t="s">
        <v>1993</v>
      </c>
      <c r="C467" s="3" t="s">
        <v>1994</v>
      </c>
      <c r="D467" s="3" t="s">
        <v>1995</v>
      </c>
      <c r="E467" s="3" t="s">
        <v>1996</v>
      </c>
      <c r="G467" s="190">
        <f>'BARRA LAM. PIATTA'!J9</f>
        <v>4.6399999999999997</v>
      </c>
      <c r="I467" s="190">
        <f t="shared" si="6"/>
        <v>4.6399999999999997</v>
      </c>
    </row>
    <row r="468" spans="1:9" ht="12.75" customHeight="1">
      <c r="A468" s="2">
        <v>456</v>
      </c>
      <c r="B468" s="3" t="s">
        <v>1997</v>
      </c>
      <c r="C468" s="3" t="s">
        <v>1998</v>
      </c>
      <c r="D468" s="3" t="s">
        <v>1999</v>
      </c>
      <c r="E468" s="3" t="s">
        <v>2000</v>
      </c>
      <c r="G468" s="190">
        <f>'BARRA LAM. PIATTA'!L9</f>
        <v>4.6399999999999997</v>
      </c>
      <c r="I468" s="190">
        <f t="shared" si="6"/>
        <v>4.6399999999999997</v>
      </c>
    </row>
    <row r="469" spans="1:9" ht="12.75" customHeight="1">
      <c r="A469" s="2">
        <v>457</v>
      </c>
      <c r="B469" s="3" t="s">
        <v>2001</v>
      </c>
      <c r="C469" s="3" t="s">
        <v>2002</v>
      </c>
      <c r="D469" s="3" t="s">
        <v>2003</v>
      </c>
      <c r="E469" s="3" t="s">
        <v>2004</v>
      </c>
      <c r="G469" s="190">
        <f>'BARRA LAM. PIATTA'!N9</f>
        <v>4.6399999999999997</v>
      </c>
      <c r="I469" s="190">
        <f t="shared" ref="I469:I532" si="7">IF(F469="KZ",0,G469+H469)</f>
        <v>4.6399999999999997</v>
      </c>
    </row>
    <row r="470" spans="1:9" ht="12.75" customHeight="1">
      <c r="A470" s="2">
        <v>458</v>
      </c>
      <c r="B470" s="3" t="s">
        <v>2005</v>
      </c>
      <c r="C470" s="3" t="s">
        <v>2006</v>
      </c>
      <c r="D470" s="3" t="s">
        <v>2007</v>
      </c>
      <c r="E470" s="3" t="s">
        <v>2008</v>
      </c>
      <c r="F470" s="357" t="s">
        <v>14747</v>
      </c>
      <c r="I470" s="190">
        <f t="shared" si="7"/>
        <v>0</v>
      </c>
    </row>
    <row r="471" spans="1:9" ht="12.75" customHeight="1">
      <c r="A471" s="2">
        <v>459</v>
      </c>
      <c r="B471" s="3" t="s">
        <v>2009</v>
      </c>
      <c r="C471" s="3" t="s">
        <v>2010</v>
      </c>
      <c r="D471" s="3" t="s">
        <v>2011</v>
      </c>
      <c r="E471" s="3" t="s">
        <v>2012</v>
      </c>
      <c r="F471" s="357" t="s">
        <v>14747</v>
      </c>
      <c r="I471" s="190">
        <f t="shared" si="7"/>
        <v>0</v>
      </c>
    </row>
    <row r="472" spans="1:9" ht="12.75" customHeight="1">
      <c r="A472" s="2">
        <v>460</v>
      </c>
      <c r="B472" s="3" t="s">
        <v>2013</v>
      </c>
      <c r="C472" s="3" t="s">
        <v>2014</v>
      </c>
      <c r="D472" s="3" t="s">
        <v>2015</v>
      </c>
      <c r="E472" s="3" t="s">
        <v>2016</v>
      </c>
      <c r="G472" s="190">
        <f>'BARRA LAM. PIATTA'!D10</f>
        <v>4.6399999999999997</v>
      </c>
      <c r="I472" s="190">
        <f t="shared" si="7"/>
        <v>4.6399999999999997</v>
      </c>
    </row>
    <row r="473" spans="1:9" ht="12.75" customHeight="1">
      <c r="A473" s="2">
        <v>461</v>
      </c>
      <c r="B473" s="3" t="s">
        <v>2017</v>
      </c>
      <c r="C473" s="3" t="s">
        <v>2018</v>
      </c>
      <c r="D473" s="3" t="s">
        <v>2019</v>
      </c>
      <c r="E473" s="3" t="s">
        <v>2020</v>
      </c>
      <c r="G473" s="190">
        <f>'BARRA LAM. PIATTA'!F10</f>
        <v>4.6399999999999997</v>
      </c>
      <c r="I473" s="190">
        <f t="shared" si="7"/>
        <v>4.6399999999999997</v>
      </c>
    </row>
    <row r="474" spans="1:9" ht="12.75" customHeight="1">
      <c r="A474" s="2">
        <v>462</v>
      </c>
      <c r="B474" s="3" t="s">
        <v>2021</v>
      </c>
      <c r="C474" s="3" t="s">
        <v>2022</v>
      </c>
      <c r="D474" s="3" t="s">
        <v>2023</v>
      </c>
      <c r="E474" s="3" t="s">
        <v>2024</v>
      </c>
      <c r="G474" s="190">
        <f>'BARRA LAM. PIATTA'!H10</f>
        <v>4.54</v>
      </c>
      <c r="I474" s="190">
        <f t="shared" si="7"/>
        <v>4.54</v>
      </c>
    </row>
    <row r="475" spans="1:9" ht="12.75" customHeight="1">
      <c r="A475" s="2">
        <v>463</v>
      </c>
      <c r="B475" s="3" t="s">
        <v>2025</v>
      </c>
      <c r="C475" s="3" t="s">
        <v>2026</v>
      </c>
      <c r="D475" s="3" t="s">
        <v>2027</v>
      </c>
      <c r="E475" s="3" t="s">
        <v>2028</v>
      </c>
      <c r="G475" s="190">
        <f>'BARRA LAM. PIATTA'!J10</f>
        <v>4.54</v>
      </c>
      <c r="I475" s="190">
        <f t="shared" si="7"/>
        <v>4.54</v>
      </c>
    </row>
    <row r="476" spans="1:9" ht="12.75" customHeight="1">
      <c r="A476" s="2">
        <v>464</v>
      </c>
      <c r="B476" s="3" t="s">
        <v>2029</v>
      </c>
      <c r="C476" s="3" t="s">
        <v>2030</v>
      </c>
      <c r="D476" s="3" t="s">
        <v>2031</v>
      </c>
      <c r="E476" s="3" t="s">
        <v>2032</v>
      </c>
      <c r="G476" s="190">
        <f>'BARRA LAM. PIATTA'!L10</f>
        <v>4.54</v>
      </c>
      <c r="I476" s="190">
        <f t="shared" si="7"/>
        <v>4.54</v>
      </c>
    </row>
    <row r="477" spans="1:9" ht="12.75" customHeight="1">
      <c r="A477" s="2">
        <v>465</v>
      </c>
      <c r="B477" s="3" t="s">
        <v>2033</v>
      </c>
      <c r="C477" s="3" t="s">
        <v>2034</v>
      </c>
      <c r="D477" s="3" t="s">
        <v>2035</v>
      </c>
      <c r="E477" s="3" t="s">
        <v>2036</v>
      </c>
      <c r="G477" s="190">
        <f>'BARRA LAM. PIATTA'!N10</f>
        <v>4.54</v>
      </c>
      <c r="I477" s="190">
        <f t="shared" si="7"/>
        <v>4.54</v>
      </c>
    </row>
    <row r="478" spans="1:9" ht="12.75" customHeight="1">
      <c r="A478" s="2">
        <v>466</v>
      </c>
      <c r="B478" s="3" t="s">
        <v>2037</v>
      </c>
      <c r="C478" s="3" t="s">
        <v>2038</v>
      </c>
      <c r="D478" s="3" t="s">
        <v>2039</v>
      </c>
      <c r="E478" s="3" t="s">
        <v>2040</v>
      </c>
      <c r="F478" s="357" t="s">
        <v>14747</v>
      </c>
      <c r="I478" s="190">
        <f t="shared" si="7"/>
        <v>0</v>
      </c>
    </row>
    <row r="479" spans="1:9" ht="12.75" customHeight="1">
      <c r="A479" s="2">
        <v>467</v>
      </c>
      <c r="B479" s="3" t="s">
        <v>2041</v>
      </c>
      <c r="C479" s="3" t="s">
        <v>2042</v>
      </c>
      <c r="D479" s="3" t="s">
        <v>2043</v>
      </c>
      <c r="E479" s="3" t="s">
        <v>2044</v>
      </c>
      <c r="F479" s="357" t="s">
        <v>14747</v>
      </c>
      <c r="I479" s="190">
        <f t="shared" si="7"/>
        <v>0</v>
      </c>
    </row>
    <row r="480" spans="1:9" ht="12.75" customHeight="1">
      <c r="A480" s="2">
        <v>468</v>
      </c>
      <c r="B480" s="3" t="s">
        <v>2045</v>
      </c>
      <c r="C480" s="3" t="s">
        <v>2046</v>
      </c>
      <c r="D480" s="3" t="s">
        <v>2047</v>
      </c>
      <c r="E480" s="3" t="s">
        <v>2048</v>
      </c>
      <c r="G480" s="190">
        <f>'BARRA LAM. PIATTA'!D11</f>
        <v>4.54</v>
      </c>
      <c r="I480" s="190">
        <f t="shared" si="7"/>
        <v>4.54</v>
      </c>
    </row>
    <row r="481" spans="1:9" ht="12.75" customHeight="1">
      <c r="A481" s="2">
        <v>469</v>
      </c>
      <c r="B481" s="3" t="s">
        <v>2049</v>
      </c>
      <c r="C481" s="3" t="s">
        <v>2050</v>
      </c>
      <c r="D481" s="3" t="s">
        <v>2051</v>
      </c>
      <c r="E481" s="3" t="s">
        <v>2052</v>
      </c>
      <c r="G481" s="190">
        <f>'BARRA LAM. PIATTA'!F11</f>
        <v>4.54</v>
      </c>
      <c r="I481" s="190">
        <f t="shared" si="7"/>
        <v>4.54</v>
      </c>
    </row>
    <row r="482" spans="1:9" ht="12.75" customHeight="1">
      <c r="A482" s="2">
        <v>470</v>
      </c>
      <c r="B482" s="3" t="s">
        <v>2053</v>
      </c>
      <c r="C482" s="3" t="s">
        <v>2054</v>
      </c>
      <c r="D482" s="3" t="s">
        <v>2055</v>
      </c>
      <c r="E482" s="3" t="s">
        <v>2056</v>
      </c>
      <c r="G482" s="190">
        <f>'BARRA LAM. PIATTA'!H11</f>
        <v>4.4399999999999995</v>
      </c>
      <c r="I482" s="190">
        <f t="shared" si="7"/>
        <v>4.4399999999999995</v>
      </c>
    </row>
    <row r="483" spans="1:9" ht="12.75" customHeight="1">
      <c r="A483" s="2">
        <v>471</v>
      </c>
      <c r="B483" s="3" t="s">
        <v>2057</v>
      </c>
      <c r="C483" s="3" t="s">
        <v>2058</v>
      </c>
      <c r="D483" s="3" t="s">
        <v>2059</v>
      </c>
      <c r="E483" s="3" t="s">
        <v>2060</v>
      </c>
      <c r="G483" s="190">
        <f>'BARRA LAM. PIATTA'!J11</f>
        <v>4.4399999999999995</v>
      </c>
      <c r="I483" s="190">
        <f t="shared" si="7"/>
        <v>4.4399999999999995</v>
      </c>
    </row>
    <row r="484" spans="1:9" ht="12.75" customHeight="1">
      <c r="A484" s="2">
        <v>472</v>
      </c>
      <c r="B484" s="3" t="s">
        <v>2061</v>
      </c>
      <c r="C484" s="3" t="s">
        <v>2062</v>
      </c>
      <c r="D484" s="3" t="s">
        <v>2063</v>
      </c>
      <c r="E484" s="3" t="s">
        <v>2064</v>
      </c>
      <c r="G484" s="190">
        <f>'BARRA LAM. PIATTA'!L11</f>
        <v>4.4399999999999995</v>
      </c>
      <c r="I484" s="190">
        <f t="shared" si="7"/>
        <v>4.4399999999999995</v>
      </c>
    </row>
    <row r="485" spans="1:9" ht="12.75" customHeight="1">
      <c r="A485" s="2">
        <v>473</v>
      </c>
      <c r="B485" s="3" t="s">
        <v>2065</v>
      </c>
      <c r="C485" s="3" t="s">
        <v>2066</v>
      </c>
      <c r="D485" s="3" t="s">
        <v>2067</v>
      </c>
      <c r="E485" s="3" t="s">
        <v>2068</v>
      </c>
      <c r="G485" s="190">
        <f>'BARRA LAM. PIATTA'!N11</f>
        <v>4.4399999999999995</v>
      </c>
      <c r="I485" s="190">
        <f t="shared" si="7"/>
        <v>4.4399999999999995</v>
      </c>
    </row>
    <row r="486" spans="1:9" ht="12.75" customHeight="1">
      <c r="A486" s="2">
        <v>474</v>
      </c>
      <c r="B486" s="3" t="s">
        <v>2069</v>
      </c>
      <c r="C486" s="3" t="s">
        <v>2070</v>
      </c>
      <c r="D486" s="3" t="s">
        <v>2071</v>
      </c>
      <c r="E486" s="3" t="s">
        <v>2072</v>
      </c>
      <c r="G486" s="190">
        <f>'BARRA LAM. PIATTA'!P11</f>
        <v>4.4399999999999995</v>
      </c>
      <c r="I486" s="190">
        <f t="shared" si="7"/>
        <v>4.4399999999999995</v>
      </c>
    </row>
    <row r="487" spans="1:9" ht="12.75" customHeight="1">
      <c r="A487" s="2">
        <v>475</v>
      </c>
      <c r="B487" s="3" t="s">
        <v>2073</v>
      </c>
      <c r="C487" s="3" t="s">
        <v>2074</v>
      </c>
      <c r="D487" s="3" t="s">
        <v>2075</v>
      </c>
      <c r="E487" s="3" t="s">
        <v>2076</v>
      </c>
      <c r="F487" s="357" t="s">
        <v>14747</v>
      </c>
      <c r="I487" s="190">
        <f t="shared" si="7"/>
        <v>0</v>
      </c>
    </row>
    <row r="488" spans="1:9" ht="12.75" customHeight="1">
      <c r="A488" s="2">
        <v>476</v>
      </c>
      <c r="B488" s="3" t="s">
        <v>2077</v>
      </c>
      <c r="C488" s="3" t="s">
        <v>2078</v>
      </c>
      <c r="D488" s="3" t="s">
        <v>2079</v>
      </c>
      <c r="E488" s="3" t="s">
        <v>2080</v>
      </c>
      <c r="G488" s="190">
        <f>'BARRA LAM. PIATTA'!D12</f>
        <v>4.54</v>
      </c>
      <c r="I488" s="190">
        <f t="shared" si="7"/>
        <v>4.54</v>
      </c>
    </row>
    <row r="489" spans="1:9" ht="12.75" customHeight="1">
      <c r="A489" s="2">
        <v>477</v>
      </c>
      <c r="B489" s="3" t="s">
        <v>2081</v>
      </c>
      <c r="C489" s="3" t="s">
        <v>2082</v>
      </c>
      <c r="D489" s="3" t="s">
        <v>2083</v>
      </c>
      <c r="E489" s="3" t="s">
        <v>3009</v>
      </c>
      <c r="G489" s="190">
        <f>'BARRA LAM. PIATTA'!H12</f>
        <v>4.4399999999999995</v>
      </c>
      <c r="I489" s="190">
        <f t="shared" si="7"/>
        <v>4.4399999999999995</v>
      </c>
    </row>
    <row r="490" spans="1:9" ht="12.75" customHeight="1">
      <c r="A490" s="2">
        <v>478</v>
      </c>
      <c r="B490" s="3" t="s">
        <v>3010</v>
      </c>
      <c r="C490" s="3" t="s">
        <v>3011</v>
      </c>
      <c r="D490" s="3" t="s">
        <v>3012</v>
      </c>
      <c r="E490" s="3" t="s">
        <v>3013</v>
      </c>
      <c r="G490" s="190">
        <f>'BARRA LAM. PIATTA'!J12</f>
        <v>4.4399999999999995</v>
      </c>
      <c r="I490" s="190">
        <f t="shared" si="7"/>
        <v>4.4399999999999995</v>
      </c>
    </row>
    <row r="491" spans="1:9" ht="12.75" customHeight="1">
      <c r="A491" s="2">
        <v>479</v>
      </c>
      <c r="B491" s="3" t="s">
        <v>3014</v>
      </c>
      <c r="C491" s="3" t="s">
        <v>3015</v>
      </c>
      <c r="D491" s="3" t="s">
        <v>3016</v>
      </c>
      <c r="E491" s="3" t="s">
        <v>3017</v>
      </c>
      <c r="G491" s="190">
        <f>'BARRA LAM. PIATTA'!L12</f>
        <v>4.4399999999999995</v>
      </c>
      <c r="I491" s="190">
        <f t="shared" si="7"/>
        <v>4.4399999999999995</v>
      </c>
    </row>
    <row r="492" spans="1:9" ht="12.75" customHeight="1">
      <c r="A492" s="2">
        <v>480</v>
      </c>
      <c r="B492" s="3" t="s">
        <v>3018</v>
      </c>
      <c r="C492" s="3" t="s">
        <v>3019</v>
      </c>
      <c r="D492" s="3" t="s">
        <v>3020</v>
      </c>
      <c r="E492" s="3" t="s">
        <v>3021</v>
      </c>
      <c r="G492" s="190">
        <f>'BARRA LAM. PIATTA'!N12</f>
        <v>4.4399999999999995</v>
      </c>
      <c r="I492" s="190">
        <f t="shared" si="7"/>
        <v>4.4399999999999995</v>
      </c>
    </row>
    <row r="493" spans="1:9" ht="12.75" customHeight="1">
      <c r="A493" s="2">
        <v>481</v>
      </c>
      <c r="B493" s="3" t="s">
        <v>3022</v>
      </c>
      <c r="C493" s="3" t="s">
        <v>3023</v>
      </c>
      <c r="D493" s="3" t="s">
        <v>3024</v>
      </c>
      <c r="E493" s="3" t="s">
        <v>3025</v>
      </c>
      <c r="G493" s="190">
        <f>'BARRA LAM. PIATTA'!P12</f>
        <v>4.4399999999999995</v>
      </c>
      <c r="I493" s="190">
        <f t="shared" si="7"/>
        <v>4.4399999999999995</v>
      </c>
    </row>
    <row r="494" spans="1:9" ht="12.75" customHeight="1">
      <c r="A494" s="2">
        <v>482</v>
      </c>
      <c r="B494" s="3" t="s">
        <v>3026</v>
      </c>
      <c r="C494" s="3" t="s">
        <v>3027</v>
      </c>
      <c r="D494" s="3" t="s">
        <v>3028</v>
      </c>
      <c r="E494" s="3" t="s">
        <v>3029</v>
      </c>
      <c r="F494" s="357" t="s">
        <v>14747</v>
      </c>
      <c r="I494" s="190">
        <f t="shared" si="7"/>
        <v>0</v>
      </c>
    </row>
    <row r="495" spans="1:9" ht="12.75" customHeight="1">
      <c r="A495" s="2">
        <v>483</v>
      </c>
      <c r="B495" s="3" t="s">
        <v>3030</v>
      </c>
      <c r="C495" s="3" t="s">
        <v>3031</v>
      </c>
      <c r="D495" s="3" t="s">
        <v>3032</v>
      </c>
      <c r="E495" s="3" t="s">
        <v>3033</v>
      </c>
      <c r="F495" s="357" t="s">
        <v>14747</v>
      </c>
      <c r="G495" s="190">
        <f>'BARRA LAM. PIATTA'!B13</f>
        <v>4.54</v>
      </c>
      <c r="I495" s="190">
        <f t="shared" si="7"/>
        <v>0</v>
      </c>
    </row>
    <row r="496" spans="1:9" ht="12.75" customHeight="1">
      <c r="A496" s="2">
        <v>484</v>
      </c>
      <c r="B496" s="3" t="s">
        <v>3034</v>
      </c>
      <c r="C496" s="3" t="s">
        <v>3035</v>
      </c>
      <c r="D496" s="3" t="s">
        <v>3036</v>
      </c>
      <c r="E496" s="3" t="s">
        <v>3037</v>
      </c>
      <c r="G496" s="190">
        <f>'BARRA LAM. PIATTA'!D13</f>
        <v>4.4399999999999995</v>
      </c>
      <c r="I496" s="190">
        <f t="shared" si="7"/>
        <v>4.4399999999999995</v>
      </c>
    </row>
    <row r="497" spans="1:9" ht="12.75" customHeight="1">
      <c r="A497" s="2">
        <v>485</v>
      </c>
      <c r="B497" s="3" t="s">
        <v>3038</v>
      </c>
      <c r="C497" s="3" t="s">
        <v>3039</v>
      </c>
      <c r="D497" s="3" t="s">
        <v>3040</v>
      </c>
      <c r="E497" s="3" t="s">
        <v>3041</v>
      </c>
      <c r="G497" s="190">
        <f>'BARRA LAM. PIATTA'!F13</f>
        <v>4.4399999999999995</v>
      </c>
      <c r="I497" s="190">
        <f t="shared" si="7"/>
        <v>4.4399999999999995</v>
      </c>
    </row>
    <row r="498" spans="1:9" ht="12.75" customHeight="1">
      <c r="A498" s="2">
        <v>486</v>
      </c>
      <c r="B498" s="3" t="s">
        <v>3042</v>
      </c>
      <c r="C498" s="3" t="s">
        <v>3043</v>
      </c>
      <c r="D498" s="3" t="s">
        <v>3044</v>
      </c>
      <c r="E498" s="3" t="s">
        <v>3045</v>
      </c>
      <c r="G498" s="190">
        <f>'BARRA LAM. PIATTA'!H13</f>
        <v>4.24</v>
      </c>
      <c r="I498" s="190">
        <f t="shared" si="7"/>
        <v>4.24</v>
      </c>
    </row>
    <row r="499" spans="1:9" ht="12.75" customHeight="1">
      <c r="A499" s="2">
        <v>487</v>
      </c>
      <c r="B499" s="3" t="s">
        <v>3046</v>
      </c>
      <c r="C499" s="3" t="s">
        <v>3047</v>
      </c>
      <c r="D499" s="3" t="s">
        <v>3048</v>
      </c>
      <c r="E499" s="3" t="s">
        <v>3049</v>
      </c>
      <c r="G499" s="190">
        <f>'BARRA LAM. PIATTA'!J13</f>
        <v>4.24</v>
      </c>
      <c r="I499" s="190">
        <f t="shared" si="7"/>
        <v>4.24</v>
      </c>
    </row>
    <row r="500" spans="1:9" ht="12.75" customHeight="1">
      <c r="A500" s="2">
        <v>488</v>
      </c>
      <c r="B500" s="3" t="s">
        <v>3050</v>
      </c>
      <c r="C500" s="3" t="s">
        <v>3051</v>
      </c>
      <c r="D500" s="3" t="s">
        <v>3052</v>
      </c>
      <c r="E500" s="3" t="s">
        <v>3053</v>
      </c>
      <c r="G500" s="190">
        <f>'BARRA LAM. PIATTA'!L13</f>
        <v>4.24</v>
      </c>
      <c r="I500" s="190">
        <f t="shared" si="7"/>
        <v>4.24</v>
      </c>
    </row>
    <row r="501" spans="1:9" ht="12.75" customHeight="1">
      <c r="A501" s="2">
        <v>489</v>
      </c>
      <c r="B501" s="3" t="s">
        <v>3054</v>
      </c>
      <c r="C501" s="3" t="s">
        <v>3055</v>
      </c>
      <c r="D501" s="3" t="s">
        <v>3056</v>
      </c>
      <c r="E501" s="3" t="s">
        <v>3057</v>
      </c>
      <c r="G501" s="190">
        <f>'BARRA LAM. PIATTA'!N13</f>
        <v>4.24</v>
      </c>
      <c r="I501" s="190">
        <f t="shared" si="7"/>
        <v>4.24</v>
      </c>
    </row>
    <row r="502" spans="1:9" ht="12.75" customHeight="1">
      <c r="A502" s="2">
        <v>490</v>
      </c>
      <c r="B502" s="3" t="s">
        <v>3058</v>
      </c>
      <c r="C502" s="3" t="s">
        <v>3059</v>
      </c>
      <c r="D502" s="3" t="s">
        <v>3060</v>
      </c>
      <c r="E502" s="3" t="s">
        <v>3061</v>
      </c>
      <c r="G502" s="190">
        <f>'BARRA LAM. PIATTA'!P13</f>
        <v>4.24</v>
      </c>
      <c r="I502" s="190">
        <f t="shared" si="7"/>
        <v>4.24</v>
      </c>
    </row>
    <row r="503" spans="1:9" ht="12.75" customHeight="1">
      <c r="A503" s="2">
        <v>491</v>
      </c>
      <c r="B503" s="3" t="s">
        <v>3062</v>
      </c>
      <c r="C503" s="3" t="s">
        <v>3063</v>
      </c>
      <c r="D503" s="3" t="s">
        <v>3064</v>
      </c>
      <c r="E503" s="3" t="s">
        <v>3065</v>
      </c>
      <c r="G503" s="190">
        <f>'BARRA LAM. PIATTA'!R13</f>
        <v>4.24</v>
      </c>
      <c r="I503" s="190">
        <f t="shared" si="7"/>
        <v>4.24</v>
      </c>
    </row>
    <row r="504" spans="1:9" ht="12.75" customHeight="1">
      <c r="A504" s="2">
        <v>492</v>
      </c>
      <c r="B504" s="3" t="s">
        <v>3066</v>
      </c>
      <c r="C504" s="3" t="s">
        <v>3067</v>
      </c>
      <c r="D504" s="3" t="s">
        <v>3068</v>
      </c>
      <c r="E504" s="3" t="s">
        <v>3069</v>
      </c>
      <c r="G504" s="190">
        <f>'BARRA LAM. PIATTA'!T13</f>
        <v>4.24</v>
      </c>
      <c r="I504" s="190">
        <f t="shared" si="7"/>
        <v>4.24</v>
      </c>
    </row>
    <row r="505" spans="1:9" ht="12.75" customHeight="1">
      <c r="A505" s="2">
        <v>493</v>
      </c>
      <c r="B505" s="3" t="s">
        <v>3070</v>
      </c>
      <c r="C505" s="3" t="s">
        <v>3071</v>
      </c>
      <c r="D505" s="3" t="s">
        <v>3072</v>
      </c>
      <c r="E505" s="3" t="s">
        <v>3073</v>
      </c>
      <c r="F505" s="357" t="s">
        <v>14747</v>
      </c>
      <c r="G505" s="190">
        <f>'BARRA LAM. PIATTA'!J14</f>
        <v>4.09</v>
      </c>
      <c r="I505" s="190">
        <f t="shared" si="7"/>
        <v>0</v>
      </c>
    </row>
    <row r="506" spans="1:9" ht="12.75" customHeight="1">
      <c r="A506" s="2">
        <v>494</v>
      </c>
      <c r="B506" s="3" t="s">
        <v>3074</v>
      </c>
      <c r="C506" s="3" t="s">
        <v>3075</v>
      </c>
      <c r="D506" s="3" t="s">
        <v>3076</v>
      </c>
      <c r="E506" s="3" t="s">
        <v>3077</v>
      </c>
      <c r="F506" s="685" t="s">
        <v>14747</v>
      </c>
      <c r="G506" s="190">
        <f>'BARRA LAM. PIATTA'!L14</f>
        <v>4.09</v>
      </c>
      <c r="I506" s="190">
        <f t="shared" si="7"/>
        <v>0</v>
      </c>
    </row>
    <row r="507" spans="1:9" ht="12.75" customHeight="1">
      <c r="A507" s="2">
        <v>495</v>
      </c>
      <c r="B507" s="3" t="s">
        <v>3078</v>
      </c>
      <c r="C507" s="3" t="s">
        <v>3079</v>
      </c>
      <c r="D507" s="3" t="s">
        <v>3080</v>
      </c>
      <c r="E507" s="3" t="s">
        <v>3081</v>
      </c>
      <c r="F507" s="357" t="s">
        <v>14747</v>
      </c>
      <c r="G507" s="190">
        <f>'BARRA LAM. PIATTA'!P14</f>
        <v>4.09</v>
      </c>
      <c r="I507" s="190">
        <f t="shared" si="7"/>
        <v>0</v>
      </c>
    </row>
    <row r="508" spans="1:9" ht="12.75" customHeight="1">
      <c r="A508" s="2">
        <v>496</v>
      </c>
      <c r="B508" s="3" t="s">
        <v>3082</v>
      </c>
      <c r="C508" s="3" t="s">
        <v>3083</v>
      </c>
      <c r="D508" s="3" t="s">
        <v>3084</v>
      </c>
      <c r="E508" s="3" t="s">
        <v>3085</v>
      </c>
      <c r="G508" s="190">
        <f>'BARRA LAM. PIATTA'!D15</f>
        <v>4.4399999999999995</v>
      </c>
      <c r="I508" s="190">
        <f t="shared" si="7"/>
        <v>4.4399999999999995</v>
      </c>
    </row>
    <row r="509" spans="1:9" ht="12.75" customHeight="1">
      <c r="A509" s="2">
        <v>497</v>
      </c>
      <c r="B509" s="3" t="s">
        <v>3086</v>
      </c>
      <c r="C509" s="3" t="s">
        <v>3087</v>
      </c>
      <c r="D509" s="3" t="s">
        <v>3088</v>
      </c>
      <c r="E509" s="3" t="s">
        <v>3089</v>
      </c>
      <c r="G509" s="190">
        <f>'BARRA LAM. PIATTA'!F15</f>
        <v>4.3899999999999997</v>
      </c>
      <c r="I509" s="190">
        <f t="shared" si="7"/>
        <v>4.3899999999999997</v>
      </c>
    </row>
    <row r="510" spans="1:9" ht="12.75" customHeight="1">
      <c r="A510" s="2">
        <v>498</v>
      </c>
      <c r="B510" s="3" t="s">
        <v>3090</v>
      </c>
      <c r="C510" s="3" t="s">
        <v>3091</v>
      </c>
      <c r="D510" s="3" t="s">
        <v>3092</v>
      </c>
      <c r="E510" s="3" t="s">
        <v>3093</v>
      </c>
      <c r="G510" s="190">
        <f>'BARRA LAM. PIATTA'!H15</f>
        <v>4.1500000000000004</v>
      </c>
      <c r="I510" s="190">
        <f t="shared" si="7"/>
        <v>4.1500000000000004</v>
      </c>
    </row>
    <row r="511" spans="1:9" ht="12.75" customHeight="1">
      <c r="A511" s="2">
        <v>499</v>
      </c>
      <c r="B511" s="3" t="s">
        <v>3094</v>
      </c>
      <c r="C511" s="3" t="s">
        <v>3095</v>
      </c>
      <c r="D511" s="3" t="s">
        <v>3096</v>
      </c>
      <c r="E511" s="3" t="s">
        <v>3097</v>
      </c>
      <c r="G511" s="190">
        <f>'BARRA LAM. PIATTA'!$J$15</f>
        <v>4.09</v>
      </c>
      <c r="I511" s="190">
        <f t="shared" si="7"/>
        <v>4.09</v>
      </c>
    </row>
    <row r="512" spans="1:9" ht="12.75" customHeight="1">
      <c r="A512" s="2">
        <v>500</v>
      </c>
      <c r="B512" s="3" t="s">
        <v>3098</v>
      </c>
      <c r="C512" s="3" t="s">
        <v>3099</v>
      </c>
      <c r="D512" s="3" t="s">
        <v>3100</v>
      </c>
      <c r="E512" s="3" t="s">
        <v>3101</v>
      </c>
      <c r="G512" s="190">
        <f>'BARRA LAM. PIATTA'!$J$15</f>
        <v>4.09</v>
      </c>
      <c r="I512" s="190">
        <f t="shared" si="7"/>
        <v>4.09</v>
      </c>
    </row>
    <row r="513" spans="1:9" ht="12.75" customHeight="1">
      <c r="A513" s="2">
        <v>501</v>
      </c>
      <c r="B513" s="3" t="s">
        <v>3102</v>
      </c>
      <c r="C513" s="3" t="s">
        <v>3103</v>
      </c>
      <c r="D513" s="3" t="s">
        <v>3104</v>
      </c>
      <c r="E513" s="3" t="s">
        <v>3105</v>
      </c>
      <c r="G513" s="190">
        <f>'BARRA LAM. PIATTA'!$J$15</f>
        <v>4.09</v>
      </c>
      <c r="I513" s="190">
        <f t="shared" si="7"/>
        <v>4.09</v>
      </c>
    </row>
    <row r="514" spans="1:9" ht="12.75" customHeight="1">
      <c r="A514" s="2">
        <v>502</v>
      </c>
      <c r="B514" s="3" t="s">
        <v>3106</v>
      </c>
      <c r="C514" s="3" t="s">
        <v>3107</v>
      </c>
      <c r="D514" s="3" t="s">
        <v>6853</v>
      </c>
      <c r="E514" s="3" t="s">
        <v>6854</v>
      </c>
      <c r="G514" s="190">
        <f>'BARRA LAM. PIATTA'!$J$15</f>
        <v>4.09</v>
      </c>
      <c r="I514" s="190">
        <f t="shared" si="7"/>
        <v>4.09</v>
      </c>
    </row>
    <row r="515" spans="1:9" ht="12.75" customHeight="1">
      <c r="A515" s="2">
        <v>503</v>
      </c>
      <c r="B515" s="3" t="s">
        <v>6855</v>
      </c>
      <c r="C515" s="3" t="s">
        <v>6856</v>
      </c>
      <c r="D515" s="3" t="s">
        <v>6857</v>
      </c>
      <c r="E515" s="3" t="s">
        <v>6858</v>
      </c>
      <c r="G515" s="190">
        <f>'BARRA LAM. PIATTA'!$J$15</f>
        <v>4.09</v>
      </c>
      <c r="I515" s="190">
        <f t="shared" si="7"/>
        <v>4.09</v>
      </c>
    </row>
    <row r="516" spans="1:9" ht="12.75" customHeight="1">
      <c r="A516" s="2">
        <v>504</v>
      </c>
      <c r="B516" s="3" t="s">
        <v>6859</v>
      </c>
      <c r="C516" s="3" t="s">
        <v>6860</v>
      </c>
      <c r="D516" s="3" t="s">
        <v>6861</v>
      </c>
      <c r="E516" s="3" t="s">
        <v>6862</v>
      </c>
      <c r="G516" s="190">
        <f>'BARRA LAM. PIATTA'!$J$15</f>
        <v>4.09</v>
      </c>
      <c r="I516" s="190">
        <f t="shared" si="7"/>
        <v>4.09</v>
      </c>
    </row>
    <row r="517" spans="1:9" ht="12.75" customHeight="1">
      <c r="A517" s="2">
        <v>505</v>
      </c>
      <c r="B517" s="3" t="s">
        <v>6863</v>
      </c>
      <c r="C517" s="3" t="s">
        <v>6864</v>
      </c>
      <c r="D517" s="3" t="s">
        <v>6865</v>
      </c>
      <c r="E517" s="3" t="s">
        <v>6866</v>
      </c>
      <c r="F517" s="357" t="s">
        <v>14747</v>
      </c>
      <c r="G517" s="190">
        <f>'BARRA LAM. PIATTA'!$J$15</f>
        <v>4.09</v>
      </c>
      <c r="I517" s="190">
        <f t="shared" si="7"/>
        <v>0</v>
      </c>
    </row>
    <row r="518" spans="1:9" ht="12.75" customHeight="1">
      <c r="A518" s="2">
        <v>506</v>
      </c>
      <c r="B518" s="3" t="s">
        <v>6867</v>
      </c>
      <c r="C518" s="3" t="s">
        <v>6868</v>
      </c>
      <c r="D518" s="3" t="s">
        <v>6869</v>
      </c>
      <c r="E518" s="3" t="s">
        <v>6870</v>
      </c>
      <c r="F518" s="357" t="s">
        <v>14747</v>
      </c>
      <c r="I518" s="190">
        <f t="shared" si="7"/>
        <v>0</v>
      </c>
    </row>
    <row r="519" spans="1:9" ht="12.75" customHeight="1">
      <c r="A519" s="2">
        <v>507</v>
      </c>
      <c r="B519" s="3" t="s">
        <v>6871</v>
      </c>
      <c r="C519" s="3" t="s">
        <v>6872</v>
      </c>
      <c r="D519" s="3" t="s">
        <v>6873</v>
      </c>
      <c r="E519" s="3" t="s">
        <v>6874</v>
      </c>
      <c r="G519" s="190">
        <f>'BARRA LAM. PIATTA'!D17</f>
        <v>4.4399999999999995</v>
      </c>
      <c r="I519" s="190">
        <f t="shared" si="7"/>
        <v>4.4399999999999995</v>
      </c>
    </row>
    <row r="520" spans="1:9" ht="12.75" customHeight="1">
      <c r="A520" s="2">
        <v>508</v>
      </c>
      <c r="B520" s="3" t="s">
        <v>6875</v>
      </c>
      <c r="C520" s="3" t="s">
        <v>6876</v>
      </c>
      <c r="D520" s="3" t="s">
        <v>6877</v>
      </c>
      <c r="E520" s="3" t="s">
        <v>6878</v>
      </c>
      <c r="F520" s="357" t="s">
        <v>14747</v>
      </c>
      <c r="G520" s="190">
        <f>'BARRA LAM. PIATTA'!F17</f>
        <v>4.17</v>
      </c>
      <c r="I520" s="190">
        <f t="shared" si="7"/>
        <v>0</v>
      </c>
    </row>
    <row r="521" spans="1:9" ht="12.75" customHeight="1">
      <c r="A521" s="2">
        <v>509</v>
      </c>
      <c r="B521" s="3" t="s">
        <v>6879</v>
      </c>
      <c r="C521" s="3" t="s">
        <v>6880</v>
      </c>
      <c r="D521" s="3" t="s">
        <v>6881</v>
      </c>
      <c r="E521" s="3" t="s">
        <v>6882</v>
      </c>
      <c r="G521" s="190">
        <f>'BARRA LAM. PIATTA'!H17</f>
        <v>4.1500000000000004</v>
      </c>
      <c r="I521" s="190">
        <f t="shared" si="7"/>
        <v>4.1500000000000004</v>
      </c>
    </row>
    <row r="522" spans="1:9" ht="12.75" customHeight="1">
      <c r="A522" s="2">
        <v>510</v>
      </c>
      <c r="B522" s="3" t="s">
        <v>6883</v>
      </c>
      <c r="C522" s="3" t="s">
        <v>6884</v>
      </c>
      <c r="D522" s="3" t="s">
        <v>6885</v>
      </c>
      <c r="E522" s="3" t="s">
        <v>6886</v>
      </c>
      <c r="G522" s="190">
        <f>'BARRA LAM. PIATTA'!$J$17</f>
        <v>4.09</v>
      </c>
      <c r="I522" s="190">
        <f t="shared" si="7"/>
        <v>4.09</v>
      </c>
    </row>
    <row r="523" spans="1:9" ht="12.75" customHeight="1">
      <c r="A523" s="2">
        <v>511</v>
      </c>
      <c r="B523" s="3" t="s">
        <v>6887</v>
      </c>
      <c r="C523" s="3" t="s">
        <v>6888</v>
      </c>
      <c r="D523" s="3" t="s">
        <v>6889</v>
      </c>
      <c r="E523" s="3" t="s">
        <v>6890</v>
      </c>
      <c r="G523" s="190">
        <f>'BARRA LAM. PIATTA'!$J$17</f>
        <v>4.09</v>
      </c>
      <c r="I523" s="190">
        <f t="shared" si="7"/>
        <v>4.09</v>
      </c>
    </row>
    <row r="524" spans="1:9" ht="12.75" customHeight="1">
      <c r="A524" s="2">
        <v>512</v>
      </c>
      <c r="B524" s="3" t="s">
        <v>6891</v>
      </c>
      <c r="C524" s="3" t="s">
        <v>6892</v>
      </c>
      <c r="D524" s="3" t="s">
        <v>6893</v>
      </c>
      <c r="E524" s="3" t="s">
        <v>6894</v>
      </c>
      <c r="G524" s="190">
        <f>'BARRA LAM. PIATTA'!$J$17</f>
        <v>4.09</v>
      </c>
      <c r="I524" s="190">
        <f t="shared" si="7"/>
        <v>4.09</v>
      </c>
    </row>
    <row r="525" spans="1:9" ht="12.75" customHeight="1">
      <c r="A525" s="2">
        <v>513</v>
      </c>
      <c r="B525" s="3" t="s">
        <v>6895</v>
      </c>
      <c r="C525" s="3" t="s">
        <v>6896</v>
      </c>
      <c r="D525" s="3" t="s">
        <v>6897</v>
      </c>
      <c r="E525" s="3" t="s">
        <v>6898</v>
      </c>
      <c r="G525" s="190">
        <f>'BARRA LAM. PIATTA'!$J$17</f>
        <v>4.09</v>
      </c>
      <c r="I525" s="190">
        <f t="shared" si="7"/>
        <v>4.09</v>
      </c>
    </row>
    <row r="526" spans="1:9" ht="12.75" customHeight="1">
      <c r="A526" s="2">
        <v>514</v>
      </c>
      <c r="B526" s="3" t="s">
        <v>3129</v>
      </c>
      <c r="C526" s="3" t="s">
        <v>3130</v>
      </c>
      <c r="D526" s="3" t="s">
        <v>3131</v>
      </c>
      <c r="E526" s="3" t="s">
        <v>3132</v>
      </c>
      <c r="G526" s="190">
        <f>'BARRA LAM. PIATTA'!$J$17</f>
        <v>4.09</v>
      </c>
      <c r="I526" s="190">
        <f t="shared" si="7"/>
        <v>4.09</v>
      </c>
    </row>
    <row r="527" spans="1:9" ht="12.75" customHeight="1">
      <c r="A527" s="2">
        <v>515</v>
      </c>
      <c r="B527" s="3" t="s">
        <v>3133</v>
      </c>
      <c r="C527" s="3" t="s">
        <v>3134</v>
      </c>
      <c r="D527" s="3" t="s">
        <v>3135</v>
      </c>
      <c r="E527" s="3" t="s">
        <v>3136</v>
      </c>
      <c r="G527" s="190">
        <f>'BARRA LAM. PIATTA'!$J$17</f>
        <v>4.09</v>
      </c>
      <c r="I527" s="190">
        <f t="shared" si="7"/>
        <v>4.09</v>
      </c>
    </row>
    <row r="528" spans="1:9" ht="12.75" customHeight="1">
      <c r="A528" s="2">
        <v>516</v>
      </c>
      <c r="B528" s="3" t="s">
        <v>3137</v>
      </c>
      <c r="C528" s="3" t="s">
        <v>3138</v>
      </c>
      <c r="D528" s="3" t="s">
        <v>3139</v>
      </c>
      <c r="E528" s="3" t="s">
        <v>3140</v>
      </c>
      <c r="F528" s="357" t="s">
        <v>14747</v>
      </c>
      <c r="G528" s="190">
        <f>'BARRA LAM. PIATTA'!$J$17</f>
        <v>4.09</v>
      </c>
      <c r="I528" s="190">
        <f t="shared" si="7"/>
        <v>0</v>
      </c>
    </row>
    <row r="529" spans="1:9" ht="12.75" customHeight="1">
      <c r="A529" s="2">
        <v>517</v>
      </c>
      <c r="B529" s="3" t="s">
        <v>3141</v>
      </c>
      <c r="C529" s="3" t="s">
        <v>3142</v>
      </c>
      <c r="D529" s="3" t="s">
        <v>3143</v>
      </c>
      <c r="E529" s="3" t="s">
        <v>3144</v>
      </c>
      <c r="G529" s="190">
        <f>'BARRA LAM. PIATTA'!$J$17</f>
        <v>4.09</v>
      </c>
      <c r="I529" s="190">
        <f t="shared" si="7"/>
        <v>4.09</v>
      </c>
    </row>
    <row r="530" spans="1:9" ht="12.75" customHeight="1">
      <c r="A530" s="2">
        <v>518</v>
      </c>
      <c r="B530" s="3" t="s">
        <v>3145</v>
      </c>
      <c r="C530" s="3" t="s">
        <v>3146</v>
      </c>
      <c r="D530" s="3" t="s">
        <v>3147</v>
      </c>
      <c r="E530" s="3" t="s">
        <v>3148</v>
      </c>
      <c r="F530" s="357" t="s">
        <v>14747</v>
      </c>
      <c r="G530" s="190">
        <f>'BARRA LAM. PIATTA'!D19</f>
        <v>4.34</v>
      </c>
      <c r="I530" s="190">
        <f t="shared" si="7"/>
        <v>0</v>
      </c>
    </row>
    <row r="531" spans="1:9" ht="12.75" customHeight="1">
      <c r="A531" s="2">
        <v>519</v>
      </c>
      <c r="B531" s="3" t="s">
        <v>3149</v>
      </c>
      <c r="C531" s="3" t="s">
        <v>3150</v>
      </c>
      <c r="D531" s="3" t="s">
        <v>3151</v>
      </c>
      <c r="E531" s="3" t="s">
        <v>3152</v>
      </c>
      <c r="F531" s="357" t="s">
        <v>14747</v>
      </c>
      <c r="G531" s="190">
        <f>'BARRA LAM. PIATTA'!F19</f>
        <v>4.17</v>
      </c>
      <c r="I531" s="190">
        <f t="shared" si="7"/>
        <v>0</v>
      </c>
    </row>
    <row r="532" spans="1:9" ht="12.75" customHeight="1">
      <c r="A532" s="2">
        <v>520</v>
      </c>
      <c r="B532" s="3" t="s">
        <v>3153</v>
      </c>
      <c r="C532" s="3" t="s">
        <v>3154</v>
      </c>
      <c r="D532" s="3" t="s">
        <v>3155</v>
      </c>
      <c r="E532" s="3" t="s">
        <v>3156</v>
      </c>
      <c r="G532" s="190">
        <f>'BARRA LAM. PIATTA'!H19</f>
        <v>4.1500000000000004</v>
      </c>
      <c r="I532" s="190">
        <f t="shared" si="7"/>
        <v>4.1500000000000004</v>
      </c>
    </row>
    <row r="533" spans="1:9" ht="12.75" customHeight="1">
      <c r="A533" s="2">
        <v>521</v>
      </c>
      <c r="B533" s="3" t="s">
        <v>3157</v>
      </c>
      <c r="C533" s="3" t="s">
        <v>3158</v>
      </c>
      <c r="D533" s="3" t="s">
        <v>3159</v>
      </c>
      <c r="E533" s="3" t="s">
        <v>3160</v>
      </c>
      <c r="G533" s="190">
        <f>'BARRA LAM. PIATTA'!$J$19</f>
        <v>4.09</v>
      </c>
      <c r="I533" s="190">
        <f t="shared" ref="I533:I597" si="8">IF(F533="KZ",0,G533+H533)</f>
        <v>4.09</v>
      </c>
    </row>
    <row r="534" spans="1:9" ht="12.75" customHeight="1">
      <c r="A534" s="2">
        <v>522</v>
      </c>
      <c r="B534" s="3" t="s">
        <v>3161</v>
      </c>
      <c r="C534" s="3" t="s">
        <v>3162</v>
      </c>
      <c r="D534" s="3" t="s">
        <v>3163</v>
      </c>
      <c r="E534" s="3" t="s">
        <v>3164</v>
      </c>
      <c r="G534" s="190">
        <f>'BARRA LAM. PIATTA'!$J$19</f>
        <v>4.09</v>
      </c>
      <c r="I534" s="190">
        <f t="shared" si="8"/>
        <v>4.09</v>
      </c>
    </row>
    <row r="535" spans="1:9" ht="12.75" customHeight="1">
      <c r="A535" s="2">
        <v>523</v>
      </c>
      <c r="B535" s="3" t="s">
        <v>3165</v>
      </c>
      <c r="C535" s="3" t="s">
        <v>3166</v>
      </c>
      <c r="D535" s="3" t="s">
        <v>3167</v>
      </c>
      <c r="E535" s="3" t="s">
        <v>3168</v>
      </c>
      <c r="G535" s="190">
        <f>'BARRA LAM. PIATTA'!$J$19</f>
        <v>4.09</v>
      </c>
      <c r="I535" s="190">
        <f t="shared" si="8"/>
        <v>4.09</v>
      </c>
    </row>
    <row r="536" spans="1:9" ht="12.75" customHeight="1">
      <c r="A536" s="2">
        <v>524</v>
      </c>
      <c r="B536" s="3" t="s">
        <v>3169</v>
      </c>
      <c r="C536" s="3" t="s">
        <v>3170</v>
      </c>
      <c r="D536" s="3" t="s">
        <v>3171</v>
      </c>
      <c r="E536" s="3" t="s">
        <v>3172</v>
      </c>
      <c r="G536" s="190">
        <f>'BARRA LAM. PIATTA'!$J$19</f>
        <v>4.09</v>
      </c>
      <c r="I536" s="190">
        <f t="shared" si="8"/>
        <v>4.09</v>
      </c>
    </row>
    <row r="537" spans="1:9" ht="12.75" customHeight="1">
      <c r="A537" s="2">
        <v>525</v>
      </c>
      <c r="B537" s="3" t="s">
        <v>3173</v>
      </c>
      <c r="C537" s="3" t="s">
        <v>3174</v>
      </c>
      <c r="D537" s="3" t="s">
        <v>3175</v>
      </c>
      <c r="E537" s="3" t="s">
        <v>3176</v>
      </c>
      <c r="F537" s="357" t="s">
        <v>14747</v>
      </c>
      <c r="G537" s="190">
        <f>'BARRA LAM. PIATTA'!$J$19</f>
        <v>4.09</v>
      </c>
      <c r="I537" s="190">
        <f t="shared" si="8"/>
        <v>0</v>
      </c>
    </row>
    <row r="538" spans="1:9" ht="12.75" customHeight="1">
      <c r="A538" s="2">
        <v>526</v>
      </c>
      <c r="B538" s="3" t="s">
        <v>3177</v>
      </c>
      <c r="C538" s="3" t="s">
        <v>3178</v>
      </c>
      <c r="D538" s="3" t="s">
        <v>3179</v>
      </c>
      <c r="E538" s="3" t="s">
        <v>3180</v>
      </c>
      <c r="G538" s="190">
        <f>'BARRA LAM. PIATTA'!$J$19</f>
        <v>4.09</v>
      </c>
      <c r="I538" s="190">
        <f t="shared" si="8"/>
        <v>4.09</v>
      </c>
    </row>
    <row r="539" spans="1:9" ht="12.75" customHeight="1">
      <c r="A539" s="2">
        <v>527</v>
      </c>
      <c r="B539" s="3" t="s">
        <v>3181</v>
      </c>
      <c r="C539" s="3" t="s">
        <v>3182</v>
      </c>
      <c r="D539" s="3" t="s">
        <v>3183</v>
      </c>
      <c r="E539" s="3" t="s">
        <v>3184</v>
      </c>
      <c r="F539" s="357" t="s">
        <v>14747</v>
      </c>
      <c r="G539" s="190">
        <f>'BARRA LAM. PIATTA'!$J$19</f>
        <v>4.09</v>
      </c>
      <c r="I539" s="190">
        <f t="shared" si="8"/>
        <v>0</v>
      </c>
    </row>
    <row r="540" spans="1:9" ht="12.75" customHeight="1">
      <c r="A540" s="2">
        <v>528</v>
      </c>
      <c r="B540" s="3" t="s">
        <v>3185</v>
      </c>
      <c r="C540" s="3" t="s">
        <v>3186</v>
      </c>
      <c r="D540" s="3" t="s">
        <v>3187</v>
      </c>
      <c r="E540" s="3" t="s">
        <v>3188</v>
      </c>
      <c r="F540" s="357" t="s">
        <v>14747</v>
      </c>
      <c r="I540" s="190">
        <f t="shared" si="8"/>
        <v>0</v>
      </c>
    </row>
    <row r="541" spans="1:9" ht="12.75" customHeight="1">
      <c r="A541" s="2">
        <v>529</v>
      </c>
      <c r="B541" s="3" t="s">
        <v>3189</v>
      </c>
      <c r="C541" s="3" t="s">
        <v>3190</v>
      </c>
      <c r="D541" s="3" t="s">
        <v>3191</v>
      </c>
      <c r="E541" s="3" t="s">
        <v>3192</v>
      </c>
      <c r="F541" s="357" t="s">
        <v>14747</v>
      </c>
      <c r="G541" s="190">
        <f>'BARRA LAM. PIATTA'!X20</f>
        <v>4.09</v>
      </c>
      <c r="I541" s="190">
        <f t="shared" si="8"/>
        <v>0</v>
      </c>
    </row>
    <row r="542" spans="1:9" ht="12.75" customHeight="1">
      <c r="A542" s="2">
        <v>530</v>
      </c>
      <c r="B542" s="3" t="s">
        <v>3193</v>
      </c>
      <c r="C542" s="3" t="s">
        <v>3194</v>
      </c>
      <c r="D542" s="3" t="s">
        <v>3195</v>
      </c>
      <c r="E542" s="3" t="s">
        <v>3196</v>
      </c>
      <c r="F542" s="357" t="s">
        <v>14747</v>
      </c>
      <c r="I542" s="190">
        <f t="shared" si="8"/>
        <v>0</v>
      </c>
    </row>
    <row r="543" spans="1:9" ht="12.75" customHeight="1">
      <c r="A543" s="2">
        <v>531</v>
      </c>
      <c r="B543" s="3" t="s">
        <v>3197</v>
      </c>
      <c r="C543" s="3" t="s">
        <v>3198</v>
      </c>
      <c r="D543" s="3" t="s">
        <v>3199</v>
      </c>
      <c r="E543" s="3" t="s">
        <v>3200</v>
      </c>
      <c r="F543" s="357" t="s">
        <v>14747</v>
      </c>
      <c r="G543" s="190">
        <f>'BARRA LAM. PIATTA'!F21</f>
        <v>4.17</v>
      </c>
      <c r="I543" s="190">
        <f t="shared" si="8"/>
        <v>0</v>
      </c>
    </row>
    <row r="544" spans="1:9" ht="12.75" customHeight="1">
      <c r="A544" s="2">
        <v>532</v>
      </c>
      <c r="B544" s="3" t="s">
        <v>3201</v>
      </c>
      <c r="C544" s="3" t="s">
        <v>3202</v>
      </c>
      <c r="D544" s="3" t="s">
        <v>3203</v>
      </c>
      <c r="E544" s="3" t="s">
        <v>3204</v>
      </c>
      <c r="G544" s="190">
        <f>'BARRA LAM. PIATTA'!H21</f>
        <v>4.1500000000000004</v>
      </c>
      <c r="I544" s="190">
        <f t="shared" si="8"/>
        <v>4.1500000000000004</v>
      </c>
    </row>
    <row r="545" spans="1:9" ht="12.75" customHeight="1">
      <c r="A545" s="2">
        <v>533</v>
      </c>
      <c r="B545" s="3" t="s">
        <v>3205</v>
      </c>
      <c r="C545" s="3" t="s">
        <v>3206</v>
      </c>
      <c r="D545" s="3" t="s">
        <v>3207</v>
      </c>
      <c r="E545" s="3" t="s">
        <v>3208</v>
      </c>
      <c r="G545" s="190">
        <f>'BARRA LAM. PIATTA'!$J$21</f>
        <v>4.09</v>
      </c>
      <c r="I545" s="190">
        <f t="shared" si="8"/>
        <v>4.09</v>
      </c>
    </row>
    <row r="546" spans="1:9" ht="12.75" customHeight="1">
      <c r="A546" s="2">
        <v>534</v>
      </c>
      <c r="B546" s="3" t="s">
        <v>3209</v>
      </c>
      <c r="C546" s="3" t="s">
        <v>3210</v>
      </c>
      <c r="D546" s="3" t="s">
        <v>3211</v>
      </c>
      <c r="E546" s="3" t="s">
        <v>3212</v>
      </c>
      <c r="F546" s="357" t="s">
        <v>14747</v>
      </c>
      <c r="G546" s="190">
        <f>'BARRA LAM. PIATTA'!$J$21</f>
        <v>4.09</v>
      </c>
      <c r="I546" s="190">
        <f t="shared" si="8"/>
        <v>0</v>
      </c>
    </row>
    <row r="547" spans="1:9" ht="12.75" customHeight="1">
      <c r="A547" s="2">
        <v>535</v>
      </c>
      <c r="B547" s="3" t="s">
        <v>3213</v>
      </c>
      <c r="C547" s="3" t="s">
        <v>3214</v>
      </c>
      <c r="D547" s="3" t="s">
        <v>3215</v>
      </c>
      <c r="E547" s="3" t="s">
        <v>3216</v>
      </c>
      <c r="G547" s="190">
        <f>'BARRA LAM. PIATTA'!$J$21</f>
        <v>4.09</v>
      </c>
      <c r="I547" s="190">
        <f t="shared" si="8"/>
        <v>4.09</v>
      </c>
    </row>
    <row r="548" spans="1:9" ht="12.75" customHeight="1">
      <c r="A548" s="2">
        <v>536</v>
      </c>
      <c r="B548" s="3" t="s">
        <v>3217</v>
      </c>
      <c r="C548" s="3" t="s">
        <v>3218</v>
      </c>
      <c r="D548" s="3" t="s">
        <v>3219</v>
      </c>
      <c r="E548" s="3" t="s">
        <v>3220</v>
      </c>
      <c r="G548" s="190">
        <f>'BARRA LAM. PIATTA'!$J$21</f>
        <v>4.09</v>
      </c>
      <c r="I548" s="190">
        <f t="shared" si="8"/>
        <v>4.09</v>
      </c>
    </row>
    <row r="549" spans="1:9" ht="12.75" customHeight="1">
      <c r="A549" s="2">
        <v>537</v>
      </c>
      <c r="B549" s="3" t="s">
        <v>3221</v>
      </c>
      <c r="C549" s="3" t="s">
        <v>3222</v>
      </c>
      <c r="D549" s="3" t="s">
        <v>3223</v>
      </c>
      <c r="E549" s="3" t="s">
        <v>3224</v>
      </c>
      <c r="G549" s="190">
        <f>'BARRA LAM. PIATTA'!$J$21</f>
        <v>4.09</v>
      </c>
      <c r="I549" s="190">
        <f t="shared" si="8"/>
        <v>4.09</v>
      </c>
    </row>
    <row r="550" spans="1:9" ht="12.75" customHeight="1">
      <c r="A550" s="2">
        <v>538</v>
      </c>
      <c r="B550" s="3" t="s">
        <v>3225</v>
      </c>
      <c r="C550" s="3" t="s">
        <v>3226</v>
      </c>
      <c r="D550" s="3" t="s">
        <v>3227</v>
      </c>
      <c r="E550" s="3" t="s">
        <v>3228</v>
      </c>
      <c r="G550" s="190">
        <f>'BARRA LAM. PIATTA'!$J$21</f>
        <v>4.09</v>
      </c>
      <c r="I550" s="190">
        <f t="shared" si="8"/>
        <v>4.09</v>
      </c>
    </row>
    <row r="551" spans="1:9" ht="12.75" customHeight="1">
      <c r="A551" s="2">
        <v>539</v>
      </c>
      <c r="B551" s="3" t="s">
        <v>3229</v>
      </c>
      <c r="C551" s="3" t="s">
        <v>3230</v>
      </c>
      <c r="D551" s="3" t="s">
        <v>3231</v>
      </c>
      <c r="E551" s="3" t="s">
        <v>3232</v>
      </c>
      <c r="F551" s="357" t="s">
        <v>14747</v>
      </c>
      <c r="G551" s="190">
        <f>'BARRA LAM. PIATTA'!$J$21</f>
        <v>4.09</v>
      </c>
      <c r="I551" s="190">
        <f t="shared" si="8"/>
        <v>0</v>
      </c>
    </row>
    <row r="552" spans="1:9" ht="12.75" customHeight="1">
      <c r="A552" s="2">
        <v>540</v>
      </c>
      <c r="B552" s="3" t="s">
        <v>3233</v>
      </c>
      <c r="C552" s="3" t="s">
        <v>3234</v>
      </c>
      <c r="D552" s="3" t="s">
        <v>3235</v>
      </c>
      <c r="E552" s="3" t="s">
        <v>3236</v>
      </c>
      <c r="F552" s="357" t="s">
        <v>14747</v>
      </c>
      <c r="I552" s="190">
        <f t="shared" si="8"/>
        <v>0</v>
      </c>
    </row>
    <row r="553" spans="1:9" ht="12.75" customHeight="1">
      <c r="A553" s="2">
        <v>541</v>
      </c>
      <c r="B553" s="3" t="s">
        <v>3237</v>
      </c>
      <c r="C553" s="3" t="s">
        <v>3238</v>
      </c>
      <c r="D553" s="3" t="s">
        <v>3239</v>
      </c>
      <c r="E553" s="3" t="s">
        <v>3240</v>
      </c>
      <c r="F553" s="357" t="s">
        <v>14747</v>
      </c>
      <c r="G553" s="190">
        <f>'BARRA LAM. PIATTA'!$J$23</f>
        <v>4.09</v>
      </c>
      <c r="I553" s="190">
        <f t="shared" si="8"/>
        <v>0</v>
      </c>
    </row>
    <row r="554" spans="1:9" ht="12.75" customHeight="1">
      <c r="A554" s="2">
        <v>542</v>
      </c>
      <c r="B554" s="3" t="s">
        <v>3241</v>
      </c>
      <c r="C554" s="3" t="s">
        <v>3242</v>
      </c>
      <c r="D554" s="3" t="s">
        <v>3243</v>
      </c>
      <c r="E554" s="3" t="s">
        <v>3244</v>
      </c>
      <c r="F554" s="357" t="s">
        <v>14747</v>
      </c>
      <c r="G554" s="190">
        <f>'BARRA LAM. PIATTA'!$J$23</f>
        <v>4.09</v>
      </c>
      <c r="I554" s="190">
        <f t="shared" si="8"/>
        <v>0</v>
      </c>
    </row>
    <row r="555" spans="1:9" ht="12.75" customHeight="1">
      <c r="A555" s="2">
        <v>543</v>
      </c>
      <c r="B555" s="3" t="s">
        <v>3245</v>
      </c>
      <c r="C555" s="3" t="s">
        <v>3246</v>
      </c>
      <c r="D555" s="3" t="s">
        <v>3247</v>
      </c>
      <c r="E555" s="3" t="s">
        <v>3248</v>
      </c>
      <c r="F555" s="357" t="s">
        <v>14747</v>
      </c>
      <c r="G555" s="190">
        <f>'BARRA LAM. PIATTA'!$J$23</f>
        <v>4.09</v>
      </c>
      <c r="I555" s="190">
        <f t="shared" si="8"/>
        <v>0</v>
      </c>
    </row>
    <row r="556" spans="1:9" ht="12.75" customHeight="1">
      <c r="A556" s="2">
        <v>544</v>
      </c>
      <c r="B556" s="3" t="s">
        <v>3249</v>
      </c>
      <c r="C556" s="3" t="s">
        <v>3250</v>
      </c>
      <c r="D556" s="3" t="s">
        <v>3251</v>
      </c>
      <c r="E556" s="3" t="s">
        <v>3252</v>
      </c>
      <c r="F556" s="357" t="s">
        <v>14747</v>
      </c>
      <c r="G556" s="190">
        <f>'BARRA LAM. PIATTA'!$J$23</f>
        <v>4.09</v>
      </c>
      <c r="I556" s="190">
        <f t="shared" si="8"/>
        <v>0</v>
      </c>
    </row>
    <row r="557" spans="1:9" ht="12.75" customHeight="1">
      <c r="A557" s="2">
        <v>545</v>
      </c>
      <c r="B557" s="3" t="s">
        <v>3253</v>
      </c>
      <c r="C557" s="3" t="s">
        <v>3254</v>
      </c>
      <c r="D557" s="3" t="s">
        <v>3255</v>
      </c>
      <c r="E557" s="3" t="s">
        <v>3256</v>
      </c>
      <c r="F557" s="357" t="s">
        <v>14747</v>
      </c>
      <c r="G557" s="190">
        <f>'BARRA LAM. PIATTA'!$J$23</f>
        <v>4.09</v>
      </c>
      <c r="I557" s="190">
        <f t="shared" si="8"/>
        <v>0</v>
      </c>
    </row>
    <row r="558" spans="1:9" ht="12.75" customHeight="1">
      <c r="A558" s="2">
        <v>546</v>
      </c>
      <c r="B558" s="3" t="s">
        <v>13854</v>
      </c>
      <c r="C558" s="3" t="s">
        <v>1580</v>
      </c>
      <c r="D558" s="3" t="s">
        <v>13855</v>
      </c>
      <c r="E558" s="3" t="s">
        <v>1233</v>
      </c>
      <c r="F558" s="357" t="s">
        <v>14747</v>
      </c>
    </row>
    <row r="559" spans="1:9" ht="12.75" customHeight="1">
      <c r="A559" s="2">
        <v>547</v>
      </c>
      <c r="B559" s="3" t="s">
        <v>3257</v>
      </c>
      <c r="C559" s="3" t="s">
        <v>3258</v>
      </c>
      <c r="D559" s="3" t="s">
        <v>3259</v>
      </c>
      <c r="E559" s="3" t="s">
        <v>3260</v>
      </c>
      <c r="F559" s="357" t="s">
        <v>14747</v>
      </c>
      <c r="I559" s="190">
        <f t="shared" si="8"/>
        <v>0</v>
      </c>
    </row>
    <row r="560" spans="1:9" ht="12.75" customHeight="1">
      <c r="A560" s="2">
        <v>548</v>
      </c>
      <c r="B560" s="3" t="s">
        <v>3261</v>
      </c>
      <c r="C560" s="3" t="s">
        <v>3262</v>
      </c>
      <c r="D560" s="3" t="s">
        <v>3263</v>
      </c>
      <c r="E560" s="3" t="s">
        <v>3264</v>
      </c>
      <c r="F560" s="357" t="s">
        <v>14747</v>
      </c>
      <c r="G560" s="190">
        <f>'BARRA LAM. PIATTA'!F25</f>
        <v>4.17</v>
      </c>
      <c r="I560" s="190">
        <f t="shared" si="8"/>
        <v>0</v>
      </c>
    </row>
    <row r="561" spans="1:9" ht="12.75" customHeight="1">
      <c r="A561" s="2">
        <v>549</v>
      </c>
      <c r="B561" s="3" t="s">
        <v>3265</v>
      </c>
      <c r="C561" s="3" t="s">
        <v>3266</v>
      </c>
      <c r="D561" s="3" t="s">
        <v>844</v>
      </c>
      <c r="E561" s="3" t="s">
        <v>845</v>
      </c>
      <c r="F561" s="357" t="s">
        <v>14747</v>
      </c>
      <c r="G561" s="190">
        <f>'BARRA LAM. PIATTA'!H25</f>
        <v>4.1500000000000004</v>
      </c>
      <c r="I561" s="190">
        <f t="shared" si="8"/>
        <v>0</v>
      </c>
    </row>
    <row r="562" spans="1:9" ht="12.75" customHeight="1">
      <c r="A562" s="2">
        <v>550</v>
      </c>
      <c r="B562" s="3" t="s">
        <v>846</v>
      </c>
      <c r="C562" s="3" t="s">
        <v>847</v>
      </c>
      <c r="D562" s="3" t="s">
        <v>848</v>
      </c>
      <c r="E562" s="3" t="s">
        <v>849</v>
      </c>
      <c r="G562" s="190">
        <f>'BARRA LAM. PIATTA'!$J$25</f>
        <v>4.09</v>
      </c>
      <c r="I562" s="190">
        <f t="shared" si="8"/>
        <v>4.09</v>
      </c>
    </row>
    <row r="563" spans="1:9" ht="12.75" customHeight="1">
      <c r="A563" s="2">
        <v>551</v>
      </c>
      <c r="B563" s="3" t="s">
        <v>850</v>
      </c>
      <c r="C563" s="3" t="s">
        <v>851</v>
      </c>
      <c r="D563" s="3" t="s">
        <v>852</v>
      </c>
      <c r="E563" s="3" t="s">
        <v>853</v>
      </c>
      <c r="G563" s="190">
        <f>'BARRA LAM. PIATTA'!$J$25</f>
        <v>4.09</v>
      </c>
      <c r="I563" s="190">
        <f t="shared" si="8"/>
        <v>4.09</v>
      </c>
    </row>
    <row r="564" spans="1:9" ht="12.75" customHeight="1">
      <c r="A564" s="2">
        <v>552</v>
      </c>
      <c r="B564" s="3" t="s">
        <v>854</v>
      </c>
      <c r="C564" s="3" t="s">
        <v>855</v>
      </c>
      <c r="D564" s="3" t="s">
        <v>856</v>
      </c>
      <c r="E564" s="3" t="s">
        <v>857</v>
      </c>
      <c r="G564" s="190">
        <f>'BARRA LAM. PIATTA'!$J$25</f>
        <v>4.09</v>
      </c>
      <c r="I564" s="190">
        <f t="shared" si="8"/>
        <v>4.09</v>
      </c>
    </row>
    <row r="565" spans="1:9" ht="12.75" customHeight="1">
      <c r="A565" s="2">
        <v>553</v>
      </c>
      <c r="B565" s="3" t="s">
        <v>858</v>
      </c>
      <c r="C565" s="3" t="s">
        <v>859</v>
      </c>
      <c r="D565" s="3" t="s">
        <v>860</v>
      </c>
      <c r="E565" s="3" t="s">
        <v>861</v>
      </c>
      <c r="G565" s="190">
        <f>'BARRA LAM. PIATTA'!$J$25</f>
        <v>4.09</v>
      </c>
      <c r="I565" s="190">
        <f t="shared" si="8"/>
        <v>4.09</v>
      </c>
    </row>
    <row r="566" spans="1:9" ht="12.75" customHeight="1">
      <c r="A566" s="2">
        <v>554</v>
      </c>
      <c r="B566" s="3" t="s">
        <v>862</v>
      </c>
      <c r="C566" s="3" t="s">
        <v>863</v>
      </c>
      <c r="D566" s="3" t="s">
        <v>864</v>
      </c>
      <c r="E566" s="3" t="s">
        <v>865</v>
      </c>
      <c r="G566" s="190">
        <f>'BARRA LAM. PIATTA'!$J$25</f>
        <v>4.09</v>
      </c>
      <c r="I566" s="190">
        <f t="shared" si="8"/>
        <v>4.09</v>
      </c>
    </row>
    <row r="567" spans="1:9" ht="12.75" customHeight="1">
      <c r="A567" s="2">
        <v>555</v>
      </c>
      <c r="B567" s="3" t="s">
        <v>866</v>
      </c>
      <c r="C567" s="3" t="s">
        <v>867</v>
      </c>
      <c r="D567" s="3" t="s">
        <v>868</v>
      </c>
      <c r="E567" s="3" t="s">
        <v>869</v>
      </c>
      <c r="G567" s="190">
        <f>'BARRA LAM. PIATTA'!$J$25</f>
        <v>4.09</v>
      </c>
      <c r="I567" s="190">
        <f t="shared" si="8"/>
        <v>4.09</v>
      </c>
    </row>
    <row r="568" spans="1:9" ht="12.75" customHeight="1">
      <c r="A568" s="2">
        <v>556</v>
      </c>
      <c r="B568" s="3" t="s">
        <v>870</v>
      </c>
      <c r="C568" s="3" t="s">
        <v>871</v>
      </c>
      <c r="D568" s="3" t="s">
        <v>872</v>
      </c>
      <c r="E568" s="3" t="s">
        <v>873</v>
      </c>
      <c r="F568" s="357" t="s">
        <v>14747</v>
      </c>
      <c r="G568" s="190">
        <f>'BARRA LAM. PIATTA'!$J$25</f>
        <v>4.09</v>
      </c>
      <c r="I568" s="190">
        <f t="shared" si="8"/>
        <v>0</v>
      </c>
    </row>
    <row r="569" spans="1:9" ht="12.75" customHeight="1">
      <c r="A569" s="2">
        <v>557</v>
      </c>
      <c r="B569" s="3" t="s">
        <v>874</v>
      </c>
      <c r="C569" s="3" t="s">
        <v>875</v>
      </c>
      <c r="D569" s="3" t="s">
        <v>876</v>
      </c>
      <c r="E569" s="3" t="s">
        <v>877</v>
      </c>
      <c r="F569" s="357" t="s">
        <v>14747</v>
      </c>
      <c r="I569" s="190">
        <f t="shared" si="8"/>
        <v>0</v>
      </c>
    </row>
    <row r="570" spans="1:9" ht="12.75" customHeight="1">
      <c r="A570" s="2">
        <v>558</v>
      </c>
      <c r="B570" s="3" t="s">
        <v>878</v>
      </c>
      <c r="C570" s="3" t="s">
        <v>879</v>
      </c>
      <c r="D570" s="3" t="s">
        <v>880</v>
      </c>
      <c r="E570" s="3" t="s">
        <v>881</v>
      </c>
      <c r="F570" s="357" t="s">
        <v>14747</v>
      </c>
      <c r="G570" s="190">
        <f>'BARRA LAM. PIATTA'!H29</f>
        <v>4.1500000000000004</v>
      </c>
      <c r="I570" s="190">
        <f t="shared" si="8"/>
        <v>0</v>
      </c>
    </row>
    <row r="571" spans="1:9" ht="12.75" customHeight="1">
      <c r="A571" s="2">
        <v>559</v>
      </c>
      <c r="B571" s="3" t="s">
        <v>882</v>
      </c>
      <c r="C571" s="3" t="s">
        <v>883</v>
      </c>
      <c r="D571" s="3" t="s">
        <v>884</v>
      </c>
      <c r="E571" s="3" t="s">
        <v>885</v>
      </c>
      <c r="G571" s="190">
        <f>'BARRA LAM. PIATTA'!$J$29</f>
        <v>4.09</v>
      </c>
      <c r="I571" s="190">
        <f t="shared" si="8"/>
        <v>4.09</v>
      </c>
    </row>
    <row r="572" spans="1:9" ht="12.75" customHeight="1">
      <c r="A572" s="2">
        <v>560</v>
      </c>
      <c r="B572" s="3" t="s">
        <v>886</v>
      </c>
      <c r="C572" s="3" t="s">
        <v>887</v>
      </c>
      <c r="D572" s="3" t="s">
        <v>888</v>
      </c>
      <c r="E572" s="3" t="s">
        <v>889</v>
      </c>
      <c r="G572" s="190">
        <f>'BARRA LAM. PIATTA'!$J$29</f>
        <v>4.09</v>
      </c>
      <c r="I572" s="190">
        <f t="shared" si="8"/>
        <v>4.09</v>
      </c>
    </row>
    <row r="573" spans="1:9" ht="12.75" customHeight="1">
      <c r="A573" s="2">
        <v>561</v>
      </c>
      <c r="B573" s="3" t="s">
        <v>890</v>
      </c>
      <c r="C573" s="3" t="s">
        <v>891</v>
      </c>
      <c r="D573" s="3" t="s">
        <v>892</v>
      </c>
      <c r="E573" s="3" t="s">
        <v>893</v>
      </c>
      <c r="G573" s="190">
        <f>'BARRA LAM. PIATTA'!$J$29</f>
        <v>4.09</v>
      </c>
      <c r="I573" s="190">
        <f t="shared" si="8"/>
        <v>4.09</v>
      </c>
    </row>
    <row r="574" spans="1:9" ht="12.75" customHeight="1">
      <c r="A574" s="2">
        <v>562</v>
      </c>
      <c r="B574" s="3" t="s">
        <v>894</v>
      </c>
      <c r="C574" s="3" t="s">
        <v>895</v>
      </c>
      <c r="D574" s="3" t="s">
        <v>896</v>
      </c>
      <c r="E574" s="3" t="s">
        <v>897</v>
      </c>
      <c r="F574" s="357" t="s">
        <v>14747</v>
      </c>
      <c r="G574" s="190">
        <f>'BARRA LAM. PIATTA'!$J$29</f>
        <v>4.09</v>
      </c>
      <c r="I574" s="190">
        <f t="shared" si="8"/>
        <v>0</v>
      </c>
    </row>
    <row r="575" spans="1:9" ht="12.75" customHeight="1">
      <c r="A575" s="2">
        <v>563</v>
      </c>
      <c r="B575" s="3" t="s">
        <v>898</v>
      </c>
      <c r="C575" s="3" t="s">
        <v>899</v>
      </c>
      <c r="D575" s="3" t="s">
        <v>900</v>
      </c>
      <c r="E575" s="3" t="s">
        <v>901</v>
      </c>
      <c r="G575" s="190">
        <f>'BARRA LAM. PIATTA'!$J$29</f>
        <v>4.09</v>
      </c>
      <c r="I575" s="190">
        <f t="shared" si="8"/>
        <v>4.09</v>
      </c>
    </row>
    <row r="576" spans="1:9" ht="12.75" customHeight="1">
      <c r="A576" s="2">
        <v>564</v>
      </c>
      <c r="B576" s="3" t="s">
        <v>902</v>
      </c>
      <c r="C576" s="3" t="s">
        <v>903</v>
      </c>
      <c r="D576" s="3" t="s">
        <v>904</v>
      </c>
      <c r="E576" s="3" t="s">
        <v>905</v>
      </c>
      <c r="G576" s="190">
        <f>'BARRA LAM. PIATTA'!$J$29</f>
        <v>4.09</v>
      </c>
      <c r="I576" s="190">
        <f t="shared" si="8"/>
        <v>4.09</v>
      </c>
    </row>
    <row r="577" spans="1:9" ht="12.75" customHeight="1">
      <c r="A577" s="2">
        <v>565</v>
      </c>
      <c r="B577" s="3" t="s">
        <v>906</v>
      </c>
      <c r="C577" s="3" t="s">
        <v>907</v>
      </c>
      <c r="D577" s="3" t="s">
        <v>908</v>
      </c>
      <c r="E577" s="3" t="s">
        <v>909</v>
      </c>
      <c r="F577" s="357" t="s">
        <v>14747</v>
      </c>
      <c r="G577" s="190">
        <f>'BARRA LAM. PIATTA'!$J$29</f>
        <v>4.09</v>
      </c>
      <c r="I577" s="190">
        <f t="shared" si="8"/>
        <v>0</v>
      </c>
    </row>
    <row r="578" spans="1:9" ht="12.75" customHeight="1">
      <c r="A578" s="2">
        <v>566</v>
      </c>
      <c r="B578" s="3" t="s">
        <v>910</v>
      </c>
      <c r="C578" s="3" t="s">
        <v>911</v>
      </c>
      <c r="D578" s="3" t="s">
        <v>912</v>
      </c>
      <c r="E578" s="3" t="s">
        <v>913</v>
      </c>
      <c r="F578" s="357" t="s">
        <v>14747</v>
      </c>
      <c r="I578" s="190">
        <f t="shared" si="8"/>
        <v>0</v>
      </c>
    </row>
    <row r="579" spans="1:9" ht="12.75" customHeight="1">
      <c r="A579" s="2">
        <v>567</v>
      </c>
      <c r="B579" s="3" t="s">
        <v>914</v>
      </c>
      <c r="C579" s="3" t="s">
        <v>915</v>
      </c>
      <c r="D579" s="3" t="s">
        <v>916</v>
      </c>
      <c r="E579" s="3" t="s">
        <v>917</v>
      </c>
      <c r="F579" s="357" t="s">
        <v>14747</v>
      </c>
      <c r="I579" s="190">
        <f t="shared" si="8"/>
        <v>0</v>
      </c>
    </row>
    <row r="580" spans="1:9" ht="12.75" customHeight="1">
      <c r="A580" s="2">
        <v>568</v>
      </c>
      <c r="B580" s="3" t="s">
        <v>918</v>
      </c>
      <c r="C580" s="3" t="s">
        <v>919</v>
      </c>
      <c r="D580" s="3" t="s">
        <v>920</v>
      </c>
      <c r="E580" s="3" t="s">
        <v>921</v>
      </c>
      <c r="F580" s="357" t="s">
        <v>14747</v>
      </c>
      <c r="I580" s="190">
        <f t="shared" si="8"/>
        <v>0</v>
      </c>
    </row>
    <row r="581" spans="1:9" ht="12.75" customHeight="1">
      <c r="A581" s="2">
        <v>569</v>
      </c>
      <c r="B581" s="3" t="s">
        <v>922</v>
      </c>
      <c r="C581" s="3" t="s">
        <v>923</v>
      </c>
      <c r="D581" s="3" t="s">
        <v>924</v>
      </c>
      <c r="E581" s="3" t="s">
        <v>925</v>
      </c>
      <c r="F581" s="357" t="s">
        <v>14747</v>
      </c>
      <c r="I581" s="190">
        <f t="shared" si="8"/>
        <v>0</v>
      </c>
    </row>
    <row r="582" spans="1:9" ht="12.75" customHeight="1">
      <c r="A582" s="2">
        <v>570</v>
      </c>
      <c r="B582" s="3" t="s">
        <v>926</v>
      </c>
      <c r="C582" s="3" t="s">
        <v>927</v>
      </c>
      <c r="D582" s="3" t="s">
        <v>928</v>
      </c>
      <c r="E582" s="3" t="s">
        <v>929</v>
      </c>
      <c r="F582" s="685" t="s">
        <v>14747</v>
      </c>
      <c r="I582" s="190">
        <f t="shared" si="8"/>
        <v>0</v>
      </c>
    </row>
    <row r="583" spans="1:9" ht="12.75" customHeight="1">
      <c r="A583" s="2">
        <v>571</v>
      </c>
      <c r="B583" s="3" t="s">
        <v>930</v>
      </c>
      <c r="C583" s="3" t="s">
        <v>931</v>
      </c>
      <c r="D583" s="3" t="s">
        <v>932</v>
      </c>
      <c r="E583" s="3" t="s">
        <v>933</v>
      </c>
      <c r="F583" s="685" t="s">
        <v>14747</v>
      </c>
      <c r="I583" s="190">
        <f t="shared" si="8"/>
        <v>0</v>
      </c>
    </row>
    <row r="584" spans="1:9" ht="12.75" customHeight="1">
      <c r="A584" s="2">
        <v>572</v>
      </c>
      <c r="B584" s="3" t="s">
        <v>934</v>
      </c>
      <c r="C584" s="3" t="s">
        <v>935</v>
      </c>
      <c r="D584" s="3" t="s">
        <v>936</v>
      </c>
      <c r="E584" s="3" t="s">
        <v>937</v>
      </c>
      <c r="F584" s="357" t="s">
        <v>14747</v>
      </c>
      <c r="I584" s="190">
        <f t="shared" si="8"/>
        <v>0</v>
      </c>
    </row>
    <row r="585" spans="1:9" ht="12.75" customHeight="1">
      <c r="A585" s="2">
        <v>573</v>
      </c>
      <c r="B585" s="3" t="s">
        <v>938</v>
      </c>
      <c r="C585" s="3" t="s">
        <v>939</v>
      </c>
      <c r="D585" s="3" t="s">
        <v>940</v>
      </c>
      <c r="E585" s="3" t="s">
        <v>941</v>
      </c>
      <c r="F585" s="357" t="s">
        <v>14747</v>
      </c>
      <c r="I585" s="190">
        <f t="shared" si="8"/>
        <v>0</v>
      </c>
    </row>
    <row r="586" spans="1:9" ht="12.75" customHeight="1">
      <c r="A586" s="2">
        <v>574</v>
      </c>
      <c r="B586" s="3" t="s">
        <v>942</v>
      </c>
      <c r="C586" s="3" t="s">
        <v>943</v>
      </c>
      <c r="D586" s="3" t="s">
        <v>944</v>
      </c>
      <c r="E586" s="3" t="s">
        <v>945</v>
      </c>
      <c r="F586" s="357" t="s">
        <v>14747</v>
      </c>
      <c r="I586" s="190">
        <f t="shared" si="8"/>
        <v>0</v>
      </c>
    </row>
    <row r="587" spans="1:9" ht="12.75" customHeight="1">
      <c r="A587" s="2">
        <v>575</v>
      </c>
      <c r="B587" s="3" t="s">
        <v>946</v>
      </c>
      <c r="C587" s="3" t="s">
        <v>947</v>
      </c>
      <c r="D587" s="3" t="s">
        <v>948</v>
      </c>
      <c r="E587" s="3" t="s">
        <v>949</v>
      </c>
      <c r="F587" s="357" t="s">
        <v>14747</v>
      </c>
      <c r="I587" s="190">
        <f t="shared" si="8"/>
        <v>0</v>
      </c>
    </row>
    <row r="588" spans="1:9" ht="12.75" customHeight="1">
      <c r="A588" s="2">
        <v>576</v>
      </c>
      <c r="B588" s="3" t="s">
        <v>950</v>
      </c>
      <c r="C588" s="3" t="s">
        <v>951</v>
      </c>
      <c r="D588" s="3" t="s">
        <v>952</v>
      </c>
      <c r="E588" s="3" t="s">
        <v>953</v>
      </c>
      <c r="F588" s="357" t="s">
        <v>14747</v>
      </c>
      <c r="I588" s="190">
        <f t="shared" si="8"/>
        <v>0</v>
      </c>
    </row>
    <row r="589" spans="1:9" ht="12.75" customHeight="1">
      <c r="A589" s="2">
        <v>577</v>
      </c>
      <c r="B589" s="3" t="s">
        <v>954</v>
      </c>
      <c r="C589" s="3" t="s">
        <v>955</v>
      </c>
      <c r="D589" s="3"/>
      <c r="E589" s="3" t="s">
        <v>956</v>
      </c>
      <c r="F589" s="357" t="s">
        <v>14747</v>
      </c>
      <c r="I589" s="190">
        <f t="shared" si="8"/>
        <v>0</v>
      </c>
    </row>
    <row r="590" spans="1:9" ht="12.75" customHeight="1">
      <c r="A590" s="2">
        <v>578</v>
      </c>
      <c r="B590" s="3" t="s">
        <v>957</v>
      </c>
      <c r="C590" s="3" t="s">
        <v>958</v>
      </c>
      <c r="D590" s="3" t="s">
        <v>959</v>
      </c>
      <c r="E590" s="3" t="s">
        <v>960</v>
      </c>
      <c r="F590" s="357" t="s">
        <v>14747</v>
      </c>
      <c r="I590" s="190">
        <f t="shared" si="8"/>
        <v>0</v>
      </c>
    </row>
    <row r="591" spans="1:9" ht="12.75" customHeight="1">
      <c r="A591" s="2">
        <v>579</v>
      </c>
      <c r="B591" s="3" t="s">
        <v>961</v>
      </c>
      <c r="C591" s="3" t="s">
        <v>962</v>
      </c>
      <c r="D591" s="3" t="s">
        <v>963</v>
      </c>
      <c r="E591" s="3" t="s">
        <v>964</v>
      </c>
      <c r="F591" s="357" t="s">
        <v>14747</v>
      </c>
      <c r="I591" s="190">
        <f t="shared" si="8"/>
        <v>0</v>
      </c>
    </row>
    <row r="592" spans="1:9" ht="12.75" customHeight="1">
      <c r="A592" s="2">
        <v>580</v>
      </c>
      <c r="B592" s="3" t="s">
        <v>965</v>
      </c>
      <c r="C592" s="3" t="s">
        <v>966</v>
      </c>
      <c r="D592" s="3" t="s">
        <v>967</v>
      </c>
      <c r="E592" s="3" t="s">
        <v>968</v>
      </c>
      <c r="F592" s="357" t="s">
        <v>14747</v>
      </c>
      <c r="I592" s="190">
        <f t="shared" si="8"/>
        <v>0</v>
      </c>
    </row>
    <row r="593" spans="1:9" ht="12.75" customHeight="1">
      <c r="A593" s="2">
        <v>581</v>
      </c>
      <c r="B593" s="3" t="s">
        <v>969</v>
      </c>
      <c r="C593" s="3" t="s">
        <v>970</v>
      </c>
      <c r="D593" s="3" t="s">
        <v>971</v>
      </c>
      <c r="E593" s="3" t="s">
        <v>972</v>
      </c>
      <c r="F593" s="357" t="s">
        <v>14747</v>
      </c>
      <c r="I593" s="190">
        <f t="shared" si="8"/>
        <v>0</v>
      </c>
    </row>
    <row r="594" spans="1:9" ht="12.75" customHeight="1">
      <c r="A594" s="2">
        <v>582</v>
      </c>
      <c r="B594" s="3" t="s">
        <v>973</v>
      </c>
      <c r="C594" s="3" t="s">
        <v>974</v>
      </c>
      <c r="D594" s="3" t="s">
        <v>975</v>
      </c>
      <c r="E594" s="3" t="s">
        <v>976</v>
      </c>
      <c r="F594" s="357" t="s">
        <v>14747</v>
      </c>
      <c r="I594" s="190">
        <f t="shared" si="8"/>
        <v>0</v>
      </c>
    </row>
    <row r="595" spans="1:9" ht="12.75" customHeight="1">
      <c r="A595" s="2">
        <v>583</v>
      </c>
      <c r="B595" s="3" t="s">
        <v>977</v>
      </c>
      <c r="C595" s="3" t="s">
        <v>978</v>
      </c>
      <c r="D595" s="3" t="s">
        <v>979</v>
      </c>
      <c r="E595" s="3" t="s">
        <v>980</v>
      </c>
      <c r="F595" s="357" t="s">
        <v>14747</v>
      </c>
      <c r="I595" s="190">
        <f t="shared" si="8"/>
        <v>0</v>
      </c>
    </row>
    <row r="596" spans="1:9" ht="12.75" customHeight="1">
      <c r="A596" s="2">
        <v>584</v>
      </c>
      <c r="B596" s="3" t="s">
        <v>981</v>
      </c>
      <c r="C596" s="3" t="s">
        <v>982</v>
      </c>
      <c r="D596" s="3"/>
      <c r="E596" s="3" t="s">
        <v>983</v>
      </c>
      <c r="F596" s="357" t="s">
        <v>14747</v>
      </c>
      <c r="I596" s="190">
        <f t="shared" si="8"/>
        <v>0</v>
      </c>
    </row>
    <row r="597" spans="1:9" ht="12.75" customHeight="1">
      <c r="A597" s="2">
        <v>585</v>
      </c>
      <c r="B597" s="3" t="s">
        <v>984</v>
      </c>
      <c r="C597" s="3" t="s">
        <v>985</v>
      </c>
      <c r="D597" s="3" t="s">
        <v>986</v>
      </c>
      <c r="E597" s="3" t="s">
        <v>987</v>
      </c>
      <c r="F597" s="357" t="s">
        <v>14747</v>
      </c>
      <c r="I597" s="190">
        <f t="shared" si="8"/>
        <v>0</v>
      </c>
    </row>
    <row r="598" spans="1:9" ht="12.75" customHeight="1">
      <c r="A598" s="2">
        <v>586</v>
      </c>
      <c r="B598" s="3" t="s">
        <v>988</v>
      </c>
      <c r="C598" s="3" t="s">
        <v>989</v>
      </c>
      <c r="D598" s="3" t="s">
        <v>990</v>
      </c>
      <c r="E598" s="3" t="s">
        <v>991</v>
      </c>
      <c r="F598" s="357" t="s">
        <v>14747</v>
      </c>
      <c r="G598" s="190">
        <f>'BARRA LAM. PIATTA'!H39</f>
        <v>1.8</v>
      </c>
      <c r="I598" s="190">
        <f t="shared" ref="I598:I662" si="9">IF(F598="KZ",0,G598+H598)</f>
        <v>0</v>
      </c>
    </row>
    <row r="599" spans="1:9" ht="12.75" customHeight="1">
      <c r="A599" s="2">
        <v>587</v>
      </c>
      <c r="B599" s="3" t="s">
        <v>992</v>
      </c>
      <c r="C599" s="3" t="s">
        <v>993</v>
      </c>
      <c r="D599" s="3" t="s">
        <v>994</v>
      </c>
      <c r="E599" s="3" t="s">
        <v>995</v>
      </c>
      <c r="F599" s="357" t="s">
        <v>14747</v>
      </c>
      <c r="G599" s="190">
        <f>'BARRA LAM. PIATTA'!J39</f>
        <v>1.8</v>
      </c>
      <c r="I599" s="190">
        <f t="shared" si="9"/>
        <v>0</v>
      </c>
    </row>
    <row r="600" spans="1:9" ht="12.75" customHeight="1">
      <c r="A600" s="2">
        <v>588</v>
      </c>
      <c r="B600" s="3" t="s">
        <v>996</v>
      </c>
      <c r="C600" s="3" t="s">
        <v>997</v>
      </c>
      <c r="D600" s="3" t="s">
        <v>998</v>
      </c>
      <c r="E600" s="3" t="s">
        <v>999</v>
      </c>
      <c r="F600" s="357" t="s">
        <v>14747</v>
      </c>
      <c r="G600" s="190">
        <f>'BARRA LAM. PIATTA'!J40</f>
        <v>0.85</v>
      </c>
      <c r="I600" s="190">
        <f t="shared" si="9"/>
        <v>0</v>
      </c>
    </row>
    <row r="601" spans="1:9" ht="12.75" customHeight="1">
      <c r="A601" s="2">
        <v>589</v>
      </c>
      <c r="B601" s="3" t="s">
        <v>1000</v>
      </c>
      <c r="C601" s="3" t="s">
        <v>1001</v>
      </c>
      <c r="D601" s="3" t="s">
        <v>1002</v>
      </c>
      <c r="E601" s="3" t="s">
        <v>1003</v>
      </c>
      <c r="F601" s="357" t="s">
        <v>14747</v>
      </c>
      <c r="G601" s="190">
        <f>'BARRA LAM. PIATTA'!L40</f>
        <v>0.65</v>
      </c>
      <c r="I601" s="190">
        <f t="shared" si="9"/>
        <v>0</v>
      </c>
    </row>
    <row r="602" spans="1:9" ht="12.75" customHeight="1">
      <c r="A602" s="2">
        <v>590</v>
      </c>
      <c r="B602" s="3" t="s">
        <v>1004</v>
      </c>
      <c r="C602" s="3" t="s">
        <v>1005</v>
      </c>
      <c r="D602" s="3" t="s">
        <v>1006</v>
      </c>
      <c r="E602" s="3" t="s">
        <v>1007</v>
      </c>
      <c r="F602" s="357" t="s">
        <v>14747</v>
      </c>
      <c r="G602" s="190">
        <f>'BARRA LAM. PIATTA'!F41</f>
        <v>0.75</v>
      </c>
      <c r="I602" s="190">
        <f t="shared" si="9"/>
        <v>0</v>
      </c>
    </row>
    <row r="603" spans="1:9" ht="12.75" customHeight="1">
      <c r="A603" s="2">
        <v>591</v>
      </c>
      <c r="B603" s="3" t="s">
        <v>1008</v>
      </c>
      <c r="C603" s="3" t="s">
        <v>1009</v>
      </c>
      <c r="D603" s="3" t="s">
        <v>1010</v>
      </c>
      <c r="E603" s="3" t="s">
        <v>1011</v>
      </c>
      <c r="F603" s="357" t="s">
        <v>14747</v>
      </c>
      <c r="G603" s="190">
        <f>'BARRA LAM. PIATTA'!H41</f>
        <v>0.65</v>
      </c>
      <c r="I603" s="190">
        <f t="shared" si="9"/>
        <v>0</v>
      </c>
    </row>
    <row r="604" spans="1:9" ht="12.75" customHeight="1">
      <c r="A604" s="2">
        <v>592</v>
      </c>
      <c r="B604" s="3" t="s">
        <v>1012</v>
      </c>
      <c r="C604" s="3" t="s">
        <v>1013</v>
      </c>
      <c r="D604" s="3" t="s">
        <v>1014</v>
      </c>
      <c r="E604" s="3" t="s">
        <v>1015</v>
      </c>
      <c r="F604" s="357" t="s">
        <v>14747</v>
      </c>
      <c r="G604" s="190">
        <f>'BARRA LAM. PIATTA'!J41</f>
        <v>0.6</v>
      </c>
      <c r="I604" s="190">
        <f t="shared" si="9"/>
        <v>0</v>
      </c>
    </row>
    <row r="605" spans="1:9" ht="12.75" customHeight="1">
      <c r="A605" s="2">
        <v>593</v>
      </c>
      <c r="B605" s="3" t="s">
        <v>1016</v>
      </c>
      <c r="C605" s="3" t="s">
        <v>1017</v>
      </c>
      <c r="D605" s="3" t="s">
        <v>1018</v>
      </c>
      <c r="E605" s="3" t="s">
        <v>1019</v>
      </c>
      <c r="F605" s="357" t="s">
        <v>14747</v>
      </c>
      <c r="G605" s="190">
        <f>'BARRA LAM. PIATTA'!N41</f>
        <v>0.55000000000000004</v>
      </c>
      <c r="I605" s="190">
        <f t="shared" si="9"/>
        <v>0</v>
      </c>
    </row>
    <row r="606" spans="1:9" ht="12.75" customHeight="1">
      <c r="A606" s="2">
        <v>594</v>
      </c>
      <c r="B606" s="3" t="s">
        <v>1020</v>
      </c>
      <c r="C606" s="3" t="s">
        <v>1021</v>
      </c>
      <c r="D606" s="3" t="s">
        <v>1022</v>
      </c>
      <c r="E606" s="3" t="s">
        <v>1023</v>
      </c>
      <c r="F606" s="357" t="s">
        <v>14747</v>
      </c>
      <c r="G606" s="190">
        <f>'BARRA LAM. PIATTA'!F42</f>
        <v>0.65</v>
      </c>
      <c r="I606" s="190">
        <f t="shared" si="9"/>
        <v>0</v>
      </c>
    </row>
    <row r="607" spans="1:9" ht="12.75" customHeight="1">
      <c r="A607" s="2">
        <v>595</v>
      </c>
      <c r="B607" s="3" t="s">
        <v>1024</v>
      </c>
      <c r="C607" s="3" t="s">
        <v>1025</v>
      </c>
      <c r="D607" s="3" t="s">
        <v>1026</v>
      </c>
      <c r="E607" s="3" t="s">
        <v>1027</v>
      </c>
      <c r="F607" s="357" t="s">
        <v>14747</v>
      </c>
      <c r="G607" s="190">
        <f>'BARRA LAM. PIATTA'!H42</f>
        <v>0.55000000000000004</v>
      </c>
      <c r="I607" s="190">
        <f t="shared" si="9"/>
        <v>0</v>
      </c>
    </row>
    <row r="608" spans="1:9" ht="12.75" customHeight="1">
      <c r="A608" s="2">
        <v>596</v>
      </c>
      <c r="B608" s="3" t="s">
        <v>2343</v>
      </c>
      <c r="C608" s="3" t="s">
        <v>2344</v>
      </c>
      <c r="D608" s="3" t="s">
        <v>2345</v>
      </c>
      <c r="E608" s="3" t="s">
        <v>2346</v>
      </c>
      <c r="F608" s="357" t="s">
        <v>14747</v>
      </c>
      <c r="G608" s="190">
        <f>'BARRA LAM. PIATTA'!J42</f>
        <v>0.55000000000000004</v>
      </c>
      <c r="I608" s="190">
        <f t="shared" si="9"/>
        <v>0</v>
      </c>
    </row>
    <row r="609" spans="1:9" ht="12.75" customHeight="1">
      <c r="A609" s="2">
        <v>597</v>
      </c>
      <c r="B609" s="3" t="s">
        <v>2347</v>
      </c>
      <c r="C609" s="3" t="s">
        <v>2348</v>
      </c>
      <c r="D609" s="3" t="s">
        <v>2349</v>
      </c>
      <c r="E609" s="3" t="s">
        <v>2350</v>
      </c>
      <c r="F609" s="357" t="s">
        <v>14747</v>
      </c>
      <c r="G609" s="190">
        <f>'BARRA LAM. PIATTA'!L42</f>
        <v>0.4</v>
      </c>
      <c r="I609" s="190">
        <f t="shared" si="9"/>
        <v>0</v>
      </c>
    </row>
    <row r="610" spans="1:9" ht="12.75" customHeight="1">
      <c r="A610" s="2">
        <v>598</v>
      </c>
      <c r="B610" s="3" t="s">
        <v>2351</v>
      </c>
      <c r="C610" s="3" t="s">
        <v>2352</v>
      </c>
      <c r="D610" s="3" t="s">
        <v>2353</v>
      </c>
      <c r="E610" s="3" t="s">
        <v>2354</v>
      </c>
      <c r="F610" s="357" t="s">
        <v>14747</v>
      </c>
      <c r="G610" s="190">
        <f>'BARRA LAM. PIATTA'!N42</f>
        <v>0.4</v>
      </c>
      <c r="I610" s="190">
        <f t="shared" si="9"/>
        <v>0</v>
      </c>
    </row>
    <row r="611" spans="1:9" ht="12.75" customHeight="1">
      <c r="A611" s="2">
        <v>599</v>
      </c>
      <c r="B611" s="3" t="s">
        <v>2355</v>
      </c>
      <c r="C611" s="3" t="s">
        <v>2356</v>
      </c>
      <c r="D611" s="3" t="s">
        <v>2357</v>
      </c>
      <c r="E611" s="3" t="s">
        <v>2358</v>
      </c>
      <c r="F611" s="357" t="s">
        <v>14747</v>
      </c>
      <c r="G611" s="190">
        <f>'BARRA LAM. PIATTA'!P42</f>
        <v>0.4</v>
      </c>
      <c r="I611" s="190">
        <f t="shared" si="9"/>
        <v>0</v>
      </c>
    </row>
    <row r="612" spans="1:9" ht="12.75" customHeight="1">
      <c r="A612" s="2">
        <v>600</v>
      </c>
      <c r="B612" s="3" t="s">
        <v>2359</v>
      </c>
      <c r="C612" s="3" t="s">
        <v>2360</v>
      </c>
      <c r="D612" s="3" t="s">
        <v>2361</v>
      </c>
      <c r="E612" s="3" t="s">
        <v>2362</v>
      </c>
      <c r="F612" s="357" t="s">
        <v>14747</v>
      </c>
      <c r="G612" s="190">
        <f>'BARRA LAM. PIATTA'!N43</f>
        <v>0.4</v>
      </c>
      <c r="I612" s="190">
        <f t="shared" si="9"/>
        <v>0</v>
      </c>
    </row>
    <row r="613" spans="1:9" ht="12.75" customHeight="1">
      <c r="A613" s="2">
        <v>601</v>
      </c>
      <c r="B613" s="3" t="s">
        <v>2363</v>
      </c>
      <c r="C613" s="3" t="s">
        <v>2364</v>
      </c>
      <c r="D613" s="3" t="s">
        <v>2365</v>
      </c>
      <c r="E613" s="3" t="s">
        <v>2366</v>
      </c>
      <c r="F613" s="357" t="s">
        <v>14747</v>
      </c>
      <c r="G613" s="190">
        <f>'BARRA LAM. PIATTA'!D44</f>
        <v>0.55000000000000004</v>
      </c>
      <c r="I613" s="190">
        <f t="shared" si="9"/>
        <v>0</v>
      </c>
    </row>
    <row r="614" spans="1:9" ht="12.75" customHeight="1">
      <c r="A614" s="2">
        <v>602</v>
      </c>
      <c r="B614" s="3" t="s">
        <v>2367</v>
      </c>
      <c r="C614" s="3" t="s">
        <v>2368</v>
      </c>
      <c r="D614" s="3" t="s">
        <v>2369</v>
      </c>
      <c r="E614" s="3" t="s">
        <v>2370</v>
      </c>
      <c r="F614" s="357" t="s">
        <v>14747</v>
      </c>
      <c r="G614" s="190">
        <f>'BARRA LAM. PIATTA'!F44</f>
        <v>0.55000000000000004</v>
      </c>
      <c r="I614" s="190">
        <f t="shared" si="9"/>
        <v>0</v>
      </c>
    </row>
    <row r="615" spans="1:9" ht="12.75" customHeight="1">
      <c r="A615" s="2">
        <v>603</v>
      </c>
      <c r="B615" s="3" t="s">
        <v>2371</v>
      </c>
      <c r="C615" s="3" t="s">
        <v>2372</v>
      </c>
      <c r="D615" s="3" t="s">
        <v>2373</v>
      </c>
      <c r="E615" s="3" t="s">
        <v>2374</v>
      </c>
      <c r="F615" s="357" t="s">
        <v>14747</v>
      </c>
      <c r="G615" s="190">
        <f>'BARRA LAM. PIATTA'!H44</f>
        <v>0.25</v>
      </c>
      <c r="I615" s="190">
        <f t="shared" si="9"/>
        <v>0</v>
      </c>
    </row>
    <row r="616" spans="1:9" ht="12.75" customHeight="1">
      <c r="A616" s="2">
        <v>604</v>
      </c>
      <c r="B616" s="3" t="s">
        <v>2375</v>
      </c>
      <c r="C616" s="3" t="s">
        <v>2376</v>
      </c>
      <c r="D616" s="3" t="s">
        <v>2377</v>
      </c>
      <c r="E616" s="3" t="s">
        <v>2378</v>
      </c>
      <c r="F616" s="357" t="s">
        <v>14747</v>
      </c>
      <c r="G616" s="190">
        <f>'BARRA LAM. PIATTA'!J44</f>
        <v>0.25</v>
      </c>
      <c r="I616" s="190">
        <f t="shared" si="9"/>
        <v>0</v>
      </c>
    </row>
    <row r="617" spans="1:9" ht="12.75" customHeight="1">
      <c r="A617" s="2">
        <v>605</v>
      </c>
      <c r="B617" s="3" t="s">
        <v>2379</v>
      </c>
      <c r="C617" s="3" t="s">
        <v>2380</v>
      </c>
      <c r="D617" s="3" t="s">
        <v>2381</v>
      </c>
      <c r="E617" s="3" t="s">
        <v>2382</v>
      </c>
      <c r="F617" s="357" t="s">
        <v>14747</v>
      </c>
      <c r="G617" s="190">
        <f>'BARRA LAM. PIATTA'!N44</f>
        <v>0.25</v>
      </c>
      <c r="I617" s="190">
        <f t="shared" si="9"/>
        <v>0</v>
      </c>
    </row>
    <row r="618" spans="1:9" ht="12.75" customHeight="1">
      <c r="A618" s="2">
        <v>606</v>
      </c>
      <c r="B618" s="3" t="s">
        <v>2383</v>
      </c>
      <c r="C618" s="3" t="s">
        <v>2384</v>
      </c>
      <c r="D618" s="3" t="s">
        <v>2385</v>
      </c>
      <c r="E618" s="3" t="s">
        <v>2386</v>
      </c>
      <c r="F618" s="357" t="s">
        <v>14747</v>
      </c>
      <c r="G618" s="190">
        <f>'BARRA LAM. PIATTA'!P44</f>
        <v>0.08</v>
      </c>
      <c r="I618" s="190">
        <f t="shared" si="9"/>
        <v>0</v>
      </c>
    </row>
    <row r="619" spans="1:9" ht="12.75" customHeight="1">
      <c r="A619" s="2">
        <v>607</v>
      </c>
      <c r="B619" s="3" t="s">
        <v>2387</v>
      </c>
      <c r="C619" s="3" t="s">
        <v>2388</v>
      </c>
      <c r="D619" s="3" t="s">
        <v>2389</v>
      </c>
      <c r="E619" s="3" t="s">
        <v>2390</v>
      </c>
      <c r="F619" s="357" t="s">
        <v>14747</v>
      </c>
      <c r="G619" s="190">
        <f>'BARRA LAM. PIATTA'!R44</f>
        <v>0.08</v>
      </c>
      <c r="I619" s="190">
        <f t="shared" si="9"/>
        <v>0</v>
      </c>
    </row>
    <row r="620" spans="1:9" ht="12.75" customHeight="1">
      <c r="A620" s="2">
        <v>608</v>
      </c>
      <c r="B620" s="3" t="s">
        <v>2391</v>
      </c>
      <c r="C620" s="3" t="s">
        <v>2392</v>
      </c>
      <c r="D620" s="3" t="s">
        <v>2393</v>
      </c>
      <c r="E620" s="3" t="s">
        <v>2394</v>
      </c>
      <c r="F620" s="357" t="s">
        <v>14747</v>
      </c>
      <c r="G620" s="190">
        <f>'BARRA LAM. PIATTA'!T44</f>
        <v>0.25</v>
      </c>
      <c r="I620" s="190">
        <f t="shared" si="9"/>
        <v>0</v>
      </c>
    </row>
    <row r="621" spans="1:9" ht="12.75" customHeight="1">
      <c r="A621" s="2">
        <v>609</v>
      </c>
      <c r="B621" s="3" t="s">
        <v>2395</v>
      </c>
      <c r="C621" s="3" t="s">
        <v>2396</v>
      </c>
      <c r="D621" s="3" t="s">
        <v>2397</v>
      </c>
      <c r="E621" s="3" t="s">
        <v>2398</v>
      </c>
      <c r="F621" s="357" t="s">
        <v>14747</v>
      </c>
      <c r="G621" s="190">
        <f>'BARRA LAM. PIATTA'!N46</f>
        <v>0</v>
      </c>
      <c r="I621" s="190">
        <f t="shared" si="9"/>
        <v>0</v>
      </c>
    </row>
    <row r="622" spans="1:9" ht="12.75" customHeight="1">
      <c r="A622" s="2">
        <v>610</v>
      </c>
      <c r="B622" s="3" t="s">
        <v>2399</v>
      </c>
      <c r="C622" s="3" t="s">
        <v>2400</v>
      </c>
      <c r="D622" s="3" t="s">
        <v>2401</v>
      </c>
      <c r="E622" s="3" t="s">
        <v>2402</v>
      </c>
      <c r="F622" s="357" t="s">
        <v>14747</v>
      </c>
      <c r="G622" s="190">
        <f>'BARRA LAM. PIATTA'!D46</f>
        <v>0.55000000000000004</v>
      </c>
      <c r="I622" s="190">
        <f t="shared" si="9"/>
        <v>0</v>
      </c>
    </row>
    <row r="623" spans="1:9" ht="12.75" customHeight="1">
      <c r="A623" s="2">
        <v>611</v>
      </c>
      <c r="B623" s="3" t="s">
        <v>2403</v>
      </c>
      <c r="C623" s="3" t="s">
        <v>7230</v>
      </c>
      <c r="D623" s="3" t="s">
        <v>7231</v>
      </c>
      <c r="E623" s="3" t="s">
        <v>7232</v>
      </c>
      <c r="F623" s="357" t="s">
        <v>14747</v>
      </c>
      <c r="G623" s="190">
        <f>'BARRA LAM. PIATTA'!F46</f>
        <v>0.55000000000000004</v>
      </c>
      <c r="I623" s="190">
        <f t="shared" si="9"/>
        <v>0</v>
      </c>
    </row>
    <row r="624" spans="1:9" ht="12.75" customHeight="1">
      <c r="A624" s="2">
        <v>612</v>
      </c>
      <c r="B624" s="3" t="s">
        <v>7233</v>
      </c>
      <c r="C624" s="3" t="s">
        <v>7234</v>
      </c>
      <c r="D624" s="3" t="s">
        <v>7235</v>
      </c>
      <c r="E624" s="3" t="s">
        <v>7236</v>
      </c>
      <c r="F624" s="357" t="s">
        <v>14747</v>
      </c>
      <c r="G624" s="190">
        <f>'BARRA LAM. PIATTA'!H46</f>
        <v>0.06</v>
      </c>
      <c r="I624" s="190">
        <f t="shared" si="9"/>
        <v>0</v>
      </c>
    </row>
    <row r="625" spans="1:9" ht="12.75" customHeight="1">
      <c r="A625" s="2">
        <v>613</v>
      </c>
      <c r="B625" s="3" t="s">
        <v>7237</v>
      </c>
      <c r="C625" s="3" t="s">
        <v>7238</v>
      </c>
      <c r="D625" s="3" t="s">
        <v>7239</v>
      </c>
      <c r="E625" s="3" t="s">
        <v>7240</v>
      </c>
      <c r="F625" s="357" t="s">
        <v>14747</v>
      </c>
      <c r="G625" s="190">
        <f>'BARRA LAM. PIATTA'!$J$46</f>
        <v>0</v>
      </c>
      <c r="I625" s="190">
        <f t="shared" si="9"/>
        <v>0</v>
      </c>
    </row>
    <row r="626" spans="1:9" ht="12.75" customHeight="1">
      <c r="A626" s="2">
        <v>614</v>
      </c>
      <c r="B626" s="3" t="s">
        <v>7241</v>
      </c>
      <c r="C626" s="3" t="s">
        <v>7242</v>
      </c>
      <c r="D626" s="3" t="s">
        <v>7243</v>
      </c>
      <c r="E626" s="3" t="s">
        <v>7244</v>
      </c>
      <c r="F626" s="357" t="s">
        <v>14747</v>
      </c>
      <c r="G626" s="190">
        <f>'BARRA LAM. PIATTA'!$J$46</f>
        <v>0</v>
      </c>
      <c r="I626" s="190">
        <f t="shared" si="9"/>
        <v>0</v>
      </c>
    </row>
    <row r="627" spans="1:9" ht="12.75" customHeight="1">
      <c r="A627" s="2">
        <v>615</v>
      </c>
      <c r="B627" s="3" t="s">
        <v>7245</v>
      </c>
      <c r="C627" s="3" t="s">
        <v>7246</v>
      </c>
      <c r="D627" s="3" t="s">
        <v>7247</v>
      </c>
      <c r="E627" s="3" t="s">
        <v>7248</v>
      </c>
      <c r="F627" s="357" t="s">
        <v>14747</v>
      </c>
      <c r="G627" s="190">
        <f>'BARRA LAM. PIATTA'!$J$46</f>
        <v>0</v>
      </c>
      <c r="I627" s="190">
        <f t="shared" si="9"/>
        <v>0</v>
      </c>
    </row>
    <row r="628" spans="1:9" ht="12.75" customHeight="1">
      <c r="A628" s="2">
        <v>616</v>
      </c>
      <c r="B628" s="3" t="s">
        <v>7249</v>
      </c>
      <c r="C628" s="3" t="s">
        <v>7250</v>
      </c>
      <c r="D628" s="3" t="s">
        <v>7251</v>
      </c>
      <c r="E628" s="3" t="s">
        <v>7252</v>
      </c>
      <c r="F628" s="357" t="s">
        <v>14747</v>
      </c>
      <c r="G628" s="190">
        <f>'BARRA LAM. PIATTA'!$J$46</f>
        <v>0</v>
      </c>
      <c r="I628" s="190">
        <f t="shared" si="9"/>
        <v>0</v>
      </c>
    </row>
    <row r="629" spans="1:9" ht="12.75" customHeight="1">
      <c r="A629" s="2">
        <v>617</v>
      </c>
      <c r="B629" s="3" t="s">
        <v>7253</v>
      </c>
      <c r="C629" s="3" t="s">
        <v>7254</v>
      </c>
      <c r="D629" s="3" t="s">
        <v>7255</v>
      </c>
      <c r="E629" s="3" t="s">
        <v>7256</v>
      </c>
      <c r="F629" s="357" t="s">
        <v>14747</v>
      </c>
      <c r="I629" s="190">
        <f t="shared" si="9"/>
        <v>0</v>
      </c>
    </row>
    <row r="630" spans="1:9" ht="12.75" customHeight="1">
      <c r="A630" s="2">
        <v>618</v>
      </c>
      <c r="B630" s="3" t="s">
        <v>7257</v>
      </c>
      <c r="C630" s="3" t="s">
        <v>7258</v>
      </c>
      <c r="D630" s="3" t="s">
        <v>7259</v>
      </c>
      <c r="E630" s="3" t="s">
        <v>7260</v>
      </c>
      <c r="F630" s="357" t="s">
        <v>14747</v>
      </c>
      <c r="G630" s="190">
        <f>'BARRA LAM. PIATTA'!D48</f>
        <v>0.55000000000000004</v>
      </c>
      <c r="I630" s="190">
        <f t="shared" si="9"/>
        <v>0</v>
      </c>
    </row>
    <row r="631" spans="1:9" ht="12.75" customHeight="1">
      <c r="A631" s="2">
        <v>619</v>
      </c>
      <c r="B631" s="3" t="s">
        <v>7261</v>
      </c>
      <c r="C631" s="3" t="s">
        <v>7262</v>
      </c>
      <c r="D631" s="3" t="s">
        <v>7263</v>
      </c>
      <c r="E631" s="3" t="s">
        <v>7264</v>
      </c>
      <c r="F631" s="357" t="s">
        <v>14747</v>
      </c>
      <c r="G631" s="190">
        <f>'BARRA LAM. PIATTA'!$J$48</f>
        <v>0</v>
      </c>
      <c r="I631" s="190">
        <f t="shared" si="9"/>
        <v>0</v>
      </c>
    </row>
    <row r="632" spans="1:9" ht="12.75" customHeight="1">
      <c r="A632" s="2">
        <v>620</v>
      </c>
      <c r="B632" s="3" t="s">
        <v>7265</v>
      </c>
      <c r="C632" s="3" t="s">
        <v>7266</v>
      </c>
      <c r="D632" s="3" t="s">
        <v>7267</v>
      </c>
      <c r="E632" s="3" t="s">
        <v>7268</v>
      </c>
      <c r="F632" s="357" t="s">
        <v>14747</v>
      </c>
      <c r="G632" s="190">
        <f>'BARRA LAM. PIATTA'!$J$48</f>
        <v>0</v>
      </c>
      <c r="I632" s="190">
        <f t="shared" si="9"/>
        <v>0</v>
      </c>
    </row>
    <row r="633" spans="1:9" ht="12.75" customHeight="1">
      <c r="A633" s="2">
        <v>621</v>
      </c>
      <c r="B633" s="3" t="s">
        <v>7269</v>
      </c>
      <c r="C633" s="3" t="s">
        <v>7270</v>
      </c>
      <c r="D633" s="3" t="s">
        <v>7271</v>
      </c>
      <c r="E633" s="3" t="s">
        <v>7272</v>
      </c>
      <c r="F633" s="357" t="s">
        <v>14747</v>
      </c>
      <c r="G633" s="190">
        <f>'BARRA LAM. PIATTA'!$J$48</f>
        <v>0</v>
      </c>
      <c r="I633" s="190">
        <f t="shared" si="9"/>
        <v>0</v>
      </c>
    </row>
    <row r="634" spans="1:9" ht="12.75" customHeight="1">
      <c r="A634" s="2">
        <v>622</v>
      </c>
      <c r="B634" s="3" t="s">
        <v>7273</v>
      </c>
      <c r="C634" s="3" t="s">
        <v>7274</v>
      </c>
      <c r="D634" s="3" t="s">
        <v>7275</v>
      </c>
      <c r="E634" s="3" t="s">
        <v>7276</v>
      </c>
      <c r="F634" s="357" t="s">
        <v>14747</v>
      </c>
      <c r="G634" s="190">
        <f>'BARRA LAM. PIATTA'!$J$48</f>
        <v>0</v>
      </c>
      <c r="I634" s="190">
        <f t="shared" si="9"/>
        <v>0</v>
      </c>
    </row>
    <row r="635" spans="1:9" ht="12.75" customHeight="1">
      <c r="A635" s="2">
        <v>623</v>
      </c>
      <c r="B635" s="3" t="s">
        <v>7277</v>
      </c>
      <c r="C635" s="3" t="s">
        <v>7278</v>
      </c>
      <c r="D635" s="3" t="s">
        <v>7279</v>
      </c>
      <c r="E635" s="3" t="s">
        <v>7280</v>
      </c>
      <c r="F635" s="357" t="s">
        <v>14747</v>
      </c>
      <c r="G635" s="190">
        <f>'BARRA LAM. PIATTA'!$J$48</f>
        <v>0</v>
      </c>
      <c r="I635" s="190">
        <f t="shared" si="9"/>
        <v>0</v>
      </c>
    </row>
    <row r="636" spans="1:9" ht="12.75" customHeight="1">
      <c r="A636" s="2">
        <v>624</v>
      </c>
      <c r="B636" s="3" t="s">
        <v>7281</v>
      </c>
      <c r="C636" s="3" t="s">
        <v>7282</v>
      </c>
      <c r="D636" s="3" t="s">
        <v>7283</v>
      </c>
      <c r="E636" s="3" t="s">
        <v>7284</v>
      </c>
      <c r="F636" s="357" t="s">
        <v>14747</v>
      </c>
      <c r="G636" s="190">
        <f>'BARRA LAM. PIATTA'!$J$48</f>
        <v>0</v>
      </c>
      <c r="I636" s="190">
        <f t="shared" si="9"/>
        <v>0</v>
      </c>
    </row>
    <row r="637" spans="1:9" ht="12.75" customHeight="1">
      <c r="A637" s="2">
        <v>625</v>
      </c>
      <c r="B637" s="3" t="s">
        <v>7285</v>
      </c>
      <c r="C637" s="3" t="s">
        <v>7286</v>
      </c>
      <c r="D637" s="3" t="s">
        <v>7287</v>
      </c>
      <c r="E637" s="3" t="s">
        <v>7288</v>
      </c>
      <c r="F637" s="357" t="s">
        <v>14747</v>
      </c>
      <c r="I637" s="190">
        <f t="shared" si="9"/>
        <v>0</v>
      </c>
    </row>
    <row r="638" spans="1:9" ht="12.75" customHeight="1">
      <c r="A638" s="2">
        <v>626</v>
      </c>
      <c r="B638" s="3" t="s">
        <v>7289</v>
      </c>
      <c r="C638" s="3" t="s">
        <v>7290</v>
      </c>
      <c r="D638" s="3" t="s">
        <v>7291</v>
      </c>
      <c r="E638" s="3" t="s">
        <v>7292</v>
      </c>
      <c r="F638" s="357" t="s">
        <v>14747</v>
      </c>
      <c r="G638" s="190">
        <f>'BARRA LAM. PIATTA'!$J$50</f>
        <v>0</v>
      </c>
      <c r="I638" s="190">
        <f t="shared" si="9"/>
        <v>0</v>
      </c>
    </row>
    <row r="639" spans="1:9" ht="12.75" customHeight="1">
      <c r="A639" s="2">
        <v>627</v>
      </c>
      <c r="B639" s="3" t="s">
        <v>7293</v>
      </c>
      <c r="C639" s="3" t="s">
        <v>7294</v>
      </c>
      <c r="D639" s="3" t="s">
        <v>7295</v>
      </c>
      <c r="E639" s="3" t="s">
        <v>7296</v>
      </c>
      <c r="F639" s="357" t="s">
        <v>14747</v>
      </c>
      <c r="G639" s="190">
        <f>'BARRA LAM. PIATTA'!$J$50</f>
        <v>0</v>
      </c>
      <c r="I639" s="190">
        <f t="shared" si="9"/>
        <v>0</v>
      </c>
    </row>
    <row r="640" spans="1:9" ht="12.75" customHeight="1">
      <c r="A640" s="2">
        <v>628</v>
      </c>
      <c r="B640" s="3" t="s">
        <v>7297</v>
      </c>
      <c r="C640" s="3" t="s">
        <v>7298</v>
      </c>
      <c r="D640" s="3" t="s">
        <v>7299</v>
      </c>
      <c r="E640" s="3" t="s">
        <v>7300</v>
      </c>
      <c r="F640" s="357" t="s">
        <v>14747</v>
      </c>
      <c r="G640" s="190">
        <f>'BARRA LAM. PIATTA'!$J$50</f>
        <v>0</v>
      </c>
      <c r="I640" s="190">
        <f t="shared" si="9"/>
        <v>0</v>
      </c>
    </row>
    <row r="641" spans="1:9" ht="12.75" customHeight="1">
      <c r="A641" s="2">
        <v>629</v>
      </c>
      <c r="B641" s="3" t="s">
        <v>7301</v>
      </c>
      <c r="C641" s="3" t="s">
        <v>7302</v>
      </c>
      <c r="D641" s="3" t="s">
        <v>7303</v>
      </c>
      <c r="E641" s="3" t="s">
        <v>7304</v>
      </c>
      <c r="F641" s="357" t="s">
        <v>14747</v>
      </c>
      <c r="G641" s="190">
        <f>'BARRA LAM. PIATTA'!$J$50</f>
        <v>0</v>
      </c>
      <c r="I641" s="190">
        <f t="shared" si="9"/>
        <v>0</v>
      </c>
    </row>
    <row r="642" spans="1:9" ht="12.75" customHeight="1">
      <c r="A642" s="2">
        <v>630</v>
      </c>
      <c r="B642" s="3" t="s">
        <v>7305</v>
      </c>
      <c r="C642" s="3" t="s">
        <v>7306</v>
      </c>
      <c r="D642" s="3" t="s">
        <v>7307</v>
      </c>
      <c r="E642" s="3" t="s">
        <v>7308</v>
      </c>
      <c r="F642" s="357" t="s">
        <v>14747</v>
      </c>
      <c r="G642" s="190">
        <f>'BARRA LAM. PIATTA'!$J$50</f>
        <v>0</v>
      </c>
      <c r="I642" s="190">
        <f t="shared" si="9"/>
        <v>0</v>
      </c>
    </row>
    <row r="643" spans="1:9" ht="12.75" customHeight="1">
      <c r="A643" s="2">
        <v>631</v>
      </c>
      <c r="B643" s="3" t="s">
        <v>7309</v>
      </c>
      <c r="C643" s="3" t="s">
        <v>7310</v>
      </c>
      <c r="D643" s="3" t="s">
        <v>7311</v>
      </c>
      <c r="E643" s="3" t="s">
        <v>7312</v>
      </c>
      <c r="F643" s="357" t="s">
        <v>14747</v>
      </c>
      <c r="I643" s="190">
        <f t="shared" si="9"/>
        <v>0</v>
      </c>
    </row>
    <row r="644" spans="1:9" ht="12.75" customHeight="1">
      <c r="A644" s="2">
        <v>632</v>
      </c>
      <c r="B644" s="3" t="s">
        <v>7313</v>
      </c>
      <c r="C644" s="3" t="s">
        <v>7314</v>
      </c>
      <c r="D644" s="3" t="s">
        <v>7315</v>
      </c>
      <c r="E644" s="3" t="s">
        <v>7316</v>
      </c>
      <c r="F644" s="357" t="s">
        <v>14747</v>
      </c>
      <c r="G644" s="190">
        <f>'BARRA LAM. PIATTA'!F52</f>
        <v>0.08</v>
      </c>
      <c r="I644" s="190">
        <f t="shared" si="9"/>
        <v>0</v>
      </c>
    </row>
    <row r="645" spans="1:9" ht="12.75" customHeight="1">
      <c r="A645" s="2">
        <v>633</v>
      </c>
      <c r="B645" s="3" t="s">
        <v>7317</v>
      </c>
      <c r="C645" s="3" t="s">
        <v>7318</v>
      </c>
      <c r="D645" s="3" t="s">
        <v>7319</v>
      </c>
      <c r="E645" s="3" t="s">
        <v>7320</v>
      </c>
      <c r="F645" s="357" t="s">
        <v>14747</v>
      </c>
      <c r="G645" s="190">
        <f>'BARRA LAM. PIATTA'!$J$52</f>
        <v>0</v>
      </c>
      <c r="I645" s="190">
        <f t="shared" si="9"/>
        <v>0</v>
      </c>
    </row>
    <row r="646" spans="1:9" ht="12.75" customHeight="1">
      <c r="A646" s="2">
        <v>634</v>
      </c>
      <c r="B646" s="3" t="s">
        <v>7321</v>
      </c>
      <c r="C646" s="3" t="s">
        <v>7322</v>
      </c>
      <c r="D646" s="3" t="s">
        <v>7323</v>
      </c>
      <c r="E646" s="3" t="s">
        <v>7324</v>
      </c>
      <c r="F646" s="357" t="s">
        <v>14747</v>
      </c>
      <c r="G646" s="190">
        <f>'BARRA LAM. PIATTA'!$J$52</f>
        <v>0</v>
      </c>
      <c r="I646" s="190">
        <f t="shared" si="9"/>
        <v>0</v>
      </c>
    </row>
    <row r="647" spans="1:9" ht="12.75" customHeight="1">
      <c r="A647" s="2">
        <v>635</v>
      </c>
      <c r="B647" s="3" t="s">
        <v>7325</v>
      </c>
      <c r="C647" s="3" t="s">
        <v>7326</v>
      </c>
      <c r="D647" s="3" t="s">
        <v>7327</v>
      </c>
      <c r="E647" s="3" t="s">
        <v>7328</v>
      </c>
      <c r="F647" s="357" t="s">
        <v>14747</v>
      </c>
      <c r="G647" s="190">
        <f>'BARRA LAM. PIATTA'!$J$52</f>
        <v>0</v>
      </c>
      <c r="I647" s="190">
        <f t="shared" si="9"/>
        <v>0</v>
      </c>
    </row>
    <row r="648" spans="1:9" ht="12.75" customHeight="1">
      <c r="A648" s="2">
        <v>636</v>
      </c>
      <c r="B648" s="3" t="s">
        <v>7329</v>
      </c>
      <c r="C648" s="3" t="s">
        <v>7330</v>
      </c>
      <c r="D648" s="3" t="s">
        <v>7331</v>
      </c>
      <c r="E648" s="3" t="s">
        <v>7332</v>
      </c>
      <c r="F648" s="357" t="s">
        <v>14747</v>
      </c>
      <c r="G648" s="190">
        <f>'BARRA LAM. PIATTA'!$J$52</f>
        <v>0</v>
      </c>
      <c r="I648" s="190">
        <f t="shared" si="9"/>
        <v>0</v>
      </c>
    </row>
    <row r="649" spans="1:9" ht="12.75" customHeight="1">
      <c r="A649" s="2">
        <v>637</v>
      </c>
      <c r="B649" s="3" t="s">
        <v>7333</v>
      </c>
      <c r="C649" s="3" t="s">
        <v>7334</v>
      </c>
      <c r="D649" s="3" t="s">
        <v>7335</v>
      </c>
      <c r="E649" s="3" t="s">
        <v>7336</v>
      </c>
      <c r="F649" s="357" t="s">
        <v>14747</v>
      </c>
      <c r="G649" s="190">
        <f>'BARRA LAM. PIATTA'!$J$52</f>
        <v>0</v>
      </c>
      <c r="I649" s="190">
        <f t="shared" si="9"/>
        <v>0</v>
      </c>
    </row>
    <row r="650" spans="1:9" ht="12.75" customHeight="1">
      <c r="A650" s="2">
        <v>638</v>
      </c>
      <c r="B650" s="3" t="s">
        <v>7337</v>
      </c>
      <c r="C650" s="3" t="s">
        <v>7338</v>
      </c>
      <c r="D650" s="3" t="s">
        <v>7339</v>
      </c>
      <c r="E650" s="3" t="s">
        <v>7340</v>
      </c>
      <c r="F650" s="357" t="s">
        <v>14747</v>
      </c>
      <c r="G650" s="190">
        <f>'BARRA LAM. PIATTA'!$J$52</f>
        <v>0</v>
      </c>
      <c r="I650" s="190">
        <f t="shared" si="9"/>
        <v>0</v>
      </c>
    </row>
    <row r="651" spans="1:9" ht="12.75" customHeight="1">
      <c r="A651" s="2">
        <v>639</v>
      </c>
      <c r="B651" s="3" t="s">
        <v>7341</v>
      </c>
      <c r="C651" s="3" t="s">
        <v>7342</v>
      </c>
      <c r="D651" s="3" t="s">
        <v>7343</v>
      </c>
      <c r="E651" s="3" t="s">
        <v>7344</v>
      </c>
      <c r="F651" s="357" t="s">
        <v>14747</v>
      </c>
      <c r="I651" s="190">
        <f t="shared" si="9"/>
        <v>0</v>
      </c>
    </row>
    <row r="652" spans="1:9" ht="12.75" customHeight="1">
      <c r="A652" s="2">
        <v>640</v>
      </c>
      <c r="B652" s="3" t="s">
        <v>7345</v>
      </c>
      <c r="C652" s="3" t="s">
        <v>7346</v>
      </c>
      <c r="D652" s="3" t="s">
        <v>7347</v>
      </c>
      <c r="E652" s="3" t="s">
        <v>7348</v>
      </c>
      <c r="F652" s="357" t="s">
        <v>14747</v>
      </c>
      <c r="G652" s="190">
        <f>'BARRA LAM. PIATTA'!N54</f>
        <v>0</v>
      </c>
      <c r="I652" s="190">
        <f t="shared" si="9"/>
        <v>0</v>
      </c>
    </row>
    <row r="653" spans="1:9" ht="12.75" customHeight="1">
      <c r="A653" s="2">
        <v>641</v>
      </c>
      <c r="B653" s="3" t="s">
        <v>7349</v>
      </c>
      <c r="C653" s="3" t="s">
        <v>7350</v>
      </c>
      <c r="D653" s="3" t="s">
        <v>7351</v>
      </c>
      <c r="E653" s="3" t="s">
        <v>7352</v>
      </c>
      <c r="F653" s="357" t="s">
        <v>14747</v>
      </c>
      <c r="G653" s="190">
        <f>'BARRA LAM. PIATTA'!$L$56</f>
        <v>0</v>
      </c>
      <c r="I653" s="190">
        <f t="shared" si="9"/>
        <v>0</v>
      </c>
    </row>
    <row r="654" spans="1:9" ht="12.75" customHeight="1">
      <c r="A654" s="2">
        <v>642</v>
      </c>
      <c r="B654" s="3" t="s">
        <v>7353</v>
      </c>
      <c r="C654" s="3" t="s">
        <v>7354</v>
      </c>
      <c r="D654" s="3" t="s">
        <v>7355</v>
      </c>
      <c r="E654" s="3" t="s">
        <v>7356</v>
      </c>
      <c r="F654" s="357" t="s">
        <v>14747</v>
      </c>
      <c r="G654" s="190">
        <f>'BARRA LAM. PIATTA'!$L$56</f>
        <v>0</v>
      </c>
      <c r="I654" s="190">
        <f t="shared" si="9"/>
        <v>0</v>
      </c>
    </row>
    <row r="655" spans="1:9" ht="12.75" customHeight="1">
      <c r="A655" s="2">
        <v>643</v>
      </c>
      <c r="B655" s="3" t="s">
        <v>7357</v>
      </c>
      <c r="C655" s="3" t="s">
        <v>7358</v>
      </c>
      <c r="D655" s="3" t="s">
        <v>7359</v>
      </c>
      <c r="E655" s="3" t="s">
        <v>7360</v>
      </c>
      <c r="F655" s="357" t="s">
        <v>14747</v>
      </c>
      <c r="G655" s="190">
        <f>'BARRA LAM. PIATTA'!$L$56</f>
        <v>0</v>
      </c>
      <c r="I655" s="190">
        <f t="shared" si="9"/>
        <v>0</v>
      </c>
    </row>
    <row r="656" spans="1:9" ht="12.75" customHeight="1">
      <c r="A656" s="2">
        <v>644</v>
      </c>
      <c r="B656" s="3" t="s">
        <v>7361</v>
      </c>
      <c r="C656" s="3" t="s">
        <v>7362</v>
      </c>
      <c r="D656" s="3" t="s">
        <v>7363</v>
      </c>
      <c r="E656" s="3" t="s">
        <v>7364</v>
      </c>
      <c r="F656" s="357" t="s">
        <v>14747</v>
      </c>
      <c r="G656" s="190">
        <f>'BARRA LAM. PIATTA'!$L$56</f>
        <v>0</v>
      </c>
      <c r="I656" s="190">
        <f t="shared" si="9"/>
        <v>0</v>
      </c>
    </row>
    <row r="657" spans="1:9" ht="12.75" customHeight="1">
      <c r="A657" s="2">
        <v>645</v>
      </c>
      <c r="B657" s="3" t="s">
        <v>7365</v>
      </c>
      <c r="C657" s="3" t="s">
        <v>7366</v>
      </c>
      <c r="D657" s="3" t="s">
        <v>7367</v>
      </c>
      <c r="E657" s="3" t="s">
        <v>7368</v>
      </c>
      <c r="F657" s="357" t="s">
        <v>14747</v>
      </c>
      <c r="G657" s="190">
        <f>'BARRA LAM. PIATTA'!$L$56</f>
        <v>0</v>
      </c>
      <c r="I657" s="190">
        <f t="shared" si="9"/>
        <v>0</v>
      </c>
    </row>
    <row r="658" spans="1:9" ht="12.75" customHeight="1">
      <c r="A658" s="2">
        <v>646</v>
      </c>
      <c r="B658" s="3" t="s">
        <v>7369</v>
      </c>
      <c r="C658" s="3" t="s">
        <v>7370</v>
      </c>
      <c r="D658" s="3" t="s">
        <v>7371</v>
      </c>
      <c r="E658" s="3" t="s">
        <v>7372</v>
      </c>
      <c r="F658" s="357" t="s">
        <v>14747</v>
      </c>
      <c r="G658" s="190">
        <f>'BARRA LAM. PIATTA'!L60</f>
        <v>0</v>
      </c>
      <c r="I658" s="190">
        <f t="shared" si="9"/>
        <v>0</v>
      </c>
    </row>
    <row r="659" spans="1:9" ht="12.75" customHeight="1">
      <c r="A659" s="2">
        <v>647</v>
      </c>
      <c r="B659" s="3" t="s">
        <v>7373</v>
      </c>
      <c r="C659" s="3" t="s">
        <v>7374</v>
      </c>
      <c r="D659" s="3" t="s">
        <v>7375</v>
      </c>
      <c r="E659" s="3" t="s">
        <v>7376</v>
      </c>
      <c r="F659" s="357" t="s">
        <v>14747</v>
      </c>
      <c r="G659" s="190">
        <f>'BARRA LAM. PIATTA'!N60</f>
        <v>0</v>
      </c>
      <c r="I659" s="190">
        <f t="shared" si="9"/>
        <v>0</v>
      </c>
    </row>
    <row r="660" spans="1:9" ht="12.75" customHeight="1">
      <c r="A660" s="2">
        <v>648</v>
      </c>
      <c r="B660" s="3" t="s">
        <v>7377</v>
      </c>
      <c r="C660" s="3" t="s">
        <v>7378</v>
      </c>
      <c r="D660" s="3" t="s">
        <v>7379</v>
      </c>
      <c r="E660" s="3" t="s">
        <v>7380</v>
      </c>
      <c r="F660" s="357" t="s">
        <v>14747</v>
      </c>
      <c r="G660" s="190">
        <f>'BARRA LAM. PIATTA'!P60</f>
        <v>0</v>
      </c>
      <c r="I660" s="190">
        <f t="shared" si="9"/>
        <v>0</v>
      </c>
    </row>
    <row r="661" spans="1:9" ht="12.75" customHeight="1">
      <c r="A661" s="2">
        <v>649</v>
      </c>
      <c r="B661" s="3" t="s">
        <v>13856</v>
      </c>
      <c r="C661" s="3" t="s">
        <v>2344</v>
      </c>
      <c r="D661" s="3" t="s">
        <v>1798</v>
      </c>
      <c r="E661" s="3" t="s">
        <v>1233</v>
      </c>
      <c r="F661" s="357" t="s">
        <v>14747</v>
      </c>
    </row>
    <row r="662" spans="1:9" ht="12.75" customHeight="1">
      <c r="A662" s="2">
        <v>650</v>
      </c>
      <c r="B662" s="3" t="s">
        <v>7381</v>
      </c>
      <c r="C662" s="3" t="s">
        <v>7382</v>
      </c>
      <c r="D662" s="3" t="s">
        <v>7383</v>
      </c>
      <c r="E662" s="3" t="s">
        <v>7384</v>
      </c>
      <c r="F662" s="357" t="s">
        <v>14747</v>
      </c>
      <c r="I662" s="190">
        <f t="shared" si="9"/>
        <v>0</v>
      </c>
    </row>
    <row r="663" spans="1:9" ht="12.75" customHeight="1">
      <c r="A663" s="2">
        <v>651</v>
      </c>
      <c r="B663" s="3" t="s">
        <v>7385</v>
      </c>
      <c r="C663" s="3" t="s">
        <v>7386</v>
      </c>
      <c r="D663" s="3" t="s">
        <v>7387</v>
      </c>
      <c r="E663" s="3" t="s">
        <v>7388</v>
      </c>
      <c r="F663" s="357" t="s">
        <v>14747</v>
      </c>
      <c r="I663" s="190">
        <f t="shared" ref="I663:I726" si="10">IF(F663="KZ",0,G663+H663)</f>
        <v>0</v>
      </c>
    </row>
    <row r="664" spans="1:9" ht="12.75" customHeight="1">
      <c r="A664" s="2">
        <v>652</v>
      </c>
      <c r="B664" s="3" t="s">
        <v>7389</v>
      </c>
      <c r="C664" s="3" t="s">
        <v>3710</v>
      </c>
      <c r="D664" s="3" t="s">
        <v>3711</v>
      </c>
      <c r="E664" s="3" t="s">
        <v>3712</v>
      </c>
      <c r="F664" s="357" t="s">
        <v>14747</v>
      </c>
      <c r="I664" s="190">
        <f t="shared" si="10"/>
        <v>0</v>
      </c>
    </row>
    <row r="665" spans="1:9" ht="12.75" customHeight="1">
      <c r="A665" s="2">
        <v>653</v>
      </c>
      <c r="B665" s="3" t="s">
        <v>3713</v>
      </c>
      <c r="C665" s="3" t="s">
        <v>3714</v>
      </c>
      <c r="D665" s="3" t="s">
        <v>3715</v>
      </c>
      <c r="E665" s="3" t="s">
        <v>3716</v>
      </c>
      <c r="F665" s="357" t="s">
        <v>14747</v>
      </c>
      <c r="I665" s="190">
        <f t="shared" si="10"/>
        <v>0</v>
      </c>
    </row>
    <row r="666" spans="1:9" ht="12.75" customHeight="1">
      <c r="A666" s="2">
        <v>654</v>
      </c>
      <c r="B666" s="3" t="s">
        <v>3717</v>
      </c>
      <c r="C666" s="3" t="s">
        <v>3718</v>
      </c>
      <c r="D666" s="3"/>
      <c r="E666" s="3" t="s">
        <v>3719</v>
      </c>
      <c r="F666" s="357" t="s">
        <v>14747</v>
      </c>
      <c r="I666" s="190">
        <f t="shared" si="10"/>
        <v>0</v>
      </c>
    </row>
    <row r="667" spans="1:9" ht="12.75" customHeight="1">
      <c r="A667" s="2">
        <v>655</v>
      </c>
      <c r="B667" s="3" t="s">
        <v>3720</v>
      </c>
      <c r="C667" s="3" t="s">
        <v>3721</v>
      </c>
      <c r="D667" s="3" t="s">
        <v>3722</v>
      </c>
      <c r="E667" s="3" t="s">
        <v>3723</v>
      </c>
      <c r="F667" s="357" t="s">
        <v>14747</v>
      </c>
      <c r="I667" s="190">
        <f t="shared" si="10"/>
        <v>0</v>
      </c>
    </row>
    <row r="668" spans="1:9" ht="12.75" customHeight="1">
      <c r="A668" s="2">
        <v>656</v>
      </c>
      <c r="B668" s="3" t="s">
        <v>3724</v>
      </c>
      <c r="C668" s="3" t="s">
        <v>3725</v>
      </c>
      <c r="D668" s="3" t="s">
        <v>3726</v>
      </c>
      <c r="E668" s="3" t="s">
        <v>3727</v>
      </c>
      <c r="F668" s="357" t="s">
        <v>14747</v>
      </c>
      <c r="I668" s="190">
        <f t="shared" si="10"/>
        <v>0</v>
      </c>
    </row>
    <row r="669" spans="1:9" ht="12.75" customHeight="1">
      <c r="A669" s="2">
        <v>657</v>
      </c>
      <c r="B669" s="3" t="s">
        <v>3728</v>
      </c>
      <c r="C669" s="3" t="s">
        <v>3729</v>
      </c>
      <c r="D669" s="3" t="s">
        <v>3730</v>
      </c>
      <c r="E669" s="3" t="s">
        <v>3731</v>
      </c>
      <c r="G669" s="190">
        <f>'BARRA LAM. T. E Q.'!$C$16</f>
        <v>4.0599999999999996</v>
      </c>
      <c r="H669" s="190">
        <v>0.52</v>
      </c>
      <c r="I669" s="190">
        <f t="shared" si="10"/>
        <v>4.58</v>
      </c>
    </row>
    <row r="670" spans="1:9" ht="12.75" customHeight="1">
      <c r="A670" s="2">
        <v>658</v>
      </c>
      <c r="B670" s="3" t="s">
        <v>3732</v>
      </c>
      <c r="C670" s="3" t="s">
        <v>3733</v>
      </c>
      <c r="D670" s="3" t="s">
        <v>3734</v>
      </c>
      <c r="E670" s="3" t="s">
        <v>3735</v>
      </c>
      <c r="G670" s="190">
        <f>'BARRA LAM. T. E Q.'!$C$16</f>
        <v>4.0599999999999996</v>
      </c>
      <c r="H670" s="190">
        <v>0.52</v>
      </c>
      <c r="I670" s="190">
        <f t="shared" si="10"/>
        <v>4.58</v>
      </c>
    </row>
    <row r="671" spans="1:9" ht="12.75" customHeight="1">
      <c r="A671" s="2">
        <v>659</v>
      </c>
      <c r="B671" s="3" t="s">
        <v>3736</v>
      </c>
      <c r="C671" s="3" t="s">
        <v>3737</v>
      </c>
      <c r="D671" s="3" t="s">
        <v>3738</v>
      </c>
      <c r="E671" s="3" t="s">
        <v>3739</v>
      </c>
      <c r="G671" s="190">
        <f>'BARRA LAM. T. E Q.'!$C$16</f>
        <v>4.0599999999999996</v>
      </c>
      <c r="H671" s="190">
        <v>0.52</v>
      </c>
      <c r="I671" s="190">
        <f t="shared" si="10"/>
        <v>4.58</v>
      </c>
    </row>
    <row r="672" spans="1:9" ht="12.75" customHeight="1">
      <c r="A672" s="2">
        <v>660</v>
      </c>
      <c r="B672" s="3" t="s">
        <v>3740</v>
      </c>
      <c r="C672" s="3" t="s">
        <v>3741</v>
      </c>
      <c r="D672" s="3" t="s">
        <v>3742</v>
      </c>
      <c r="E672" s="3" t="s">
        <v>3743</v>
      </c>
      <c r="G672" s="190">
        <f>'BARRA LAM. T. E Q.'!$C$16</f>
        <v>4.0599999999999996</v>
      </c>
      <c r="H672" s="190">
        <v>0.1</v>
      </c>
      <c r="I672" s="190">
        <f t="shared" si="10"/>
        <v>4.1599999999999993</v>
      </c>
    </row>
    <row r="673" spans="1:9" ht="12.75" customHeight="1">
      <c r="A673" s="2">
        <v>661</v>
      </c>
      <c r="B673" s="3" t="s">
        <v>3744</v>
      </c>
      <c r="C673" s="3" t="s">
        <v>3745</v>
      </c>
      <c r="D673" s="3" t="s">
        <v>3746</v>
      </c>
      <c r="E673" s="3" t="s">
        <v>3747</v>
      </c>
      <c r="G673" s="190">
        <f>'BARRA LAM. T. E Q.'!$C$16</f>
        <v>4.0599999999999996</v>
      </c>
      <c r="H673" s="190">
        <v>0.1</v>
      </c>
      <c r="I673" s="190">
        <f t="shared" si="10"/>
        <v>4.1599999999999993</v>
      </c>
    </row>
    <row r="674" spans="1:9" ht="12.75" customHeight="1">
      <c r="A674" s="2">
        <v>662</v>
      </c>
      <c r="B674" s="3" t="s">
        <v>3748</v>
      </c>
      <c r="C674" s="3" t="s">
        <v>3749</v>
      </c>
      <c r="D674" s="3" t="s">
        <v>3750</v>
      </c>
      <c r="E674" s="3" t="s">
        <v>3751</v>
      </c>
      <c r="G674" s="190">
        <f>'BARRA LAM. T. E Q.'!$C$16</f>
        <v>4.0599999999999996</v>
      </c>
      <c r="H674" s="190">
        <v>0.1</v>
      </c>
      <c r="I674" s="190">
        <f t="shared" si="10"/>
        <v>4.1599999999999993</v>
      </c>
    </row>
    <row r="675" spans="1:9" ht="12.75" customHeight="1">
      <c r="A675" s="2">
        <v>663</v>
      </c>
      <c r="B675" s="3" t="s">
        <v>3752</v>
      </c>
      <c r="C675" s="3" t="s">
        <v>3753</v>
      </c>
      <c r="D675" s="3" t="s">
        <v>3754</v>
      </c>
      <c r="E675" s="3" t="s">
        <v>3755</v>
      </c>
      <c r="G675" s="190">
        <f>'BARRA LAM. T. E Q.'!$C$16</f>
        <v>4.0599999999999996</v>
      </c>
      <c r="H675" s="190">
        <v>0.1</v>
      </c>
      <c r="I675" s="190">
        <f t="shared" si="10"/>
        <v>4.1599999999999993</v>
      </c>
    </row>
    <row r="676" spans="1:9" ht="12.75" customHeight="1">
      <c r="A676" s="2">
        <v>664</v>
      </c>
      <c r="B676" s="3" t="s">
        <v>3756</v>
      </c>
      <c r="C676" s="3" t="s">
        <v>3757</v>
      </c>
      <c r="D676" s="3" t="s">
        <v>3758</v>
      </c>
      <c r="E676" s="3" t="s">
        <v>3759</v>
      </c>
      <c r="G676" s="190">
        <f>'BARRA LAM. T. E Q.'!$C$16</f>
        <v>4.0599999999999996</v>
      </c>
      <c r="H676" s="190">
        <v>0.1</v>
      </c>
      <c r="I676" s="190">
        <f t="shared" si="10"/>
        <v>4.1599999999999993</v>
      </c>
    </row>
    <row r="677" spans="1:9" ht="12.75" customHeight="1">
      <c r="A677" s="2">
        <v>665</v>
      </c>
      <c r="B677" s="3" t="s">
        <v>3760</v>
      </c>
      <c r="C677" s="3" t="s">
        <v>3761</v>
      </c>
      <c r="D677" s="3" t="s">
        <v>3762</v>
      </c>
      <c r="E677" s="3" t="s">
        <v>3763</v>
      </c>
      <c r="G677" s="190">
        <f>'BARRA LAM. T. E Q.'!$C$16</f>
        <v>4.0599999999999996</v>
      </c>
      <c r="H677" s="190">
        <v>0.1</v>
      </c>
      <c r="I677" s="190">
        <f t="shared" si="10"/>
        <v>4.1599999999999993</v>
      </c>
    </row>
    <row r="678" spans="1:9" ht="12.75" customHeight="1">
      <c r="A678" s="2">
        <v>666</v>
      </c>
      <c r="B678" s="3" t="s">
        <v>3764</v>
      </c>
      <c r="C678" s="3" t="s">
        <v>3765</v>
      </c>
      <c r="D678" s="3" t="s">
        <v>3766</v>
      </c>
      <c r="E678" s="3" t="s">
        <v>3767</v>
      </c>
      <c r="G678" s="190">
        <f>'BARRA LAM. T. E Q.'!$C$16</f>
        <v>4.0599999999999996</v>
      </c>
      <c r="H678" s="190">
        <v>0.1</v>
      </c>
      <c r="I678" s="190">
        <f t="shared" si="10"/>
        <v>4.1599999999999993</v>
      </c>
    </row>
    <row r="679" spans="1:9" ht="12.75" customHeight="1">
      <c r="A679" s="2">
        <v>667</v>
      </c>
      <c r="B679" s="3" t="s">
        <v>3768</v>
      </c>
      <c r="C679" s="3" t="s">
        <v>3769</v>
      </c>
      <c r="D679" s="3" t="s">
        <v>3770</v>
      </c>
      <c r="E679" s="3" t="s">
        <v>3771</v>
      </c>
      <c r="G679" s="190">
        <f>'BARRA LAM. T. E Q.'!$C$16</f>
        <v>4.0599999999999996</v>
      </c>
      <c r="H679" s="190">
        <v>0.1</v>
      </c>
      <c r="I679" s="190">
        <f t="shared" si="10"/>
        <v>4.1599999999999993</v>
      </c>
    </row>
    <row r="680" spans="1:9" ht="12.75" customHeight="1">
      <c r="A680" s="2">
        <v>668</v>
      </c>
      <c r="B680" s="3" t="s">
        <v>3772</v>
      </c>
      <c r="C680" s="3" t="s">
        <v>3773</v>
      </c>
      <c r="D680" s="3" t="s">
        <v>3774</v>
      </c>
      <c r="E680" s="3" t="s">
        <v>3775</v>
      </c>
      <c r="G680" s="190">
        <f>'BARRA LAM. T. E Q.'!$C$16</f>
        <v>4.0599999999999996</v>
      </c>
      <c r="H680" s="190">
        <v>0.1</v>
      </c>
      <c r="I680" s="190">
        <f t="shared" si="10"/>
        <v>4.1599999999999993</v>
      </c>
    </row>
    <row r="681" spans="1:9" ht="12.75" customHeight="1">
      <c r="A681" s="2">
        <v>669</v>
      </c>
      <c r="B681" s="3" t="s">
        <v>3776</v>
      </c>
      <c r="C681" s="3" t="s">
        <v>3777</v>
      </c>
      <c r="D681" s="3" t="s">
        <v>3778</v>
      </c>
      <c r="E681" s="3" t="s">
        <v>3779</v>
      </c>
      <c r="G681" s="190">
        <f>'BARRA LAM. T. E Q.'!$C$16</f>
        <v>4.0599999999999996</v>
      </c>
      <c r="H681" s="190">
        <v>0.1</v>
      </c>
      <c r="I681" s="190">
        <f t="shared" si="10"/>
        <v>4.1599999999999993</v>
      </c>
    </row>
    <row r="682" spans="1:9" ht="12.75" customHeight="1">
      <c r="A682" s="2">
        <v>670</v>
      </c>
      <c r="B682" s="3" t="s">
        <v>3780</v>
      </c>
      <c r="C682" s="3" t="s">
        <v>3781</v>
      </c>
      <c r="D682" s="3" t="s">
        <v>3782</v>
      </c>
      <c r="E682" s="3" t="s">
        <v>3783</v>
      </c>
      <c r="G682" s="190">
        <f>'BARRA LAM. T. E Q.'!$C$16</f>
        <v>4.0599999999999996</v>
      </c>
      <c r="H682" s="190">
        <v>0.1</v>
      </c>
      <c r="I682" s="190">
        <f t="shared" si="10"/>
        <v>4.1599999999999993</v>
      </c>
    </row>
    <row r="683" spans="1:9" ht="12.75" customHeight="1">
      <c r="A683" s="2">
        <v>671</v>
      </c>
      <c r="B683" s="3" t="s">
        <v>3784</v>
      </c>
      <c r="C683" s="3" t="s">
        <v>3785</v>
      </c>
      <c r="D683" s="3" t="s">
        <v>3786</v>
      </c>
      <c r="E683" s="3" t="s">
        <v>3787</v>
      </c>
      <c r="G683" s="190">
        <f>'BARRA LAM. T. E Q.'!$C$16</f>
        <v>4.0599999999999996</v>
      </c>
      <c r="H683" s="190">
        <v>0.1</v>
      </c>
      <c r="I683" s="190">
        <f t="shared" si="10"/>
        <v>4.1599999999999993</v>
      </c>
    </row>
    <row r="684" spans="1:9" ht="12.75" customHeight="1">
      <c r="A684" s="2">
        <v>672</v>
      </c>
      <c r="B684" s="3" t="s">
        <v>3788</v>
      </c>
      <c r="C684" s="3" t="s">
        <v>3789</v>
      </c>
      <c r="D684" s="3" t="s">
        <v>3790</v>
      </c>
      <c r="E684" s="3" t="s">
        <v>3791</v>
      </c>
      <c r="G684" s="190">
        <f>'BARRA LAM. T. E Q.'!$C$16</f>
        <v>4.0599999999999996</v>
      </c>
      <c r="H684" s="190">
        <v>0.1</v>
      </c>
      <c r="I684" s="190">
        <f t="shared" si="10"/>
        <v>4.1599999999999993</v>
      </c>
    </row>
    <row r="685" spans="1:9" ht="12.75" customHeight="1">
      <c r="A685" s="2">
        <v>673</v>
      </c>
      <c r="B685" s="3" t="s">
        <v>3792</v>
      </c>
      <c r="C685" s="3" t="s">
        <v>3793</v>
      </c>
      <c r="D685" s="3" t="s">
        <v>3794</v>
      </c>
      <c r="E685" s="3" t="s">
        <v>3795</v>
      </c>
      <c r="F685" s="357" t="s">
        <v>14747</v>
      </c>
      <c r="I685" s="190">
        <f t="shared" si="10"/>
        <v>0</v>
      </c>
    </row>
    <row r="686" spans="1:9" ht="12.75" customHeight="1">
      <c r="A686" s="2">
        <v>674</v>
      </c>
      <c r="B686" s="3" t="s">
        <v>3796</v>
      </c>
      <c r="C686" s="3" t="s">
        <v>3797</v>
      </c>
      <c r="D686" s="3" t="s">
        <v>3798</v>
      </c>
      <c r="E686" s="3" t="s">
        <v>3799</v>
      </c>
      <c r="F686" s="357" t="s">
        <v>14747</v>
      </c>
      <c r="I686" s="190">
        <f t="shared" si="10"/>
        <v>0</v>
      </c>
    </row>
    <row r="687" spans="1:9" ht="12.75" customHeight="1">
      <c r="A687" s="2">
        <v>675</v>
      </c>
      <c r="B687" s="3" t="s">
        <v>3800</v>
      </c>
      <c r="C687" s="3" t="s">
        <v>3801</v>
      </c>
      <c r="D687" s="3" t="s">
        <v>3802</v>
      </c>
      <c r="E687" s="3" t="s">
        <v>3803</v>
      </c>
      <c r="F687" s="357" t="s">
        <v>14747</v>
      </c>
      <c r="I687" s="190">
        <f t="shared" si="10"/>
        <v>0</v>
      </c>
    </row>
    <row r="688" spans="1:9" ht="12.75" customHeight="1">
      <c r="A688" s="2">
        <v>676</v>
      </c>
      <c r="B688" s="3" t="s">
        <v>3804</v>
      </c>
      <c r="C688" s="3" t="s">
        <v>3805</v>
      </c>
      <c r="D688" s="3"/>
      <c r="E688" s="3" t="s">
        <v>3806</v>
      </c>
      <c r="F688" s="357" t="s">
        <v>14747</v>
      </c>
      <c r="I688" s="190">
        <f t="shared" si="10"/>
        <v>0</v>
      </c>
    </row>
    <row r="689" spans="1:9" ht="12.75" customHeight="1">
      <c r="A689" s="2">
        <v>677</v>
      </c>
      <c r="B689" s="3" t="s">
        <v>3807</v>
      </c>
      <c r="C689" s="3" t="s">
        <v>3808</v>
      </c>
      <c r="D689" s="3" t="s">
        <v>3809</v>
      </c>
      <c r="E689" s="3" t="s">
        <v>3810</v>
      </c>
      <c r="F689" s="357" t="s">
        <v>14747</v>
      </c>
      <c r="I689" s="190">
        <f t="shared" si="10"/>
        <v>0</v>
      </c>
    </row>
    <row r="690" spans="1:9" ht="12.75" customHeight="1">
      <c r="A690" s="2">
        <v>678</v>
      </c>
      <c r="B690" s="3" t="s">
        <v>3811</v>
      </c>
      <c r="C690" s="3" t="s">
        <v>7475</v>
      </c>
      <c r="D690" s="3" t="s">
        <v>7476</v>
      </c>
      <c r="E690" s="3" t="s">
        <v>7477</v>
      </c>
      <c r="F690" s="357" t="s">
        <v>14747</v>
      </c>
      <c r="I690" s="190">
        <f t="shared" si="10"/>
        <v>0</v>
      </c>
    </row>
    <row r="691" spans="1:9" ht="12.75" customHeight="1">
      <c r="A691" s="2">
        <v>679</v>
      </c>
      <c r="B691" s="3" t="s">
        <v>7478</v>
      </c>
      <c r="C691" s="3" t="s">
        <v>7479</v>
      </c>
      <c r="D691" s="3" t="s">
        <v>7480</v>
      </c>
      <c r="E691" s="3" t="s">
        <v>7481</v>
      </c>
      <c r="F691" s="357" t="s">
        <v>14747</v>
      </c>
      <c r="I691" s="190">
        <f t="shared" si="10"/>
        <v>0</v>
      </c>
    </row>
    <row r="692" spans="1:9" ht="12.75" customHeight="1">
      <c r="A692" s="2">
        <v>680</v>
      </c>
      <c r="B692" s="3" t="s">
        <v>7482</v>
      </c>
      <c r="C692" s="3" t="s">
        <v>7483</v>
      </c>
      <c r="D692" s="3" t="s">
        <v>7484</v>
      </c>
      <c r="E692" s="3" t="s">
        <v>7485</v>
      </c>
      <c r="F692" s="357" t="s">
        <v>14747</v>
      </c>
      <c r="I692" s="190">
        <f t="shared" si="10"/>
        <v>0</v>
      </c>
    </row>
    <row r="693" spans="1:9" ht="12.75" customHeight="1">
      <c r="A693" s="2">
        <v>681</v>
      </c>
      <c r="B693" s="3" t="s">
        <v>7486</v>
      </c>
      <c r="C693" s="3" t="s">
        <v>7487</v>
      </c>
      <c r="D693" s="3" t="s">
        <v>7488</v>
      </c>
      <c r="E693" s="3" t="s">
        <v>7489</v>
      </c>
      <c r="F693" s="357" t="s">
        <v>14747</v>
      </c>
      <c r="I693" s="190">
        <f t="shared" si="10"/>
        <v>0</v>
      </c>
    </row>
    <row r="694" spans="1:9" ht="12.75" customHeight="1">
      <c r="A694" s="2">
        <v>682</v>
      </c>
      <c r="B694" s="3" t="s">
        <v>7490</v>
      </c>
      <c r="C694" s="3" t="s">
        <v>7491</v>
      </c>
      <c r="D694" s="3" t="s">
        <v>7492</v>
      </c>
      <c r="E694" s="3" t="s">
        <v>7493</v>
      </c>
      <c r="F694" s="357" t="s">
        <v>14747</v>
      </c>
      <c r="I694" s="190">
        <f t="shared" si="10"/>
        <v>0</v>
      </c>
    </row>
    <row r="695" spans="1:9" ht="12.75" customHeight="1">
      <c r="A695" s="2">
        <v>683</v>
      </c>
      <c r="B695" s="3" t="s">
        <v>7494</v>
      </c>
      <c r="C695" s="3" t="s">
        <v>7495</v>
      </c>
      <c r="D695" s="3" t="s">
        <v>7496</v>
      </c>
      <c r="E695" s="3" t="s">
        <v>7497</v>
      </c>
      <c r="F695" s="357" t="s">
        <v>14747</v>
      </c>
      <c r="I695" s="190">
        <f t="shared" si="10"/>
        <v>0</v>
      </c>
    </row>
    <row r="696" spans="1:9" ht="12.75" customHeight="1">
      <c r="A696" s="2">
        <v>684</v>
      </c>
      <c r="B696" s="3" t="s">
        <v>7498</v>
      </c>
      <c r="C696" s="3" t="s">
        <v>7499</v>
      </c>
      <c r="D696" s="3" t="s">
        <v>7500</v>
      </c>
      <c r="E696" s="3" t="s">
        <v>7501</v>
      </c>
      <c r="F696" s="357" t="s">
        <v>14747</v>
      </c>
      <c r="I696" s="190">
        <f t="shared" si="10"/>
        <v>0</v>
      </c>
    </row>
    <row r="697" spans="1:9" ht="12.75" customHeight="1">
      <c r="A697" s="2">
        <v>685</v>
      </c>
      <c r="B697" s="3" t="s">
        <v>7502</v>
      </c>
      <c r="C697" s="3" t="s">
        <v>7503</v>
      </c>
      <c r="D697" s="3" t="s">
        <v>7504</v>
      </c>
      <c r="E697" s="3" t="s">
        <v>7505</v>
      </c>
      <c r="F697" s="357" t="s">
        <v>14747</v>
      </c>
      <c r="I697" s="190">
        <f t="shared" si="10"/>
        <v>0</v>
      </c>
    </row>
    <row r="698" spans="1:9" ht="12.75" customHeight="1">
      <c r="A698" s="2">
        <v>686</v>
      </c>
      <c r="B698" s="3" t="s">
        <v>7506</v>
      </c>
      <c r="C698" s="3" t="s">
        <v>7507</v>
      </c>
      <c r="D698" s="3" t="s">
        <v>7508</v>
      </c>
      <c r="E698" s="3" t="s">
        <v>7509</v>
      </c>
      <c r="F698" s="357" t="s">
        <v>14747</v>
      </c>
      <c r="I698" s="190">
        <f t="shared" si="10"/>
        <v>0</v>
      </c>
    </row>
    <row r="699" spans="1:9" ht="12.75" customHeight="1">
      <c r="A699" s="2">
        <v>687</v>
      </c>
      <c r="B699" s="3" t="s">
        <v>7510</v>
      </c>
      <c r="C699" s="3" t="s">
        <v>7511</v>
      </c>
      <c r="D699" s="3" t="s">
        <v>7512</v>
      </c>
      <c r="E699" s="3" t="s">
        <v>7513</v>
      </c>
      <c r="F699" s="357" t="s">
        <v>14747</v>
      </c>
      <c r="I699" s="190">
        <f t="shared" si="10"/>
        <v>0</v>
      </c>
    </row>
    <row r="700" spans="1:9" ht="12.75" customHeight="1">
      <c r="A700" s="2">
        <v>688</v>
      </c>
      <c r="B700" s="3" t="s">
        <v>7514</v>
      </c>
      <c r="C700" s="3" t="s">
        <v>7515</v>
      </c>
      <c r="D700" s="3" t="s">
        <v>7516</v>
      </c>
      <c r="E700" s="3" t="s">
        <v>7517</v>
      </c>
      <c r="F700" s="357" t="s">
        <v>14747</v>
      </c>
      <c r="I700" s="190">
        <f t="shared" si="10"/>
        <v>0</v>
      </c>
    </row>
    <row r="701" spans="1:9" ht="12.75" customHeight="1">
      <c r="A701" s="2">
        <v>689</v>
      </c>
      <c r="B701" s="3" t="s">
        <v>7518</v>
      </c>
      <c r="C701" s="3" t="s">
        <v>7519</v>
      </c>
      <c r="D701" s="3" t="s">
        <v>7520</v>
      </c>
      <c r="E701" s="3" t="s">
        <v>7521</v>
      </c>
      <c r="F701" s="357" t="s">
        <v>14747</v>
      </c>
      <c r="I701" s="190">
        <f t="shared" si="10"/>
        <v>0</v>
      </c>
    </row>
    <row r="702" spans="1:9" ht="12.75" customHeight="1">
      <c r="A702" s="2">
        <v>690</v>
      </c>
      <c r="B702" s="3" t="s">
        <v>7522</v>
      </c>
      <c r="C702" s="3" t="s">
        <v>7523</v>
      </c>
      <c r="D702" s="3" t="s">
        <v>7524</v>
      </c>
      <c r="E702" s="3" t="s">
        <v>7525</v>
      </c>
      <c r="F702" s="357" t="s">
        <v>14747</v>
      </c>
      <c r="I702" s="190">
        <f t="shared" si="10"/>
        <v>0</v>
      </c>
    </row>
    <row r="703" spans="1:9" ht="12.75" customHeight="1">
      <c r="A703" s="2">
        <v>691</v>
      </c>
      <c r="B703" s="3" t="s">
        <v>7526</v>
      </c>
      <c r="C703" s="3" t="s">
        <v>7527</v>
      </c>
      <c r="D703" s="3" t="s">
        <v>7528</v>
      </c>
      <c r="E703" s="3" t="s">
        <v>7529</v>
      </c>
      <c r="F703" s="357" t="s">
        <v>14747</v>
      </c>
      <c r="I703" s="190">
        <f t="shared" si="10"/>
        <v>0</v>
      </c>
    </row>
    <row r="704" spans="1:9" ht="12.75" customHeight="1">
      <c r="A704" s="2">
        <v>692</v>
      </c>
      <c r="B704" s="3" t="s">
        <v>7530</v>
      </c>
      <c r="C704" s="3" t="s">
        <v>7531</v>
      </c>
      <c r="D704" s="3" t="s">
        <v>7532</v>
      </c>
      <c r="E704" s="3" t="s">
        <v>7533</v>
      </c>
      <c r="F704" s="357" t="s">
        <v>14747</v>
      </c>
      <c r="I704" s="190">
        <f t="shared" si="10"/>
        <v>0</v>
      </c>
    </row>
    <row r="705" spans="1:9" ht="12.75" customHeight="1">
      <c r="A705" s="2">
        <v>693</v>
      </c>
      <c r="B705" s="3" t="s">
        <v>7534</v>
      </c>
      <c r="C705" s="3" t="s">
        <v>7535</v>
      </c>
      <c r="D705" s="3" t="s">
        <v>7536</v>
      </c>
      <c r="E705" s="3" t="s">
        <v>7537</v>
      </c>
      <c r="F705" s="357" t="s">
        <v>14747</v>
      </c>
      <c r="I705" s="190">
        <f t="shared" si="10"/>
        <v>0</v>
      </c>
    </row>
    <row r="706" spans="1:9" ht="12.75" customHeight="1">
      <c r="A706" s="2">
        <v>694</v>
      </c>
      <c r="B706" s="3" t="s">
        <v>7538</v>
      </c>
      <c r="C706" s="3" t="s">
        <v>7539</v>
      </c>
      <c r="D706" s="3"/>
      <c r="E706" s="3" t="s">
        <v>7540</v>
      </c>
      <c r="F706" s="357" t="s">
        <v>14747</v>
      </c>
      <c r="I706" s="190">
        <f t="shared" si="10"/>
        <v>0</v>
      </c>
    </row>
    <row r="707" spans="1:9" ht="12.75" customHeight="1">
      <c r="A707" s="2">
        <v>695</v>
      </c>
      <c r="B707" s="3" t="s">
        <v>7541</v>
      </c>
      <c r="C707" s="3" t="s">
        <v>7542</v>
      </c>
      <c r="D707" s="3"/>
      <c r="E707" s="3" t="s">
        <v>7543</v>
      </c>
      <c r="F707" s="357" t="s">
        <v>14747</v>
      </c>
      <c r="I707" s="190">
        <f t="shared" si="10"/>
        <v>0</v>
      </c>
    </row>
    <row r="708" spans="1:9" ht="12.75" customHeight="1">
      <c r="A708" s="2">
        <v>696</v>
      </c>
      <c r="B708" s="3" t="s">
        <v>7544</v>
      </c>
      <c r="C708" s="3" t="s">
        <v>7545</v>
      </c>
      <c r="D708" s="3" t="s">
        <v>7546</v>
      </c>
      <c r="E708" s="3" t="s">
        <v>7547</v>
      </c>
      <c r="G708" s="190">
        <f>'BARRA LAM. T. E Q.'!$K$9</f>
        <v>3.9899999999999998</v>
      </c>
      <c r="I708" s="190">
        <f t="shared" si="10"/>
        <v>3.9899999999999998</v>
      </c>
    </row>
    <row r="709" spans="1:9" ht="12.75" customHeight="1">
      <c r="A709" s="2">
        <v>697</v>
      </c>
      <c r="B709" s="3" t="s">
        <v>7548</v>
      </c>
      <c r="C709" s="3" t="s">
        <v>7549</v>
      </c>
      <c r="D709" s="3" t="s">
        <v>7550</v>
      </c>
      <c r="E709" s="3" t="s">
        <v>7551</v>
      </c>
      <c r="G709" s="190">
        <f>'BARRA LAM. T. E Q.'!$K$9</f>
        <v>3.9899999999999998</v>
      </c>
      <c r="I709" s="190">
        <f t="shared" si="10"/>
        <v>3.9899999999999998</v>
      </c>
    </row>
    <row r="710" spans="1:9" ht="12.75" customHeight="1">
      <c r="A710" s="2">
        <v>698</v>
      </c>
      <c r="B710" s="3" t="s">
        <v>7552</v>
      </c>
      <c r="C710" s="3" t="s">
        <v>7553</v>
      </c>
      <c r="D710" s="3" t="s">
        <v>7554</v>
      </c>
      <c r="E710" s="3" t="s">
        <v>7555</v>
      </c>
      <c r="G710" s="190">
        <f>'BARRA LAM. T. E Q.'!$K$9</f>
        <v>3.9899999999999998</v>
      </c>
      <c r="I710" s="190">
        <f t="shared" si="10"/>
        <v>3.9899999999999998</v>
      </c>
    </row>
    <row r="711" spans="1:9" ht="12.75" customHeight="1">
      <c r="A711" s="2">
        <v>699</v>
      </c>
      <c r="B711" s="3" t="s">
        <v>7556</v>
      </c>
      <c r="C711" s="3" t="s">
        <v>7557</v>
      </c>
      <c r="D711" s="3" t="s">
        <v>7558</v>
      </c>
      <c r="E711" s="3" t="s">
        <v>7559</v>
      </c>
      <c r="G711" s="190">
        <f>'BARRA LAM. T. E Q.'!$K$9</f>
        <v>3.9899999999999998</v>
      </c>
      <c r="I711" s="190">
        <f t="shared" si="10"/>
        <v>3.9899999999999998</v>
      </c>
    </row>
    <row r="712" spans="1:9" ht="12.75" customHeight="1">
      <c r="A712" s="2">
        <v>700</v>
      </c>
      <c r="B712" s="3" t="s">
        <v>7560</v>
      </c>
      <c r="C712" s="3" t="s">
        <v>7561</v>
      </c>
      <c r="D712" s="3" t="s">
        <v>7562</v>
      </c>
      <c r="E712" s="3" t="s">
        <v>7563</v>
      </c>
      <c r="G712" s="190">
        <f>'BARRA LAM. T. E Q.'!$K$10</f>
        <v>3.69</v>
      </c>
      <c r="I712" s="190">
        <f t="shared" si="10"/>
        <v>3.69</v>
      </c>
    </row>
    <row r="713" spans="1:9" ht="12.75" customHeight="1">
      <c r="A713" s="2">
        <v>701</v>
      </c>
      <c r="B713" s="3" t="s">
        <v>3878</v>
      </c>
      <c r="C713" s="3" t="s">
        <v>3879</v>
      </c>
      <c r="D713" s="3" t="s">
        <v>3880</v>
      </c>
      <c r="E713" s="3" t="s">
        <v>3881</v>
      </c>
      <c r="G713" s="190">
        <f>'BARRA LAM. T. E Q.'!$K$10</f>
        <v>3.69</v>
      </c>
      <c r="I713" s="190">
        <f t="shared" si="10"/>
        <v>3.69</v>
      </c>
    </row>
    <row r="714" spans="1:9" ht="12.75" customHeight="1">
      <c r="A714" s="2">
        <v>702</v>
      </c>
      <c r="B714" s="3" t="s">
        <v>3882</v>
      </c>
      <c r="C714" s="3" t="s">
        <v>3883</v>
      </c>
      <c r="D714" s="3" t="s">
        <v>3884</v>
      </c>
      <c r="E714" s="3" t="s">
        <v>3885</v>
      </c>
      <c r="G714" s="190">
        <f>'BARRA LAM. T. E Q.'!$K$10</f>
        <v>3.69</v>
      </c>
      <c r="I714" s="190">
        <f t="shared" si="10"/>
        <v>3.69</v>
      </c>
    </row>
    <row r="715" spans="1:9" ht="12.75" customHeight="1">
      <c r="A715" s="2">
        <v>703</v>
      </c>
      <c r="B715" s="3" t="s">
        <v>3886</v>
      </c>
      <c r="C715" s="3" t="s">
        <v>3887</v>
      </c>
      <c r="D715" s="3" t="s">
        <v>3888</v>
      </c>
      <c r="E715" s="3" t="s">
        <v>3889</v>
      </c>
      <c r="G715" s="190">
        <f>'BARRA LAM. T. E Q.'!$K$10</f>
        <v>3.69</v>
      </c>
      <c r="I715" s="190">
        <f t="shared" si="10"/>
        <v>3.69</v>
      </c>
    </row>
    <row r="716" spans="1:9" ht="12.75" customHeight="1">
      <c r="A716" s="2">
        <v>704</v>
      </c>
      <c r="B716" s="3" t="s">
        <v>3890</v>
      </c>
      <c r="C716" s="3" t="s">
        <v>3891</v>
      </c>
      <c r="D716" s="3" t="s">
        <v>3892</v>
      </c>
      <c r="E716" s="3" t="s">
        <v>3893</v>
      </c>
      <c r="G716" s="190">
        <f>'BARRA LAM. T. E Q.'!$K$10</f>
        <v>3.69</v>
      </c>
      <c r="I716" s="190">
        <f t="shared" si="10"/>
        <v>3.69</v>
      </c>
    </row>
    <row r="717" spans="1:9" ht="12.75" customHeight="1">
      <c r="A717" s="2">
        <v>705</v>
      </c>
      <c r="B717" s="3" t="s">
        <v>3894</v>
      </c>
      <c r="C717" s="3" t="s">
        <v>3895</v>
      </c>
      <c r="D717" s="3" t="s">
        <v>3896</v>
      </c>
      <c r="E717" s="3" t="s">
        <v>3897</v>
      </c>
      <c r="G717" s="190">
        <f>'BARRA LAM. T. E Q.'!$K$10</f>
        <v>3.69</v>
      </c>
      <c r="I717" s="190">
        <f t="shared" si="10"/>
        <v>3.69</v>
      </c>
    </row>
    <row r="718" spans="1:9" ht="12.75" customHeight="1">
      <c r="A718" s="2">
        <v>706</v>
      </c>
      <c r="B718" s="3" t="s">
        <v>3898</v>
      </c>
      <c r="C718" s="3" t="s">
        <v>3899</v>
      </c>
      <c r="D718" s="3" t="s">
        <v>3900</v>
      </c>
      <c r="E718" s="3" t="s">
        <v>3901</v>
      </c>
      <c r="G718" s="190">
        <f>'BARRA LAM. T. E Q.'!$K$10</f>
        <v>3.69</v>
      </c>
      <c r="I718" s="190">
        <f t="shared" si="10"/>
        <v>3.69</v>
      </c>
    </row>
    <row r="719" spans="1:9" ht="12.75" customHeight="1">
      <c r="A719" s="2">
        <v>707</v>
      </c>
      <c r="B719" s="3" t="s">
        <v>3902</v>
      </c>
      <c r="C719" s="3" t="s">
        <v>3903</v>
      </c>
      <c r="D719" s="3" t="s">
        <v>3904</v>
      </c>
      <c r="E719" s="3" t="s">
        <v>3905</v>
      </c>
      <c r="G719" s="190">
        <f>'BARRA LAM. T. E Q.'!$K$10</f>
        <v>3.69</v>
      </c>
      <c r="I719" s="190">
        <f t="shared" si="10"/>
        <v>3.69</v>
      </c>
    </row>
    <row r="720" spans="1:9" ht="12.75" customHeight="1">
      <c r="A720" s="2">
        <v>708</v>
      </c>
      <c r="B720" s="3" t="s">
        <v>3906</v>
      </c>
      <c r="C720" s="3" t="s">
        <v>3907</v>
      </c>
      <c r="D720" s="3" t="s">
        <v>3908</v>
      </c>
      <c r="E720" s="3" t="s">
        <v>3909</v>
      </c>
      <c r="G720" s="190">
        <f>'BARRA LAM. T. E Q.'!$K$10</f>
        <v>3.69</v>
      </c>
      <c r="I720" s="190">
        <f t="shared" si="10"/>
        <v>3.69</v>
      </c>
    </row>
    <row r="721" spans="1:9" ht="12.75" customHeight="1">
      <c r="A721" s="2">
        <v>709</v>
      </c>
      <c r="B721" s="3" t="s">
        <v>3910</v>
      </c>
      <c r="C721" s="3" t="s">
        <v>3911</v>
      </c>
      <c r="D721" s="3" t="s">
        <v>3912</v>
      </c>
      <c r="E721" s="3" t="s">
        <v>3913</v>
      </c>
      <c r="G721" s="190">
        <f>'BARRA LAM. T. E Q.'!$K$10</f>
        <v>3.69</v>
      </c>
      <c r="I721" s="190">
        <f t="shared" si="10"/>
        <v>3.69</v>
      </c>
    </row>
    <row r="722" spans="1:9" ht="12.75" customHeight="1">
      <c r="A722" s="2">
        <v>710</v>
      </c>
      <c r="B722" s="3" t="s">
        <v>3914</v>
      </c>
      <c r="C722" s="3" t="s">
        <v>3915</v>
      </c>
      <c r="D722" s="3" t="s">
        <v>3916</v>
      </c>
      <c r="E722" s="3" t="s">
        <v>3917</v>
      </c>
      <c r="G722" s="190">
        <f>'BARRA LAM. T. E Q.'!$K$10</f>
        <v>3.69</v>
      </c>
      <c r="I722" s="190">
        <f t="shared" si="10"/>
        <v>3.69</v>
      </c>
    </row>
    <row r="723" spans="1:9" ht="12.75" customHeight="1">
      <c r="A723" s="2">
        <v>711</v>
      </c>
      <c r="B723" s="3" t="s">
        <v>3918</v>
      </c>
      <c r="C723" s="3" t="s">
        <v>3919</v>
      </c>
      <c r="D723" s="3" t="s">
        <v>3920</v>
      </c>
      <c r="E723" s="3" t="s">
        <v>3921</v>
      </c>
      <c r="G723" s="190">
        <f>'BARRA LAM. T. E Q.'!$K$10</f>
        <v>3.69</v>
      </c>
      <c r="I723" s="190">
        <f t="shared" si="10"/>
        <v>3.69</v>
      </c>
    </row>
    <row r="724" spans="1:9" ht="12.75" customHeight="1">
      <c r="A724" s="2">
        <v>712</v>
      </c>
      <c r="B724" s="3" t="s">
        <v>3922</v>
      </c>
      <c r="C724" s="3" t="s">
        <v>3923</v>
      </c>
      <c r="D724" s="3" t="s">
        <v>3924</v>
      </c>
      <c r="E724" s="3" t="s">
        <v>3925</v>
      </c>
      <c r="G724" s="190">
        <f>'BARRA LAM. T. E Q.'!$K$10</f>
        <v>3.69</v>
      </c>
      <c r="I724" s="190">
        <f t="shared" si="10"/>
        <v>3.69</v>
      </c>
    </row>
    <row r="725" spans="1:9" ht="12.75" customHeight="1">
      <c r="A725" s="2">
        <v>713</v>
      </c>
      <c r="B725" s="3" t="s">
        <v>3926</v>
      </c>
      <c r="C725" s="3" t="s">
        <v>3927</v>
      </c>
      <c r="D725" s="3" t="s">
        <v>3928</v>
      </c>
      <c r="E725" s="3" t="s">
        <v>3929</v>
      </c>
      <c r="G725" s="190">
        <f>'BARRA LAM. T. E Q.'!$K$10</f>
        <v>3.69</v>
      </c>
      <c r="I725" s="190">
        <f t="shared" si="10"/>
        <v>3.69</v>
      </c>
    </row>
    <row r="726" spans="1:9" ht="12.75" customHeight="1">
      <c r="A726" s="2">
        <v>714</v>
      </c>
      <c r="B726" s="3" t="s">
        <v>3930</v>
      </c>
      <c r="C726" s="3" t="s">
        <v>3931</v>
      </c>
      <c r="D726" s="3" t="s">
        <v>3932</v>
      </c>
      <c r="E726" s="3" t="s">
        <v>3933</v>
      </c>
      <c r="F726" s="357" t="s">
        <v>14747</v>
      </c>
      <c r="G726" s="190">
        <f>'BARRA LAM. T. E Q.'!$K$11</f>
        <v>4.1899999999999995</v>
      </c>
      <c r="I726" s="190">
        <f t="shared" si="10"/>
        <v>0</v>
      </c>
    </row>
    <row r="727" spans="1:9" ht="12.75" customHeight="1">
      <c r="A727" s="2">
        <v>715</v>
      </c>
      <c r="B727" s="3" t="s">
        <v>3934</v>
      </c>
      <c r="C727" s="3" t="s">
        <v>3935</v>
      </c>
      <c r="D727" s="3" t="s">
        <v>3936</v>
      </c>
      <c r="E727" s="3" t="s">
        <v>3937</v>
      </c>
      <c r="F727" s="357" t="s">
        <v>14747</v>
      </c>
      <c r="G727" s="190">
        <f>'BARRA LAM. T. E Q.'!$K$11</f>
        <v>4.1899999999999995</v>
      </c>
      <c r="I727" s="190">
        <f t="shared" ref="I727:I791" si="11">IF(F727="KZ",0,G727+H727)</f>
        <v>0</v>
      </c>
    </row>
    <row r="728" spans="1:9" ht="12.75" customHeight="1">
      <c r="A728" s="2">
        <v>716</v>
      </c>
      <c r="B728" s="3" t="s">
        <v>3938</v>
      </c>
      <c r="C728" s="3" t="s">
        <v>3939</v>
      </c>
      <c r="D728" s="3" t="s">
        <v>3940</v>
      </c>
      <c r="E728" s="3" t="s">
        <v>3941</v>
      </c>
      <c r="F728" s="357" t="s">
        <v>14747</v>
      </c>
      <c r="G728" s="190">
        <f>'BARRA LAM. T. E Q.'!$K$11</f>
        <v>4.1899999999999995</v>
      </c>
      <c r="I728" s="190">
        <f t="shared" si="11"/>
        <v>0</v>
      </c>
    </row>
    <row r="729" spans="1:9" ht="12.75" customHeight="1">
      <c r="A729" s="2">
        <v>717</v>
      </c>
      <c r="B729" s="3" t="s">
        <v>3942</v>
      </c>
      <c r="C729" s="3" t="s">
        <v>3943</v>
      </c>
      <c r="D729" s="3" t="s">
        <v>3944</v>
      </c>
      <c r="E729" s="3" t="s">
        <v>3945</v>
      </c>
      <c r="F729" s="357" t="s">
        <v>14747</v>
      </c>
      <c r="G729" s="190">
        <f>'BARRA LAM. T. E Q.'!$K$11</f>
        <v>4.1899999999999995</v>
      </c>
      <c r="I729" s="190">
        <f t="shared" si="11"/>
        <v>0</v>
      </c>
    </row>
    <row r="730" spans="1:9" ht="12.75" customHeight="1">
      <c r="A730" s="2">
        <v>718</v>
      </c>
      <c r="B730" s="3" t="s">
        <v>3946</v>
      </c>
      <c r="C730" s="3" t="s">
        <v>3947</v>
      </c>
      <c r="D730" s="3" t="s">
        <v>3948</v>
      </c>
      <c r="E730" s="3" t="s">
        <v>3949</v>
      </c>
      <c r="F730" s="357" t="s">
        <v>14747</v>
      </c>
      <c r="G730" s="190">
        <f>'BARRA LAM. T. E Q.'!$K$11</f>
        <v>4.1899999999999995</v>
      </c>
      <c r="I730" s="190">
        <f t="shared" si="11"/>
        <v>0</v>
      </c>
    </row>
    <row r="731" spans="1:9" ht="12.75" customHeight="1">
      <c r="A731" s="2">
        <v>719</v>
      </c>
      <c r="B731" s="3" t="s">
        <v>3950</v>
      </c>
      <c r="C731" s="3" t="s">
        <v>3951</v>
      </c>
      <c r="D731" s="3" t="s">
        <v>3952</v>
      </c>
      <c r="E731" s="3" t="s">
        <v>3953</v>
      </c>
      <c r="F731" s="357" t="s">
        <v>14747</v>
      </c>
      <c r="G731" s="190">
        <f>'BARRA LAM. T. E Q.'!$K$11</f>
        <v>4.1899999999999995</v>
      </c>
      <c r="I731" s="190">
        <f t="shared" si="11"/>
        <v>0</v>
      </c>
    </row>
    <row r="732" spans="1:9" ht="12.75" customHeight="1">
      <c r="A732" s="2">
        <v>720</v>
      </c>
      <c r="B732" s="3" t="s">
        <v>3954</v>
      </c>
      <c r="C732" s="3" t="s">
        <v>3955</v>
      </c>
      <c r="D732" s="3" t="s">
        <v>3956</v>
      </c>
      <c r="E732" s="3" t="s">
        <v>3957</v>
      </c>
      <c r="G732" s="190">
        <f>'BARRA LAM. T. E Q.'!C11</f>
        <v>3.6399999999999997</v>
      </c>
      <c r="H732" s="190">
        <v>0.2</v>
      </c>
      <c r="I732" s="190">
        <f t="shared" si="11"/>
        <v>3.84</v>
      </c>
    </row>
    <row r="733" spans="1:9" ht="12.75" customHeight="1">
      <c r="A733" s="2">
        <v>721</v>
      </c>
      <c r="B733" s="3" t="s">
        <v>3958</v>
      </c>
      <c r="C733" s="3" t="s">
        <v>3959</v>
      </c>
      <c r="D733" s="3" t="s">
        <v>3960</v>
      </c>
      <c r="E733" s="3" t="s">
        <v>3961</v>
      </c>
      <c r="G733" s="190">
        <f>'BARRA LAM. T. E Q.'!C11</f>
        <v>3.6399999999999997</v>
      </c>
      <c r="H733" s="190">
        <v>0.2</v>
      </c>
      <c r="I733" s="190">
        <f t="shared" si="11"/>
        <v>3.84</v>
      </c>
    </row>
    <row r="734" spans="1:9" ht="12.75" customHeight="1">
      <c r="A734" s="2">
        <v>722</v>
      </c>
      <c r="B734" s="3" t="s">
        <v>3962</v>
      </c>
      <c r="C734" s="3" t="s">
        <v>3963</v>
      </c>
      <c r="D734" s="3" t="s">
        <v>3964</v>
      </c>
      <c r="E734" s="3" t="s">
        <v>3965</v>
      </c>
      <c r="G734" s="190">
        <f>'BARRA LAM. T. E Q.'!C11</f>
        <v>3.6399999999999997</v>
      </c>
      <c r="H734" s="190">
        <v>0.2</v>
      </c>
      <c r="I734" s="190">
        <f t="shared" si="11"/>
        <v>3.84</v>
      </c>
    </row>
    <row r="735" spans="1:9" ht="12.75" customHeight="1">
      <c r="B735" s="3" t="s">
        <v>15180</v>
      </c>
      <c r="C735" s="3" t="s">
        <v>3879</v>
      </c>
      <c r="D735" s="3">
        <v>170</v>
      </c>
      <c r="E735" s="3" t="s">
        <v>3</v>
      </c>
      <c r="G735" s="190">
        <f>'BARRA LAM. T. E Q.'!C11</f>
        <v>3.6399999999999997</v>
      </c>
      <c r="H735" s="190">
        <v>0.2</v>
      </c>
      <c r="I735" s="190">
        <f t="shared" si="11"/>
        <v>3.84</v>
      </c>
    </row>
    <row r="736" spans="1:9" ht="12.75" customHeight="1">
      <c r="A736" s="2">
        <v>723</v>
      </c>
      <c r="B736" s="3" t="s">
        <v>3966</v>
      </c>
      <c r="C736" s="3" t="s">
        <v>3967</v>
      </c>
      <c r="D736" s="3" t="s">
        <v>3968</v>
      </c>
      <c r="E736" s="3" t="s">
        <v>3969</v>
      </c>
      <c r="G736" s="190">
        <f>'BARRA LAM. T. E Q.'!C11</f>
        <v>3.6399999999999997</v>
      </c>
      <c r="H736" s="190">
        <v>0.2</v>
      </c>
      <c r="I736" s="190">
        <f t="shared" si="11"/>
        <v>3.84</v>
      </c>
    </row>
    <row r="737" spans="1:9" ht="12.75" customHeight="1">
      <c r="A737" s="2">
        <v>724</v>
      </c>
      <c r="B737" s="3" t="s">
        <v>3970</v>
      </c>
      <c r="C737" s="3" t="s">
        <v>3971</v>
      </c>
      <c r="D737" s="3" t="s">
        <v>3972</v>
      </c>
      <c r="E737" s="3" t="s">
        <v>3973</v>
      </c>
      <c r="F737" s="357" t="s">
        <v>14747</v>
      </c>
      <c r="G737" s="190">
        <f>'BARRA LAM. T. E Q.'!$K$11</f>
        <v>4.1899999999999995</v>
      </c>
      <c r="I737" s="190">
        <f t="shared" si="11"/>
        <v>0</v>
      </c>
    </row>
    <row r="738" spans="1:9" ht="12.75" customHeight="1">
      <c r="A738" s="2">
        <v>725</v>
      </c>
      <c r="B738" s="3" t="s">
        <v>3974</v>
      </c>
      <c r="C738" s="3" t="s">
        <v>3975</v>
      </c>
      <c r="D738" s="3" t="s">
        <v>3976</v>
      </c>
      <c r="E738" s="3" t="s">
        <v>3977</v>
      </c>
      <c r="F738" s="357" t="s">
        <v>14747</v>
      </c>
      <c r="G738" s="190">
        <f>'BARRA LAM. T. E Q.'!$K$11</f>
        <v>4.1899999999999995</v>
      </c>
      <c r="I738" s="190">
        <f t="shared" si="11"/>
        <v>0</v>
      </c>
    </row>
    <row r="739" spans="1:9" ht="12.75" customHeight="1">
      <c r="A739" s="2">
        <v>726</v>
      </c>
      <c r="B739" s="3" t="s">
        <v>3978</v>
      </c>
      <c r="C739" s="3" t="s">
        <v>3979</v>
      </c>
      <c r="D739" s="3"/>
      <c r="E739" s="3" t="s">
        <v>3980</v>
      </c>
      <c r="F739" s="357" t="s">
        <v>14747</v>
      </c>
      <c r="I739" s="190">
        <f t="shared" si="11"/>
        <v>0</v>
      </c>
    </row>
    <row r="740" spans="1:9" ht="12.75" customHeight="1">
      <c r="A740" s="2">
        <v>727</v>
      </c>
      <c r="B740" s="3" t="s">
        <v>3981</v>
      </c>
      <c r="C740" s="3" t="s">
        <v>3982</v>
      </c>
      <c r="D740" s="3" t="s">
        <v>3983</v>
      </c>
      <c r="E740" s="3" t="s">
        <v>3984</v>
      </c>
      <c r="F740" s="685" t="s">
        <v>14747</v>
      </c>
      <c r="G740" s="190">
        <f>'BARRA LAM. T. E Q.'!$C$9</f>
        <v>3.69</v>
      </c>
      <c r="I740" s="190">
        <f t="shared" si="11"/>
        <v>0</v>
      </c>
    </row>
    <row r="741" spans="1:9" ht="12.75" customHeight="1">
      <c r="A741" s="2">
        <v>728</v>
      </c>
      <c r="B741" s="3" t="s">
        <v>3985</v>
      </c>
      <c r="C741" s="3" t="s">
        <v>3986</v>
      </c>
      <c r="D741" s="3" t="s">
        <v>3987</v>
      </c>
      <c r="E741" s="3" t="s">
        <v>3988</v>
      </c>
      <c r="F741" s="685" t="s">
        <v>14747</v>
      </c>
      <c r="G741" s="190">
        <f>'BARRA LAM. T. E Q.'!$C$9</f>
        <v>3.69</v>
      </c>
      <c r="I741" s="190">
        <f t="shared" si="11"/>
        <v>0</v>
      </c>
    </row>
    <row r="742" spans="1:9" ht="12.75" customHeight="1">
      <c r="A742" s="2">
        <v>729</v>
      </c>
      <c r="B742" s="3" t="s">
        <v>3989</v>
      </c>
      <c r="C742" s="3" t="s">
        <v>3990</v>
      </c>
      <c r="D742" s="3" t="s">
        <v>3991</v>
      </c>
      <c r="E742" s="3" t="s">
        <v>3992</v>
      </c>
      <c r="F742" s="685" t="s">
        <v>14747</v>
      </c>
      <c r="G742" s="190">
        <f>'BARRA LAM. T. E Q.'!$C$9</f>
        <v>3.69</v>
      </c>
      <c r="I742" s="190">
        <f t="shared" si="11"/>
        <v>0</v>
      </c>
    </row>
    <row r="743" spans="1:9" ht="12.75" customHeight="1">
      <c r="A743" s="2">
        <v>730</v>
      </c>
      <c r="B743" s="3" t="s">
        <v>3993</v>
      </c>
      <c r="C743" s="3" t="s">
        <v>3994</v>
      </c>
      <c r="D743" s="3" t="s">
        <v>3995</v>
      </c>
      <c r="E743" s="3" t="s">
        <v>3996</v>
      </c>
      <c r="F743" s="685" t="s">
        <v>14747</v>
      </c>
      <c r="G743" s="190">
        <f>'BARRA LAM. T. E Q.'!$C$9</f>
        <v>3.69</v>
      </c>
      <c r="I743" s="190">
        <f t="shared" si="11"/>
        <v>0</v>
      </c>
    </row>
    <row r="744" spans="1:9" ht="12.75" customHeight="1">
      <c r="A744" s="2">
        <v>731</v>
      </c>
      <c r="B744" s="3" t="s">
        <v>3997</v>
      </c>
      <c r="C744" s="3" t="s">
        <v>3998</v>
      </c>
      <c r="D744" s="3" t="s">
        <v>3999</v>
      </c>
      <c r="E744" s="3" t="s">
        <v>4000</v>
      </c>
      <c r="F744" s="685" t="s">
        <v>14747</v>
      </c>
      <c r="G744" s="190">
        <f>'BARRA LAM. T. E Q.'!$C$9</f>
        <v>3.69</v>
      </c>
      <c r="I744" s="190">
        <f t="shared" si="11"/>
        <v>0</v>
      </c>
    </row>
    <row r="745" spans="1:9" ht="12.75" customHeight="1">
      <c r="A745" s="2">
        <v>732</v>
      </c>
      <c r="B745" s="3" t="s">
        <v>4001</v>
      </c>
      <c r="C745" s="3" t="s">
        <v>4002</v>
      </c>
      <c r="D745" s="3" t="s">
        <v>4003</v>
      </c>
      <c r="E745" s="3" t="s">
        <v>4004</v>
      </c>
      <c r="F745" s="685" t="s">
        <v>14747</v>
      </c>
      <c r="G745" s="190">
        <f>'BARRA LAM. T. E Q.'!$C$9</f>
        <v>3.69</v>
      </c>
      <c r="I745" s="190">
        <f t="shared" si="11"/>
        <v>0</v>
      </c>
    </row>
    <row r="746" spans="1:9" ht="12.75" customHeight="1">
      <c r="A746" s="2">
        <v>733</v>
      </c>
      <c r="B746" s="3" t="s">
        <v>4005</v>
      </c>
      <c r="C746" s="3" t="s">
        <v>4006</v>
      </c>
      <c r="D746" s="3" t="s">
        <v>4007</v>
      </c>
      <c r="E746" s="3" t="s">
        <v>4008</v>
      </c>
      <c r="F746" s="685" t="s">
        <v>14747</v>
      </c>
      <c r="G746" s="190">
        <f>'BARRA LAM. T. E Q.'!$C$9</f>
        <v>3.69</v>
      </c>
      <c r="I746" s="190">
        <f t="shared" si="11"/>
        <v>0</v>
      </c>
    </row>
    <row r="747" spans="1:9" ht="12.75" customHeight="1">
      <c r="A747" s="2">
        <v>734</v>
      </c>
      <c r="B747" s="3" t="s">
        <v>4009</v>
      </c>
      <c r="C747" s="3" t="s">
        <v>4010</v>
      </c>
      <c r="D747" s="3" t="s">
        <v>4011</v>
      </c>
      <c r="E747" s="3" t="s">
        <v>4012</v>
      </c>
      <c r="F747" s="685" t="s">
        <v>14747</v>
      </c>
      <c r="G747" s="190">
        <f>'BARRA LAM. T. E Q.'!$C$9</f>
        <v>3.69</v>
      </c>
      <c r="I747" s="190">
        <f t="shared" si="11"/>
        <v>0</v>
      </c>
    </row>
    <row r="748" spans="1:9" ht="12.75" customHeight="1">
      <c r="A748" s="2">
        <v>735</v>
      </c>
      <c r="B748" s="3" t="s">
        <v>4013</v>
      </c>
      <c r="C748" s="3" t="s">
        <v>4014</v>
      </c>
      <c r="D748" s="3" t="s">
        <v>4015</v>
      </c>
      <c r="E748" s="3" t="s">
        <v>4016</v>
      </c>
      <c r="F748" s="685" t="s">
        <v>14747</v>
      </c>
      <c r="G748" s="190">
        <f>'BARRA LAM. T. E Q.'!$C$9</f>
        <v>3.69</v>
      </c>
      <c r="I748" s="190">
        <f t="shared" si="11"/>
        <v>0</v>
      </c>
    </row>
    <row r="749" spans="1:9" ht="12.75" customHeight="1">
      <c r="A749" s="2">
        <v>736</v>
      </c>
      <c r="B749" s="3" t="s">
        <v>4017</v>
      </c>
      <c r="C749" s="3" t="s">
        <v>4018</v>
      </c>
      <c r="D749" s="3" t="s">
        <v>4019</v>
      </c>
      <c r="E749" s="3" t="s">
        <v>4020</v>
      </c>
      <c r="G749" s="190">
        <f>'BARRA LAM. T. E Q.'!$C$9</f>
        <v>3.69</v>
      </c>
      <c r="H749" s="190">
        <v>0.1</v>
      </c>
      <c r="I749" s="190">
        <f t="shared" si="11"/>
        <v>3.79</v>
      </c>
    </row>
    <row r="750" spans="1:9" ht="12.75" customHeight="1">
      <c r="A750" s="2">
        <v>737</v>
      </c>
      <c r="B750" s="3" t="s">
        <v>4021</v>
      </c>
      <c r="C750" s="3" t="s">
        <v>4022</v>
      </c>
      <c r="D750" s="3" t="s">
        <v>4023</v>
      </c>
      <c r="E750" s="3" t="s">
        <v>4024</v>
      </c>
      <c r="F750" s="685" t="s">
        <v>14747</v>
      </c>
      <c r="G750" s="190">
        <f>'BARRA LAM. T. E Q.'!$C$9</f>
        <v>3.69</v>
      </c>
      <c r="I750" s="190">
        <f t="shared" si="11"/>
        <v>0</v>
      </c>
    </row>
    <row r="751" spans="1:9" ht="12.75" customHeight="1">
      <c r="A751" s="2">
        <v>738</v>
      </c>
      <c r="B751" s="3" t="s">
        <v>4025</v>
      </c>
      <c r="C751" s="3" t="s">
        <v>4026</v>
      </c>
      <c r="D751" s="3" t="s">
        <v>4027</v>
      </c>
      <c r="E751" s="3" t="s">
        <v>4028</v>
      </c>
      <c r="G751" s="190">
        <f>'BARRA LAM. T. E Q.'!$C$9</f>
        <v>3.69</v>
      </c>
      <c r="I751" s="190">
        <f t="shared" si="11"/>
        <v>3.69</v>
      </c>
    </row>
    <row r="752" spans="1:9" ht="12.75" customHeight="1">
      <c r="A752" s="2">
        <v>739</v>
      </c>
      <c r="B752" s="3" t="s">
        <v>4029</v>
      </c>
      <c r="C752" s="3" t="s">
        <v>4030</v>
      </c>
      <c r="D752" s="3" t="s">
        <v>4031</v>
      </c>
      <c r="E752" s="3" t="s">
        <v>4032</v>
      </c>
      <c r="F752" s="685" t="s">
        <v>14747</v>
      </c>
      <c r="G752" s="190">
        <f>'BARRA LAM. T. E Q.'!$C$9</f>
        <v>3.69</v>
      </c>
      <c r="I752" s="190">
        <f t="shared" si="11"/>
        <v>0</v>
      </c>
    </row>
    <row r="753" spans="1:9" ht="12.75" customHeight="1">
      <c r="A753" s="2">
        <v>740</v>
      </c>
      <c r="B753" s="3" t="s">
        <v>4033</v>
      </c>
      <c r="C753" s="3" t="s">
        <v>4034</v>
      </c>
      <c r="D753" s="3" t="s">
        <v>4035</v>
      </c>
      <c r="E753" s="3" t="s">
        <v>4036</v>
      </c>
      <c r="F753" s="685" t="s">
        <v>14747</v>
      </c>
      <c r="G753" s="190">
        <f>'BARRA LAM. T. E Q.'!$C$9</f>
        <v>3.69</v>
      </c>
      <c r="I753" s="190">
        <f t="shared" si="11"/>
        <v>0</v>
      </c>
    </row>
    <row r="754" spans="1:9" ht="12.75" customHeight="1">
      <c r="A754" s="2">
        <v>741</v>
      </c>
      <c r="B754" s="3" t="s">
        <v>4037</v>
      </c>
      <c r="C754" s="3" t="s">
        <v>4038</v>
      </c>
      <c r="D754" s="3" t="s">
        <v>4039</v>
      </c>
      <c r="E754" s="3" t="s">
        <v>4040</v>
      </c>
      <c r="G754" s="190">
        <f>'BARRA LAM. T. E Q.'!$C$9</f>
        <v>3.69</v>
      </c>
      <c r="I754" s="190">
        <f t="shared" si="11"/>
        <v>3.69</v>
      </c>
    </row>
    <row r="755" spans="1:9" ht="12.75" customHeight="1">
      <c r="A755" s="2">
        <v>742</v>
      </c>
      <c r="B755" s="3" t="s">
        <v>4041</v>
      </c>
      <c r="C755" s="3" t="s">
        <v>4042</v>
      </c>
      <c r="D755" s="3" t="s">
        <v>4043</v>
      </c>
      <c r="E755" s="3" t="s">
        <v>4044</v>
      </c>
      <c r="F755" s="685" t="s">
        <v>14747</v>
      </c>
      <c r="G755" s="190">
        <f>'BARRA LAM. T. E Q.'!$C$10</f>
        <v>3.6399999999999997</v>
      </c>
      <c r="I755" s="190">
        <f t="shared" si="11"/>
        <v>0</v>
      </c>
    </row>
    <row r="756" spans="1:9" ht="12.75" customHeight="1">
      <c r="A756" s="2">
        <v>743</v>
      </c>
      <c r="B756" s="3" t="s">
        <v>4045</v>
      </c>
      <c r="C756" s="3" t="s">
        <v>4046</v>
      </c>
      <c r="D756" s="3" t="s">
        <v>4047</v>
      </c>
      <c r="E756" s="3" t="s">
        <v>4048</v>
      </c>
      <c r="G756" s="190">
        <f>'BARRA LAM. T. E Q.'!$C$10</f>
        <v>3.6399999999999997</v>
      </c>
      <c r="I756" s="190">
        <f t="shared" si="11"/>
        <v>3.6399999999999997</v>
      </c>
    </row>
    <row r="757" spans="1:9" ht="12.75" customHeight="1">
      <c r="A757" s="2">
        <v>744</v>
      </c>
      <c r="B757" s="3" t="s">
        <v>4049</v>
      </c>
      <c r="C757" s="3" t="s">
        <v>4050</v>
      </c>
      <c r="D757" s="3" t="s">
        <v>4051</v>
      </c>
      <c r="E757" s="3" t="s">
        <v>4052</v>
      </c>
      <c r="G757" s="190">
        <f>'BARRA LAM. T. E Q.'!$C$10</f>
        <v>3.6399999999999997</v>
      </c>
      <c r="I757" s="190">
        <f t="shared" si="11"/>
        <v>3.6399999999999997</v>
      </c>
    </row>
    <row r="758" spans="1:9" ht="12.75" customHeight="1">
      <c r="A758" s="2">
        <v>745</v>
      </c>
      <c r="B758" s="3" t="s">
        <v>4053</v>
      </c>
      <c r="C758" s="3" t="s">
        <v>4054</v>
      </c>
      <c r="D758" s="3" t="s">
        <v>4055</v>
      </c>
      <c r="E758" s="3" t="s">
        <v>4056</v>
      </c>
      <c r="G758" s="190">
        <f>'BARRA LAM. T. E Q.'!$C$10</f>
        <v>3.6399999999999997</v>
      </c>
      <c r="I758" s="190">
        <f t="shared" si="11"/>
        <v>3.6399999999999997</v>
      </c>
    </row>
    <row r="759" spans="1:9" ht="12.75" customHeight="1">
      <c r="A759" s="2">
        <v>746</v>
      </c>
      <c r="B759" s="3" t="s">
        <v>4057</v>
      </c>
      <c r="C759" s="3" t="s">
        <v>4058</v>
      </c>
      <c r="D759" s="3" t="s">
        <v>4059</v>
      </c>
      <c r="E759" s="3" t="s">
        <v>4060</v>
      </c>
      <c r="G759" s="190">
        <f>'BARRA LAM. T. E Q.'!$C$10</f>
        <v>3.6399999999999997</v>
      </c>
      <c r="I759" s="190">
        <f t="shared" si="11"/>
        <v>3.6399999999999997</v>
      </c>
    </row>
    <row r="760" spans="1:9" ht="12.75" customHeight="1">
      <c r="A760" s="2">
        <v>747</v>
      </c>
      <c r="B760" s="3" t="s">
        <v>4061</v>
      </c>
      <c r="C760" s="3" t="s">
        <v>4062</v>
      </c>
      <c r="D760" s="3" t="s">
        <v>4063</v>
      </c>
      <c r="E760" s="3" t="s">
        <v>4064</v>
      </c>
      <c r="G760" s="190">
        <f>'BARRA LAM. T. E Q.'!$C$10</f>
        <v>3.6399999999999997</v>
      </c>
      <c r="I760" s="190">
        <f t="shared" si="11"/>
        <v>3.6399999999999997</v>
      </c>
    </row>
    <row r="761" spans="1:9" ht="12.75" customHeight="1">
      <c r="A761" s="2">
        <v>748</v>
      </c>
      <c r="B761" s="3" t="s">
        <v>4065</v>
      </c>
      <c r="C761" s="3" t="s">
        <v>4066</v>
      </c>
      <c r="D761" s="3" t="s">
        <v>4067</v>
      </c>
      <c r="E761" s="3" t="s">
        <v>4068</v>
      </c>
      <c r="G761" s="190">
        <f>'BARRA LAM. T. E Q.'!$C$10</f>
        <v>3.6399999999999997</v>
      </c>
      <c r="I761" s="190">
        <f t="shared" si="11"/>
        <v>3.6399999999999997</v>
      </c>
    </row>
    <row r="762" spans="1:9" ht="12.75" customHeight="1">
      <c r="A762" s="2">
        <v>749</v>
      </c>
      <c r="B762" s="3" t="s">
        <v>4069</v>
      </c>
      <c r="C762" s="3" t="s">
        <v>4070</v>
      </c>
      <c r="D762" s="3" t="s">
        <v>4071</v>
      </c>
      <c r="E762" s="3" t="s">
        <v>4072</v>
      </c>
      <c r="G762" s="190">
        <f>'BARRA LAM. T. E Q.'!$C$10</f>
        <v>3.6399999999999997</v>
      </c>
      <c r="I762" s="190">
        <f t="shared" si="11"/>
        <v>3.6399999999999997</v>
      </c>
    </row>
    <row r="763" spans="1:9" ht="12.75" customHeight="1">
      <c r="A763" s="2">
        <v>750</v>
      </c>
      <c r="B763" s="3" t="s">
        <v>4073</v>
      </c>
      <c r="C763" s="3" t="s">
        <v>4074</v>
      </c>
      <c r="D763" s="3" t="s">
        <v>4075</v>
      </c>
      <c r="E763" s="3" t="s">
        <v>4076</v>
      </c>
      <c r="G763" s="190">
        <f>'BARRA LAM. T. E Q.'!$C$10</f>
        <v>3.6399999999999997</v>
      </c>
      <c r="I763" s="190">
        <f t="shared" si="11"/>
        <v>3.6399999999999997</v>
      </c>
    </row>
    <row r="764" spans="1:9" ht="12.75" customHeight="1">
      <c r="A764" s="2">
        <v>751</v>
      </c>
      <c r="B764" s="3" t="s">
        <v>4077</v>
      </c>
      <c r="C764" s="3" t="s">
        <v>4078</v>
      </c>
      <c r="D764" s="3" t="s">
        <v>4079</v>
      </c>
      <c r="E764" s="3" t="s">
        <v>4080</v>
      </c>
      <c r="G764" s="190">
        <f>'BARRA LAM. T. E Q.'!$C$10</f>
        <v>3.6399999999999997</v>
      </c>
      <c r="I764" s="190">
        <f t="shared" si="11"/>
        <v>3.6399999999999997</v>
      </c>
    </row>
    <row r="765" spans="1:9" ht="12.75" customHeight="1">
      <c r="A765" s="2">
        <v>752</v>
      </c>
      <c r="B765" s="3" t="s">
        <v>4081</v>
      </c>
      <c r="C765" s="3" t="s">
        <v>4082</v>
      </c>
      <c r="D765" s="3" t="s">
        <v>4083</v>
      </c>
      <c r="E765" s="3" t="s">
        <v>4084</v>
      </c>
      <c r="G765" s="190">
        <f>'BARRA LAM. T. E Q.'!$C$10</f>
        <v>3.6399999999999997</v>
      </c>
      <c r="I765" s="190">
        <f t="shared" si="11"/>
        <v>3.6399999999999997</v>
      </c>
    </row>
    <row r="766" spans="1:9" ht="12.75" customHeight="1">
      <c r="A766" s="2">
        <v>753</v>
      </c>
      <c r="B766" s="3" t="s">
        <v>4085</v>
      </c>
      <c r="C766" s="3" t="s">
        <v>4086</v>
      </c>
      <c r="D766" s="3" t="s">
        <v>4087</v>
      </c>
      <c r="E766" s="3" t="s">
        <v>4088</v>
      </c>
      <c r="G766" s="190">
        <f>'BARRA LAM. T. E Q.'!$C$10</f>
        <v>3.6399999999999997</v>
      </c>
      <c r="I766" s="190">
        <f t="shared" si="11"/>
        <v>3.6399999999999997</v>
      </c>
    </row>
    <row r="767" spans="1:9" ht="12.75" customHeight="1">
      <c r="A767" s="2">
        <v>754</v>
      </c>
      <c r="B767" s="3" t="s">
        <v>4089</v>
      </c>
      <c r="C767" s="3" t="s">
        <v>4090</v>
      </c>
      <c r="D767" s="3" t="s">
        <v>4091</v>
      </c>
      <c r="E767" s="3" t="s">
        <v>4092</v>
      </c>
      <c r="G767" s="190">
        <f>'BARRA LAM. T. E Q.'!$C$10</f>
        <v>3.6399999999999997</v>
      </c>
      <c r="I767" s="190">
        <f t="shared" si="11"/>
        <v>3.6399999999999997</v>
      </c>
    </row>
    <row r="768" spans="1:9" ht="12.75" customHeight="1">
      <c r="A768" s="2">
        <v>755</v>
      </c>
      <c r="B768" s="3" t="s">
        <v>4093</v>
      </c>
      <c r="C768" s="3" t="s">
        <v>4094</v>
      </c>
      <c r="D768" s="3" t="s">
        <v>4095</v>
      </c>
      <c r="E768" s="3" t="s">
        <v>4096</v>
      </c>
      <c r="G768" s="190">
        <f>'BARRA LAM. T. E Q.'!$C$10</f>
        <v>3.6399999999999997</v>
      </c>
      <c r="I768" s="190">
        <f t="shared" si="11"/>
        <v>3.6399999999999997</v>
      </c>
    </row>
    <row r="769" spans="1:9" ht="12.75" customHeight="1">
      <c r="A769" s="2">
        <v>756</v>
      </c>
      <c r="B769" s="3" t="s">
        <v>4097</v>
      </c>
      <c r="C769" s="3" t="s">
        <v>4098</v>
      </c>
      <c r="D769" s="3" t="s">
        <v>4099</v>
      </c>
      <c r="E769" s="3" t="s">
        <v>4100</v>
      </c>
      <c r="G769" s="190">
        <f>'BARRA LAM. T. E Q.'!$C$10</f>
        <v>3.6399999999999997</v>
      </c>
      <c r="I769" s="190">
        <f t="shared" si="11"/>
        <v>3.6399999999999997</v>
      </c>
    </row>
    <row r="770" spans="1:9" ht="12.75" customHeight="1">
      <c r="A770" s="2">
        <v>757</v>
      </c>
      <c r="B770" s="3" t="s">
        <v>4101</v>
      </c>
      <c r="C770" s="3" t="s">
        <v>4102</v>
      </c>
      <c r="D770" s="3" t="s">
        <v>4103</v>
      </c>
      <c r="E770" s="3" t="s">
        <v>4104</v>
      </c>
      <c r="F770" s="685" t="s">
        <v>14747</v>
      </c>
      <c r="G770" s="190">
        <f>'BARRA LAM. T. E Q.'!$C$11</f>
        <v>3.6399999999999997</v>
      </c>
      <c r="I770" s="190">
        <f t="shared" si="11"/>
        <v>0</v>
      </c>
    </row>
    <row r="771" spans="1:9" ht="12.75" customHeight="1">
      <c r="A771" s="2">
        <v>758</v>
      </c>
      <c r="B771" s="3" t="s">
        <v>4105</v>
      </c>
      <c r="C771" s="3" t="s">
        <v>4106</v>
      </c>
      <c r="D771" s="3" t="s">
        <v>4107</v>
      </c>
      <c r="E771" s="3" t="s">
        <v>4108</v>
      </c>
      <c r="G771" s="190">
        <f>'BARRA LAM. T. E Q.'!$C$11</f>
        <v>3.6399999999999997</v>
      </c>
      <c r="I771" s="190">
        <f t="shared" si="11"/>
        <v>3.6399999999999997</v>
      </c>
    </row>
    <row r="772" spans="1:9" ht="12.75" customHeight="1">
      <c r="A772" s="2">
        <v>759</v>
      </c>
      <c r="B772" s="3" t="s">
        <v>4109</v>
      </c>
      <c r="C772" s="3" t="s">
        <v>4110</v>
      </c>
      <c r="D772" s="3" t="s">
        <v>4111</v>
      </c>
      <c r="E772" s="3" t="s">
        <v>4112</v>
      </c>
      <c r="G772" s="190">
        <f>'BARRA LAM. T. E Q.'!$C$11</f>
        <v>3.6399999999999997</v>
      </c>
      <c r="I772" s="190">
        <f t="shared" si="11"/>
        <v>3.6399999999999997</v>
      </c>
    </row>
    <row r="773" spans="1:9" ht="12.75" customHeight="1">
      <c r="A773" s="2">
        <v>760</v>
      </c>
      <c r="B773" s="3" t="s">
        <v>4113</v>
      </c>
      <c r="C773" s="3" t="s">
        <v>4114</v>
      </c>
      <c r="D773" s="3" t="s">
        <v>4115</v>
      </c>
      <c r="E773" s="3" t="s">
        <v>4116</v>
      </c>
      <c r="F773" s="357" t="s">
        <v>14747</v>
      </c>
      <c r="G773" s="190">
        <f>'BARRA LAM. T. E Q.'!$C$11</f>
        <v>3.6399999999999997</v>
      </c>
      <c r="I773" s="190">
        <f t="shared" si="11"/>
        <v>0</v>
      </c>
    </row>
    <row r="774" spans="1:9" ht="12.75" customHeight="1">
      <c r="A774" s="2">
        <v>761</v>
      </c>
      <c r="B774" s="3" t="s">
        <v>4117</v>
      </c>
      <c r="C774" s="3" t="s">
        <v>4118</v>
      </c>
      <c r="D774" s="3" t="s">
        <v>4119</v>
      </c>
      <c r="E774" s="3" t="s">
        <v>4120</v>
      </c>
      <c r="F774" s="357" t="s">
        <v>14747</v>
      </c>
      <c r="G774" s="190">
        <f>'BARRA LAM. T. E Q.'!$C$11</f>
        <v>3.6399999999999997</v>
      </c>
      <c r="I774" s="190">
        <f t="shared" si="11"/>
        <v>0</v>
      </c>
    </row>
    <row r="775" spans="1:9" ht="12.75" customHeight="1">
      <c r="A775" s="2">
        <v>762</v>
      </c>
      <c r="B775" s="3" t="s">
        <v>4121</v>
      </c>
      <c r="C775" s="3" t="s">
        <v>4122</v>
      </c>
      <c r="D775" s="3" t="s">
        <v>4123</v>
      </c>
      <c r="E775" s="3" t="s">
        <v>4124</v>
      </c>
      <c r="G775" s="190">
        <f>'BARRA LAM. T. E Q.'!$C$11</f>
        <v>3.6399999999999997</v>
      </c>
      <c r="I775" s="190">
        <f t="shared" si="11"/>
        <v>3.6399999999999997</v>
      </c>
    </row>
    <row r="776" spans="1:9" ht="12.75" customHeight="1">
      <c r="A776" s="2">
        <v>763</v>
      </c>
      <c r="B776" s="3" t="s">
        <v>4125</v>
      </c>
      <c r="C776" s="3" t="s">
        <v>4126</v>
      </c>
      <c r="D776" s="3" t="s">
        <v>4127</v>
      </c>
      <c r="E776" s="3" t="s">
        <v>4128</v>
      </c>
      <c r="F776" s="357" t="s">
        <v>14747</v>
      </c>
      <c r="G776" s="190">
        <f>'BARRA LAM. T. E Q.'!$C$11</f>
        <v>3.6399999999999997</v>
      </c>
      <c r="I776" s="190">
        <f t="shared" si="11"/>
        <v>0</v>
      </c>
    </row>
    <row r="777" spans="1:9" ht="12.75" customHeight="1">
      <c r="A777" s="2">
        <v>764</v>
      </c>
      <c r="B777" s="3" t="s">
        <v>4129</v>
      </c>
      <c r="C777" s="3" t="s">
        <v>4130</v>
      </c>
      <c r="D777" s="3" t="s">
        <v>4131</v>
      </c>
      <c r="E777" s="3" t="s">
        <v>4132</v>
      </c>
      <c r="G777" s="190">
        <f>'BARRA LAM. T. E Q.'!$C$11</f>
        <v>3.6399999999999997</v>
      </c>
      <c r="I777" s="190">
        <f t="shared" si="11"/>
        <v>3.6399999999999997</v>
      </c>
    </row>
    <row r="778" spans="1:9" ht="12.75" customHeight="1">
      <c r="A778" s="2">
        <v>765</v>
      </c>
      <c r="B778" s="3" t="s">
        <v>4133</v>
      </c>
      <c r="C778" s="3" t="s">
        <v>4134</v>
      </c>
      <c r="D778" s="3" t="s">
        <v>4135</v>
      </c>
      <c r="E778" s="3" t="s">
        <v>4136</v>
      </c>
      <c r="F778" s="357" t="s">
        <v>14747</v>
      </c>
      <c r="G778" s="190">
        <f>'BARRA LAM. T. E Q.'!$C$11</f>
        <v>3.6399999999999997</v>
      </c>
      <c r="I778" s="190">
        <f t="shared" si="11"/>
        <v>0</v>
      </c>
    </row>
    <row r="779" spans="1:9" ht="12.75" customHeight="1">
      <c r="A779" s="2">
        <v>766</v>
      </c>
      <c r="B779" s="3" t="s">
        <v>4137</v>
      </c>
      <c r="C779" s="3" t="s">
        <v>4138</v>
      </c>
      <c r="D779" s="3" t="s">
        <v>4139</v>
      </c>
      <c r="E779" s="3" t="s">
        <v>4140</v>
      </c>
      <c r="F779" s="357" t="s">
        <v>14747</v>
      </c>
      <c r="G779" s="190">
        <f>'BARRA LAM. T. E Q.'!$C$11</f>
        <v>3.6399999999999997</v>
      </c>
      <c r="I779" s="190">
        <f t="shared" si="11"/>
        <v>0</v>
      </c>
    </row>
    <row r="780" spans="1:9" ht="12.75" customHeight="1">
      <c r="A780" s="2">
        <v>767</v>
      </c>
      <c r="B780" s="3" t="s">
        <v>4141</v>
      </c>
      <c r="C780" s="3" t="s">
        <v>4142</v>
      </c>
      <c r="D780" s="3" t="s">
        <v>4143</v>
      </c>
      <c r="E780" s="3" t="s">
        <v>4144</v>
      </c>
      <c r="F780" s="357" t="s">
        <v>14747</v>
      </c>
      <c r="G780" s="190">
        <f>'BARRA LAM. T. E Q.'!$C$11</f>
        <v>3.6399999999999997</v>
      </c>
      <c r="I780" s="190">
        <f t="shared" si="11"/>
        <v>0</v>
      </c>
    </row>
    <row r="781" spans="1:9" ht="12.75" customHeight="1">
      <c r="A781" s="2">
        <v>768</v>
      </c>
      <c r="B781" s="3" t="s">
        <v>4145</v>
      </c>
      <c r="C781" s="3" t="s">
        <v>4146</v>
      </c>
      <c r="D781" s="3" t="s">
        <v>4147</v>
      </c>
      <c r="E781" s="3" t="s">
        <v>4148</v>
      </c>
      <c r="F781" s="357" t="s">
        <v>14747</v>
      </c>
      <c r="G781" s="190">
        <f>'BARRA LAM. T. E Q.'!$C$11</f>
        <v>3.6399999999999997</v>
      </c>
      <c r="I781" s="190">
        <f t="shared" si="11"/>
        <v>0</v>
      </c>
    </row>
    <row r="782" spans="1:9" ht="12.75" customHeight="1">
      <c r="A782" s="2">
        <v>769</v>
      </c>
      <c r="B782" s="3" t="s">
        <v>4149</v>
      </c>
      <c r="C782" s="3" t="s">
        <v>1580</v>
      </c>
      <c r="D782" s="3" t="s">
        <v>1581</v>
      </c>
      <c r="E782" s="3" t="s">
        <v>1582</v>
      </c>
      <c r="F782" s="357" t="s">
        <v>14747</v>
      </c>
      <c r="G782" s="190">
        <f>'BARRA LAM. T. E Q.'!$C$11</f>
        <v>3.6399999999999997</v>
      </c>
      <c r="I782" s="190">
        <f t="shared" si="11"/>
        <v>0</v>
      </c>
    </row>
    <row r="783" spans="1:9" ht="12.75" customHeight="1">
      <c r="A783" s="2">
        <v>770</v>
      </c>
      <c r="B783" s="3" t="s">
        <v>1583</v>
      </c>
      <c r="C783" s="3" t="s">
        <v>1584</v>
      </c>
      <c r="D783" s="3" t="s">
        <v>1585</v>
      </c>
      <c r="E783" s="3" t="s">
        <v>1586</v>
      </c>
      <c r="F783" s="357" t="s">
        <v>14747</v>
      </c>
      <c r="G783" s="190">
        <f>'BARRA LAM. T. E Q.'!$C$11</f>
        <v>3.6399999999999997</v>
      </c>
      <c r="I783" s="190">
        <f t="shared" si="11"/>
        <v>0</v>
      </c>
    </row>
    <row r="784" spans="1:9" ht="12.75" customHeight="1">
      <c r="A784" s="2">
        <v>771</v>
      </c>
      <c r="B784" s="3" t="s">
        <v>1587</v>
      </c>
      <c r="C784" s="3" t="s">
        <v>1588</v>
      </c>
      <c r="D784" s="3" t="s">
        <v>1589</v>
      </c>
      <c r="E784" s="3" t="s">
        <v>1590</v>
      </c>
      <c r="F784" s="357" t="s">
        <v>14747</v>
      </c>
      <c r="G784" s="190">
        <f>'BARRA LAM. T. E Q.'!$C$11</f>
        <v>3.6399999999999997</v>
      </c>
      <c r="I784" s="190">
        <f t="shared" si="11"/>
        <v>0</v>
      </c>
    </row>
    <row r="785" spans="1:9" ht="12.75" customHeight="1">
      <c r="A785" s="2">
        <v>772</v>
      </c>
      <c r="B785" s="3" t="s">
        <v>1591</v>
      </c>
      <c r="C785" s="3" t="s">
        <v>1592</v>
      </c>
      <c r="D785" s="3" t="s">
        <v>1593</v>
      </c>
      <c r="E785" s="3" t="s">
        <v>1594</v>
      </c>
      <c r="F785" s="357" t="s">
        <v>14747</v>
      </c>
      <c r="G785" s="190">
        <f>'BARRA LAM. T. E Q.'!$C$11</f>
        <v>3.6399999999999997</v>
      </c>
      <c r="I785" s="190">
        <f t="shared" si="11"/>
        <v>0</v>
      </c>
    </row>
    <row r="786" spans="1:9" ht="12.75" customHeight="1">
      <c r="A786" s="2">
        <v>773</v>
      </c>
      <c r="B786" s="3" t="s">
        <v>1595</v>
      </c>
      <c r="C786" s="3" t="s">
        <v>1596</v>
      </c>
      <c r="D786" s="3" t="s">
        <v>1597</v>
      </c>
      <c r="E786" s="3" t="s">
        <v>1598</v>
      </c>
      <c r="F786" s="357" t="s">
        <v>14747</v>
      </c>
      <c r="G786" s="190">
        <f>'BARRA LAM. T. E Q.'!$C$11</f>
        <v>3.6399999999999997</v>
      </c>
      <c r="I786" s="190">
        <f t="shared" si="11"/>
        <v>0</v>
      </c>
    </row>
    <row r="787" spans="1:9" ht="12.75" customHeight="1">
      <c r="A787" s="2">
        <v>774</v>
      </c>
      <c r="B787" s="3" t="s">
        <v>1599</v>
      </c>
      <c r="C787" s="3" t="s">
        <v>1600</v>
      </c>
      <c r="D787" s="3" t="s">
        <v>1601</v>
      </c>
      <c r="E787" s="3" t="s">
        <v>1602</v>
      </c>
      <c r="F787" s="357" t="s">
        <v>14747</v>
      </c>
      <c r="G787" s="190">
        <f>'BARRA LAM. T. E Q.'!$C$11</f>
        <v>3.6399999999999997</v>
      </c>
      <c r="I787" s="190">
        <f t="shared" si="11"/>
        <v>0</v>
      </c>
    </row>
    <row r="788" spans="1:9" ht="12.75" customHeight="1">
      <c r="A788" s="2">
        <v>775</v>
      </c>
      <c r="B788" s="3" t="s">
        <v>1603</v>
      </c>
      <c r="C788" s="3" t="s">
        <v>1604</v>
      </c>
      <c r="D788" s="3" t="s">
        <v>1605</v>
      </c>
      <c r="E788" s="3" t="s">
        <v>1606</v>
      </c>
      <c r="F788" s="357" t="s">
        <v>14747</v>
      </c>
      <c r="G788" s="190">
        <f>'BARRA LAM. T. E Q.'!$C$11</f>
        <v>3.6399999999999997</v>
      </c>
      <c r="I788" s="190">
        <f t="shared" si="11"/>
        <v>0</v>
      </c>
    </row>
    <row r="789" spans="1:9" ht="12.75" customHeight="1">
      <c r="A789" s="2">
        <v>776</v>
      </c>
      <c r="B789" s="3" t="s">
        <v>1607</v>
      </c>
      <c r="C789" s="3" t="s">
        <v>1608</v>
      </c>
      <c r="D789" s="3" t="s">
        <v>1609</v>
      </c>
      <c r="E789" s="3" t="s">
        <v>1610</v>
      </c>
      <c r="F789" s="357" t="s">
        <v>14747</v>
      </c>
      <c r="G789" s="190">
        <f>'BARRA LAM. T. E Q.'!$C$11</f>
        <v>3.6399999999999997</v>
      </c>
      <c r="I789" s="190">
        <f t="shared" si="11"/>
        <v>0</v>
      </c>
    </row>
    <row r="790" spans="1:9" ht="12.75" customHeight="1">
      <c r="A790" s="2">
        <v>777</v>
      </c>
      <c r="B790" s="3" t="s">
        <v>1611</v>
      </c>
      <c r="C790" s="3" t="s">
        <v>1612</v>
      </c>
      <c r="D790" s="3" t="s">
        <v>1613</v>
      </c>
      <c r="E790" s="3" t="s">
        <v>1614</v>
      </c>
      <c r="F790" s="357" t="s">
        <v>14747</v>
      </c>
      <c r="G790" s="190">
        <f>'BARRA LAM. T. E Q.'!$C$11</f>
        <v>3.6399999999999997</v>
      </c>
      <c r="I790" s="190">
        <f t="shared" si="11"/>
        <v>0</v>
      </c>
    </row>
    <row r="791" spans="1:9" ht="12.75" customHeight="1">
      <c r="A791" s="2">
        <v>778</v>
      </c>
      <c r="B791" s="3" t="s">
        <v>1615</v>
      </c>
      <c r="C791" s="3" t="s">
        <v>1616</v>
      </c>
      <c r="D791" s="3" t="s">
        <v>1617</v>
      </c>
      <c r="E791" s="3" t="s">
        <v>1618</v>
      </c>
      <c r="F791" s="357" t="s">
        <v>14747</v>
      </c>
      <c r="G791" s="190">
        <f>'BARRA LAM. T. E Q.'!$C$11</f>
        <v>3.6399999999999997</v>
      </c>
      <c r="I791" s="190">
        <f t="shared" si="11"/>
        <v>0</v>
      </c>
    </row>
    <row r="792" spans="1:9" ht="12.75" customHeight="1">
      <c r="A792" s="2">
        <v>779</v>
      </c>
      <c r="B792" s="3" t="s">
        <v>1619</v>
      </c>
      <c r="C792" s="3" t="s">
        <v>1620</v>
      </c>
      <c r="D792" s="3" t="s">
        <v>1621</v>
      </c>
      <c r="E792" s="3" t="s">
        <v>1622</v>
      </c>
      <c r="F792" s="357" t="s">
        <v>14747</v>
      </c>
      <c r="G792" s="190">
        <f>'BARRA LAM. T. E Q.'!$C$11</f>
        <v>3.6399999999999997</v>
      </c>
      <c r="I792" s="190">
        <f t="shared" ref="I792:I855" si="12">IF(F792="KZ",0,G792+H792)</f>
        <v>0</v>
      </c>
    </row>
    <row r="793" spans="1:9" ht="12.75" customHeight="1">
      <c r="A793" s="2">
        <v>780</v>
      </c>
      <c r="B793" s="3" t="s">
        <v>1623</v>
      </c>
      <c r="C793" s="3" t="s">
        <v>1624</v>
      </c>
      <c r="D793" s="3" t="s">
        <v>1625</v>
      </c>
      <c r="E793" s="3" t="s">
        <v>1626</v>
      </c>
      <c r="F793" s="357" t="s">
        <v>14747</v>
      </c>
      <c r="G793" s="190">
        <f>'BARRA LAM. T. E Q.'!$C$11</f>
        <v>3.6399999999999997</v>
      </c>
      <c r="I793" s="190">
        <f t="shared" si="12"/>
        <v>0</v>
      </c>
    </row>
    <row r="794" spans="1:9" ht="12.75" customHeight="1">
      <c r="A794" s="2">
        <v>781</v>
      </c>
      <c r="B794" s="3" t="s">
        <v>1627</v>
      </c>
      <c r="C794" s="3" t="s">
        <v>1628</v>
      </c>
      <c r="D794" s="3" t="s">
        <v>1629</v>
      </c>
      <c r="E794" s="3" t="s">
        <v>1630</v>
      </c>
      <c r="F794" s="357" t="s">
        <v>14747</v>
      </c>
      <c r="G794" s="190">
        <f>'BARRA LAM. T. E Q.'!$C$11</f>
        <v>3.6399999999999997</v>
      </c>
      <c r="I794" s="190">
        <f t="shared" si="12"/>
        <v>0</v>
      </c>
    </row>
    <row r="795" spans="1:9" ht="12.75" customHeight="1">
      <c r="A795" s="2">
        <v>782</v>
      </c>
      <c r="B795" s="3" t="s">
        <v>1631</v>
      </c>
      <c r="C795" s="3" t="s">
        <v>1632</v>
      </c>
      <c r="D795" s="3" t="s">
        <v>1633</v>
      </c>
      <c r="E795" s="3" t="s">
        <v>1634</v>
      </c>
      <c r="F795" s="357" t="s">
        <v>14747</v>
      </c>
      <c r="G795" s="190">
        <f>'BARRA LAM. T. E Q.'!$C$11</f>
        <v>3.6399999999999997</v>
      </c>
      <c r="I795" s="190">
        <f t="shared" si="12"/>
        <v>0</v>
      </c>
    </row>
    <row r="796" spans="1:9" ht="12.75" customHeight="1">
      <c r="A796" s="2">
        <v>783</v>
      </c>
      <c r="B796" s="3" t="s">
        <v>1635</v>
      </c>
      <c r="C796" s="3" t="s">
        <v>1636</v>
      </c>
      <c r="D796" s="3" t="s">
        <v>1637</v>
      </c>
      <c r="E796" s="3" t="s">
        <v>1638</v>
      </c>
      <c r="F796" s="357" t="s">
        <v>14747</v>
      </c>
      <c r="G796" s="190">
        <f>'BARRA LAM. T. E Q.'!$C$11</f>
        <v>3.6399999999999997</v>
      </c>
      <c r="I796" s="190">
        <f t="shared" si="12"/>
        <v>0</v>
      </c>
    </row>
    <row r="797" spans="1:9" ht="12.75" customHeight="1">
      <c r="A797" s="2">
        <v>784</v>
      </c>
      <c r="B797" s="3" t="s">
        <v>1639</v>
      </c>
      <c r="C797" s="3" t="s">
        <v>1640</v>
      </c>
      <c r="D797" s="3"/>
      <c r="E797" s="3" t="s">
        <v>1641</v>
      </c>
      <c r="F797" s="357" t="s">
        <v>14747</v>
      </c>
      <c r="I797" s="190">
        <f t="shared" si="12"/>
        <v>0</v>
      </c>
    </row>
    <row r="798" spans="1:9" ht="12.75" customHeight="1">
      <c r="A798" s="2">
        <v>785</v>
      </c>
      <c r="B798" s="3" t="s">
        <v>1642</v>
      </c>
      <c r="C798" s="3" t="s">
        <v>1643</v>
      </c>
      <c r="D798" s="3" t="s">
        <v>1644</v>
      </c>
      <c r="E798" s="3" t="s">
        <v>1645</v>
      </c>
      <c r="F798" s="357" t="s">
        <v>14747</v>
      </c>
      <c r="I798" s="190">
        <f t="shared" si="12"/>
        <v>0</v>
      </c>
    </row>
    <row r="799" spans="1:9" ht="12.75" customHeight="1">
      <c r="A799" s="2">
        <v>786</v>
      </c>
      <c r="B799" s="3" t="s">
        <v>1646</v>
      </c>
      <c r="C799" s="3" t="s">
        <v>1647</v>
      </c>
      <c r="D799" s="3" t="s">
        <v>1648</v>
      </c>
      <c r="E799" s="3" t="s">
        <v>1649</v>
      </c>
      <c r="F799" s="357" t="s">
        <v>14747</v>
      </c>
      <c r="I799" s="190">
        <f t="shared" si="12"/>
        <v>0</v>
      </c>
    </row>
    <row r="800" spans="1:9" ht="12.75" customHeight="1">
      <c r="A800" s="2">
        <v>787</v>
      </c>
      <c r="B800" s="3" t="s">
        <v>1650</v>
      </c>
      <c r="C800" s="3" t="s">
        <v>1651</v>
      </c>
      <c r="D800" s="3" t="s">
        <v>1652</v>
      </c>
      <c r="E800" s="3" t="s">
        <v>1653</v>
      </c>
      <c r="F800" s="357" t="s">
        <v>14747</v>
      </c>
      <c r="I800" s="190">
        <f t="shared" si="12"/>
        <v>0</v>
      </c>
    </row>
    <row r="801" spans="1:9" ht="12.75" customHeight="1">
      <c r="A801" s="2">
        <v>788</v>
      </c>
      <c r="B801" s="3" t="s">
        <v>1654</v>
      </c>
      <c r="C801" s="3" t="s">
        <v>1655</v>
      </c>
      <c r="D801" s="3" t="s">
        <v>1656</v>
      </c>
      <c r="E801" s="3" t="s">
        <v>1657</v>
      </c>
      <c r="F801" s="357" t="s">
        <v>14747</v>
      </c>
      <c r="I801" s="190">
        <f t="shared" si="12"/>
        <v>0</v>
      </c>
    </row>
    <row r="802" spans="1:9" ht="12.75" customHeight="1">
      <c r="A802" s="2">
        <v>789</v>
      </c>
      <c r="B802" s="3" t="s">
        <v>1658</v>
      </c>
      <c r="C802" s="3" t="s">
        <v>1659</v>
      </c>
      <c r="D802" s="3" t="s">
        <v>1660</v>
      </c>
      <c r="E802" s="3" t="s">
        <v>1661</v>
      </c>
      <c r="F802" s="357" t="s">
        <v>14747</v>
      </c>
      <c r="I802" s="190">
        <f t="shared" si="12"/>
        <v>0</v>
      </c>
    </row>
    <row r="803" spans="1:9" ht="12.75" customHeight="1">
      <c r="A803" s="2">
        <v>790</v>
      </c>
      <c r="B803" s="3" t="s">
        <v>1662</v>
      </c>
      <c r="C803" s="3" t="s">
        <v>1663</v>
      </c>
      <c r="D803" s="3" t="s">
        <v>1664</v>
      </c>
      <c r="E803" s="3" t="s">
        <v>1665</v>
      </c>
      <c r="F803" s="357" t="s">
        <v>14747</v>
      </c>
      <c r="I803" s="190">
        <f t="shared" si="12"/>
        <v>0</v>
      </c>
    </row>
    <row r="804" spans="1:9" ht="12.75" customHeight="1">
      <c r="A804" s="2">
        <v>791</v>
      </c>
      <c r="B804" s="3" t="s">
        <v>1666</v>
      </c>
      <c r="C804" s="3" t="s">
        <v>1667</v>
      </c>
      <c r="D804" s="3" t="s">
        <v>1668</v>
      </c>
      <c r="E804" s="3" t="s">
        <v>1669</v>
      </c>
      <c r="F804" s="357" t="s">
        <v>14747</v>
      </c>
      <c r="I804" s="190">
        <f t="shared" si="12"/>
        <v>0</v>
      </c>
    </row>
    <row r="805" spans="1:9" ht="12.75" customHeight="1">
      <c r="A805" s="2">
        <v>792</v>
      </c>
      <c r="B805" s="3" t="s">
        <v>1670</v>
      </c>
      <c r="C805" s="3" t="s">
        <v>1671</v>
      </c>
      <c r="D805" s="3" t="s">
        <v>1672</v>
      </c>
      <c r="E805" s="3" t="s">
        <v>1673</v>
      </c>
      <c r="F805" s="357" t="s">
        <v>14747</v>
      </c>
      <c r="I805" s="190">
        <f t="shared" si="12"/>
        <v>0</v>
      </c>
    </row>
    <row r="806" spans="1:9" ht="12.75" customHeight="1">
      <c r="A806" s="2">
        <v>793</v>
      </c>
      <c r="B806" s="3" t="s">
        <v>1674</v>
      </c>
      <c r="C806" s="3" t="s">
        <v>1675</v>
      </c>
      <c r="D806" s="3" t="s">
        <v>1676</v>
      </c>
      <c r="E806" s="3" t="s">
        <v>1677</v>
      </c>
      <c r="F806" s="357" t="s">
        <v>14747</v>
      </c>
      <c r="I806" s="190">
        <f t="shared" si="12"/>
        <v>0</v>
      </c>
    </row>
    <row r="807" spans="1:9" ht="12.75" customHeight="1">
      <c r="A807" s="2">
        <v>794</v>
      </c>
      <c r="B807" s="3" t="s">
        <v>1678</v>
      </c>
      <c r="C807" s="3" t="s">
        <v>1679</v>
      </c>
      <c r="D807" s="3" t="s">
        <v>1680</v>
      </c>
      <c r="E807" s="3" t="s">
        <v>1681</v>
      </c>
      <c r="F807" s="357" t="s">
        <v>14747</v>
      </c>
      <c r="I807" s="190">
        <f t="shared" si="12"/>
        <v>0</v>
      </c>
    </row>
    <row r="808" spans="1:9" ht="12.75" customHeight="1">
      <c r="A808" s="2">
        <v>795</v>
      </c>
      <c r="B808" s="3" t="s">
        <v>1682</v>
      </c>
      <c r="C808" s="3" t="s">
        <v>1683</v>
      </c>
      <c r="D808" s="3" t="s">
        <v>1684</v>
      </c>
      <c r="E808" s="3" t="s">
        <v>1685</v>
      </c>
      <c r="F808" s="357" t="s">
        <v>14747</v>
      </c>
      <c r="I808" s="190">
        <f t="shared" si="12"/>
        <v>0</v>
      </c>
    </row>
    <row r="809" spans="1:9" ht="12.75" customHeight="1">
      <c r="A809" s="2">
        <v>796</v>
      </c>
      <c r="B809" s="3" t="s">
        <v>1686</v>
      </c>
      <c r="C809" s="3" t="s">
        <v>1687</v>
      </c>
      <c r="D809" s="3" t="s">
        <v>1688</v>
      </c>
      <c r="E809" s="3" t="s">
        <v>1689</v>
      </c>
      <c r="F809" s="357" t="s">
        <v>14747</v>
      </c>
      <c r="I809" s="190">
        <f t="shared" si="12"/>
        <v>0</v>
      </c>
    </row>
    <row r="810" spans="1:9" ht="12.75" customHeight="1">
      <c r="A810" s="2">
        <v>797</v>
      </c>
      <c r="B810" s="3" t="s">
        <v>1690</v>
      </c>
      <c r="C810" s="3" t="s">
        <v>1691</v>
      </c>
      <c r="D810" s="3" t="s">
        <v>1692</v>
      </c>
      <c r="E810" s="3" t="s">
        <v>1693</v>
      </c>
      <c r="F810" s="357" t="s">
        <v>14747</v>
      </c>
      <c r="I810" s="190">
        <f t="shared" si="12"/>
        <v>0</v>
      </c>
    </row>
    <row r="811" spans="1:9" ht="12.75" customHeight="1">
      <c r="A811" s="2">
        <v>798</v>
      </c>
      <c r="B811" s="3" t="s">
        <v>1694</v>
      </c>
      <c r="C811" s="3" t="s">
        <v>1695</v>
      </c>
      <c r="D811" s="3" t="s">
        <v>1696</v>
      </c>
      <c r="E811" s="3" t="s">
        <v>1697</v>
      </c>
      <c r="F811" s="357" t="s">
        <v>14747</v>
      </c>
      <c r="I811" s="190">
        <f t="shared" si="12"/>
        <v>0</v>
      </c>
    </row>
    <row r="812" spans="1:9" ht="12.75" customHeight="1">
      <c r="A812" s="2">
        <v>799</v>
      </c>
      <c r="B812" s="3" t="s">
        <v>4261</v>
      </c>
      <c r="C812" s="3" t="s">
        <v>4262</v>
      </c>
      <c r="D812" s="3" t="s">
        <v>4263</v>
      </c>
      <c r="E812" s="3" t="s">
        <v>4264</v>
      </c>
      <c r="F812" s="357" t="s">
        <v>14747</v>
      </c>
      <c r="I812" s="190">
        <f t="shared" si="12"/>
        <v>0</v>
      </c>
    </row>
    <row r="813" spans="1:9" ht="12.75" customHeight="1">
      <c r="A813" s="2">
        <v>800</v>
      </c>
      <c r="B813" s="3" t="s">
        <v>4265</v>
      </c>
      <c r="C813" s="3" t="s">
        <v>4266</v>
      </c>
      <c r="D813" s="3" t="s">
        <v>4267</v>
      </c>
      <c r="E813" s="3" t="s">
        <v>4268</v>
      </c>
      <c r="F813" s="357" t="s">
        <v>14747</v>
      </c>
      <c r="I813" s="190">
        <f t="shared" si="12"/>
        <v>0</v>
      </c>
    </row>
    <row r="814" spans="1:9" ht="12.75" customHeight="1">
      <c r="A814" s="2">
        <v>801</v>
      </c>
      <c r="B814" s="3" t="s">
        <v>4269</v>
      </c>
      <c r="C814" s="3" t="s">
        <v>4270</v>
      </c>
      <c r="D814" s="3" t="s">
        <v>4271</v>
      </c>
      <c r="E814" s="3" t="s">
        <v>4272</v>
      </c>
      <c r="F814" s="357" t="s">
        <v>14747</v>
      </c>
      <c r="I814" s="190">
        <f t="shared" si="12"/>
        <v>0</v>
      </c>
    </row>
    <row r="815" spans="1:9" ht="12.75" customHeight="1">
      <c r="A815" s="2">
        <v>802</v>
      </c>
      <c r="B815" s="3" t="s">
        <v>4273</v>
      </c>
      <c r="C815" s="3" t="s">
        <v>4274</v>
      </c>
      <c r="D815" s="3" t="s">
        <v>4275</v>
      </c>
      <c r="E815" s="3" t="s">
        <v>4276</v>
      </c>
      <c r="F815" s="357" t="s">
        <v>14747</v>
      </c>
      <c r="I815" s="190">
        <f t="shared" si="12"/>
        <v>0</v>
      </c>
    </row>
    <row r="816" spans="1:9" ht="12.75" customHeight="1">
      <c r="A816" s="2">
        <v>803</v>
      </c>
      <c r="B816" s="3" t="s">
        <v>4277</v>
      </c>
      <c r="C816" s="3" t="s">
        <v>4278</v>
      </c>
      <c r="D816" s="3" t="s">
        <v>4279</v>
      </c>
      <c r="E816" s="3" t="s">
        <v>4280</v>
      </c>
      <c r="F816" s="357" t="s">
        <v>14747</v>
      </c>
      <c r="I816" s="190">
        <f t="shared" si="12"/>
        <v>0</v>
      </c>
    </row>
    <row r="817" spans="1:9" ht="12.75" customHeight="1">
      <c r="A817" s="2">
        <v>804</v>
      </c>
      <c r="B817" s="3" t="s">
        <v>4281</v>
      </c>
      <c r="C817" s="3" t="s">
        <v>4282</v>
      </c>
      <c r="D817" s="3"/>
      <c r="E817" s="3" t="s">
        <v>4283</v>
      </c>
      <c r="F817" s="357" t="s">
        <v>14747</v>
      </c>
      <c r="I817" s="190">
        <f t="shared" si="12"/>
        <v>0</v>
      </c>
    </row>
    <row r="818" spans="1:9" ht="12.75" customHeight="1">
      <c r="A818" s="2">
        <v>805</v>
      </c>
      <c r="B818" s="3" t="s">
        <v>4284</v>
      </c>
      <c r="C818" s="3" t="s">
        <v>4285</v>
      </c>
      <c r="D818" s="3"/>
      <c r="E818" s="3" t="s">
        <v>4286</v>
      </c>
      <c r="F818" s="357" t="s">
        <v>14747</v>
      </c>
      <c r="I818" s="190">
        <f t="shared" si="12"/>
        <v>0</v>
      </c>
    </row>
    <row r="819" spans="1:9" ht="12.75" customHeight="1">
      <c r="A819" s="2">
        <v>806</v>
      </c>
      <c r="B819" s="3" t="s">
        <v>4287</v>
      </c>
      <c r="C819" s="3" t="s">
        <v>4288</v>
      </c>
      <c r="D819" s="3" t="s">
        <v>4289</v>
      </c>
      <c r="E819" s="3" t="s">
        <v>4290</v>
      </c>
      <c r="F819" s="685" t="s">
        <v>14747</v>
      </c>
      <c r="G819" s="190">
        <f>'BARRA LAM. T. E Q.'!$G$9</f>
        <v>6.15</v>
      </c>
      <c r="H819" s="190">
        <v>0.1</v>
      </c>
      <c r="I819" s="190">
        <f t="shared" si="12"/>
        <v>0</v>
      </c>
    </row>
    <row r="820" spans="1:9" ht="12.75" customHeight="1">
      <c r="A820" s="2">
        <v>807</v>
      </c>
      <c r="B820" s="3" t="s">
        <v>4291</v>
      </c>
      <c r="C820" s="3" t="s">
        <v>4292</v>
      </c>
      <c r="D820" s="3" t="s">
        <v>4293</v>
      </c>
      <c r="E820" s="3" t="s">
        <v>4294</v>
      </c>
      <c r="F820" s="685" t="s">
        <v>14747</v>
      </c>
      <c r="G820" s="190">
        <f>'BARRA LAM. T. E Q.'!G11</f>
        <v>6.47</v>
      </c>
      <c r="H820" s="190">
        <v>0.1</v>
      </c>
      <c r="I820" s="190">
        <f t="shared" si="12"/>
        <v>0</v>
      </c>
    </row>
    <row r="821" spans="1:9" ht="12.75" customHeight="1">
      <c r="A821" s="2">
        <v>808</v>
      </c>
      <c r="B821" s="3" t="s">
        <v>4295</v>
      </c>
      <c r="C821" s="3" t="s">
        <v>4296</v>
      </c>
      <c r="D821" s="3" t="s">
        <v>4297</v>
      </c>
      <c r="E821" s="3" t="s">
        <v>4298</v>
      </c>
      <c r="F821" s="685" t="s">
        <v>14747</v>
      </c>
      <c r="G821" s="190">
        <f>'BARRA LAM. T. E Q.'!$G$9</f>
        <v>6.15</v>
      </c>
      <c r="H821" s="190">
        <v>0.1</v>
      </c>
      <c r="I821" s="190">
        <f t="shared" si="12"/>
        <v>0</v>
      </c>
    </row>
    <row r="822" spans="1:9" ht="12.75" customHeight="1">
      <c r="A822" s="2">
        <v>809</v>
      </c>
      <c r="B822" s="3" t="s">
        <v>4299</v>
      </c>
      <c r="C822" s="3" t="s">
        <v>4300</v>
      </c>
      <c r="D822" s="3" t="s">
        <v>4301</v>
      </c>
      <c r="E822" s="3" t="s">
        <v>4302</v>
      </c>
      <c r="F822" s="685" t="s">
        <v>14747</v>
      </c>
      <c r="G822" s="190">
        <f>'BARRA LAM. T. E Q.'!$G$9</f>
        <v>6.15</v>
      </c>
      <c r="H822" s="190">
        <v>0.1</v>
      </c>
      <c r="I822" s="190">
        <f t="shared" si="12"/>
        <v>0</v>
      </c>
    </row>
    <row r="823" spans="1:9" ht="12.75" customHeight="1">
      <c r="A823" s="2">
        <v>810</v>
      </c>
      <c r="B823" s="3" t="s">
        <v>4303</v>
      </c>
      <c r="C823" s="3" t="s">
        <v>4304</v>
      </c>
      <c r="D823" s="3" t="s">
        <v>4305</v>
      </c>
      <c r="E823" s="3" t="s">
        <v>4306</v>
      </c>
      <c r="F823" s="685" t="s">
        <v>14747</v>
      </c>
      <c r="G823" s="190">
        <f>'BARRA LAM. T. E Q.'!$G$9</f>
        <v>6.15</v>
      </c>
      <c r="H823" s="190">
        <v>0.1</v>
      </c>
      <c r="I823" s="190">
        <f t="shared" si="12"/>
        <v>0</v>
      </c>
    </row>
    <row r="824" spans="1:9" ht="12.75" customHeight="1">
      <c r="A824" s="2">
        <v>811</v>
      </c>
      <c r="B824" s="3" t="s">
        <v>4307</v>
      </c>
      <c r="C824" s="3" t="s">
        <v>4308</v>
      </c>
      <c r="D824" s="3" t="s">
        <v>4309</v>
      </c>
      <c r="E824" s="3" t="s">
        <v>4310</v>
      </c>
      <c r="F824" s="685" t="s">
        <v>14747</v>
      </c>
      <c r="G824" s="190">
        <f>'BARRA LAM. T. E Q.'!$G$9</f>
        <v>6.15</v>
      </c>
      <c r="H824" s="190">
        <v>0.1</v>
      </c>
      <c r="I824" s="190">
        <f t="shared" si="12"/>
        <v>0</v>
      </c>
    </row>
    <row r="825" spans="1:9" ht="12.75" customHeight="1">
      <c r="A825" s="2">
        <v>812</v>
      </c>
      <c r="B825" s="3" t="s">
        <v>4311</v>
      </c>
      <c r="C825" s="3" t="s">
        <v>4312</v>
      </c>
      <c r="D825" s="3" t="s">
        <v>4313</v>
      </c>
      <c r="E825" s="3" t="s">
        <v>4314</v>
      </c>
      <c r="F825" s="685" t="s">
        <v>14747</v>
      </c>
      <c r="G825" s="190">
        <f>'BARRA LAM. T. E Q.'!$G$9</f>
        <v>6.15</v>
      </c>
      <c r="H825" s="190">
        <v>0.1</v>
      </c>
      <c r="I825" s="190">
        <f t="shared" si="12"/>
        <v>0</v>
      </c>
    </row>
    <row r="826" spans="1:9" ht="12.75" customHeight="1">
      <c r="A826" s="2">
        <v>813</v>
      </c>
      <c r="B826" s="3" t="s">
        <v>4315</v>
      </c>
      <c r="C826" s="3" t="s">
        <v>7918</v>
      </c>
      <c r="D826" s="3" t="s">
        <v>7919</v>
      </c>
      <c r="E826" s="3" t="s">
        <v>7920</v>
      </c>
      <c r="F826" s="685" t="s">
        <v>14747</v>
      </c>
      <c r="G826" s="190">
        <f>'BARRA LAM. T. E Q.'!$G$9</f>
        <v>6.15</v>
      </c>
      <c r="H826" s="190">
        <v>0.1</v>
      </c>
      <c r="I826" s="190">
        <f t="shared" si="12"/>
        <v>0</v>
      </c>
    </row>
    <row r="827" spans="1:9" ht="12.75" customHeight="1">
      <c r="A827" s="2">
        <v>814</v>
      </c>
      <c r="B827" s="3" t="s">
        <v>7921</v>
      </c>
      <c r="C827" s="3" t="s">
        <v>7922</v>
      </c>
      <c r="D827" s="3" t="s">
        <v>7923</v>
      </c>
      <c r="E827" s="3" t="s">
        <v>7924</v>
      </c>
      <c r="F827" s="685" t="s">
        <v>14747</v>
      </c>
      <c r="G827" s="190">
        <f>'BARRA LAM. T. E Q.'!$G$9</f>
        <v>6.15</v>
      </c>
      <c r="H827" s="190">
        <v>0.1</v>
      </c>
      <c r="I827" s="190">
        <f t="shared" si="12"/>
        <v>0</v>
      </c>
    </row>
    <row r="828" spans="1:9" ht="12.75" customHeight="1">
      <c r="A828" s="2">
        <v>815</v>
      </c>
      <c r="B828" s="3" t="s">
        <v>7925</v>
      </c>
      <c r="C828" s="3" t="s">
        <v>7926</v>
      </c>
      <c r="D828" s="3" t="s">
        <v>7927</v>
      </c>
      <c r="E828" s="3" t="s">
        <v>7928</v>
      </c>
      <c r="F828" s="685" t="s">
        <v>14747</v>
      </c>
      <c r="G828" s="190">
        <f>'BARRA LAM. T. E Q.'!$G$9</f>
        <v>6.15</v>
      </c>
      <c r="H828" s="190">
        <v>0.1</v>
      </c>
      <c r="I828" s="190">
        <f t="shared" si="12"/>
        <v>0</v>
      </c>
    </row>
    <row r="829" spans="1:9" ht="12.75" customHeight="1">
      <c r="A829" s="2">
        <v>816</v>
      </c>
      <c r="B829" s="3" t="s">
        <v>7929</v>
      </c>
      <c r="C829" s="3" t="s">
        <v>7930</v>
      </c>
      <c r="D829" s="3" t="s">
        <v>7931</v>
      </c>
      <c r="E829" s="3" t="s">
        <v>7932</v>
      </c>
      <c r="F829" s="685" t="s">
        <v>14747</v>
      </c>
      <c r="G829" s="190">
        <f>'BARRA LAM. T. E Q.'!$G$9</f>
        <v>6.15</v>
      </c>
      <c r="H829" s="190">
        <v>0.1</v>
      </c>
      <c r="I829" s="190">
        <f t="shared" si="12"/>
        <v>0</v>
      </c>
    </row>
    <row r="830" spans="1:9" ht="12.75" customHeight="1">
      <c r="A830" s="2">
        <v>817</v>
      </c>
      <c r="B830" s="3" t="s">
        <v>7933</v>
      </c>
      <c r="C830" s="3" t="s">
        <v>7934</v>
      </c>
      <c r="D830" s="3" t="s">
        <v>7935</v>
      </c>
      <c r="E830" s="3" t="s">
        <v>7936</v>
      </c>
      <c r="F830" s="685" t="s">
        <v>14747</v>
      </c>
      <c r="G830" s="190">
        <f>'BARRA LAM. T. E Q.'!$G$9</f>
        <v>6.15</v>
      </c>
      <c r="H830" s="190">
        <v>0.1</v>
      </c>
      <c r="I830" s="190">
        <f t="shared" si="12"/>
        <v>0</v>
      </c>
    </row>
    <row r="831" spans="1:9" ht="12.75" customHeight="1">
      <c r="A831" s="2">
        <v>818</v>
      </c>
      <c r="B831" s="3" t="s">
        <v>7937</v>
      </c>
      <c r="C831" s="3" t="s">
        <v>7938</v>
      </c>
      <c r="D831" s="3" t="s">
        <v>7939</v>
      </c>
      <c r="E831" s="3" t="s">
        <v>7940</v>
      </c>
      <c r="F831" s="685" t="s">
        <v>14747</v>
      </c>
      <c r="G831" s="190">
        <f>'BARRA LAM. T. E Q.'!$G$10</f>
        <v>5.9</v>
      </c>
      <c r="H831" s="190">
        <v>0.31</v>
      </c>
      <c r="I831" s="190">
        <f t="shared" si="12"/>
        <v>0</v>
      </c>
    </row>
    <row r="832" spans="1:9" ht="12.75" customHeight="1">
      <c r="A832" s="2">
        <v>819</v>
      </c>
      <c r="B832" s="3" t="s">
        <v>7941</v>
      </c>
      <c r="C832" s="3" t="s">
        <v>7942</v>
      </c>
      <c r="D832" s="3" t="s">
        <v>7943</v>
      </c>
      <c r="E832" s="3" t="s">
        <v>7944</v>
      </c>
      <c r="F832" s="685" t="s">
        <v>14747</v>
      </c>
      <c r="G832" s="190">
        <f>'BARRA LAM. T. E Q.'!$G$10</f>
        <v>5.9</v>
      </c>
      <c r="H832" s="190">
        <v>0.31</v>
      </c>
      <c r="I832" s="190">
        <f t="shared" si="12"/>
        <v>0</v>
      </c>
    </row>
    <row r="833" spans="1:9" ht="12.75" customHeight="1">
      <c r="A833" s="2">
        <v>820</v>
      </c>
      <c r="B833" s="3" t="s">
        <v>7945</v>
      </c>
      <c r="C833" s="3" t="s">
        <v>7946</v>
      </c>
      <c r="D833" s="3" t="s">
        <v>7947</v>
      </c>
      <c r="E833" s="3" t="s">
        <v>7948</v>
      </c>
      <c r="G833" s="190">
        <f>'BARRA LAM. T. E Q.'!$G$10</f>
        <v>5.9</v>
      </c>
      <c r="H833" s="190">
        <v>0.15</v>
      </c>
      <c r="I833" s="190">
        <f t="shared" si="12"/>
        <v>6.0500000000000007</v>
      </c>
    </row>
    <row r="834" spans="1:9" ht="12.75" customHeight="1">
      <c r="A834" s="2">
        <v>821</v>
      </c>
      <c r="B834" s="3" t="s">
        <v>7949</v>
      </c>
      <c r="C834" s="3" t="s">
        <v>7950</v>
      </c>
      <c r="D834" s="3" t="s">
        <v>7951</v>
      </c>
      <c r="E834" s="3" t="s">
        <v>7952</v>
      </c>
      <c r="G834" s="190">
        <f>'BARRA LAM. T. E Q.'!$G$10</f>
        <v>5.9</v>
      </c>
      <c r="H834" s="190">
        <v>0.15</v>
      </c>
      <c r="I834" s="190">
        <f t="shared" si="12"/>
        <v>6.0500000000000007</v>
      </c>
    </row>
    <row r="835" spans="1:9" ht="12.75" customHeight="1">
      <c r="A835" s="2">
        <v>822</v>
      </c>
      <c r="B835" s="3" t="s">
        <v>7953</v>
      </c>
      <c r="C835" s="3" t="s">
        <v>7954</v>
      </c>
      <c r="D835" s="3" t="s">
        <v>7955</v>
      </c>
      <c r="E835" s="3" t="s">
        <v>7956</v>
      </c>
      <c r="G835" s="190">
        <f>'BARRA LAM. T. E Q.'!$G$10</f>
        <v>5.9</v>
      </c>
      <c r="H835" s="190">
        <v>0.15</v>
      </c>
      <c r="I835" s="190">
        <f t="shared" si="12"/>
        <v>6.0500000000000007</v>
      </c>
    </row>
    <row r="836" spans="1:9" ht="12.75" customHeight="1">
      <c r="A836" s="2">
        <v>823</v>
      </c>
      <c r="B836" s="3" t="s">
        <v>7957</v>
      </c>
      <c r="C836" s="3" t="s">
        <v>7958</v>
      </c>
      <c r="D836" s="3" t="s">
        <v>7959</v>
      </c>
      <c r="E836" s="3" t="s">
        <v>7960</v>
      </c>
      <c r="G836" s="190">
        <f>'BARRA LAM. T. E Q.'!$G$10</f>
        <v>5.9</v>
      </c>
      <c r="H836" s="190">
        <v>0.15</v>
      </c>
      <c r="I836" s="190">
        <f t="shared" si="12"/>
        <v>6.0500000000000007</v>
      </c>
    </row>
    <row r="837" spans="1:9" ht="12.75" customHeight="1">
      <c r="A837" s="2">
        <v>824</v>
      </c>
      <c r="B837" s="3" t="s">
        <v>7961</v>
      </c>
      <c r="C837" s="3" t="s">
        <v>7962</v>
      </c>
      <c r="D837" s="3" t="s">
        <v>7963</v>
      </c>
      <c r="E837" s="3" t="s">
        <v>7964</v>
      </c>
      <c r="G837" s="190">
        <f>'BARRA LAM. T. E Q.'!$G$10</f>
        <v>5.9</v>
      </c>
      <c r="H837" s="190">
        <v>0.15</v>
      </c>
      <c r="I837" s="190">
        <f t="shared" si="12"/>
        <v>6.0500000000000007</v>
      </c>
    </row>
    <row r="838" spans="1:9" ht="12.75" customHeight="1">
      <c r="A838" s="2">
        <v>825</v>
      </c>
      <c r="B838" s="3" t="s">
        <v>7965</v>
      </c>
      <c r="C838" s="3" t="s">
        <v>7966</v>
      </c>
      <c r="D838" s="3" t="s">
        <v>7967</v>
      </c>
      <c r="E838" s="3" t="s">
        <v>7968</v>
      </c>
      <c r="G838" s="190">
        <f>'BARRA LAM. T. E Q.'!$G$10</f>
        <v>5.9</v>
      </c>
      <c r="H838" s="190">
        <v>0.15</v>
      </c>
      <c r="I838" s="190">
        <f t="shared" si="12"/>
        <v>6.0500000000000007</v>
      </c>
    </row>
    <row r="839" spans="1:9" ht="12.75" customHeight="1">
      <c r="A839" s="2">
        <v>826</v>
      </c>
      <c r="B839" s="3" t="s">
        <v>7969</v>
      </c>
      <c r="C839" s="3" t="s">
        <v>7970</v>
      </c>
      <c r="D839" s="3" t="s">
        <v>7971</v>
      </c>
      <c r="E839" s="3" t="s">
        <v>7972</v>
      </c>
      <c r="G839" s="190">
        <f>'BARRA LAM. T. E Q.'!$G$10</f>
        <v>5.9</v>
      </c>
      <c r="H839" s="190">
        <v>0.15</v>
      </c>
      <c r="I839" s="190">
        <f t="shared" si="12"/>
        <v>6.0500000000000007</v>
      </c>
    </row>
    <row r="840" spans="1:9" ht="12.75" customHeight="1">
      <c r="A840" s="2">
        <v>827</v>
      </c>
      <c r="B840" s="3" t="s">
        <v>7973</v>
      </c>
      <c r="C840" s="3" t="s">
        <v>7974</v>
      </c>
      <c r="D840" s="3" t="s">
        <v>7975</v>
      </c>
      <c r="E840" s="3" t="s">
        <v>7976</v>
      </c>
      <c r="G840" s="190">
        <f>'BARRA LAM. T. E Q.'!$G$10</f>
        <v>5.9</v>
      </c>
      <c r="H840" s="190">
        <v>0.15</v>
      </c>
      <c r="I840" s="190">
        <f t="shared" si="12"/>
        <v>6.0500000000000007</v>
      </c>
    </row>
    <row r="841" spans="1:9" ht="12.75" customHeight="1">
      <c r="A841" s="2">
        <v>828</v>
      </c>
      <c r="B841" s="3" t="s">
        <v>7977</v>
      </c>
      <c r="C841" s="3" t="s">
        <v>7978</v>
      </c>
      <c r="D841" s="3" t="s">
        <v>7979</v>
      </c>
      <c r="E841" s="3" t="s">
        <v>7980</v>
      </c>
      <c r="G841" s="190">
        <f>'BARRA LAM. T. E Q.'!$G$10</f>
        <v>5.9</v>
      </c>
      <c r="H841" s="190">
        <v>0.15</v>
      </c>
      <c r="I841" s="190">
        <f t="shared" si="12"/>
        <v>6.0500000000000007</v>
      </c>
    </row>
    <row r="842" spans="1:9" ht="12.75" customHeight="1">
      <c r="A842" s="2">
        <v>829</v>
      </c>
      <c r="B842" s="3" t="s">
        <v>7981</v>
      </c>
      <c r="C842" s="3" t="s">
        <v>7982</v>
      </c>
      <c r="D842" s="3" t="s">
        <v>7983</v>
      </c>
      <c r="E842" s="3" t="s">
        <v>4348</v>
      </c>
      <c r="G842" s="190">
        <f>'BARRA LAM. T. E Q.'!$G$10</f>
        <v>5.9</v>
      </c>
      <c r="H842" s="190">
        <v>0.15</v>
      </c>
      <c r="I842" s="190">
        <f t="shared" si="12"/>
        <v>6.0500000000000007</v>
      </c>
    </row>
    <row r="843" spans="1:9" ht="12.75" customHeight="1">
      <c r="A843" s="2">
        <v>830</v>
      </c>
      <c r="B843" s="3" t="s">
        <v>4349</v>
      </c>
      <c r="C843" s="3" t="s">
        <v>4350</v>
      </c>
      <c r="D843" s="3" t="s">
        <v>4351</v>
      </c>
      <c r="E843" s="3" t="s">
        <v>4352</v>
      </c>
      <c r="G843" s="190">
        <f>'BARRA LAM. T. E Q.'!$G$10</f>
        <v>5.9</v>
      </c>
      <c r="H843" s="190">
        <v>0.15</v>
      </c>
      <c r="I843" s="190">
        <f t="shared" si="12"/>
        <v>6.0500000000000007</v>
      </c>
    </row>
    <row r="844" spans="1:9" ht="12.75" customHeight="1">
      <c r="A844" s="2">
        <v>831</v>
      </c>
      <c r="B844" s="3" t="s">
        <v>4353</v>
      </c>
      <c r="C844" s="3" t="s">
        <v>4354</v>
      </c>
      <c r="D844" s="3" t="s">
        <v>4355</v>
      </c>
      <c r="E844" s="3" t="s">
        <v>4356</v>
      </c>
      <c r="F844" s="357" t="s">
        <v>14747</v>
      </c>
      <c r="G844" s="190">
        <f>'BARRA LAM. T. E Q.'!$G$10</f>
        <v>5.9</v>
      </c>
      <c r="I844" s="190">
        <f t="shared" si="12"/>
        <v>0</v>
      </c>
    </row>
    <row r="845" spans="1:9" ht="12.75" customHeight="1">
      <c r="A845" s="2">
        <v>832</v>
      </c>
      <c r="B845" s="3" t="s">
        <v>4357</v>
      </c>
      <c r="C845" s="3" t="s">
        <v>4358</v>
      </c>
      <c r="D845" s="3" t="s">
        <v>4359</v>
      </c>
      <c r="E845" s="3" t="s">
        <v>4360</v>
      </c>
      <c r="F845" s="357" t="s">
        <v>14747</v>
      </c>
      <c r="G845" s="190">
        <f>'BARRA LAM. T. E Q.'!$G$11</f>
        <v>6.47</v>
      </c>
      <c r="I845" s="190">
        <f t="shared" si="12"/>
        <v>0</v>
      </c>
    </row>
    <row r="846" spans="1:9" ht="12.75" customHeight="1">
      <c r="A846" s="2">
        <v>833</v>
      </c>
      <c r="B846" s="3" t="s">
        <v>4361</v>
      </c>
      <c r="C846" s="3" t="s">
        <v>4362</v>
      </c>
      <c r="D846" s="3" t="s">
        <v>4363</v>
      </c>
      <c r="E846" s="3" t="s">
        <v>4364</v>
      </c>
      <c r="F846" s="357" t="s">
        <v>14747</v>
      </c>
      <c r="G846" s="190">
        <f>'BARRA LAM. T. E Q.'!$G$11</f>
        <v>6.47</v>
      </c>
      <c r="I846" s="190">
        <f t="shared" si="12"/>
        <v>0</v>
      </c>
    </row>
    <row r="847" spans="1:9" ht="12.75" customHeight="1">
      <c r="A847" s="2">
        <v>834</v>
      </c>
      <c r="B847" s="3" t="s">
        <v>4365</v>
      </c>
      <c r="C847" s="3" t="s">
        <v>4366</v>
      </c>
      <c r="D847" s="3" t="s">
        <v>4367</v>
      </c>
      <c r="E847" s="3" t="s">
        <v>4368</v>
      </c>
      <c r="F847" s="357" t="s">
        <v>14747</v>
      </c>
      <c r="G847" s="190">
        <f>'BARRA LAM. T. E Q.'!$G$11</f>
        <v>6.47</v>
      </c>
      <c r="I847" s="190">
        <f t="shared" si="12"/>
        <v>0</v>
      </c>
    </row>
    <row r="848" spans="1:9" ht="12.75" customHeight="1">
      <c r="A848" s="2">
        <v>835</v>
      </c>
      <c r="B848" s="3" t="s">
        <v>4369</v>
      </c>
      <c r="C848" s="3" t="s">
        <v>4370</v>
      </c>
      <c r="D848" s="3" t="s">
        <v>4371</v>
      </c>
      <c r="E848" s="3" t="s">
        <v>4372</v>
      </c>
      <c r="F848" s="357" t="s">
        <v>14747</v>
      </c>
      <c r="G848" s="190">
        <f>'BARRA LAM. T. E Q.'!$G$11</f>
        <v>6.47</v>
      </c>
      <c r="I848" s="190">
        <f t="shared" si="12"/>
        <v>0</v>
      </c>
    </row>
    <row r="849" spans="1:9" ht="12.75" customHeight="1">
      <c r="A849" s="2">
        <v>836</v>
      </c>
      <c r="B849" s="3" t="s">
        <v>4373</v>
      </c>
      <c r="C849" s="3" t="s">
        <v>4374</v>
      </c>
      <c r="D849" s="3" t="s">
        <v>4375</v>
      </c>
      <c r="E849" s="3" t="s">
        <v>4376</v>
      </c>
      <c r="F849" s="357" t="s">
        <v>14747</v>
      </c>
      <c r="G849" s="190">
        <f>'BARRA LAM. T. E Q.'!$G$11</f>
        <v>6.47</v>
      </c>
      <c r="I849" s="190">
        <f t="shared" si="12"/>
        <v>0</v>
      </c>
    </row>
    <row r="850" spans="1:9" ht="12.75" customHeight="1">
      <c r="A850" s="2">
        <v>837</v>
      </c>
      <c r="B850" s="3" t="s">
        <v>4377</v>
      </c>
      <c r="C850" s="3" t="s">
        <v>4378</v>
      </c>
      <c r="D850" s="3" t="s">
        <v>4379</v>
      </c>
      <c r="E850" s="3" t="s">
        <v>4380</v>
      </c>
      <c r="F850" s="357" t="s">
        <v>14747</v>
      </c>
      <c r="G850" s="190">
        <f>'BARRA LAM. T. E Q.'!$G$11</f>
        <v>6.47</v>
      </c>
      <c r="I850" s="190">
        <f t="shared" si="12"/>
        <v>0</v>
      </c>
    </row>
    <row r="851" spans="1:9" ht="12.75" customHeight="1">
      <c r="A851" s="2">
        <v>838</v>
      </c>
      <c r="B851" s="3" t="s">
        <v>4381</v>
      </c>
      <c r="C851" s="3" t="s">
        <v>4382</v>
      </c>
      <c r="D851" s="3" t="s">
        <v>4383</v>
      </c>
      <c r="E851" s="3" t="s">
        <v>4384</v>
      </c>
      <c r="F851" s="357" t="s">
        <v>14747</v>
      </c>
      <c r="G851" s="190">
        <f>'BARRA LAM. T. E Q.'!$G$11</f>
        <v>6.47</v>
      </c>
      <c r="I851" s="190">
        <f t="shared" si="12"/>
        <v>0</v>
      </c>
    </row>
    <row r="852" spans="1:9" ht="12.75" customHeight="1">
      <c r="A852" s="2">
        <v>839</v>
      </c>
      <c r="B852" s="3" t="s">
        <v>4385</v>
      </c>
      <c r="C852" s="3" t="s">
        <v>4386</v>
      </c>
      <c r="D852" s="3" t="s">
        <v>4387</v>
      </c>
      <c r="E852" s="3" t="s">
        <v>4388</v>
      </c>
      <c r="F852" s="357" t="s">
        <v>14747</v>
      </c>
      <c r="G852" s="190">
        <f>'BARRA LAM. T. E Q.'!$G$11</f>
        <v>6.47</v>
      </c>
      <c r="I852" s="190">
        <f t="shared" si="12"/>
        <v>0</v>
      </c>
    </row>
    <row r="853" spans="1:9" ht="12.75" customHeight="1">
      <c r="A853" s="2">
        <v>840</v>
      </c>
      <c r="B853" s="3" t="s">
        <v>4389</v>
      </c>
      <c r="C853" s="3" t="s">
        <v>4390</v>
      </c>
      <c r="D853" s="3" t="s">
        <v>4391</v>
      </c>
      <c r="E853" s="3" t="s">
        <v>4392</v>
      </c>
      <c r="F853" s="357" t="s">
        <v>14747</v>
      </c>
      <c r="G853" s="190">
        <f>'BARRA LAM. T. E Q.'!$G$11</f>
        <v>6.47</v>
      </c>
      <c r="I853" s="190">
        <f t="shared" si="12"/>
        <v>0</v>
      </c>
    </row>
    <row r="854" spans="1:9" ht="12.75" customHeight="1">
      <c r="A854" s="2">
        <v>841</v>
      </c>
      <c r="B854" s="3" t="s">
        <v>4393</v>
      </c>
      <c r="C854" s="3" t="s">
        <v>4394</v>
      </c>
      <c r="D854" s="3" t="s">
        <v>4395</v>
      </c>
      <c r="E854" s="3" t="s">
        <v>4396</v>
      </c>
      <c r="F854" s="357" t="s">
        <v>14747</v>
      </c>
      <c r="G854" s="190">
        <f>'BARRA LAM. T. E Q.'!$G$11</f>
        <v>6.47</v>
      </c>
      <c r="I854" s="190">
        <f t="shared" si="12"/>
        <v>0</v>
      </c>
    </row>
    <row r="855" spans="1:9" ht="12.75" customHeight="1">
      <c r="A855" s="2">
        <v>842</v>
      </c>
      <c r="B855" s="3" t="s">
        <v>4397</v>
      </c>
      <c r="C855" s="3" t="s">
        <v>4398</v>
      </c>
      <c r="D855" s="3" t="s">
        <v>4399</v>
      </c>
      <c r="E855" s="3" t="s">
        <v>4400</v>
      </c>
      <c r="F855" s="357" t="s">
        <v>14747</v>
      </c>
      <c r="G855" s="190">
        <f>'BARRA LAM. T. E Q.'!$G$11</f>
        <v>6.47</v>
      </c>
      <c r="I855" s="190">
        <f t="shared" si="12"/>
        <v>0</v>
      </c>
    </row>
    <row r="856" spans="1:9" ht="12.75" customHeight="1">
      <c r="A856" s="2">
        <v>843</v>
      </c>
      <c r="B856" s="3" t="s">
        <v>4401</v>
      </c>
      <c r="C856" s="3" t="s">
        <v>4402</v>
      </c>
      <c r="D856" s="3" t="s">
        <v>4403</v>
      </c>
      <c r="E856" s="3" t="s">
        <v>4404</v>
      </c>
      <c r="F856" s="357" t="s">
        <v>14747</v>
      </c>
      <c r="G856" s="190">
        <f>'BARRA LAM. T. E Q.'!$G$11</f>
        <v>6.47</v>
      </c>
      <c r="I856" s="190">
        <f t="shared" ref="I856:I919" si="13">IF(F856="KZ",0,G856+H856)</f>
        <v>0</v>
      </c>
    </row>
    <row r="857" spans="1:9" ht="12.75" customHeight="1">
      <c r="A857" s="2">
        <v>844</v>
      </c>
      <c r="B857" s="3" t="s">
        <v>4405</v>
      </c>
      <c r="C857" s="3" t="s">
        <v>4406</v>
      </c>
      <c r="D857" s="3" t="s">
        <v>4407</v>
      </c>
      <c r="E857" s="3" t="s">
        <v>4408</v>
      </c>
      <c r="F857" s="357" t="s">
        <v>14747</v>
      </c>
      <c r="G857" s="190">
        <f>'BARRA LAM. T. E Q.'!$G$11</f>
        <v>6.47</v>
      </c>
      <c r="I857" s="190">
        <f t="shared" si="13"/>
        <v>0</v>
      </c>
    </row>
    <row r="858" spans="1:9" ht="12.75" customHeight="1">
      <c r="A858" s="2">
        <v>845</v>
      </c>
      <c r="B858" s="3" t="s">
        <v>4409</v>
      </c>
      <c r="C858" s="3" t="s">
        <v>4410</v>
      </c>
      <c r="D858" s="3" t="s">
        <v>4411</v>
      </c>
      <c r="E858" s="3" t="s">
        <v>4412</v>
      </c>
      <c r="F858" s="357" t="s">
        <v>14747</v>
      </c>
      <c r="G858" s="190">
        <f>'BARRA LAM. T. E Q.'!$G$11</f>
        <v>6.47</v>
      </c>
      <c r="I858" s="190">
        <f t="shared" si="13"/>
        <v>0</v>
      </c>
    </row>
    <row r="859" spans="1:9" ht="12.75" customHeight="1">
      <c r="A859" s="2">
        <v>846</v>
      </c>
      <c r="B859" s="3" t="s">
        <v>4413</v>
      </c>
      <c r="C859" s="3" t="s">
        <v>4414</v>
      </c>
      <c r="D859" s="3" t="s">
        <v>4415</v>
      </c>
      <c r="E859" s="3" t="s">
        <v>4416</v>
      </c>
      <c r="F859" s="357" t="s">
        <v>14747</v>
      </c>
      <c r="G859" s="190">
        <f>'BARRA LAM. T. E Q.'!$G$11</f>
        <v>6.47</v>
      </c>
      <c r="I859" s="190">
        <f t="shared" si="13"/>
        <v>0</v>
      </c>
    </row>
    <row r="860" spans="1:9" ht="12.75" customHeight="1">
      <c r="A860" s="2">
        <v>847</v>
      </c>
      <c r="B860" s="3" t="s">
        <v>4417</v>
      </c>
      <c r="C860" s="3" t="s">
        <v>4418</v>
      </c>
      <c r="D860" s="3" t="s">
        <v>4419</v>
      </c>
      <c r="E860" s="3" t="s">
        <v>4420</v>
      </c>
      <c r="F860" s="357" t="s">
        <v>14747</v>
      </c>
      <c r="G860" s="190">
        <f>'BARRA LAM. T. E Q.'!$G$11</f>
        <v>6.47</v>
      </c>
      <c r="I860" s="190">
        <f t="shared" si="13"/>
        <v>0</v>
      </c>
    </row>
    <row r="861" spans="1:9" ht="12.75" customHeight="1">
      <c r="A861" s="2">
        <v>848</v>
      </c>
      <c r="B861" s="3" t="s">
        <v>4421</v>
      </c>
      <c r="C861" s="3" t="s">
        <v>4422</v>
      </c>
      <c r="D861" s="3" t="s">
        <v>4423</v>
      </c>
      <c r="E861" s="3" t="s">
        <v>4424</v>
      </c>
      <c r="F861" s="357" t="s">
        <v>14747</v>
      </c>
      <c r="G861" s="190">
        <f>'BARRA LAM. T. E Q.'!$G$11</f>
        <v>6.47</v>
      </c>
      <c r="I861" s="190">
        <f t="shared" si="13"/>
        <v>0</v>
      </c>
    </row>
    <row r="862" spans="1:9" ht="12.75" customHeight="1">
      <c r="A862" s="2">
        <v>849</v>
      </c>
      <c r="B862" s="3" t="s">
        <v>4425</v>
      </c>
      <c r="C862" s="3" t="s">
        <v>4426</v>
      </c>
      <c r="D862" s="3" t="s">
        <v>4427</v>
      </c>
      <c r="E862" s="3" t="s">
        <v>4428</v>
      </c>
      <c r="F862" s="357" t="s">
        <v>14747</v>
      </c>
      <c r="G862" s="190">
        <f>'BARRA LAM. T. E Q.'!$G$11</f>
        <v>6.47</v>
      </c>
      <c r="I862" s="190">
        <f t="shared" si="13"/>
        <v>0</v>
      </c>
    </row>
    <row r="863" spans="1:9" ht="12.75" customHeight="1">
      <c r="A863" s="2">
        <v>850</v>
      </c>
      <c r="B863" s="3" t="s">
        <v>4429</v>
      </c>
      <c r="C863" s="3" t="s">
        <v>4430</v>
      </c>
      <c r="D863" s="3"/>
      <c r="E863" s="3" t="s">
        <v>4431</v>
      </c>
      <c r="F863" s="357" t="s">
        <v>14747</v>
      </c>
      <c r="I863" s="190">
        <f t="shared" si="13"/>
        <v>0</v>
      </c>
    </row>
    <row r="864" spans="1:9" ht="12.75" customHeight="1">
      <c r="A864" s="2">
        <v>851</v>
      </c>
      <c r="B864" s="3" t="s">
        <v>4432</v>
      </c>
      <c r="C864" s="3" t="s">
        <v>4433</v>
      </c>
      <c r="D864" s="3"/>
      <c r="E864" s="3" t="s">
        <v>4434</v>
      </c>
      <c r="F864" s="357" t="s">
        <v>14747</v>
      </c>
      <c r="I864" s="190">
        <f t="shared" si="13"/>
        <v>0</v>
      </c>
    </row>
    <row r="865" spans="1:9" ht="12.75" customHeight="1">
      <c r="A865" s="2">
        <v>852</v>
      </c>
      <c r="B865" s="3" t="s">
        <v>4435</v>
      </c>
      <c r="C865" s="3" t="s">
        <v>4436</v>
      </c>
      <c r="D865" s="3"/>
      <c r="E865" s="3" t="s">
        <v>4437</v>
      </c>
      <c r="F865" s="357" t="s">
        <v>14747</v>
      </c>
      <c r="I865" s="190">
        <f t="shared" si="13"/>
        <v>0</v>
      </c>
    </row>
    <row r="866" spans="1:9" ht="12.75" customHeight="1">
      <c r="A866" s="2">
        <v>853</v>
      </c>
      <c r="B866" s="3" t="s">
        <v>4438</v>
      </c>
      <c r="C866" s="3" t="s">
        <v>4439</v>
      </c>
      <c r="D866" s="3"/>
      <c r="E866" s="3" t="s">
        <v>4440</v>
      </c>
      <c r="F866" s="357" t="s">
        <v>14747</v>
      </c>
      <c r="I866" s="190">
        <f t="shared" si="13"/>
        <v>0</v>
      </c>
    </row>
    <row r="867" spans="1:9" ht="12.75" customHeight="1">
      <c r="A867" s="2">
        <v>854</v>
      </c>
      <c r="B867" s="3" t="s">
        <v>4441</v>
      </c>
      <c r="C867" s="3" t="s">
        <v>4442</v>
      </c>
      <c r="D867" s="3"/>
      <c r="E867" s="3" t="s">
        <v>4443</v>
      </c>
      <c r="F867" s="357" t="s">
        <v>14747</v>
      </c>
      <c r="I867" s="190">
        <f t="shared" si="13"/>
        <v>0</v>
      </c>
    </row>
    <row r="868" spans="1:9" ht="12.75" customHeight="1">
      <c r="A868" s="2">
        <v>855</v>
      </c>
      <c r="B868" s="3" t="s">
        <v>4444</v>
      </c>
      <c r="C868" s="3" t="s">
        <v>4445</v>
      </c>
      <c r="D868" s="3" t="s">
        <v>4446</v>
      </c>
      <c r="E868" s="3" t="s">
        <v>4447</v>
      </c>
      <c r="F868" s="357" t="s">
        <v>14747</v>
      </c>
      <c r="I868" s="190">
        <f t="shared" si="13"/>
        <v>0</v>
      </c>
    </row>
    <row r="869" spans="1:9" ht="12.75" customHeight="1">
      <c r="A869" s="2">
        <v>856</v>
      </c>
      <c r="B869" s="3" t="s">
        <v>4448</v>
      </c>
      <c r="C869" s="3" t="s">
        <v>4449</v>
      </c>
      <c r="D869" s="3" t="s">
        <v>4450</v>
      </c>
      <c r="E869" s="3" t="s">
        <v>4451</v>
      </c>
      <c r="F869" s="357" t="s">
        <v>14747</v>
      </c>
      <c r="I869" s="190">
        <f t="shared" si="13"/>
        <v>0</v>
      </c>
    </row>
    <row r="870" spans="1:9" ht="12.75" customHeight="1">
      <c r="A870" s="2">
        <v>857</v>
      </c>
      <c r="B870" s="3" t="s">
        <v>4452</v>
      </c>
      <c r="C870" s="3" t="s">
        <v>4453</v>
      </c>
      <c r="D870" s="3" t="s">
        <v>4454</v>
      </c>
      <c r="E870" s="3" t="s">
        <v>4455</v>
      </c>
      <c r="F870" s="357" t="s">
        <v>14747</v>
      </c>
      <c r="I870" s="190">
        <f t="shared" si="13"/>
        <v>0</v>
      </c>
    </row>
    <row r="871" spans="1:9" ht="12.75" customHeight="1">
      <c r="A871" s="2">
        <v>858</v>
      </c>
      <c r="B871" s="3" t="s">
        <v>4456</v>
      </c>
      <c r="C871" s="3" t="s">
        <v>4457</v>
      </c>
      <c r="D871" s="3" t="s">
        <v>4458</v>
      </c>
      <c r="E871" s="3" t="s">
        <v>4459</v>
      </c>
      <c r="F871" s="357" t="s">
        <v>14747</v>
      </c>
      <c r="I871" s="190">
        <f t="shared" si="13"/>
        <v>0</v>
      </c>
    </row>
    <row r="872" spans="1:9" ht="12.75" customHeight="1">
      <c r="A872" s="2">
        <v>859</v>
      </c>
      <c r="B872" s="3" t="s">
        <v>4460</v>
      </c>
      <c r="C872" s="3" t="s">
        <v>4461</v>
      </c>
      <c r="D872" s="3" t="s">
        <v>4462</v>
      </c>
      <c r="E872" s="3" t="s">
        <v>4463</v>
      </c>
      <c r="F872" s="357" t="s">
        <v>14747</v>
      </c>
      <c r="I872" s="190">
        <f t="shared" si="13"/>
        <v>0</v>
      </c>
    </row>
    <row r="873" spans="1:9" ht="12.75" customHeight="1">
      <c r="A873" s="2">
        <v>860</v>
      </c>
      <c r="B873" s="3" t="s">
        <v>4464</v>
      </c>
      <c r="C873" s="3" t="s">
        <v>4465</v>
      </c>
      <c r="D873" s="3" t="s">
        <v>4466</v>
      </c>
      <c r="E873" s="3" t="s">
        <v>4467</v>
      </c>
      <c r="F873" s="357" t="s">
        <v>14747</v>
      </c>
      <c r="I873" s="190">
        <f t="shared" si="13"/>
        <v>0</v>
      </c>
    </row>
    <row r="874" spans="1:9" ht="12.75" customHeight="1">
      <c r="A874" s="2">
        <v>861</v>
      </c>
      <c r="B874" s="3" t="s">
        <v>4468</v>
      </c>
      <c r="C874" s="3" t="s">
        <v>4469</v>
      </c>
      <c r="D874" s="3" t="s">
        <v>4470</v>
      </c>
      <c r="E874" s="3" t="s">
        <v>4471</v>
      </c>
      <c r="F874" s="357" t="s">
        <v>14747</v>
      </c>
      <c r="I874" s="190">
        <f t="shared" si="13"/>
        <v>0</v>
      </c>
    </row>
    <row r="875" spans="1:9" ht="12.75" customHeight="1">
      <c r="A875" s="2">
        <v>862</v>
      </c>
      <c r="B875" s="3" t="s">
        <v>4472</v>
      </c>
      <c r="C875" s="3" t="s">
        <v>4473</v>
      </c>
      <c r="D875" s="3" t="s">
        <v>4474</v>
      </c>
      <c r="E875" s="3" t="s">
        <v>4475</v>
      </c>
      <c r="F875" s="357" t="s">
        <v>14747</v>
      </c>
      <c r="I875" s="190">
        <f t="shared" si="13"/>
        <v>0</v>
      </c>
    </row>
    <row r="876" spans="1:9" ht="12.75" customHeight="1">
      <c r="A876" s="2">
        <v>863</v>
      </c>
      <c r="B876" s="3" t="s">
        <v>4476</v>
      </c>
      <c r="C876" s="3" t="s">
        <v>4477</v>
      </c>
      <c r="D876" s="3" t="s">
        <v>4478</v>
      </c>
      <c r="E876" s="3" t="s">
        <v>4479</v>
      </c>
      <c r="F876" s="357" t="s">
        <v>14747</v>
      </c>
      <c r="I876" s="190">
        <f t="shared" si="13"/>
        <v>0</v>
      </c>
    </row>
    <row r="877" spans="1:9" ht="12.75" customHeight="1">
      <c r="A877" s="2">
        <v>864</v>
      </c>
      <c r="B877" s="3" t="s">
        <v>4480</v>
      </c>
      <c r="C877" s="3" t="s">
        <v>4481</v>
      </c>
      <c r="D877" s="3" t="s">
        <v>4482</v>
      </c>
      <c r="E877" s="3" t="s">
        <v>4483</v>
      </c>
      <c r="F877" s="357" t="s">
        <v>14747</v>
      </c>
      <c r="I877" s="190">
        <f t="shared" si="13"/>
        <v>0</v>
      </c>
    </row>
    <row r="878" spans="1:9" ht="12.75" customHeight="1">
      <c r="A878" s="2">
        <v>865</v>
      </c>
      <c r="B878" s="3" t="s">
        <v>4484</v>
      </c>
      <c r="C878" s="3" t="s">
        <v>4485</v>
      </c>
      <c r="D878" s="3" t="s">
        <v>4486</v>
      </c>
      <c r="E878" s="3" t="s">
        <v>4487</v>
      </c>
      <c r="F878" s="357" t="s">
        <v>14747</v>
      </c>
      <c r="I878" s="190">
        <f t="shared" si="13"/>
        <v>0</v>
      </c>
    </row>
    <row r="879" spans="1:9" ht="12.75" customHeight="1">
      <c r="A879" s="2">
        <v>866</v>
      </c>
      <c r="B879" s="3" t="s">
        <v>4488</v>
      </c>
      <c r="C879" s="3" t="s">
        <v>4489</v>
      </c>
      <c r="D879" s="3" t="s">
        <v>4490</v>
      </c>
      <c r="E879" s="3" t="s">
        <v>4491</v>
      </c>
      <c r="F879" s="357" t="s">
        <v>14747</v>
      </c>
      <c r="I879" s="190">
        <f t="shared" si="13"/>
        <v>0</v>
      </c>
    </row>
    <row r="880" spans="1:9" ht="12.75" customHeight="1">
      <c r="A880" s="2">
        <v>867</v>
      </c>
      <c r="B880" s="3" t="s">
        <v>4492</v>
      </c>
      <c r="C880" s="3" t="s">
        <v>4493</v>
      </c>
      <c r="D880" s="3" t="s">
        <v>4494</v>
      </c>
      <c r="E880" s="3" t="s">
        <v>4495</v>
      </c>
      <c r="F880" s="357" t="s">
        <v>14747</v>
      </c>
      <c r="I880" s="190">
        <f t="shared" si="13"/>
        <v>0</v>
      </c>
    </row>
    <row r="881" spans="1:9" ht="12.75" customHeight="1">
      <c r="A881" s="2">
        <v>868</v>
      </c>
      <c r="B881" s="3" t="s">
        <v>4496</v>
      </c>
      <c r="C881" s="3" t="s">
        <v>4497</v>
      </c>
      <c r="D881" s="3" t="s">
        <v>4498</v>
      </c>
      <c r="E881" s="3" t="s">
        <v>4499</v>
      </c>
      <c r="F881" s="357" t="s">
        <v>14747</v>
      </c>
      <c r="I881" s="190">
        <f t="shared" si="13"/>
        <v>0</v>
      </c>
    </row>
    <row r="882" spans="1:9" ht="12.75" customHeight="1">
      <c r="A882" s="2">
        <v>869</v>
      </c>
      <c r="B882" s="3" t="s">
        <v>4500</v>
      </c>
      <c r="C882" s="3" t="s">
        <v>4501</v>
      </c>
      <c r="D882" s="3" t="s">
        <v>4502</v>
      </c>
      <c r="E882" s="3" t="s">
        <v>4503</v>
      </c>
      <c r="F882" s="357" t="s">
        <v>14747</v>
      </c>
      <c r="I882" s="190">
        <f t="shared" si="13"/>
        <v>0</v>
      </c>
    </row>
    <row r="883" spans="1:9" ht="12.75" customHeight="1">
      <c r="A883" s="2">
        <v>870</v>
      </c>
      <c r="B883" s="3" t="s">
        <v>4504</v>
      </c>
      <c r="C883" s="3" t="s">
        <v>4505</v>
      </c>
      <c r="D883" s="3"/>
      <c r="E883" s="3" t="s">
        <v>4506</v>
      </c>
      <c r="F883" s="357" t="s">
        <v>14747</v>
      </c>
      <c r="I883" s="190">
        <f t="shared" si="13"/>
        <v>0</v>
      </c>
    </row>
    <row r="884" spans="1:9" ht="12.75" customHeight="1">
      <c r="A884" s="2">
        <v>871</v>
      </c>
      <c r="B884" s="3" t="s">
        <v>4507</v>
      </c>
      <c r="C884" s="3" t="s">
        <v>4508</v>
      </c>
      <c r="D884" s="3"/>
      <c r="E884" s="3" t="s">
        <v>4509</v>
      </c>
      <c r="F884" s="357" t="s">
        <v>14747</v>
      </c>
      <c r="I884" s="190">
        <f t="shared" si="13"/>
        <v>0</v>
      </c>
    </row>
    <row r="885" spans="1:9" ht="12.75" customHeight="1">
      <c r="A885" s="2">
        <v>872</v>
      </c>
      <c r="B885" s="3" t="s">
        <v>4510</v>
      </c>
      <c r="C885" s="3" t="s">
        <v>4511</v>
      </c>
      <c r="D885" s="3" t="s">
        <v>4512</v>
      </c>
      <c r="E885" s="3" t="s">
        <v>4513</v>
      </c>
      <c r="F885" s="357" t="s">
        <v>14747</v>
      </c>
      <c r="I885" s="190">
        <f t="shared" si="13"/>
        <v>0</v>
      </c>
    </row>
    <row r="886" spans="1:9" ht="12.75" customHeight="1">
      <c r="A886" s="2">
        <v>873</v>
      </c>
      <c r="B886" s="3" t="s">
        <v>4514</v>
      </c>
      <c r="C886" s="3" t="s">
        <v>4515</v>
      </c>
      <c r="D886" s="3" t="s">
        <v>4516</v>
      </c>
      <c r="E886" s="3" t="s">
        <v>4517</v>
      </c>
      <c r="F886" s="357" t="s">
        <v>14747</v>
      </c>
      <c r="I886" s="190">
        <f t="shared" si="13"/>
        <v>0</v>
      </c>
    </row>
    <row r="887" spans="1:9" ht="12.75" customHeight="1">
      <c r="A887" s="2">
        <v>874</v>
      </c>
      <c r="B887" s="3" t="s">
        <v>4518</v>
      </c>
      <c r="C887" s="3" t="s">
        <v>4519</v>
      </c>
      <c r="D887" s="3"/>
      <c r="E887" s="3" t="s">
        <v>4520</v>
      </c>
      <c r="F887" s="357" t="s">
        <v>14747</v>
      </c>
      <c r="I887" s="190">
        <f t="shared" si="13"/>
        <v>0</v>
      </c>
    </row>
    <row r="888" spans="1:9" ht="12.75" customHeight="1">
      <c r="A888" s="2">
        <v>875</v>
      </c>
      <c r="B888" s="3" t="s">
        <v>4521</v>
      </c>
      <c r="C888" s="3" t="s">
        <v>4522</v>
      </c>
      <c r="D888" s="3" t="s">
        <v>4523</v>
      </c>
      <c r="E888" s="3" t="s">
        <v>4524</v>
      </c>
      <c r="F888" s="357" t="s">
        <v>14747</v>
      </c>
      <c r="I888" s="190">
        <f t="shared" si="13"/>
        <v>0</v>
      </c>
    </row>
    <row r="889" spans="1:9" ht="12.75" customHeight="1">
      <c r="A889" s="2">
        <v>876</v>
      </c>
      <c r="B889" s="3" t="s">
        <v>4525</v>
      </c>
      <c r="C889" s="3" t="s">
        <v>4526</v>
      </c>
      <c r="D889" s="3" t="s">
        <v>4527</v>
      </c>
      <c r="E889" s="3" t="s">
        <v>4528</v>
      </c>
      <c r="F889" s="357" t="s">
        <v>14747</v>
      </c>
      <c r="I889" s="190">
        <f t="shared" si="13"/>
        <v>0</v>
      </c>
    </row>
    <row r="890" spans="1:9" ht="12.75" customHeight="1">
      <c r="A890" s="2">
        <v>877</v>
      </c>
      <c r="B890" s="3" t="s">
        <v>4529</v>
      </c>
      <c r="C890" s="3" t="s">
        <v>4530</v>
      </c>
      <c r="D890" s="3" t="s">
        <v>4531</v>
      </c>
      <c r="E890" s="3" t="s">
        <v>4532</v>
      </c>
      <c r="H890" s="190">
        <v>4.3</v>
      </c>
      <c r="I890" s="190">
        <f t="shared" si="13"/>
        <v>4.3</v>
      </c>
    </row>
    <row r="891" spans="1:9" ht="12.75" customHeight="1">
      <c r="A891" s="2">
        <v>878</v>
      </c>
      <c r="B891" s="3" t="s">
        <v>4533</v>
      </c>
      <c r="C891" s="3" t="s">
        <v>4534</v>
      </c>
      <c r="D891" s="3" t="s">
        <v>661</v>
      </c>
      <c r="E891" s="3" t="s">
        <v>662</v>
      </c>
      <c r="H891" s="190">
        <v>4.3</v>
      </c>
      <c r="I891" s="190">
        <f t="shared" si="13"/>
        <v>4.3</v>
      </c>
    </row>
    <row r="892" spans="1:9" ht="12.75" customHeight="1">
      <c r="A892" s="2">
        <v>879</v>
      </c>
      <c r="B892" s="3" t="s">
        <v>663</v>
      </c>
      <c r="C892" s="3" t="s">
        <v>664</v>
      </c>
      <c r="D892" s="3" t="s">
        <v>665</v>
      </c>
      <c r="E892" s="3" t="s">
        <v>666</v>
      </c>
      <c r="H892" s="190">
        <v>4.3</v>
      </c>
      <c r="I892" s="190">
        <f t="shared" si="13"/>
        <v>4.3</v>
      </c>
    </row>
    <row r="893" spans="1:9" ht="12.75" customHeight="1">
      <c r="A893" s="2">
        <v>880</v>
      </c>
      <c r="B893" s="3" t="s">
        <v>667</v>
      </c>
      <c r="C893" s="3" t="s">
        <v>668</v>
      </c>
      <c r="D893" s="3" t="s">
        <v>669</v>
      </c>
      <c r="E893" s="3" t="s">
        <v>670</v>
      </c>
      <c r="H893" s="190">
        <v>4.3</v>
      </c>
      <c r="I893" s="190">
        <f t="shared" si="13"/>
        <v>4.3</v>
      </c>
    </row>
    <row r="894" spans="1:9" ht="12.75" customHeight="1">
      <c r="A894" s="2">
        <v>881</v>
      </c>
      <c r="B894" s="3" t="s">
        <v>671</v>
      </c>
      <c r="C894" s="3" t="s">
        <v>672</v>
      </c>
      <c r="D894" s="3" t="s">
        <v>673</v>
      </c>
      <c r="E894" s="3" t="s">
        <v>674</v>
      </c>
      <c r="H894" s="190">
        <v>4.3</v>
      </c>
      <c r="I894" s="190">
        <f t="shared" si="13"/>
        <v>4.3</v>
      </c>
    </row>
    <row r="895" spans="1:9" ht="12.75" customHeight="1">
      <c r="A895" s="2">
        <v>882</v>
      </c>
      <c r="B895" s="3" t="s">
        <v>675</v>
      </c>
      <c r="C895" s="3" t="s">
        <v>676</v>
      </c>
      <c r="D895" s="3" t="s">
        <v>677</v>
      </c>
      <c r="E895" s="3" t="s">
        <v>678</v>
      </c>
      <c r="H895" s="190">
        <v>4.3</v>
      </c>
      <c r="I895" s="190">
        <f t="shared" si="13"/>
        <v>4.3</v>
      </c>
    </row>
    <row r="896" spans="1:9" ht="12.75" customHeight="1">
      <c r="A896" s="2">
        <v>883</v>
      </c>
      <c r="B896" s="3" t="s">
        <v>679</v>
      </c>
      <c r="C896" s="3" t="s">
        <v>680</v>
      </c>
      <c r="D896" s="3" t="s">
        <v>681</v>
      </c>
      <c r="E896" s="3" t="s">
        <v>682</v>
      </c>
      <c r="H896" s="190">
        <v>4.3</v>
      </c>
      <c r="I896" s="190">
        <f t="shared" si="13"/>
        <v>4.3</v>
      </c>
    </row>
    <row r="897" spans="1:9" ht="12.75" customHeight="1">
      <c r="A897" s="2">
        <v>884</v>
      </c>
      <c r="B897" s="3" t="s">
        <v>683</v>
      </c>
      <c r="C897" s="3" t="s">
        <v>684</v>
      </c>
      <c r="D897" s="3" t="s">
        <v>685</v>
      </c>
      <c r="E897" s="3" t="s">
        <v>686</v>
      </c>
      <c r="H897" s="190">
        <v>4.3</v>
      </c>
      <c r="I897" s="190">
        <f t="shared" si="13"/>
        <v>4.3</v>
      </c>
    </row>
    <row r="898" spans="1:9" ht="12.75" customHeight="1">
      <c r="A898" s="2">
        <v>885</v>
      </c>
      <c r="B898" s="3" t="s">
        <v>687</v>
      </c>
      <c r="C898" s="3" t="s">
        <v>688</v>
      </c>
      <c r="D898" s="3" t="s">
        <v>689</v>
      </c>
      <c r="E898" s="3" t="s">
        <v>690</v>
      </c>
      <c r="H898" s="190">
        <v>4.3</v>
      </c>
      <c r="I898" s="190">
        <f t="shared" si="13"/>
        <v>4.3</v>
      </c>
    </row>
    <row r="899" spans="1:9" ht="12.75" customHeight="1">
      <c r="A899" s="2">
        <v>886</v>
      </c>
      <c r="B899" s="3" t="s">
        <v>691</v>
      </c>
      <c r="C899" s="3" t="s">
        <v>692</v>
      </c>
      <c r="D899" s="3" t="s">
        <v>693</v>
      </c>
      <c r="E899" s="3" t="s">
        <v>694</v>
      </c>
      <c r="H899" s="190">
        <v>4.3</v>
      </c>
      <c r="I899" s="190">
        <f t="shared" si="13"/>
        <v>4.3</v>
      </c>
    </row>
    <row r="900" spans="1:9" ht="12.75" customHeight="1">
      <c r="A900" s="2">
        <v>887</v>
      </c>
      <c r="B900" s="3" t="s">
        <v>695</v>
      </c>
      <c r="C900" s="3" t="s">
        <v>696</v>
      </c>
      <c r="D900" s="3" t="s">
        <v>697</v>
      </c>
      <c r="E900" s="3" t="s">
        <v>698</v>
      </c>
      <c r="H900" s="190">
        <v>4.3</v>
      </c>
      <c r="I900" s="190">
        <f t="shared" si="13"/>
        <v>4.3</v>
      </c>
    </row>
    <row r="901" spans="1:9" ht="12.75" customHeight="1">
      <c r="A901" s="2">
        <v>888</v>
      </c>
      <c r="B901" s="3" t="s">
        <v>699</v>
      </c>
      <c r="C901" s="3" t="s">
        <v>700</v>
      </c>
      <c r="D901" s="3" t="s">
        <v>701</v>
      </c>
      <c r="E901" s="3" t="s">
        <v>702</v>
      </c>
      <c r="H901" s="190">
        <v>4.3</v>
      </c>
      <c r="I901" s="190">
        <f t="shared" si="13"/>
        <v>4.3</v>
      </c>
    </row>
    <row r="902" spans="1:9" ht="12.75" customHeight="1">
      <c r="A902" s="2">
        <v>889</v>
      </c>
      <c r="B902" s="3" t="s">
        <v>703</v>
      </c>
      <c r="C902" s="3" t="s">
        <v>704</v>
      </c>
      <c r="D902" s="3" t="s">
        <v>705</v>
      </c>
      <c r="E902" s="3" t="s">
        <v>706</v>
      </c>
      <c r="H902" s="190">
        <v>4.3</v>
      </c>
      <c r="I902" s="190">
        <f t="shared" si="13"/>
        <v>4.3</v>
      </c>
    </row>
    <row r="903" spans="1:9" ht="12.75" customHeight="1">
      <c r="A903" s="2">
        <v>890</v>
      </c>
      <c r="B903" s="3" t="s">
        <v>707</v>
      </c>
      <c r="C903" s="3" t="s">
        <v>708</v>
      </c>
      <c r="D903" s="3" t="s">
        <v>709</v>
      </c>
      <c r="E903" s="3" t="s">
        <v>710</v>
      </c>
      <c r="H903" s="190">
        <v>4.3</v>
      </c>
      <c r="I903" s="190">
        <f t="shared" si="13"/>
        <v>4.3</v>
      </c>
    </row>
    <row r="904" spans="1:9" ht="12.75" customHeight="1">
      <c r="A904" s="2">
        <v>891</v>
      </c>
      <c r="B904" s="3" t="s">
        <v>711</v>
      </c>
      <c r="C904" s="3" t="s">
        <v>712</v>
      </c>
      <c r="D904" s="3" t="s">
        <v>713</v>
      </c>
      <c r="E904" s="3" t="s">
        <v>714</v>
      </c>
      <c r="H904" s="190">
        <v>4.3</v>
      </c>
      <c r="I904" s="190">
        <f t="shared" si="13"/>
        <v>4.3</v>
      </c>
    </row>
    <row r="905" spans="1:9" ht="12.75" customHeight="1">
      <c r="A905" s="2">
        <v>892</v>
      </c>
      <c r="B905" s="3" t="s">
        <v>715</v>
      </c>
      <c r="C905" s="3" t="s">
        <v>716</v>
      </c>
      <c r="D905" s="3" t="s">
        <v>717</v>
      </c>
      <c r="E905" s="3" t="s">
        <v>718</v>
      </c>
      <c r="F905" s="357" t="s">
        <v>14747</v>
      </c>
      <c r="I905" s="190">
        <f t="shared" si="13"/>
        <v>0</v>
      </c>
    </row>
    <row r="906" spans="1:9" ht="12.75" customHeight="1">
      <c r="A906" s="2">
        <v>893</v>
      </c>
      <c r="B906" s="3" t="s">
        <v>719</v>
      </c>
      <c r="C906" s="3" t="s">
        <v>720</v>
      </c>
      <c r="D906" s="3" t="s">
        <v>721</v>
      </c>
      <c r="E906" s="3" t="s">
        <v>722</v>
      </c>
      <c r="F906" s="357" t="s">
        <v>14747</v>
      </c>
      <c r="I906" s="190">
        <f t="shared" si="13"/>
        <v>0</v>
      </c>
    </row>
    <row r="907" spans="1:9" ht="12.75" customHeight="1">
      <c r="A907" s="2">
        <v>894</v>
      </c>
      <c r="B907" s="3" t="s">
        <v>723</v>
      </c>
      <c r="C907" s="3" t="s">
        <v>724</v>
      </c>
      <c r="D907" s="3" t="s">
        <v>725</v>
      </c>
      <c r="E907" s="3" t="s">
        <v>726</v>
      </c>
      <c r="F907" s="357" t="s">
        <v>14747</v>
      </c>
      <c r="I907" s="190">
        <f t="shared" si="13"/>
        <v>0</v>
      </c>
    </row>
    <row r="908" spans="1:9" ht="12.75" customHeight="1">
      <c r="A908" s="2">
        <v>895</v>
      </c>
      <c r="B908" s="3" t="s">
        <v>727</v>
      </c>
      <c r="C908" s="3" t="s">
        <v>728</v>
      </c>
      <c r="D908" s="3" t="s">
        <v>729</v>
      </c>
      <c r="E908" s="3" t="s">
        <v>730</v>
      </c>
      <c r="F908" s="357" t="s">
        <v>14747</v>
      </c>
      <c r="I908" s="190">
        <f t="shared" si="13"/>
        <v>0</v>
      </c>
    </row>
    <row r="909" spans="1:9" ht="12.75" customHeight="1">
      <c r="A909" s="2">
        <v>896</v>
      </c>
      <c r="B909" s="3" t="s">
        <v>731</v>
      </c>
      <c r="C909" s="3" t="s">
        <v>732</v>
      </c>
      <c r="D909" s="3" t="s">
        <v>733</v>
      </c>
      <c r="E909" s="3" t="s">
        <v>2086</v>
      </c>
      <c r="F909" s="357" t="s">
        <v>14747</v>
      </c>
      <c r="I909" s="190">
        <f t="shared" si="13"/>
        <v>0</v>
      </c>
    </row>
    <row r="910" spans="1:9" ht="12.75" customHeight="1">
      <c r="A910" s="2">
        <v>897</v>
      </c>
      <c r="B910" s="3" t="s">
        <v>2087</v>
      </c>
      <c r="C910" s="3" t="s">
        <v>2088</v>
      </c>
      <c r="D910" s="3" t="s">
        <v>2089</v>
      </c>
      <c r="E910" s="3" t="s">
        <v>2090</v>
      </c>
      <c r="H910" s="190">
        <v>4.2</v>
      </c>
      <c r="I910" s="190">
        <f t="shared" si="13"/>
        <v>4.2</v>
      </c>
    </row>
    <row r="911" spans="1:9" ht="12.75" customHeight="1">
      <c r="A911" s="2">
        <v>898</v>
      </c>
      <c r="B911" s="3" t="s">
        <v>2091</v>
      </c>
      <c r="C911" s="3" t="s">
        <v>2092</v>
      </c>
      <c r="D911" s="3" t="s">
        <v>2093</v>
      </c>
      <c r="E911" s="3" t="s">
        <v>2094</v>
      </c>
      <c r="H911" s="190">
        <v>4.2</v>
      </c>
      <c r="I911" s="190">
        <f t="shared" si="13"/>
        <v>4.2</v>
      </c>
    </row>
    <row r="912" spans="1:9" ht="12.75" customHeight="1">
      <c r="A912" s="2">
        <v>899</v>
      </c>
      <c r="B912" s="3" t="s">
        <v>2095</v>
      </c>
      <c r="C912" s="3" t="s">
        <v>2096</v>
      </c>
      <c r="D912" s="3" t="s">
        <v>2097</v>
      </c>
      <c r="E912" s="3" t="s">
        <v>2098</v>
      </c>
      <c r="H912" s="190">
        <v>4.2</v>
      </c>
      <c r="I912" s="190">
        <f t="shared" si="13"/>
        <v>4.2</v>
      </c>
    </row>
    <row r="913" spans="1:9" ht="12.75" customHeight="1">
      <c r="A913" s="2">
        <v>900</v>
      </c>
      <c r="B913" s="3" t="s">
        <v>2099</v>
      </c>
      <c r="C913" s="3" t="s">
        <v>2100</v>
      </c>
      <c r="D913" s="3" t="s">
        <v>2101</v>
      </c>
      <c r="E913" s="3" t="s">
        <v>2102</v>
      </c>
      <c r="H913" s="190">
        <v>4.2</v>
      </c>
      <c r="I913" s="190">
        <f t="shared" si="13"/>
        <v>4.2</v>
      </c>
    </row>
    <row r="914" spans="1:9" ht="12.75" customHeight="1">
      <c r="A914" s="2">
        <v>901</v>
      </c>
      <c r="B914" s="3" t="s">
        <v>2103</v>
      </c>
      <c r="C914" s="3" t="s">
        <v>2104</v>
      </c>
      <c r="D914" s="3" t="s">
        <v>2105</v>
      </c>
      <c r="E914" s="3" t="s">
        <v>2106</v>
      </c>
      <c r="H914" s="190">
        <v>4.2</v>
      </c>
      <c r="I914" s="190">
        <f t="shared" si="13"/>
        <v>4.2</v>
      </c>
    </row>
    <row r="915" spans="1:9" ht="12.75" customHeight="1">
      <c r="A915" s="2">
        <v>902</v>
      </c>
      <c r="B915" s="3" t="s">
        <v>2107</v>
      </c>
      <c r="C915" s="3" t="s">
        <v>2108</v>
      </c>
      <c r="D915" s="3" t="s">
        <v>2109</v>
      </c>
      <c r="E915" s="3" t="s">
        <v>2110</v>
      </c>
      <c r="H915" s="190">
        <v>4.2</v>
      </c>
      <c r="I915" s="190">
        <f t="shared" si="13"/>
        <v>4.2</v>
      </c>
    </row>
    <row r="916" spans="1:9" ht="12.75" customHeight="1">
      <c r="A916" s="2">
        <v>903</v>
      </c>
      <c r="B916" s="3" t="s">
        <v>2111</v>
      </c>
      <c r="C916" s="3" t="s">
        <v>2112</v>
      </c>
      <c r="D916" s="3" t="s">
        <v>2113</v>
      </c>
      <c r="E916" s="3" t="s">
        <v>2114</v>
      </c>
      <c r="H916" s="190">
        <v>4.2</v>
      </c>
      <c r="I916" s="190">
        <f t="shared" si="13"/>
        <v>4.2</v>
      </c>
    </row>
    <row r="917" spans="1:9" ht="12.75" customHeight="1">
      <c r="A917" s="2">
        <v>904</v>
      </c>
      <c r="B917" s="3" t="s">
        <v>2115</v>
      </c>
      <c r="C917" s="3" t="s">
        <v>2116</v>
      </c>
      <c r="D917" s="3" t="s">
        <v>2117</v>
      </c>
      <c r="E917" s="3" t="s">
        <v>2118</v>
      </c>
      <c r="H917" s="190">
        <v>4.2</v>
      </c>
      <c r="I917" s="190">
        <f t="shared" si="13"/>
        <v>4.2</v>
      </c>
    </row>
    <row r="918" spans="1:9" ht="12.75" customHeight="1">
      <c r="A918" s="2">
        <v>905</v>
      </c>
      <c r="B918" s="3" t="s">
        <v>2119</v>
      </c>
      <c r="C918" s="3" t="s">
        <v>2120</v>
      </c>
      <c r="D918" s="3" t="s">
        <v>2121</v>
      </c>
      <c r="E918" s="3" t="s">
        <v>2122</v>
      </c>
      <c r="F918" s="357" t="s">
        <v>14747</v>
      </c>
      <c r="I918" s="190">
        <f t="shared" si="13"/>
        <v>0</v>
      </c>
    </row>
    <row r="919" spans="1:9" ht="12.75" customHeight="1">
      <c r="A919" s="2">
        <v>906</v>
      </c>
      <c r="B919" s="3" t="s">
        <v>2123</v>
      </c>
      <c r="C919" s="3" t="s">
        <v>2124</v>
      </c>
      <c r="D919" s="3" t="s">
        <v>2125</v>
      </c>
      <c r="E919" s="3" t="s">
        <v>2126</v>
      </c>
      <c r="H919" s="190">
        <v>4.2</v>
      </c>
      <c r="I919" s="190">
        <f t="shared" si="13"/>
        <v>4.2</v>
      </c>
    </row>
    <row r="920" spans="1:9" ht="12.75" customHeight="1">
      <c r="A920" s="2">
        <v>907</v>
      </c>
      <c r="B920" s="3" t="s">
        <v>2127</v>
      </c>
      <c r="C920" s="3" t="s">
        <v>2128</v>
      </c>
      <c r="D920" s="3" t="s">
        <v>2129</v>
      </c>
      <c r="E920" s="3" t="s">
        <v>2130</v>
      </c>
      <c r="H920" s="190">
        <v>4.2</v>
      </c>
      <c r="I920" s="190">
        <f t="shared" ref="I920:I983" si="14">IF(F920="KZ",0,G920+H920)</f>
        <v>4.2</v>
      </c>
    </row>
    <row r="921" spans="1:9" ht="12.75" customHeight="1">
      <c r="A921" s="2">
        <v>908</v>
      </c>
      <c r="B921" s="3" t="s">
        <v>2131</v>
      </c>
      <c r="C921" s="3" t="s">
        <v>2132</v>
      </c>
      <c r="D921" s="3" t="s">
        <v>2133</v>
      </c>
      <c r="E921" s="3" t="s">
        <v>2134</v>
      </c>
      <c r="F921" s="357" t="s">
        <v>14747</v>
      </c>
      <c r="I921" s="190">
        <f t="shared" si="14"/>
        <v>0</v>
      </c>
    </row>
    <row r="922" spans="1:9" ht="12.75" customHeight="1">
      <c r="A922" s="2">
        <v>909</v>
      </c>
      <c r="B922" s="3" t="s">
        <v>2135</v>
      </c>
      <c r="C922" s="3" t="s">
        <v>2136</v>
      </c>
      <c r="D922" s="3" t="s">
        <v>2137</v>
      </c>
      <c r="E922" s="3" t="s">
        <v>2138</v>
      </c>
      <c r="F922" s="357" t="s">
        <v>14747</v>
      </c>
      <c r="I922" s="190">
        <f t="shared" si="14"/>
        <v>0</v>
      </c>
    </row>
    <row r="923" spans="1:9" ht="12.75" customHeight="1">
      <c r="A923" s="2">
        <v>910</v>
      </c>
      <c r="B923" s="3" t="s">
        <v>2139</v>
      </c>
      <c r="C923" s="3" t="s">
        <v>2140</v>
      </c>
      <c r="D923" s="3" t="s">
        <v>2141</v>
      </c>
      <c r="E923" s="3" t="s">
        <v>2142</v>
      </c>
      <c r="H923" s="190">
        <v>4.2</v>
      </c>
      <c r="I923" s="190">
        <f t="shared" si="14"/>
        <v>4.2</v>
      </c>
    </row>
    <row r="924" spans="1:9" ht="12.75" customHeight="1">
      <c r="A924" s="2">
        <v>911</v>
      </c>
      <c r="B924" s="3" t="s">
        <v>2143</v>
      </c>
      <c r="C924" s="3" t="s">
        <v>2144</v>
      </c>
      <c r="D924" s="3" t="s">
        <v>2145</v>
      </c>
      <c r="E924" s="3" t="s">
        <v>2146</v>
      </c>
      <c r="H924" s="190">
        <v>4.2</v>
      </c>
      <c r="I924" s="190">
        <f t="shared" si="14"/>
        <v>4.2</v>
      </c>
    </row>
    <row r="925" spans="1:9" ht="12.75" customHeight="1">
      <c r="A925" s="2">
        <v>912</v>
      </c>
      <c r="B925" s="3" t="s">
        <v>2147</v>
      </c>
      <c r="C925" s="3" t="s">
        <v>2148</v>
      </c>
      <c r="D925" s="3" t="s">
        <v>2149</v>
      </c>
      <c r="E925" s="3" t="s">
        <v>2150</v>
      </c>
      <c r="F925" s="357" t="s">
        <v>14747</v>
      </c>
      <c r="I925" s="190">
        <f t="shared" si="14"/>
        <v>0</v>
      </c>
    </row>
    <row r="926" spans="1:9" ht="12.75" customHeight="1">
      <c r="A926" s="2">
        <v>913</v>
      </c>
      <c r="B926" s="3" t="s">
        <v>2151</v>
      </c>
      <c r="C926" s="3" t="s">
        <v>2152</v>
      </c>
      <c r="D926" s="3" t="s">
        <v>2153</v>
      </c>
      <c r="E926" s="3" t="s">
        <v>2154</v>
      </c>
      <c r="H926" s="190">
        <v>4.2</v>
      </c>
      <c r="I926" s="190">
        <f t="shared" si="14"/>
        <v>4.2</v>
      </c>
    </row>
    <row r="927" spans="1:9" ht="12.75" customHeight="1">
      <c r="A927" s="2">
        <v>914</v>
      </c>
      <c r="B927" s="3" t="s">
        <v>2155</v>
      </c>
      <c r="C927" s="3" t="s">
        <v>2156</v>
      </c>
      <c r="D927" s="3" t="s">
        <v>2157</v>
      </c>
      <c r="E927" s="3" t="s">
        <v>2158</v>
      </c>
      <c r="F927" s="357" t="s">
        <v>14747</v>
      </c>
      <c r="I927" s="190">
        <f t="shared" si="14"/>
        <v>0</v>
      </c>
    </row>
    <row r="928" spans="1:9" ht="12.75" customHeight="1">
      <c r="A928" s="2">
        <v>915</v>
      </c>
      <c r="B928" s="3" t="s">
        <v>2159</v>
      </c>
      <c r="C928" s="3" t="s">
        <v>2160</v>
      </c>
      <c r="D928" s="3" t="s">
        <v>2161</v>
      </c>
      <c r="E928" s="3" t="s">
        <v>2162</v>
      </c>
      <c r="H928" s="190">
        <v>4.2</v>
      </c>
      <c r="I928" s="190">
        <f t="shared" si="14"/>
        <v>4.2</v>
      </c>
    </row>
    <row r="929" spans="1:9" ht="12.75" customHeight="1">
      <c r="A929" s="2">
        <v>916</v>
      </c>
      <c r="B929" s="3" t="s">
        <v>2163</v>
      </c>
      <c r="C929" s="3" t="s">
        <v>2164</v>
      </c>
      <c r="D929" s="3" t="s">
        <v>2165</v>
      </c>
      <c r="E929" s="3" t="s">
        <v>2166</v>
      </c>
      <c r="F929" s="357" t="s">
        <v>14747</v>
      </c>
      <c r="I929" s="190">
        <f t="shared" si="14"/>
        <v>0</v>
      </c>
    </row>
    <row r="930" spans="1:9" ht="12.75" customHeight="1">
      <c r="A930" s="2">
        <v>917</v>
      </c>
      <c r="B930" s="3" t="s">
        <v>2167</v>
      </c>
      <c r="C930" s="3" t="s">
        <v>2168</v>
      </c>
      <c r="D930" s="3" t="s">
        <v>2169</v>
      </c>
      <c r="E930" s="3" t="s">
        <v>2170</v>
      </c>
      <c r="F930" s="357" t="s">
        <v>14747</v>
      </c>
      <c r="I930" s="190">
        <f t="shared" si="14"/>
        <v>0</v>
      </c>
    </row>
    <row r="931" spans="1:9" ht="12.75" customHeight="1">
      <c r="A931" s="2">
        <v>918</v>
      </c>
      <c r="B931" s="3" t="s">
        <v>2171</v>
      </c>
      <c r="C931" s="3" t="s">
        <v>2172</v>
      </c>
      <c r="D931" s="3" t="s">
        <v>2173</v>
      </c>
      <c r="E931" s="3" t="s">
        <v>2174</v>
      </c>
      <c r="F931" s="357" t="s">
        <v>14747</v>
      </c>
      <c r="I931" s="190">
        <f t="shared" si="14"/>
        <v>0</v>
      </c>
    </row>
    <row r="932" spans="1:9" ht="12.75" customHeight="1">
      <c r="A932" s="2">
        <v>919</v>
      </c>
      <c r="B932" s="3" t="s">
        <v>2175</v>
      </c>
      <c r="C932" s="3" t="s">
        <v>3516</v>
      </c>
      <c r="D932" s="3" t="s">
        <v>3517</v>
      </c>
      <c r="E932" s="3" t="s">
        <v>3518</v>
      </c>
      <c r="F932" s="357" t="s">
        <v>14747</v>
      </c>
      <c r="I932" s="190">
        <f t="shared" si="14"/>
        <v>0</v>
      </c>
    </row>
    <row r="933" spans="1:9" ht="12.75" customHeight="1">
      <c r="A933" s="2">
        <v>920</v>
      </c>
      <c r="B933" s="3" t="s">
        <v>3519</v>
      </c>
      <c r="C933" s="3" t="s">
        <v>3520</v>
      </c>
      <c r="D933" s="3" t="s">
        <v>3521</v>
      </c>
      <c r="E933" s="3" t="s">
        <v>3522</v>
      </c>
      <c r="F933" s="357" t="s">
        <v>14747</v>
      </c>
      <c r="I933" s="190">
        <f t="shared" si="14"/>
        <v>0</v>
      </c>
    </row>
    <row r="934" spans="1:9" ht="12.75" customHeight="1">
      <c r="A934" s="2">
        <v>921</v>
      </c>
      <c r="B934" s="3" t="s">
        <v>3523</v>
      </c>
      <c r="C934" s="3" t="s">
        <v>3524</v>
      </c>
      <c r="D934" s="3" t="s">
        <v>3525</v>
      </c>
      <c r="E934" s="3" t="s">
        <v>3526</v>
      </c>
      <c r="F934" s="357" t="s">
        <v>14747</v>
      </c>
      <c r="I934" s="190">
        <f t="shared" si="14"/>
        <v>0</v>
      </c>
    </row>
    <row r="935" spans="1:9" ht="12.75" customHeight="1">
      <c r="A935" s="2">
        <v>922</v>
      </c>
      <c r="B935" s="3" t="s">
        <v>3527</v>
      </c>
      <c r="C935" s="3" t="s">
        <v>3528</v>
      </c>
      <c r="D935" s="3" t="s">
        <v>3529</v>
      </c>
      <c r="E935" s="3" t="s">
        <v>3530</v>
      </c>
      <c r="F935" s="357" t="s">
        <v>14747</v>
      </c>
      <c r="I935" s="190">
        <f t="shared" si="14"/>
        <v>0</v>
      </c>
    </row>
    <row r="936" spans="1:9" ht="12.75" customHeight="1">
      <c r="A936" s="2">
        <v>923</v>
      </c>
      <c r="B936" s="3" t="s">
        <v>3531</v>
      </c>
      <c r="C936" s="3" t="s">
        <v>3532</v>
      </c>
      <c r="D936" s="3" t="s">
        <v>3533</v>
      </c>
      <c r="E936" s="3" t="s">
        <v>3534</v>
      </c>
      <c r="F936" s="357" t="s">
        <v>14747</v>
      </c>
      <c r="I936" s="190">
        <f t="shared" si="14"/>
        <v>0</v>
      </c>
    </row>
    <row r="937" spans="1:9" ht="12.75" customHeight="1">
      <c r="A937" s="2">
        <v>924</v>
      </c>
      <c r="B937" s="3" t="s">
        <v>3535</v>
      </c>
      <c r="C937" s="3" t="s">
        <v>3536</v>
      </c>
      <c r="D937" s="3" t="s">
        <v>3537</v>
      </c>
      <c r="E937" s="3" t="s">
        <v>3538</v>
      </c>
      <c r="F937" s="357" t="s">
        <v>14747</v>
      </c>
      <c r="I937" s="190">
        <f t="shared" si="14"/>
        <v>0</v>
      </c>
    </row>
    <row r="938" spans="1:9" ht="12.75" customHeight="1">
      <c r="A938" s="2">
        <v>925</v>
      </c>
      <c r="B938" s="3" t="s">
        <v>3539</v>
      </c>
      <c r="C938" s="3" t="s">
        <v>3540</v>
      </c>
      <c r="D938" s="3" t="s">
        <v>3541</v>
      </c>
      <c r="E938" s="3" t="s">
        <v>3542</v>
      </c>
      <c r="F938" s="357" t="s">
        <v>14747</v>
      </c>
      <c r="I938" s="190">
        <f t="shared" si="14"/>
        <v>0</v>
      </c>
    </row>
    <row r="939" spans="1:9" ht="12.75" customHeight="1">
      <c r="A939" s="2">
        <v>926</v>
      </c>
      <c r="B939" s="3" t="s">
        <v>3543</v>
      </c>
      <c r="C939" s="3" t="s">
        <v>3544</v>
      </c>
      <c r="D939" s="3" t="s">
        <v>3545</v>
      </c>
      <c r="E939" s="3" t="s">
        <v>3546</v>
      </c>
      <c r="F939" s="357" t="s">
        <v>14747</v>
      </c>
      <c r="I939" s="190">
        <f t="shared" si="14"/>
        <v>0</v>
      </c>
    </row>
    <row r="940" spans="1:9" ht="12.75" customHeight="1">
      <c r="A940" s="2">
        <v>927</v>
      </c>
      <c r="B940" s="3" t="s">
        <v>3547</v>
      </c>
      <c r="C940" s="3" t="s">
        <v>3548</v>
      </c>
      <c r="D940" s="3" t="s">
        <v>3549</v>
      </c>
      <c r="E940" s="3" t="s">
        <v>3550</v>
      </c>
      <c r="F940" s="357" t="s">
        <v>14747</v>
      </c>
      <c r="I940" s="190">
        <f t="shared" si="14"/>
        <v>0</v>
      </c>
    </row>
    <row r="941" spans="1:9" ht="12.75" customHeight="1">
      <c r="A941" s="2">
        <v>928</v>
      </c>
      <c r="B941" s="3" t="s">
        <v>3551</v>
      </c>
      <c r="C941" s="3" t="s">
        <v>3552</v>
      </c>
      <c r="D941" s="3" t="s">
        <v>3553</v>
      </c>
      <c r="E941" s="3" t="s">
        <v>3554</v>
      </c>
      <c r="F941" s="357" t="s">
        <v>14747</v>
      </c>
      <c r="I941" s="190">
        <f t="shared" si="14"/>
        <v>0</v>
      </c>
    </row>
    <row r="942" spans="1:9" ht="12.75" customHeight="1">
      <c r="A942" s="2">
        <v>929</v>
      </c>
      <c r="B942" s="3" t="s">
        <v>3555</v>
      </c>
      <c r="C942" s="3" t="s">
        <v>3556</v>
      </c>
      <c r="D942" s="3" t="s">
        <v>3557</v>
      </c>
      <c r="E942" s="3" t="s">
        <v>3558</v>
      </c>
      <c r="F942" s="357" t="s">
        <v>14747</v>
      </c>
      <c r="I942" s="190">
        <f t="shared" si="14"/>
        <v>0</v>
      </c>
    </row>
    <row r="943" spans="1:9" ht="12.75" customHeight="1">
      <c r="A943" s="2">
        <v>930</v>
      </c>
      <c r="B943" s="3" t="s">
        <v>3559</v>
      </c>
      <c r="C943" s="3" t="s">
        <v>3560</v>
      </c>
      <c r="D943" s="3" t="s">
        <v>3561</v>
      </c>
      <c r="E943" s="3" t="s">
        <v>3562</v>
      </c>
      <c r="F943" s="357" t="s">
        <v>14747</v>
      </c>
      <c r="I943" s="190">
        <f t="shared" si="14"/>
        <v>0</v>
      </c>
    </row>
    <row r="944" spans="1:9" ht="12.75" customHeight="1">
      <c r="A944" s="2">
        <v>931</v>
      </c>
      <c r="B944" s="3" t="s">
        <v>3563</v>
      </c>
      <c r="C944" s="3" t="s">
        <v>3564</v>
      </c>
      <c r="D944" s="3" t="s">
        <v>3565</v>
      </c>
      <c r="E944" s="3" t="s">
        <v>3566</v>
      </c>
      <c r="F944" s="357" t="s">
        <v>14747</v>
      </c>
      <c r="I944" s="190">
        <f t="shared" si="14"/>
        <v>0</v>
      </c>
    </row>
    <row r="945" spans="1:9" ht="12.75" customHeight="1">
      <c r="A945" s="2">
        <v>932</v>
      </c>
      <c r="B945" s="3" t="s">
        <v>3567</v>
      </c>
      <c r="C945" s="3" t="s">
        <v>3568</v>
      </c>
      <c r="D945" s="3" t="s">
        <v>3569</v>
      </c>
      <c r="E945" s="3" t="s">
        <v>3570</v>
      </c>
      <c r="F945" s="357" t="s">
        <v>14747</v>
      </c>
      <c r="I945" s="190">
        <f t="shared" si="14"/>
        <v>0</v>
      </c>
    </row>
    <row r="946" spans="1:9" ht="12.75" customHeight="1">
      <c r="A946" s="2">
        <v>933</v>
      </c>
      <c r="B946" s="3" t="s">
        <v>3571</v>
      </c>
      <c r="C946" s="3" t="s">
        <v>4725</v>
      </c>
      <c r="D946" s="3" t="s">
        <v>4726</v>
      </c>
      <c r="E946" s="3" t="s">
        <v>4727</v>
      </c>
      <c r="F946" s="357" t="s">
        <v>14747</v>
      </c>
      <c r="I946" s="190">
        <f t="shared" si="14"/>
        <v>0</v>
      </c>
    </row>
    <row r="947" spans="1:9" ht="12.75" customHeight="1">
      <c r="A947" s="2">
        <v>934</v>
      </c>
      <c r="B947" s="3" t="s">
        <v>4728</v>
      </c>
      <c r="C947" s="3" t="s">
        <v>4729</v>
      </c>
      <c r="D947" s="3" t="s">
        <v>4730</v>
      </c>
      <c r="E947" s="3" t="s">
        <v>4731</v>
      </c>
      <c r="F947" s="357" t="s">
        <v>14747</v>
      </c>
      <c r="I947" s="190">
        <f t="shared" si="14"/>
        <v>0</v>
      </c>
    </row>
    <row r="948" spans="1:9" ht="12.75" customHeight="1">
      <c r="A948" s="2">
        <v>935</v>
      </c>
      <c r="B948" s="3" t="s">
        <v>4732</v>
      </c>
      <c r="C948" s="3" t="s">
        <v>4733</v>
      </c>
      <c r="D948" s="3"/>
      <c r="E948" s="3" t="s">
        <v>4734</v>
      </c>
      <c r="F948" s="357" t="s">
        <v>14747</v>
      </c>
      <c r="I948" s="190">
        <f t="shared" si="14"/>
        <v>0</v>
      </c>
    </row>
    <row r="949" spans="1:9" ht="12.75" customHeight="1">
      <c r="A949" s="2">
        <v>936</v>
      </c>
      <c r="B949" s="3" t="s">
        <v>4735</v>
      </c>
      <c r="C949" s="3" t="s">
        <v>4736</v>
      </c>
      <c r="D949" s="3" t="s">
        <v>4737</v>
      </c>
      <c r="E949" s="3" t="s">
        <v>4738</v>
      </c>
      <c r="F949" s="357" t="s">
        <v>14747</v>
      </c>
      <c r="I949" s="190">
        <f t="shared" si="14"/>
        <v>0</v>
      </c>
    </row>
    <row r="950" spans="1:9" ht="12.75" customHeight="1">
      <c r="A950" s="2">
        <v>937</v>
      </c>
      <c r="B950" s="3" t="s">
        <v>4739</v>
      </c>
      <c r="C950" s="3" t="s">
        <v>4740</v>
      </c>
      <c r="D950" s="3" t="s">
        <v>4741</v>
      </c>
      <c r="E950" s="3" t="s">
        <v>4742</v>
      </c>
      <c r="G950" s="190">
        <f>TRAFILATI!L21</f>
        <v>5.62</v>
      </c>
      <c r="H950" s="190">
        <v>0.2</v>
      </c>
      <c r="I950" s="190">
        <f t="shared" si="14"/>
        <v>5.82</v>
      </c>
    </row>
    <row r="951" spans="1:9" ht="12.75" customHeight="1">
      <c r="A951" s="2">
        <v>938</v>
      </c>
      <c r="B951" s="3" t="s">
        <v>4743</v>
      </c>
      <c r="C951" s="3" t="s">
        <v>4744</v>
      </c>
      <c r="D951" s="3" t="s">
        <v>4745</v>
      </c>
      <c r="E951" s="3" t="s">
        <v>4746</v>
      </c>
      <c r="G951" s="190">
        <f>TRAFILATI!L21</f>
        <v>5.62</v>
      </c>
      <c r="I951" s="190">
        <f t="shared" si="14"/>
        <v>5.62</v>
      </c>
    </row>
    <row r="952" spans="1:9" ht="12.75" customHeight="1">
      <c r="A952" s="2">
        <v>939</v>
      </c>
      <c r="B952" s="3" t="s">
        <v>4747</v>
      </c>
      <c r="C952" s="3" t="s">
        <v>4748</v>
      </c>
      <c r="D952" s="3" t="s">
        <v>4749</v>
      </c>
      <c r="E952" s="3" t="s">
        <v>4750</v>
      </c>
      <c r="F952" s="357" t="s">
        <v>14747</v>
      </c>
      <c r="I952" s="190">
        <f t="shared" si="14"/>
        <v>0</v>
      </c>
    </row>
    <row r="953" spans="1:9" ht="12.75" customHeight="1">
      <c r="A953" s="2">
        <v>940</v>
      </c>
      <c r="B953" s="3" t="s">
        <v>4751</v>
      </c>
      <c r="C953" s="3" t="s">
        <v>4752</v>
      </c>
      <c r="D953" s="3" t="s">
        <v>4753</v>
      </c>
      <c r="E953" s="3" t="s">
        <v>4754</v>
      </c>
      <c r="F953" s="357" t="s">
        <v>14747</v>
      </c>
      <c r="I953" s="190">
        <f t="shared" si="14"/>
        <v>0</v>
      </c>
    </row>
    <row r="954" spans="1:9" ht="12.75" customHeight="1">
      <c r="A954" s="2">
        <v>941</v>
      </c>
      <c r="B954" s="3" t="s">
        <v>4755</v>
      </c>
      <c r="C954" s="3" t="s">
        <v>4756</v>
      </c>
      <c r="D954" s="3" t="s">
        <v>4757</v>
      </c>
      <c r="E954" s="3" t="s">
        <v>4758</v>
      </c>
      <c r="F954" s="357" t="s">
        <v>14747</v>
      </c>
      <c r="I954" s="190">
        <f t="shared" si="14"/>
        <v>0</v>
      </c>
    </row>
    <row r="955" spans="1:9" ht="12.75" customHeight="1">
      <c r="A955" s="2">
        <v>942</v>
      </c>
      <c r="B955" s="3" t="s">
        <v>4759</v>
      </c>
      <c r="C955" s="3" t="s">
        <v>4760</v>
      </c>
      <c r="D955" s="3" t="s">
        <v>4761</v>
      </c>
      <c r="E955" s="3" t="s">
        <v>4762</v>
      </c>
      <c r="G955" s="190">
        <f>TRAFILATI!$L$21</f>
        <v>5.62</v>
      </c>
      <c r="I955" s="190">
        <f t="shared" si="14"/>
        <v>5.62</v>
      </c>
    </row>
    <row r="956" spans="1:9" ht="12.75" customHeight="1">
      <c r="A956" s="2">
        <v>943</v>
      </c>
      <c r="B956" s="3" t="s">
        <v>4763</v>
      </c>
      <c r="C956" s="3" t="s">
        <v>4764</v>
      </c>
      <c r="D956" s="3" t="s">
        <v>4765</v>
      </c>
      <c r="E956" s="3" t="s">
        <v>4766</v>
      </c>
      <c r="G956" s="190">
        <f>TRAFILATI!$L$21</f>
        <v>5.62</v>
      </c>
      <c r="I956" s="190">
        <f t="shared" si="14"/>
        <v>5.62</v>
      </c>
    </row>
    <row r="957" spans="1:9" ht="12.75" customHeight="1">
      <c r="A957" s="2">
        <v>944</v>
      </c>
      <c r="B957" s="3" t="s">
        <v>4767</v>
      </c>
      <c r="C957" s="3" t="s">
        <v>4768</v>
      </c>
      <c r="D957" s="3" t="s">
        <v>4769</v>
      </c>
      <c r="E957" s="3" t="s">
        <v>4770</v>
      </c>
      <c r="G957" s="190">
        <f>TRAFILATI!$L$21</f>
        <v>5.62</v>
      </c>
      <c r="I957" s="190">
        <f t="shared" si="14"/>
        <v>5.62</v>
      </c>
    </row>
    <row r="958" spans="1:9" ht="12.75" customHeight="1">
      <c r="A958" s="2">
        <v>945</v>
      </c>
      <c r="B958" s="3" t="s">
        <v>4771</v>
      </c>
      <c r="C958" s="3" t="s">
        <v>4772</v>
      </c>
      <c r="D958" s="3" t="s">
        <v>4773</v>
      </c>
      <c r="E958" s="3" t="s">
        <v>4774</v>
      </c>
      <c r="G958" s="190">
        <f>TRAFILATI!$L$21</f>
        <v>5.62</v>
      </c>
      <c r="I958" s="190">
        <f t="shared" si="14"/>
        <v>5.62</v>
      </c>
    </row>
    <row r="959" spans="1:9" ht="12.75" customHeight="1">
      <c r="A959" s="2">
        <v>946</v>
      </c>
      <c r="B959" s="3" t="s">
        <v>4775</v>
      </c>
      <c r="C959" s="3" t="s">
        <v>4776</v>
      </c>
      <c r="D959" s="3" t="s">
        <v>4777</v>
      </c>
      <c r="E959" s="3" t="s">
        <v>4778</v>
      </c>
      <c r="G959" s="190">
        <f>TRAFILATI!$L$21</f>
        <v>5.62</v>
      </c>
      <c r="I959" s="190">
        <f t="shared" si="14"/>
        <v>5.62</v>
      </c>
    </row>
    <row r="960" spans="1:9" ht="12.75" customHeight="1">
      <c r="A960" s="2">
        <v>947</v>
      </c>
      <c r="B960" s="3" t="s">
        <v>4779</v>
      </c>
      <c r="C960" s="3" t="s">
        <v>4780</v>
      </c>
      <c r="D960" s="3" t="s">
        <v>4781</v>
      </c>
      <c r="E960" s="3" t="s">
        <v>4782</v>
      </c>
      <c r="G960" s="190">
        <f>TRAFILATI!$L$21</f>
        <v>5.62</v>
      </c>
      <c r="I960" s="190">
        <f t="shared" si="14"/>
        <v>5.62</v>
      </c>
    </row>
    <row r="961" spans="1:9" ht="12.75" customHeight="1">
      <c r="A961" s="2">
        <v>948</v>
      </c>
      <c r="B961" s="3" t="s">
        <v>4783</v>
      </c>
      <c r="C961" s="3" t="s">
        <v>4784</v>
      </c>
      <c r="D961" s="3" t="s">
        <v>4785</v>
      </c>
      <c r="E961" s="3" t="s">
        <v>4786</v>
      </c>
      <c r="G961" s="190">
        <f>TRAFILATI!$L$22</f>
        <v>5.62</v>
      </c>
      <c r="I961" s="190">
        <f t="shared" si="14"/>
        <v>5.62</v>
      </c>
    </row>
    <row r="962" spans="1:9" ht="12.75" customHeight="1">
      <c r="A962" s="2">
        <v>949</v>
      </c>
      <c r="B962" s="3" t="s">
        <v>4787</v>
      </c>
      <c r="C962" s="3" t="s">
        <v>4788</v>
      </c>
      <c r="D962" s="3" t="s">
        <v>4789</v>
      </c>
      <c r="E962" s="3" t="s">
        <v>4790</v>
      </c>
      <c r="G962" s="190">
        <f>TRAFILATI!$L$22</f>
        <v>5.62</v>
      </c>
      <c r="I962" s="190">
        <f t="shared" si="14"/>
        <v>5.62</v>
      </c>
    </row>
    <row r="963" spans="1:9" ht="12.75" customHeight="1">
      <c r="A963" s="2">
        <v>950</v>
      </c>
      <c r="B963" s="3" t="s">
        <v>4791</v>
      </c>
      <c r="C963" s="3" t="s">
        <v>4792</v>
      </c>
      <c r="D963" s="3" t="s">
        <v>4793</v>
      </c>
      <c r="E963" s="3" t="s">
        <v>4794</v>
      </c>
      <c r="G963" s="190">
        <f>TRAFILATI!$L$22</f>
        <v>5.62</v>
      </c>
      <c r="I963" s="190">
        <f t="shared" si="14"/>
        <v>5.62</v>
      </c>
    </row>
    <row r="964" spans="1:9" ht="12.75" customHeight="1">
      <c r="A964" s="2">
        <v>951</v>
      </c>
      <c r="B964" s="3" t="s">
        <v>4795</v>
      </c>
      <c r="C964" s="3" t="s">
        <v>4796</v>
      </c>
      <c r="D964" s="3" t="s">
        <v>4797</v>
      </c>
      <c r="E964" s="3" t="s">
        <v>4798</v>
      </c>
      <c r="G964" s="190">
        <f>TRAFILATI!$L$22</f>
        <v>5.62</v>
      </c>
      <c r="I964" s="190">
        <f t="shared" si="14"/>
        <v>5.62</v>
      </c>
    </row>
    <row r="965" spans="1:9" ht="12.75" customHeight="1">
      <c r="A965" s="2">
        <v>952</v>
      </c>
      <c r="B965" s="3" t="s">
        <v>4799</v>
      </c>
      <c r="C965" s="3" t="s">
        <v>4800</v>
      </c>
      <c r="D965" s="3" t="s">
        <v>4801</v>
      </c>
      <c r="E965" s="3" t="s">
        <v>4802</v>
      </c>
      <c r="G965" s="190">
        <f>TRAFILATI!$L$22</f>
        <v>5.62</v>
      </c>
      <c r="I965" s="190">
        <f t="shared" si="14"/>
        <v>5.62</v>
      </c>
    </row>
    <row r="966" spans="1:9" ht="12.75" customHeight="1">
      <c r="A966" s="2">
        <v>953</v>
      </c>
      <c r="B966" s="3" t="s">
        <v>4803</v>
      </c>
      <c r="C966" s="3" t="s">
        <v>4804</v>
      </c>
      <c r="D966" s="3" t="s">
        <v>4805</v>
      </c>
      <c r="E966" s="3" t="s">
        <v>4806</v>
      </c>
      <c r="G966" s="190">
        <f>TRAFILATI!$L$22</f>
        <v>5.62</v>
      </c>
      <c r="I966" s="190">
        <f t="shared" si="14"/>
        <v>5.62</v>
      </c>
    </row>
    <row r="967" spans="1:9" ht="12.75" customHeight="1">
      <c r="A967" s="2">
        <v>954</v>
      </c>
      <c r="B967" s="3" t="s">
        <v>4807</v>
      </c>
      <c r="C967" s="3" t="s">
        <v>4808</v>
      </c>
      <c r="D967" s="3" t="s">
        <v>4809</v>
      </c>
      <c r="E967" s="3" t="s">
        <v>4810</v>
      </c>
      <c r="G967" s="190">
        <f>TRAFILATI!$L$22</f>
        <v>5.62</v>
      </c>
      <c r="I967" s="190">
        <f t="shared" si="14"/>
        <v>5.62</v>
      </c>
    </row>
    <row r="968" spans="1:9" ht="12.75" customHeight="1">
      <c r="A968" s="2">
        <v>955</v>
      </c>
      <c r="B968" s="3" t="s">
        <v>4811</v>
      </c>
      <c r="C968" s="3" t="s">
        <v>4812</v>
      </c>
      <c r="D968" s="3" t="s">
        <v>4813</v>
      </c>
      <c r="E968" s="3" t="s">
        <v>4814</v>
      </c>
      <c r="G968" s="190">
        <f>TRAFILATI!$L$22</f>
        <v>5.62</v>
      </c>
      <c r="I968" s="190">
        <f t="shared" si="14"/>
        <v>5.62</v>
      </c>
    </row>
    <row r="969" spans="1:9" ht="12.75" customHeight="1">
      <c r="A969" s="2">
        <v>956</v>
      </c>
      <c r="B969" s="3" t="s">
        <v>4815</v>
      </c>
      <c r="C969" s="3" t="s">
        <v>4816</v>
      </c>
      <c r="D969" s="3"/>
      <c r="E969" s="3" t="s">
        <v>4817</v>
      </c>
      <c r="F969" s="357" t="s">
        <v>14747</v>
      </c>
      <c r="I969" s="190">
        <f t="shared" si="14"/>
        <v>0</v>
      </c>
    </row>
    <row r="970" spans="1:9" ht="12.75" customHeight="1">
      <c r="A970" s="2">
        <v>957</v>
      </c>
      <c r="B970" s="3" t="s">
        <v>4818</v>
      </c>
      <c r="C970" s="3" t="s">
        <v>4819</v>
      </c>
      <c r="D970" s="3" t="s">
        <v>4820</v>
      </c>
      <c r="E970" s="3" t="s">
        <v>4821</v>
      </c>
      <c r="F970" s="357" t="s">
        <v>14747</v>
      </c>
      <c r="I970" s="190">
        <f t="shared" si="14"/>
        <v>0</v>
      </c>
    </row>
    <row r="971" spans="1:9" ht="12.75" customHeight="1">
      <c r="A971" s="2">
        <v>958</v>
      </c>
      <c r="B971" s="3" t="s">
        <v>4822</v>
      </c>
      <c r="C971" s="3" t="s">
        <v>4823</v>
      </c>
      <c r="D971" s="3" t="s">
        <v>4824</v>
      </c>
      <c r="E971" s="3" t="s">
        <v>4825</v>
      </c>
      <c r="G971" s="190">
        <f>TRAFILATI!$D$21</f>
        <v>5.47</v>
      </c>
      <c r="I971" s="190">
        <f t="shared" si="14"/>
        <v>5.47</v>
      </c>
    </row>
    <row r="972" spans="1:9" ht="12.75" customHeight="1">
      <c r="A972" s="2">
        <v>959</v>
      </c>
      <c r="B972" s="3" t="s">
        <v>4826</v>
      </c>
      <c r="C972" s="3" t="s">
        <v>4827</v>
      </c>
      <c r="D972" s="3" t="s">
        <v>4828</v>
      </c>
      <c r="E972" s="3" t="s">
        <v>4829</v>
      </c>
      <c r="G972" s="190">
        <f>TRAFILATI!$D$21</f>
        <v>5.47</v>
      </c>
      <c r="I972" s="190">
        <f t="shared" si="14"/>
        <v>5.47</v>
      </c>
    </row>
    <row r="973" spans="1:9" ht="12.75" customHeight="1">
      <c r="A973" s="2">
        <v>960</v>
      </c>
      <c r="B973" s="3" t="s">
        <v>4830</v>
      </c>
      <c r="C973" s="3" t="s">
        <v>4831</v>
      </c>
      <c r="D973" s="3" t="s">
        <v>4832</v>
      </c>
      <c r="E973" s="3" t="s">
        <v>4833</v>
      </c>
      <c r="G973" s="190">
        <f>TRAFILATI!$D$21</f>
        <v>5.47</v>
      </c>
      <c r="I973" s="190">
        <f t="shared" si="14"/>
        <v>5.47</v>
      </c>
    </row>
    <row r="974" spans="1:9" ht="12.75" customHeight="1">
      <c r="A974" s="2">
        <v>961</v>
      </c>
      <c r="B974" s="3" t="s">
        <v>4834</v>
      </c>
      <c r="C974" s="3" t="s">
        <v>4835</v>
      </c>
      <c r="D974" s="3" t="s">
        <v>4836</v>
      </c>
      <c r="E974" s="3" t="s">
        <v>4837</v>
      </c>
      <c r="F974" s="357" t="s">
        <v>14747</v>
      </c>
      <c r="G974" s="190">
        <f>TRAFILATI!$D$21</f>
        <v>5.47</v>
      </c>
      <c r="I974" s="190">
        <f t="shared" si="14"/>
        <v>0</v>
      </c>
    </row>
    <row r="975" spans="1:9" ht="12.75" customHeight="1">
      <c r="A975" s="2">
        <v>962</v>
      </c>
      <c r="B975" s="3" t="s">
        <v>4838</v>
      </c>
      <c r="C975" s="3" t="s">
        <v>4839</v>
      </c>
      <c r="D975" s="3" t="s">
        <v>4840</v>
      </c>
      <c r="E975" s="3" t="s">
        <v>4841</v>
      </c>
      <c r="G975" s="190">
        <f>TRAFILATI!$D$21</f>
        <v>5.47</v>
      </c>
      <c r="I975" s="190">
        <f t="shared" si="14"/>
        <v>5.47</v>
      </c>
    </row>
    <row r="976" spans="1:9" ht="12.75" customHeight="1">
      <c r="A976" s="2">
        <v>963</v>
      </c>
      <c r="B976" s="3" t="s">
        <v>4842</v>
      </c>
      <c r="C976" s="3" t="s">
        <v>4843</v>
      </c>
      <c r="D976" s="3" t="s">
        <v>4844</v>
      </c>
      <c r="E976" s="3" t="s">
        <v>4845</v>
      </c>
      <c r="F976" s="357" t="s">
        <v>14747</v>
      </c>
      <c r="G976" s="190">
        <f>TRAFILATI!$D$21</f>
        <v>5.47</v>
      </c>
      <c r="I976" s="190">
        <f t="shared" si="14"/>
        <v>0</v>
      </c>
    </row>
    <row r="977" spans="1:9" ht="12.75" customHeight="1">
      <c r="A977" s="2">
        <v>964</v>
      </c>
      <c r="B977" s="3" t="s">
        <v>4846</v>
      </c>
      <c r="C977" s="3" t="s">
        <v>4847</v>
      </c>
      <c r="D977" s="3" t="s">
        <v>4848</v>
      </c>
      <c r="E977" s="3" t="s">
        <v>4849</v>
      </c>
      <c r="G977" s="190">
        <f>TRAFILATI!$D$21</f>
        <v>5.47</v>
      </c>
      <c r="I977" s="190">
        <f t="shared" si="14"/>
        <v>5.47</v>
      </c>
    </row>
    <row r="978" spans="1:9" ht="12.75" customHeight="1">
      <c r="A978" s="2">
        <v>965</v>
      </c>
      <c r="B978" s="3" t="s">
        <v>4850</v>
      </c>
      <c r="C978" s="3" t="s">
        <v>4851</v>
      </c>
      <c r="D978" s="3" t="s">
        <v>4852</v>
      </c>
      <c r="E978" s="3" t="s">
        <v>4853</v>
      </c>
      <c r="G978" s="190">
        <f>TRAFILATI!$D$21</f>
        <v>5.47</v>
      </c>
      <c r="I978" s="190">
        <f t="shared" si="14"/>
        <v>5.47</v>
      </c>
    </row>
    <row r="979" spans="1:9" ht="12.75" customHeight="1">
      <c r="A979" s="2">
        <v>966</v>
      </c>
      <c r="B979" s="3" t="s">
        <v>4854</v>
      </c>
      <c r="C979" s="3" t="s">
        <v>4855</v>
      </c>
      <c r="D979" s="3" t="s">
        <v>4856</v>
      </c>
      <c r="E979" s="3" t="s">
        <v>4857</v>
      </c>
      <c r="G979" s="190">
        <f>TRAFILATI!$D$21</f>
        <v>5.47</v>
      </c>
      <c r="I979" s="190">
        <f t="shared" si="14"/>
        <v>5.47</v>
      </c>
    </row>
    <row r="980" spans="1:9" ht="12.75" customHeight="1">
      <c r="A980" s="2">
        <v>967</v>
      </c>
      <c r="B980" s="3" t="s">
        <v>4858</v>
      </c>
      <c r="C980" s="3" t="s">
        <v>4859</v>
      </c>
      <c r="D980" s="3" t="s">
        <v>4860</v>
      </c>
      <c r="E980" s="3" t="s">
        <v>4861</v>
      </c>
      <c r="G980" s="190">
        <f>TRAFILATI!$D$21</f>
        <v>5.47</v>
      </c>
      <c r="I980" s="190">
        <f t="shared" si="14"/>
        <v>5.47</v>
      </c>
    </row>
    <row r="981" spans="1:9" ht="12.75" customHeight="1">
      <c r="A981" s="2">
        <v>968</v>
      </c>
      <c r="B981" s="3" t="s">
        <v>4862</v>
      </c>
      <c r="C981" s="3" t="s">
        <v>4863</v>
      </c>
      <c r="D981" s="3" t="s">
        <v>4864</v>
      </c>
      <c r="E981" s="3" t="s">
        <v>4865</v>
      </c>
      <c r="G981" s="190">
        <f>TRAFILATI!$D$22</f>
        <v>5.47</v>
      </c>
      <c r="I981" s="190">
        <f t="shared" si="14"/>
        <v>5.47</v>
      </c>
    </row>
    <row r="982" spans="1:9" ht="12.75" customHeight="1">
      <c r="A982" s="2">
        <v>969</v>
      </c>
      <c r="B982" s="3" t="s">
        <v>4866</v>
      </c>
      <c r="C982" s="3" t="s">
        <v>4867</v>
      </c>
      <c r="D982" s="3" t="s">
        <v>4868</v>
      </c>
      <c r="E982" s="3" t="s">
        <v>4869</v>
      </c>
      <c r="G982" s="190">
        <f>TRAFILATI!$D$22</f>
        <v>5.47</v>
      </c>
      <c r="I982" s="190">
        <f t="shared" si="14"/>
        <v>5.47</v>
      </c>
    </row>
    <row r="983" spans="1:9" ht="12.75" customHeight="1">
      <c r="A983" s="2">
        <v>970</v>
      </c>
      <c r="B983" s="3" t="s">
        <v>4870</v>
      </c>
      <c r="C983" s="3" t="s">
        <v>4871</v>
      </c>
      <c r="D983" s="3" t="s">
        <v>4872</v>
      </c>
      <c r="E983" s="3" t="s">
        <v>4873</v>
      </c>
      <c r="G983" s="190">
        <f>TRAFILATI!$D$22</f>
        <v>5.47</v>
      </c>
      <c r="I983" s="190">
        <f t="shared" si="14"/>
        <v>5.47</v>
      </c>
    </row>
    <row r="984" spans="1:9" ht="12.75" customHeight="1">
      <c r="A984" s="2">
        <v>971</v>
      </c>
      <c r="B984" s="3" t="s">
        <v>4874</v>
      </c>
      <c r="C984" s="3" t="s">
        <v>1028</v>
      </c>
      <c r="D984" s="3" t="s">
        <v>1029</v>
      </c>
      <c r="E984" s="3" t="s">
        <v>1030</v>
      </c>
      <c r="G984" s="190">
        <f>TRAFILATI!$D$22</f>
        <v>5.47</v>
      </c>
      <c r="I984" s="190">
        <f t="shared" ref="I984:I1049" si="15">IF(F984="KZ",0,G984+H984)</f>
        <v>5.47</v>
      </c>
    </row>
    <row r="985" spans="1:9" ht="12.75" customHeight="1">
      <c r="A985" s="2">
        <v>972</v>
      </c>
      <c r="B985" s="3" t="s">
        <v>1031</v>
      </c>
      <c r="C985" s="3" t="s">
        <v>1032</v>
      </c>
      <c r="D985" s="3" t="s">
        <v>1033</v>
      </c>
      <c r="E985" s="3" t="s">
        <v>1034</v>
      </c>
      <c r="F985" s="357" t="s">
        <v>14747</v>
      </c>
      <c r="G985" s="190">
        <f>TRAFILATI!$D$22</f>
        <v>5.47</v>
      </c>
      <c r="I985" s="190">
        <f t="shared" si="15"/>
        <v>0</v>
      </c>
    </row>
    <row r="986" spans="1:9" ht="12.75" customHeight="1">
      <c r="A986" s="2">
        <v>973</v>
      </c>
      <c r="B986" s="3" t="s">
        <v>1035</v>
      </c>
      <c r="C986" s="3" t="s">
        <v>1036</v>
      </c>
      <c r="D986" s="3" t="s">
        <v>1037</v>
      </c>
      <c r="E986" s="3" t="s">
        <v>1038</v>
      </c>
      <c r="F986" s="357" t="s">
        <v>14747</v>
      </c>
      <c r="G986" s="190">
        <f>TRAFILATI!$D$22</f>
        <v>5.47</v>
      </c>
      <c r="I986" s="190">
        <f t="shared" si="15"/>
        <v>0</v>
      </c>
    </row>
    <row r="987" spans="1:9" ht="12.75" customHeight="1">
      <c r="A987" s="2">
        <v>974</v>
      </c>
      <c r="B987" s="3" t="s">
        <v>1039</v>
      </c>
      <c r="C987" s="3" t="s">
        <v>1040</v>
      </c>
      <c r="D987" s="3" t="s">
        <v>1041</v>
      </c>
      <c r="E987" s="3" t="s">
        <v>1042</v>
      </c>
      <c r="F987" s="357" t="s">
        <v>14747</v>
      </c>
      <c r="G987" s="190">
        <f>TRAFILATI!$D$22</f>
        <v>5.47</v>
      </c>
      <c r="I987" s="190">
        <f t="shared" si="15"/>
        <v>0</v>
      </c>
    </row>
    <row r="988" spans="1:9" ht="12.75" customHeight="1">
      <c r="A988" s="2">
        <v>975</v>
      </c>
      <c r="B988" s="3" t="s">
        <v>1043</v>
      </c>
      <c r="C988" s="3" t="s">
        <v>1044</v>
      </c>
      <c r="D988" s="3" t="s">
        <v>1045</v>
      </c>
      <c r="E988" s="3" t="s">
        <v>1046</v>
      </c>
      <c r="F988" s="357" t="s">
        <v>14747</v>
      </c>
      <c r="G988" s="190">
        <f>TRAFILATI!$D$22</f>
        <v>5.47</v>
      </c>
      <c r="I988" s="190">
        <f t="shared" si="15"/>
        <v>0</v>
      </c>
    </row>
    <row r="989" spans="1:9" ht="12.75" customHeight="1">
      <c r="A989" s="2">
        <v>976</v>
      </c>
      <c r="B989" s="3" t="s">
        <v>1047</v>
      </c>
      <c r="C989" s="3" t="s">
        <v>1048</v>
      </c>
      <c r="D989" s="3" t="s">
        <v>1049</v>
      </c>
      <c r="E989" s="3" t="s">
        <v>1050</v>
      </c>
      <c r="F989" s="357" t="s">
        <v>14747</v>
      </c>
      <c r="G989" s="190">
        <f>TRAFILATI!$D$22</f>
        <v>5.47</v>
      </c>
      <c r="I989" s="190">
        <f t="shared" si="15"/>
        <v>0</v>
      </c>
    </row>
    <row r="990" spans="1:9" ht="12.75" customHeight="1">
      <c r="A990" s="2">
        <v>977</v>
      </c>
      <c r="B990" s="3" t="s">
        <v>1051</v>
      </c>
      <c r="C990" s="3" t="s">
        <v>1052</v>
      </c>
      <c r="D990" s="3" t="s">
        <v>1053</v>
      </c>
      <c r="E990" s="3" t="s">
        <v>1054</v>
      </c>
      <c r="F990" s="357" t="s">
        <v>14747</v>
      </c>
      <c r="G990" s="190">
        <f>TRAFILATI!$D$22</f>
        <v>5.47</v>
      </c>
      <c r="I990" s="190">
        <f t="shared" si="15"/>
        <v>0</v>
      </c>
    </row>
    <row r="991" spans="1:9" ht="12.75" customHeight="1">
      <c r="A991" s="2">
        <v>978</v>
      </c>
      <c r="B991" s="3" t="s">
        <v>1055</v>
      </c>
      <c r="C991" s="3" t="s">
        <v>1056</v>
      </c>
      <c r="D991" s="3" t="s">
        <v>1057</v>
      </c>
      <c r="E991" s="3" t="s">
        <v>1058</v>
      </c>
      <c r="F991" s="357" t="s">
        <v>14747</v>
      </c>
      <c r="G991" s="190">
        <f>TRAFILATI!$D$22</f>
        <v>5.47</v>
      </c>
      <c r="I991" s="190">
        <f t="shared" si="15"/>
        <v>0</v>
      </c>
    </row>
    <row r="992" spans="1:9" ht="12.75" customHeight="1">
      <c r="A992" s="2">
        <v>979</v>
      </c>
      <c r="B992" s="3" t="s">
        <v>1059</v>
      </c>
      <c r="C992" s="3" t="s">
        <v>1060</v>
      </c>
      <c r="D992" s="3"/>
      <c r="E992" s="3" t="s">
        <v>1061</v>
      </c>
      <c r="F992" s="357" t="s">
        <v>14747</v>
      </c>
      <c r="I992" s="190">
        <f t="shared" si="15"/>
        <v>0</v>
      </c>
    </row>
    <row r="993" spans="1:9" ht="12.75" customHeight="1">
      <c r="A993" s="2">
        <v>980</v>
      </c>
      <c r="B993" s="3" t="s">
        <v>1062</v>
      </c>
      <c r="C993" s="3" t="s">
        <v>1063</v>
      </c>
      <c r="D993" s="3" t="s">
        <v>1064</v>
      </c>
      <c r="E993" s="3" t="s">
        <v>1065</v>
      </c>
      <c r="F993" s="357" t="s">
        <v>14747</v>
      </c>
      <c r="I993" s="190">
        <f t="shared" si="15"/>
        <v>0</v>
      </c>
    </row>
    <row r="994" spans="1:9" ht="12.75" customHeight="1">
      <c r="A994" s="2">
        <v>981</v>
      </c>
      <c r="B994" s="3" t="s">
        <v>1066</v>
      </c>
      <c r="C994" s="3" t="s">
        <v>1067</v>
      </c>
      <c r="D994" s="3" t="s">
        <v>1068</v>
      </c>
      <c r="E994" s="3" t="s">
        <v>1069</v>
      </c>
      <c r="F994" s="357" t="s">
        <v>14747</v>
      </c>
      <c r="I994" s="190">
        <f t="shared" si="15"/>
        <v>0</v>
      </c>
    </row>
    <row r="995" spans="1:9" ht="12.75" customHeight="1">
      <c r="A995" s="2">
        <v>982</v>
      </c>
      <c r="B995" s="3" t="s">
        <v>1070</v>
      </c>
      <c r="C995" s="3" t="s">
        <v>1071</v>
      </c>
      <c r="D995" s="3" t="s">
        <v>1072</v>
      </c>
      <c r="E995" s="3" t="s">
        <v>1073</v>
      </c>
      <c r="F995" s="357" t="s">
        <v>14747</v>
      </c>
      <c r="I995" s="190">
        <f t="shared" si="15"/>
        <v>0</v>
      </c>
    </row>
    <row r="996" spans="1:9" ht="12.75" customHeight="1">
      <c r="A996" s="2">
        <v>983</v>
      </c>
      <c r="B996" s="3" t="s">
        <v>1074</v>
      </c>
      <c r="C996" s="3" t="s">
        <v>1075</v>
      </c>
      <c r="D996" s="3" t="s">
        <v>1076</v>
      </c>
      <c r="E996" s="3" t="s">
        <v>1077</v>
      </c>
      <c r="F996" s="357" t="s">
        <v>14747</v>
      </c>
      <c r="I996" s="190">
        <f t="shared" si="15"/>
        <v>0</v>
      </c>
    </row>
    <row r="997" spans="1:9" ht="12.75" customHeight="1">
      <c r="A997" s="2">
        <v>984</v>
      </c>
      <c r="B997" s="3" t="s">
        <v>1078</v>
      </c>
      <c r="C997" s="3" t="s">
        <v>1079</v>
      </c>
      <c r="D997" s="3" t="s">
        <v>1080</v>
      </c>
      <c r="E997" s="3" t="s">
        <v>1081</v>
      </c>
      <c r="F997" s="357" t="s">
        <v>14747</v>
      </c>
      <c r="I997" s="190">
        <f t="shared" si="15"/>
        <v>0</v>
      </c>
    </row>
    <row r="998" spans="1:9" ht="12.75" customHeight="1">
      <c r="A998" s="2">
        <v>985</v>
      </c>
      <c r="B998" s="3" t="s">
        <v>1082</v>
      </c>
      <c r="C998" s="3" t="s">
        <v>1083</v>
      </c>
      <c r="D998" s="3" t="s">
        <v>1084</v>
      </c>
      <c r="E998" s="3" t="s">
        <v>1085</v>
      </c>
      <c r="F998" s="357" t="s">
        <v>14747</v>
      </c>
      <c r="I998" s="190">
        <f t="shared" si="15"/>
        <v>0</v>
      </c>
    </row>
    <row r="999" spans="1:9" ht="12.75" customHeight="1">
      <c r="A999" s="2">
        <v>986</v>
      </c>
      <c r="B999" s="3" t="s">
        <v>1086</v>
      </c>
      <c r="C999" s="3" t="s">
        <v>1087</v>
      </c>
      <c r="D999" s="3" t="s">
        <v>1088</v>
      </c>
      <c r="E999" s="3" t="s">
        <v>1089</v>
      </c>
      <c r="F999" s="357" t="s">
        <v>14747</v>
      </c>
      <c r="I999" s="190">
        <f t="shared" si="15"/>
        <v>0</v>
      </c>
    </row>
    <row r="1000" spans="1:9" ht="12.75" customHeight="1">
      <c r="A1000" s="2">
        <v>987</v>
      </c>
      <c r="B1000" s="3" t="s">
        <v>4971</v>
      </c>
      <c r="C1000" s="3" t="s">
        <v>4972</v>
      </c>
      <c r="D1000" s="3" t="s">
        <v>4973</v>
      </c>
      <c r="E1000" s="3" t="s">
        <v>4974</v>
      </c>
      <c r="F1000" s="357" t="s">
        <v>14747</v>
      </c>
      <c r="I1000" s="190">
        <f t="shared" si="15"/>
        <v>0</v>
      </c>
    </row>
    <row r="1001" spans="1:9" ht="12.75" customHeight="1">
      <c r="A1001" s="2">
        <v>988</v>
      </c>
      <c r="B1001" s="3" t="s">
        <v>4975</v>
      </c>
      <c r="C1001" s="3" t="s">
        <v>4976</v>
      </c>
      <c r="D1001" s="3" t="s">
        <v>4977</v>
      </c>
      <c r="E1001" s="3" t="s">
        <v>4978</v>
      </c>
      <c r="F1001" s="357" t="s">
        <v>14747</v>
      </c>
      <c r="I1001" s="190">
        <f t="shared" si="15"/>
        <v>0</v>
      </c>
    </row>
    <row r="1002" spans="1:9" ht="12.75" customHeight="1">
      <c r="A1002" s="2">
        <v>989</v>
      </c>
      <c r="B1002" s="3" t="s">
        <v>4979</v>
      </c>
      <c r="C1002" s="3" t="s">
        <v>4980</v>
      </c>
      <c r="D1002" s="3" t="s">
        <v>4981</v>
      </c>
      <c r="E1002" s="3" t="s">
        <v>4982</v>
      </c>
      <c r="F1002" s="357" t="s">
        <v>14747</v>
      </c>
      <c r="I1002" s="190">
        <f t="shared" si="15"/>
        <v>0</v>
      </c>
    </row>
    <row r="1003" spans="1:9" ht="12.75" customHeight="1">
      <c r="A1003" s="2">
        <v>990</v>
      </c>
      <c r="B1003" s="3" t="s">
        <v>4983</v>
      </c>
      <c r="C1003" s="3" t="s">
        <v>4984</v>
      </c>
      <c r="D1003" s="3" t="s">
        <v>4985</v>
      </c>
      <c r="E1003" s="3" t="s">
        <v>4986</v>
      </c>
      <c r="F1003" s="357" t="s">
        <v>14747</v>
      </c>
      <c r="I1003" s="190">
        <f t="shared" si="15"/>
        <v>0</v>
      </c>
    </row>
    <row r="1004" spans="1:9" ht="12.75" customHeight="1">
      <c r="A1004" s="2">
        <v>991</v>
      </c>
      <c r="B1004" s="3" t="s">
        <v>4987</v>
      </c>
      <c r="C1004" s="3" t="s">
        <v>4988</v>
      </c>
      <c r="D1004" s="3" t="s">
        <v>4989</v>
      </c>
      <c r="E1004" s="3" t="s">
        <v>4990</v>
      </c>
      <c r="F1004" s="357" t="s">
        <v>14747</v>
      </c>
      <c r="I1004" s="190">
        <f t="shared" si="15"/>
        <v>0</v>
      </c>
    </row>
    <row r="1005" spans="1:9" ht="12.75" customHeight="1">
      <c r="A1005" s="2">
        <v>992</v>
      </c>
      <c r="B1005" s="3" t="s">
        <v>4991</v>
      </c>
      <c r="C1005" s="3" t="s">
        <v>4992</v>
      </c>
      <c r="D1005" s="3" t="s">
        <v>4993</v>
      </c>
      <c r="E1005" s="3" t="s">
        <v>4994</v>
      </c>
      <c r="F1005" s="357" t="s">
        <v>14747</v>
      </c>
      <c r="I1005" s="190">
        <f t="shared" si="15"/>
        <v>0</v>
      </c>
    </row>
    <row r="1006" spans="1:9" ht="12.75" customHeight="1">
      <c r="A1006" s="2">
        <v>993</v>
      </c>
      <c r="B1006" s="3" t="s">
        <v>4995</v>
      </c>
      <c r="C1006" s="3" t="s">
        <v>4996</v>
      </c>
      <c r="D1006" s="3" t="s">
        <v>4997</v>
      </c>
      <c r="E1006" s="3" t="s">
        <v>4998</v>
      </c>
      <c r="F1006" s="357" t="s">
        <v>14747</v>
      </c>
      <c r="I1006" s="190">
        <f t="shared" si="15"/>
        <v>0</v>
      </c>
    </row>
    <row r="1007" spans="1:9" ht="12.75" customHeight="1">
      <c r="A1007" s="2">
        <v>994</v>
      </c>
      <c r="B1007" s="3" t="s">
        <v>4999</v>
      </c>
      <c r="C1007" s="3" t="s">
        <v>5000</v>
      </c>
      <c r="D1007" s="3" t="s">
        <v>5001</v>
      </c>
      <c r="E1007" s="3" t="s">
        <v>5002</v>
      </c>
      <c r="F1007" s="357" t="s">
        <v>14747</v>
      </c>
      <c r="I1007" s="190">
        <f t="shared" si="15"/>
        <v>0</v>
      </c>
    </row>
    <row r="1008" spans="1:9" ht="12.75" customHeight="1">
      <c r="A1008" s="2">
        <v>995</v>
      </c>
      <c r="B1008" s="3" t="s">
        <v>5003</v>
      </c>
      <c r="C1008" s="3" t="s">
        <v>5004</v>
      </c>
      <c r="D1008" s="3"/>
      <c r="E1008" s="3" t="s">
        <v>5005</v>
      </c>
      <c r="F1008" s="357" t="s">
        <v>14747</v>
      </c>
      <c r="I1008" s="190">
        <f t="shared" si="15"/>
        <v>0</v>
      </c>
    </row>
    <row r="1009" spans="1:9" ht="12.75" customHeight="1">
      <c r="A1009" s="2">
        <v>996</v>
      </c>
      <c r="B1009" s="3" t="s">
        <v>5006</v>
      </c>
      <c r="C1009" s="3" t="s">
        <v>5007</v>
      </c>
      <c r="D1009" s="3" t="s">
        <v>5008</v>
      </c>
      <c r="E1009" s="3" t="s">
        <v>5009</v>
      </c>
      <c r="F1009" s="357" t="s">
        <v>14747</v>
      </c>
      <c r="I1009" s="190">
        <f t="shared" si="15"/>
        <v>0</v>
      </c>
    </row>
    <row r="1010" spans="1:9" ht="12.75" customHeight="1">
      <c r="A1010" s="2">
        <v>997</v>
      </c>
      <c r="B1010" s="3" t="s">
        <v>13857</v>
      </c>
      <c r="C1010" s="3" t="s">
        <v>5072</v>
      </c>
      <c r="D1010" s="3" t="s">
        <v>2795</v>
      </c>
      <c r="E1010" s="3" t="s">
        <v>1233</v>
      </c>
      <c r="F1010" s="357" t="s">
        <v>14747</v>
      </c>
      <c r="I1010" s="190">
        <f t="shared" si="15"/>
        <v>0</v>
      </c>
    </row>
    <row r="1011" spans="1:9" ht="12.75" customHeight="1">
      <c r="A1011" s="2">
        <v>998</v>
      </c>
      <c r="B1011" s="3" t="s">
        <v>5010</v>
      </c>
      <c r="C1011" s="3" t="s">
        <v>5011</v>
      </c>
      <c r="D1011" s="3" t="s">
        <v>5012</v>
      </c>
      <c r="E1011" s="3" t="s">
        <v>5013</v>
      </c>
      <c r="F1011" s="357" t="s">
        <v>14747</v>
      </c>
      <c r="I1011" s="190">
        <f t="shared" si="15"/>
        <v>0</v>
      </c>
    </row>
    <row r="1012" spans="1:9" ht="12.75" customHeight="1">
      <c r="A1012" s="2">
        <v>999</v>
      </c>
      <c r="B1012" s="3" t="s">
        <v>5014</v>
      </c>
      <c r="C1012" s="3" t="s">
        <v>5015</v>
      </c>
      <c r="D1012" s="3" t="s">
        <v>5016</v>
      </c>
      <c r="E1012" s="3" t="s">
        <v>5017</v>
      </c>
      <c r="F1012" s="357" t="s">
        <v>14747</v>
      </c>
      <c r="I1012" s="190">
        <f t="shared" si="15"/>
        <v>0</v>
      </c>
    </row>
    <row r="1013" spans="1:9" ht="12.75" customHeight="1">
      <c r="A1013" s="2">
        <v>1000</v>
      </c>
      <c r="B1013" s="3" t="s">
        <v>5018</v>
      </c>
      <c r="C1013" s="3" t="s">
        <v>5019</v>
      </c>
      <c r="D1013" s="3" t="s">
        <v>5020</v>
      </c>
      <c r="E1013" s="3" t="s">
        <v>5021</v>
      </c>
      <c r="F1013" s="357" t="s">
        <v>14747</v>
      </c>
      <c r="I1013" s="190">
        <f t="shared" si="15"/>
        <v>0</v>
      </c>
    </row>
    <row r="1014" spans="1:9" ht="12.75" customHeight="1">
      <c r="A1014" s="2">
        <v>1001</v>
      </c>
      <c r="B1014" s="3" t="s">
        <v>5022</v>
      </c>
      <c r="C1014" s="3" t="s">
        <v>5023</v>
      </c>
      <c r="D1014" s="3" t="s">
        <v>5024</v>
      </c>
      <c r="E1014" s="3" t="s">
        <v>5025</v>
      </c>
      <c r="F1014" s="357" t="s">
        <v>14747</v>
      </c>
      <c r="I1014" s="190">
        <f t="shared" si="15"/>
        <v>0</v>
      </c>
    </row>
    <row r="1015" spans="1:9" ht="12.75" customHeight="1">
      <c r="A1015" s="2">
        <v>1002</v>
      </c>
      <c r="B1015" s="3" t="s">
        <v>5026</v>
      </c>
      <c r="C1015" s="3" t="s">
        <v>5027</v>
      </c>
      <c r="D1015" s="3" t="s">
        <v>5028</v>
      </c>
      <c r="E1015" s="3" t="s">
        <v>5029</v>
      </c>
      <c r="F1015" s="357" t="s">
        <v>14747</v>
      </c>
      <c r="I1015" s="190">
        <f t="shared" si="15"/>
        <v>0</v>
      </c>
    </row>
    <row r="1016" spans="1:9" ht="12.75" customHeight="1">
      <c r="A1016" s="2">
        <v>1003</v>
      </c>
      <c r="B1016" s="3" t="s">
        <v>5030</v>
      </c>
      <c r="C1016" s="3" t="s">
        <v>5031</v>
      </c>
      <c r="D1016" s="3" t="s">
        <v>5032</v>
      </c>
      <c r="E1016" s="3" t="s">
        <v>5033</v>
      </c>
      <c r="F1016" s="357" t="s">
        <v>14747</v>
      </c>
      <c r="I1016" s="190">
        <f t="shared" si="15"/>
        <v>0</v>
      </c>
    </row>
    <row r="1017" spans="1:9" ht="12.75" customHeight="1">
      <c r="A1017" s="2">
        <v>1004</v>
      </c>
      <c r="B1017" s="3" t="s">
        <v>5034</v>
      </c>
      <c r="C1017" s="3" t="s">
        <v>5035</v>
      </c>
      <c r="D1017" s="3" t="s">
        <v>5036</v>
      </c>
      <c r="E1017" s="3" t="s">
        <v>5037</v>
      </c>
      <c r="F1017" s="357" t="s">
        <v>14747</v>
      </c>
      <c r="I1017" s="190">
        <f t="shared" si="15"/>
        <v>0</v>
      </c>
    </row>
    <row r="1018" spans="1:9" ht="12.75" customHeight="1">
      <c r="A1018" s="2">
        <v>1005</v>
      </c>
      <c r="B1018" s="3" t="s">
        <v>5038</v>
      </c>
      <c r="C1018" s="3" t="s">
        <v>5039</v>
      </c>
      <c r="D1018" s="3" t="s">
        <v>8602</v>
      </c>
      <c r="E1018" s="3" t="s">
        <v>8603</v>
      </c>
      <c r="F1018" s="357" t="s">
        <v>14747</v>
      </c>
      <c r="I1018" s="190">
        <f t="shared" si="15"/>
        <v>0</v>
      </c>
    </row>
    <row r="1019" spans="1:9" ht="12.75" customHeight="1">
      <c r="A1019" s="2">
        <v>1006</v>
      </c>
      <c r="B1019" s="3" t="s">
        <v>8604</v>
      </c>
      <c r="C1019" s="3" t="s">
        <v>8605</v>
      </c>
      <c r="D1019" s="3" t="s">
        <v>8606</v>
      </c>
      <c r="E1019" s="3" t="s">
        <v>8607</v>
      </c>
      <c r="F1019" s="357" t="s">
        <v>14747</v>
      </c>
      <c r="I1019" s="190">
        <f t="shared" si="15"/>
        <v>0</v>
      </c>
    </row>
    <row r="1020" spans="1:9" ht="12.75" customHeight="1">
      <c r="A1020" s="2">
        <v>1007</v>
      </c>
      <c r="B1020" s="3" t="s">
        <v>8608</v>
      </c>
      <c r="C1020" s="3" t="s">
        <v>8609</v>
      </c>
      <c r="D1020" s="3" t="s">
        <v>8610</v>
      </c>
      <c r="E1020" s="3" t="s">
        <v>8611</v>
      </c>
      <c r="F1020" s="357" t="s">
        <v>14747</v>
      </c>
      <c r="I1020" s="190">
        <f t="shared" si="15"/>
        <v>0</v>
      </c>
    </row>
    <row r="1021" spans="1:9" ht="12.75" customHeight="1">
      <c r="A1021" s="2">
        <v>1008</v>
      </c>
      <c r="B1021" s="3" t="s">
        <v>8612</v>
      </c>
      <c r="C1021" s="3" t="s">
        <v>8613</v>
      </c>
      <c r="D1021" s="3" t="s">
        <v>8614</v>
      </c>
      <c r="E1021" s="3" t="s">
        <v>8615</v>
      </c>
      <c r="F1021" s="357" t="s">
        <v>14747</v>
      </c>
      <c r="I1021" s="190">
        <f t="shared" si="15"/>
        <v>0</v>
      </c>
    </row>
    <row r="1022" spans="1:9" ht="12.75" customHeight="1">
      <c r="A1022" s="2">
        <v>1009</v>
      </c>
      <c r="B1022" s="3" t="s">
        <v>8616</v>
      </c>
      <c r="C1022" s="3" t="s">
        <v>8617</v>
      </c>
      <c r="D1022" s="3" t="s">
        <v>8618</v>
      </c>
      <c r="E1022" s="3" t="s">
        <v>8619</v>
      </c>
      <c r="F1022" s="357" t="s">
        <v>14747</v>
      </c>
      <c r="I1022" s="190">
        <f t="shared" si="15"/>
        <v>0</v>
      </c>
    </row>
    <row r="1023" spans="1:9" ht="12.75" customHeight="1">
      <c r="A1023" s="2">
        <v>1010</v>
      </c>
      <c r="B1023" s="3" t="s">
        <v>8620</v>
      </c>
      <c r="C1023" s="3" t="s">
        <v>8621</v>
      </c>
      <c r="D1023" s="3" t="s">
        <v>8622</v>
      </c>
      <c r="E1023" s="3" t="s">
        <v>8623</v>
      </c>
      <c r="F1023" s="357" t="s">
        <v>14747</v>
      </c>
      <c r="I1023" s="190">
        <f t="shared" si="15"/>
        <v>0</v>
      </c>
    </row>
    <row r="1024" spans="1:9" ht="12.75" customHeight="1">
      <c r="A1024" s="2">
        <v>1011</v>
      </c>
      <c r="B1024" s="3" t="s">
        <v>8624</v>
      </c>
      <c r="C1024" s="3" t="s">
        <v>8625</v>
      </c>
      <c r="D1024" s="3" t="s">
        <v>8626</v>
      </c>
      <c r="E1024" s="3" t="s">
        <v>8627</v>
      </c>
      <c r="F1024" s="357" t="s">
        <v>14747</v>
      </c>
      <c r="I1024" s="190">
        <f t="shared" si="15"/>
        <v>0</v>
      </c>
    </row>
    <row r="1025" spans="1:9" ht="12.75" customHeight="1">
      <c r="A1025" s="2">
        <v>1012</v>
      </c>
      <c r="B1025" s="3" t="s">
        <v>8628</v>
      </c>
      <c r="C1025" s="3" t="s">
        <v>8629</v>
      </c>
      <c r="D1025" s="3" t="s">
        <v>8630</v>
      </c>
      <c r="E1025" s="3" t="s">
        <v>8631</v>
      </c>
      <c r="F1025" s="357" t="s">
        <v>14747</v>
      </c>
      <c r="I1025" s="190">
        <f t="shared" si="15"/>
        <v>0</v>
      </c>
    </row>
    <row r="1026" spans="1:9" ht="12.75" customHeight="1">
      <c r="A1026" s="2">
        <v>1013</v>
      </c>
      <c r="B1026" s="3" t="s">
        <v>8632</v>
      </c>
      <c r="C1026" s="3" t="s">
        <v>8633</v>
      </c>
      <c r="D1026" s="3" t="s">
        <v>8634</v>
      </c>
      <c r="E1026" s="3" t="s">
        <v>8635</v>
      </c>
      <c r="F1026" s="357" t="s">
        <v>14747</v>
      </c>
      <c r="I1026" s="190">
        <f t="shared" si="15"/>
        <v>0</v>
      </c>
    </row>
    <row r="1027" spans="1:9" ht="12.75" customHeight="1">
      <c r="A1027" s="2">
        <v>1014</v>
      </c>
      <c r="B1027" s="3" t="s">
        <v>8636</v>
      </c>
      <c r="C1027" s="3" t="s">
        <v>8637</v>
      </c>
      <c r="D1027" s="3" t="s">
        <v>8638</v>
      </c>
      <c r="E1027" s="3" t="s">
        <v>8639</v>
      </c>
      <c r="F1027" s="357" t="s">
        <v>14747</v>
      </c>
      <c r="I1027" s="190">
        <f t="shared" si="15"/>
        <v>0</v>
      </c>
    </row>
    <row r="1028" spans="1:9" ht="12.75" customHeight="1">
      <c r="A1028" s="2">
        <v>1015</v>
      </c>
      <c r="B1028" s="3" t="s">
        <v>8640</v>
      </c>
      <c r="C1028" s="3" t="s">
        <v>8641</v>
      </c>
      <c r="D1028" s="3" t="s">
        <v>5069</v>
      </c>
      <c r="E1028" s="3" t="s">
        <v>5070</v>
      </c>
      <c r="F1028" s="357" t="s">
        <v>14747</v>
      </c>
      <c r="I1028" s="190">
        <f t="shared" si="15"/>
        <v>0</v>
      </c>
    </row>
    <row r="1029" spans="1:9" ht="12.75" customHeight="1">
      <c r="A1029" s="2">
        <v>1016</v>
      </c>
      <c r="B1029" s="3" t="s">
        <v>5071</v>
      </c>
      <c r="C1029" s="3" t="s">
        <v>5072</v>
      </c>
      <c r="D1029" s="3" t="s">
        <v>5073</v>
      </c>
      <c r="E1029" s="3" t="s">
        <v>5074</v>
      </c>
      <c r="F1029" s="357" t="s">
        <v>14747</v>
      </c>
      <c r="I1029" s="190">
        <f t="shared" si="15"/>
        <v>0</v>
      </c>
    </row>
    <row r="1030" spans="1:9" ht="12.75" customHeight="1">
      <c r="A1030" s="2">
        <v>1017</v>
      </c>
      <c r="B1030" s="3" t="s">
        <v>5075</v>
      </c>
      <c r="C1030" s="3" t="s">
        <v>5076</v>
      </c>
      <c r="D1030" s="3" t="s">
        <v>5077</v>
      </c>
      <c r="E1030" s="3" t="s">
        <v>5078</v>
      </c>
      <c r="F1030" s="357" t="s">
        <v>14747</v>
      </c>
      <c r="I1030" s="190">
        <f t="shared" si="15"/>
        <v>0</v>
      </c>
    </row>
    <row r="1031" spans="1:9" ht="12.75" customHeight="1">
      <c r="A1031" s="2">
        <v>1018</v>
      </c>
      <c r="B1031" s="3" t="s">
        <v>5079</v>
      </c>
      <c r="C1031" s="3" t="s">
        <v>5080</v>
      </c>
      <c r="D1031" s="3" t="s">
        <v>5081</v>
      </c>
      <c r="E1031" s="3" t="s">
        <v>5082</v>
      </c>
      <c r="F1031" s="357" t="s">
        <v>14747</v>
      </c>
      <c r="I1031" s="190">
        <f t="shared" si="15"/>
        <v>0</v>
      </c>
    </row>
    <row r="1032" spans="1:9" ht="12.75" customHeight="1">
      <c r="A1032" s="2">
        <v>1019</v>
      </c>
      <c r="B1032" s="3" t="s">
        <v>5083</v>
      </c>
      <c r="C1032" s="3" t="s">
        <v>5084</v>
      </c>
      <c r="D1032" s="3" t="s">
        <v>5085</v>
      </c>
      <c r="E1032" s="3" t="s">
        <v>5086</v>
      </c>
      <c r="F1032" s="357" t="s">
        <v>14747</v>
      </c>
      <c r="I1032" s="190">
        <f t="shared" si="15"/>
        <v>0</v>
      </c>
    </row>
    <row r="1033" spans="1:9" ht="12.75" customHeight="1">
      <c r="A1033" s="2">
        <v>1020</v>
      </c>
      <c r="B1033" s="3" t="s">
        <v>5087</v>
      </c>
      <c r="C1033" s="3" t="s">
        <v>5088</v>
      </c>
      <c r="D1033" s="3" t="s">
        <v>5089</v>
      </c>
      <c r="E1033" s="3" t="s">
        <v>5090</v>
      </c>
      <c r="F1033" s="357" t="s">
        <v>14747</v>
      </c>
      <c r="I1033" s="190">
        <f t="shared" si="15"/>
        <v>0</v>
      </c>
    </row>
    <row r="1034" spans="1:9" ht="12.75" customHeight="1">
      <c r="A1034" s="2">
        <v>1021</v>
      </c>
      <c r="B1034" s="3" t="s">
        <v>5091</v>
      </c>
      <c r="C1034" s="3" t="s">
        <v>5092</v>
      </c>
      <c r="D1034" s="3" t="s">
        <v>5093</v>
      </c>
      <c r="E1034" s="3" t="s">
        <v>5094</v>
      </c>
      <c r="F1034" s="357" t="s">
        <v>14747</v>
      </c>
      <c r="I1034" s="190">
        <f t="shared" si="15"/>
        <v>0</v>
      </c>
    </row>
    <row r="1035" spans="1:9" ht="12.75" customHeight="1">
      <c r="A1035" s="2">
        <v>1022</v>
      </c>
      <c r="B1035" s="3" t="s">
        <v>13858</v>
      </c>
      <c r="C1035" s="3" t="s">
        <v>5072</v>
      </c>
      <c r="D1035" s="3" t="s">
        <v>2421</v>
      </c>
      <c r="E1035" s="3" t="s">
        <v>1233</v>
      </c>
      <c r="F1035" s="357" t="s">
        <v>14747</v>
      </c>
      <c r="I1035" s="190">
        <f t="shared" si="15"/>
        <v>0</v>
      </c>
    </row>
    <row r="1036" spans="1:9" ht="12.75" customHeight="1">
      <c r="A1036" s="2">
        <v>1023</v>
      </c>
      <c r="B1036" s="3" t="s">
        <v>5095</v>
      </c>
      <c r="C1036" s="3" t="s">
        <v>5096</v>
      </c>
      <c r="D1036" s="3" t="s">
        <v>5097</v>
      </c>
      <c r="E1036" s="3" t="s">
        <v>5098</v>
      </c>
      <c r="F1036" s="357" t="s">
        <v>14747</v>
      </c>
      <c r="I1036" s="190">
        <f t="shared" si="15"/>
        <v>0</v>
      </c>
    </row>
    <row r="1037" spans="1:9" ht="12.75" customHeight="1">
      <c r="A1037" s="2">
        <v>1024</v>
      </c>
      <c r="B1037" s="3" t="s">
        <v>5099</v>
      </c>
      <c r="C1037" s="3" t="s">
        <v>5100</v>
      </c>
      <c r="D1037" s="3" t="s">
        <v>5101</v>
      </c>
      <c r="E1037" s="3" t="s">
        <v>5102</v>
      </c>
      <c r="F1037" s="357" t="s">
        <v>14747</v>
      </c>
      <c r="I1037" s="190">
        <f t="shared" si="15"/>
        <v>0</v>
      </c>
    </row>
    <row r="1038" spans="1:9" ht="12.75" customHeight="1">
      <c r="A1038" s="2">
        <v>1025</v>
      </c>
      <c r="B1038" s="3" t="s">
        <v>5103</v>
      </c>
      <c r="C1038" s="3" t="s">
        <v>5104</v>
      </c>
      <c r="D1038" s="3" t="s">
        <v>5105</v>
      </c>
      <c r="E1038" s="3" t="s">
        <v>5106</v>
      </c>
      <c r="F1038" s="357" t="s">
        <v>14747</v>
      </c>
      <c r="I1038" s="190">
        <f t="shared" si="15"/>
        <v>0</v>
      </c>
    </row>
    <row r="1039" spans="1:9" ht="12.75" customHeight="1">
      <c r="A1039" s="2">
        <v>1026</v>
      </c>
      <c r="B1039" s="3" t="s">
        <v>5107</v>
      </c>
      <c r="C1039" s="3" t="s">
        <v>5108</v>
      </c>
      <c r="D1039" s="3" t="s">
        <v>5109</v>
      </c>
      <c r="E1039" s="3" t="s">
        <v>5110</v>
      </c>
      <c r="F1039" s="357" t="s">
        <v>14747</v>
      </c>
      <c r="I1039" s="190">
        <f t="shared" si="15"/>
        <v>0</v>
      </c>
    </row>
    <row r="1040" spans="1:9" ht="12.75" customHeight="1">
      <c r="A1040" s="2">
        <v>1027</v>
      </c>
      <c r="B1040" s="3" t="s">
        <v>5111</v>
      </c>
      <c r="C1040" s="3" t="s">
        <v>5112</v>
      </c>
      <c r="D1040" s="3" t="s">
        <v>5113</v>
      </c>
      <c r="E1040" s="3" t="s">
        <v>5114</v>
      </c>
      <c r="F1040" s="357" t="s">
        <v>14747</v>
      </c>
      <c r="I1040" s="190">
        <f t="shared" si="15"/>
        <v>0</v>
      </c>
    </row>
    <row r="1041" spans="1:9" ht="12.75" customHeight="1">
      <c r="A1041" s="2">
        <v>1028</v>
      </c>
      <c r="B1041" s="3" t="s">
        <v>5115</v>
      </c>
      <c r="C1041" s="3" t="s">
        <v>5116</v>
      </c>
      <c r="D1041" s="3" t="s">
        <v>5117</v>
      </c>
      <c r="E1041" s="3" t="s">
        <v>5118</v>
      </c>
      <c r="F1041" s="357" t="s">
        <v>14747</v>
      </c>
      <c r="I1041" s="190">
        <f t="shared" si="15"/>
        <v>0</v>
      </c>
    </row>
    <row r="1042" spans="1:9" ht="12.75" customHeight="1">
      <c r="A1042" s="2">
        <v>1029</v>
      </c>
      <c r="B1042" s="3" t="s">
        <v>5119</v>
      </c>
      <c r="C1042" s="3" t="s">
        <v>5120</v>
      </c>
      <c r="D1042" s="3" t="s">
        <v>5121</v>
      </c>
      <c r="E1042" s="3" t="s">
        <v>5122</v>
      </c>
      <c r="F1042" s="357" t="s">
        <v>14747</v>
      </c>
      <c r="I1042" s="190">
        <f t="shared" si="15"/>
        <v>0</v>
      </c>
    </row>
    <row r="1043" spans="1:9" ht="12.75" customHeight="1">
      <c r="A1043" s="2">
        <v>1030</v>
      </c>
      <c r="B1043" s="3" t="s">
        <v>5123</v>
      </c>
      <c r="C1043" s="3" t="s">
        <v>5124</v>
      </c>
      <c r="D1043" s="3" t="s">
        <v>5125</v>
      </c>
      <c r="E1043" s="3" t="s">
        <v>5126</v>
      </c>
      <c r="F1043" s="357" t="s">
        <v>14747</v>
      </c>
      <c r="I1043" s="190">
        <f t="shared" si="15"/>
        <v>0</v>
      </c>
    </row>
    <row r="1044" spans="1:9" ht="12.75" customHeight="1">
      <c r="A1044" s="2">
        <v>1031</v>
      </c>
      <c r="B1044" s="3" t="s">
        <v>5127</v>
      </c>
      <c r="C1044" s="3" t="s">
        <v>5128</v>
      </c>
      <c r="D1044" s="3" t="s">
        <v>5129</v>
      </c>
      <c r="E1044" s="3" t="s">
        <v>5130</v>
      </c>
      <c r="F1044" s="357" t="s">
        <v>14747</v>
      </c>
      <c r="I1044" s="190">
        <f t="shared" si="15"/>
        <v>0</v>
      </c>
    </row>
    <row r="1045" spans="1:9" ht="12.75" customHeight="1">
      <c r="A1045" s="2">
        <v>1032</v>
      </c>
      <c r="B1045" s="3" t="s">
        <v>5131</v>
      </c>
      <c r="C1045" s="3" t="s">
        <v>5132</v>
      </c>
      <c r="D1045" s="3" t="s">
        <v>5133</v>
      </c>
      <c r="E1045" s="3" t="s">
        <v>5134</v>
      </c>
      <c r="F1045" s="357" t="s">
        <v>14747</v>
      </c>
      <c r="I1045" s="190">
        <f t="shared" si="15"/>
        <v>0</v>
      </c>
    </row>
    <row r="1046" spans="1:9" ht="12.75" customHeight="1">
      <c r="A1046" s="2">
        <v>1033</v>
      </c>
      <c r="B1046" s="3" t="s">
        <v>5135</v>
      </c>
      <c r="C1046" s="3" t="s">
        <v>5136</v>
      </c>
      <c r="D1046" s="3" t="s">
        <v>5137</v>
      </c>
      <c r="E1046" s="3" t="s">
        <v>5138</v>
      </c>
      <c r="F1046" s="357" t="s">
        <v>14747</v>
      </c>
      <c r="I1046" s="190">
        <f t="shared" si="15"/>
        <v>0</v>
      </c>
    </row>
    <row r="1047" spans="1:9" ht="12.75" customHeight="1">
      <c r="A1047" s="2">
        <v>1034</v>
      </c>
      <c r="B1047" s="3" t="s">
        <v>5139</v>
      </c>
      <c r="C1047" s="3" t="s">
        <v>5140</v>
      </c>
      <c r="D1047" s="3" t="s">
        <v>5141</v>
      </c>
      <c r="E1047" s="3" t="s">
        <v>5142</v>
      </c>
      <c r="F1047" s="357" t="s">
        <v>14747</v>
      </c>
      <c r="I1047" s="190">
        <f t="shared" si="15"/>
        <v>0</v>
      </c>
    </row>
    <row r="1048" spans="1:9" ht="12.75" customHeight="1">
      <c r="A1048" s="2">
        <v>1035</v>
      </c>
      <c r="B1048" s="3" t="s">
        <v>5143</v>
      </c>
      <c r="C1048" s="3" t="s">
        <v>5144</v>
      </c>
      <c r="D1048" s="3" t="s">
        <v>5145</v>
      </c>
      <c r="E1048" s="3" t="s">
        <v>5146</v>
      </c>
      <c r="F1048" s="357" t="s">
        <v>14747</v>
      </c>
      <c r="I1048" s="190">
        <f t="shared" si="15"/>
        <v>0</v>
      </c>
    </row>
    <row r="1049" spans="1:9" ht="12.75" customHeight="1">
      <c r="A1049" s="2">
        <v>1036</v>
      </c>
      <c r="B1049" s="3" t="s">
        <v>5147</v>
      </c>
      <c r="C1049" s="3" t="s">
        <v>5148</v>
      </c>
      <c r="D1049" s="3" t="s">
        <v>5149</v>
      </c>
      <c r="E1049" s="3" t="s">
        <v>5150</v>
      </c>
      <c r="F1049" s="357" t="s">
        <v>14747</v>
      </c>
      <c r="I1049" s="190">
        <f t="shared" si="15"/>
        <v>0</v>
      </c>
    </row>
    <row r="1050" spans="1:9" ht="12.75" customHeight="1">
      <c r="A1050" s="2">
        <v>1037</v>
      </c>
      <c r="B1050" s="3" t="s">
        <v>5151</v>
      </c>
      <c r="C1050" s="3" t="s">
        <v>5152</v>
      </c>
      <c r="D1050" s="3" t="s">
        <v>5153</v>
      </c>
      <c r="E1050" s="3" t="s">
        <v>5154</v>
      </c>
      <c r="F1050" s="357" t="s">
        <v>14747</v>
      </c>
      <c r="I1050" s="190">
        <f t="shared" ref="I1050:I1113" si="16">IF(F1050="KZ",0,G1050+H1050)</f>
        <v>0</v>
      </c>
    </row>
    <row r="1051" spans="1:9" ht="12.75" customHeight="1">
      <c r="A1051" s="2">
        <v>1038</v>
      </c>
      <c r="B1051" s="3" t="s">
        <v>5155</v>
      </c>
      <c r="C1051" s="3" t="s">
        <v>5156</v>
      </c>
      <c r="D1051" s="3"/>
      <c r="E1051" s="3" t="s">
        <v>5157</v>
      </c>
      <c r="F1051" s="357" t="s">
        <v>14747</v>
      </c>
      <c r="I1051" s="190">
        <f t="shared" si="16"/>
        <v>0</v>
      </c>
    </row>
    <row r="1052" spans="1:9" ht="12.75" customHeight="1">
      <c r="A1052" s="2">
        <v>1039</v>
      </c>
      <c r="B1052" s="3" t="s">
        <v>5158</v>
      </c>
      <c r="C1052" s="3" t="s">
        <v>5159</v>
      </c>
      <c r="D1052" s="3"/>
      <c r="E1052" s="3" t="s">
        <v>5160</v>
      </c>
      <c r="F1052" s="357" t="s">
        <v>14747</v>
      </c>
      <c r="I1052" s="190">
        <f t="shared" si="16"/>
        <v>0</v>
      </c>
    </row>
    <row r="1053" spans="1:9" ht="12.75" customHeight="1">
      <c r="A1053" s="2">
        <v>1040</v>
      </c>
      <c r="B1053" s="3" t="s">
        <v>5161</v>
      </c>
      <c r="C1053" s="3" t="s">
        <v>5162</v>
      </c>
      <c r="D1053" s="3"/>
      <c r="E1053" s="3" t="s">
        <v>5163</v>
      </c>
      <c r="F1053" s="357" t="s">
        <v>14747</v>
      </c>
      <c r="I1053" s="190">
        <f t="shared" si="16"/>
        <v>0</v>
      </c>
    </row>
    <row r="1054" spans="1:9" ht="12.75" customHeight="1">
      <c r="A1054" s="2">
        <v>1041</v>
      </c>
      <c r="B1054" s="3" t="s">
        <v>5164</v>
      </c>
      <c r="C1054" s="3" t="s">
        <v>5165</v>
      </c>
      <c r="D1054" s="3" t="s">
        <v>5166</v>
      </c>
      <c r="E1054" s="3" t="s">
        <v>5167</v>
      </c>
      <c r="G1054" s="190">
        <f>TRAFILATI!D15</f>
        <v>6.42</v>
      </c>
      <c r="I1054" s="190">
        <f t="shared" si="16"/>
        <v>6.42</v>
      </c>
    </row>
    <row r="1055" spans="1:9" ht="12.75" customHeight="1">
      <c r="A1055" s="2">
        <v>1042</v>
      </c>
      <c r="B1055" s="3" t="s">
        <v>5168</v>
      </c>
      <c r="C1055" s="3" t="s">
        <v>5169</v>
      </c>
      <c r="D1055" s="3" t="s">
        <v>5170</v>
      </c>
      <c r="E1055" s="3" t="s">
        <v>5171</v>
      </c>
      <c r="G1055" s="190">
        <f>TRAFILATI!D15</f>
        <v>6.42</v>
      </c>
      <c r="I1055" s="190">
        <f t="shared" si="16"/>
        <v>6.42</v>
      </c>
    </row>
    <row r="1056" spans="1:9" ht="12.75" customHeight="1">
      <c r="A1056" s="2">
        <v>1043</v>
      </c>
      <c r="B1056" s="3" t="s">
        <v>5172</v>
      </c>
      <c r="C1056" s="3" t="s">
        <v>5173</v>
      </c>
      <c r="D1056" s="3" t="s">
        <v>5174</v>
      </c>
      <c r="E1056" s="3" t="s">
        <v>5175</v>
      </c>
      <c r="G1056" s="190">
        <f>TRAFILATI!$D$16</f>
        <v>5.24</v>
      </c>
      <c r="H1056" s="190">
        <v>3.29</v>
      </c>
      <c r="I1056" s="190">
        <f t="shared" si="16"/>
        <v>8.5300000000000011</v>
      </c>
    </row>
    <row r="1057" spans="1:9" ht="12.75" customHeight="1">
      <c r="A1057" s="2">
        <v>1044</v>
      </c>
      <c r="B1057" s="3" t="s">
        <v>5176</v>
      </c>
      <c r="C1057" s="3" t="s">
        <v>5177</v>
      </c>
      <c r="D1057" s="3" t="s">
        <v>5178</v>
      </c>
      <c r="E1057" s="3" t="s">
        <v>5179</v>
      </c>
      <c r="G1057" s="190">
        <f>TRAFILATI!$D$16</f>
        <v>5.24</v>
      </c>
      <c r="I1057" s="190">
        <f t="shared" si="16"/>
        <v>5.24</v>
      </c>
    </row>
    <row r="1058" spans="1:9" ht="12.75" customHeight="1">
      <c r="A1058" s="2">
        <v>1045</v>
      </c>
      <c r="B1058" s="3" t="s">
        <v>5180</v>
      </c>
      <c r="C1058" s="3" t="s">
        <v>5181</v>
      </c>
      <c r="D1058" s="3" t="s">
        <v>5182</v>
      </c>
      <c r="E1058" s="3" t="s">
        <v>5183</v>
      </c>
      <c r="G1058" s="190">
        <f>TRAFILATI!$D$16</f>
        <v>5.24</v>
      </c>
      <c r="I1058" s="190">
        <f t="shared" si="16"/>
        <v>5.24</v>
      </c>
    </row>
    <row r="1059" spans="1:9" ht="12.75" customHeight="1">
      <c r="A1059" s="2">
        <v>1046</v>
      </c>
      <c r="B1059" s="3" t="s">
        <v>5184</v>
      </c>
      <c r="C1059" s="3" t="s">
        <v>5185</v>
      </c>
      <c r="D1059" s="3" t="s">
        <v>5186</v>
      </c>
      <c r="E1059" s="3" t="s">
        <v>5187</v>
      </c>
      <c r="G1059" s="190">
        <f>TRAFILATI!$D$16</f>
        <v>5.24</v>
      </c>
      <c r="I1059" s="190">
        <f t="shared" si="16"/>
        <v>5.24</v>
      </c>
    </row>
    <row r="1060" spans="1:9" ht="12.75" customHeight="1">
      <c r="A1060" s="2">
        <v>1047</v>
      </c>
      <c r="B1060" s="3" t="s">
        <v>5188</v>
      </c>
      <c r="C1060" s="3" t="s">
        <v>5189</v>
      </c>
      <c r="D1060" s="3" t="s">
        <v>5190</v>
      </c>
      <c r="E1060" s="3" t="s">
        <v>5191</v>
      </c>
      <c r="G1060" s="190">
        <f>TRAFILATI!$D$16</f>
        <v>5.24</v>
      </c>
      <c r="I1060" s="190">
        <f t="shared" si="16"/>
        <v>5.24</v>
      </c>
    </row>
    <row r="1061" spans="1:9" ht="12.75" customHeight="1">
      <c r="A1061" s="2">
        <v>1048</v>
      </c>
      <c r="B1061" s="3" t="s">
        <v>5192</v>
      </c>
      <c r="C1061" s="3" t="s">
        <v>5193</v>
      </c>
      <c r="D1061" s="3" t="s">
        <v>5194</v>
      </c>
      <c r="E1061" s="3" t="s">
        <v>5195</v>
      </c>
      <c r="G1061" s="190">
        <f>TRAFILATI!$D$16</f>
        <v>5.24</v>
      </c>
      <c r="I1061" s="190">
        <f t="shared" si="16"/>
        <v>5.24</v>
      </c>
    </row>
    <row r="1062" spans="1:9" ht="12.75" customHeight="1">
      <c r="A1062" s="2">
        <v>1049</v>
      </c>
      <c r="B1062" s="3" t="s">
        <v>5196</v>
      </c>
      <c r="C1062" s="3" t="s">
        <v>5197</v>
      </c>
      <c r="D1062" s="3" t="s">
        <v>5198</v>
      </c>
      <c r="E1062" s="3" t="s">
        <v>5199</v>
      </c>
      <c r="G1062" s="190">
        <f>TRAFILATI!$D$16</f>
        <v>5.24</v>
      </c>
      <c r="I1062" s="190">
        <f t="shared" si="16"/>
        <v>5.24</v>
      </c>
    </row>
    <row r="1063" spans="1:9" ht="12.75" customHeight="1">
      <c r="A1063" s="2">
        <v>1050</v>
      </c>
      <c r="B1063" s="3" t="s">
        <v>5200</v>
      </c>
      <c r="C1063" s="3" t="s">
        <v>131</v>
      </c>
      <c r="D1063" s="3" t="s">
        <v>132</v>
      </c>
      <c r="E1063" s="3" t="s">
        <v>133</v>
      </c>
      <c r="G1063" s="190">
        <f>TRAFILATI!$D$16</f>
        <v>5.24</v>
      </c>
      <c r="I1063" s="190">
        <f t="shared" si="16"/>
        <v>5.24</v>
      </c>
    </row>
    <row r="1064" spans="1:9" ht="12.75" customHeight="1">
      <c r="A1064" s="2">
        <v>1051</v>
      </c>
      <c r="B1064" s="3" t="s">
        <v>134</v>
      </c>
      <c r="C1064" s="3" t="s">
        <v>135</v>
      </c>
      <c r="D1064" s="3" t="s">
        <v>136</v>
      </c>
      <c r="E1064" s="3" t="s">
        <v>137</v>
      </c>
      <c r="F1064" s="357" t="s">
        <v>14747</v>
      </c>
      <c r="I1064" s="190">
        <f t="shared" si="16"/>
        <v>0</v>
      </c>
    </row>
    <row r="1065" spans="1:9" ht="12.75" customHeight="1">
      <c r="A1065" s="2">
        <v>1052</v>
      </c>
      <c r="B1065" s="3" t="s">
        <v>138</v>
      </c>
      <c r="C1065" s="3" t="s">
        <v>139</v>
      </c>
      <c r="D1065" s="3"/>
      <c r="E1065" s="3" t="s">
        <v>140</v>
      </c>
      <c r="F1065" s="357" t="s">
        <v>14747</v>
      </c>
      <c r="I1065" s="190">
        <f t="shared" si="16"/>
        <v>0</v>
      </c>
    </row>
    <row r="1066" spans="1:9" ht="12.75" customHeight="1">
      <c r="A1066" s="2">
        <v>1053</v>
      </c>
      <c r="B1066" s="3" t="s">
        <v>141</v>
      </c>
      <c r="C1066" s="3" t="s">
        <v>142</v>
      </c>
      <c r="D1066" s="3" t="s">
        <v>143</v>
      </c>
      <c r="E1066" s="3" t="s">
        <v>144</v>
      </c>
      <c r="F1066" s="357" t="s">
        <v>14747</v>
      </c>
      <c r="I1066" s="190">
        <f t="shared" si="16"/>
        <v>0</v>
      </c>
    </row>
    <row r="1067" spans="1:9" ht="12.75" customHeight="1">
      <c r="A1067" s="2">
        <v>1054</v>
      </c>
      <c r="B1067" s="3" t="s">
        <v>145</v>
      </c>
      <c r="C1067" s="3" t="s">
        <v>146</v>
      </c>
      <c r="D1067" s="3" t="s">
        <v>147</v>
      </c>
      <c r="E1067" s="3" t="s">
        <v>148</v>
      </c>
      <c r="F1067" s="357" t="s">
        <v>14747</v>
      </c>
      <c r="I1067" s="190">
        <f t="shared" si="16"/>
        <v>0</v>
      </c>
    </row>
    <row r="1068" spans="1:9" ht="12.75" customHeight="1">
      <c r="A1068" s="2">
        <v>1055</v>
      </c>
      <c r="B1068" s="3" t="s">
        <v>149</v>
      </c>
      <c r="C1068" s="3" t="s">
        <v>150</v>
      </c>
      <c r="D1068" s="3" t="s">
        <v>151</v>
      </c>
      <c r="E1068" s="3" t="s">
        <v>152</v>
      </c>
      <c r="F1068" s="357" t="s">
        <v>14747</v>
      </c>
      <c r="I1068" s="190">
        <f t="shared" si="16"/>
        <v>0</v>
      </c>
    </row>
    <row r="1069" spans="1:9" ht="12.75" customHeight="1">
      <c r="A1069" s="2">
        <v>1056</v>
      </c>
      <c r="B1069" s="3" t="s">
        <v>153</v>
      </c>
      <c r="C1069" s="3" t="s">
        <v>154</v>
      </c>
      <c r="D1069" s="3" t="s">
        <v>155</v>
      </c>
      <c r="E1069" s="3" t="s">
        <v>156</v>
      </c>
      <c r="F1069" s="357" t="s">
        <v>14747</v>
      </c>
      <c r="I1069" s="190">
        <f t="shared" si="16"/>
        <v>0</v>
      </c>
    </row>
    <row r="1070" spans="1:9" ht="12.75" customHeight="1">
      <c r="A1070" s="2">
        <v>1057</v>
      </c>
      <c r="B1070" s="3" t="s">
        <v>157</v>
      </c>
      <c r="C1070" s="3" t="s">
        <v>158</v>
      </c>
      <c r="D1070" s="3" t="s">
        <v>159</v>
      </c>
      <c r="E1070" s="3" t="s">
        <v>160</v>
      </c>
      <c r="F1070" s="357" t="s">
        <v>14747</v>
      </c>
      <c r="I1070" s="190">
        <f t="shared" si="16"/>
        <v>0</v>
      </c>
    </row>
    <row r="1071" spans="1:9" ht="12.75" customHeight="1">
      <c r="A1071" s="2">
        <v>1058</v>
      </c>
      <c r="B1071" s="3" t="s">
        <v>161</v>
      </c>
      <c r="C1071" s="3" t="s">
        <v>162</v>
      </c>
      <c r="D1071" s="3"/>
      <c r="E1071" s="3" t="s">
        <v>163</v>
      </c>
      <c r="F1071" s="357" t="s">
        <v>14747</v>
      </c>
      <c r="I1071" s="190">
        <f t="shared" si="16"/>
        <v>0</v>
      </c>
    </row>
    <row r="1072" spans="1:9" ht="12.75" customHeight="1">
      <c r="A1072" s="2">
        <v>1059</v>
      </c>
      <c r="B1072" s="3" t="s">
        <v>164</v>
      </c>
      <c r="C1072" s="3" t="s">
        <v>165</v>
      </c>
      <c r="D1072" s="3" t="s">
        <v>166</v>
      </c>
      <c r="E1072" s="3" t="s">
        <v>167</v>
      </c>
      <c r="G1072" s="190">
        <f>TRAFILATI!L9</f>
        <v>4.0199999999999996</v>
      </c>
      <c r="H1072" s="190">
        <v>2.5</v>
      </c>
      <c r="I1072" s="190">
        <f t="shared" si="16"/>
        <v>6.52</v>
      </c>
    </row>
    <row r="1073" spans="1:9" ht="12.75" customHeight="1">
      <c r="A1073" s="2">
        <v>1060</v>
      </c>
      <c r="B1073" s="3" t="s">
        <v>168</v>
      </c>
      <c r="C1073" s="3" t="s">
        <v>169</v>
      </c>
      <c r="D1073" s="3" t="s">
        <v>170</v>
      </c>
      <c r="E1073" s="3" t="s">
        <v>171</v>
      </c>
      <c r="G1073" s="190">
        <f>TRAFILATI!L9</f>
        <v>4.0199999999999996</v>
      </c>
      <c r="H1073" s="190">
        <v>2.2999999999999998</v>
      </c>
      <c r="I1073" s="190">
        <f t="shared" si="16"/>
        <v>6.3199999999999994</v>
      </c>
    </row>
    <row r="1074" spans="1:9" ht="12.75" customHeight="1">
      <c r="A1074" s="2">
        <v>1061</v>
      </c>
      <c r="B1074" s="3" t="s">
        <v>172</v>
      </c>
      <c r="C1074" s="3" t="s">
        <v>173</v>
      </c>
      <c r="D1074" s="3" t="s">
        <v>174</v>
      </c>
      <c r="E1074" s="3" t="s">
        <v>175</v>
      </c>
      <c r="G1074" s="190">
        <f>TRAFILATI!L9</f>
        <v>4.0199999999999996</v>
      </c>
      <c r="I1074" s="190">
        <f t="shared" si="16"/>
        <v>4.0199999999999996</v>
      </c>
    </row>
    <row r="1075" spans="1:9" ht="12.75" customHeight="1">
      <c r="A1075" s="2">
        <v>1062</v>
      </c>
      <c r="B1075" s="3" t="s">
        <v>176</v>
      </c>
      <c r="C1075" s="3" t="s">
        <v>177</v>
      </c>
      <c r="D1075" s="3" t="s">
        <v>178</v>
      </c>
      <c r="E1075" s="3" t="s">
        <v>179</v>
      </c>
      <c r="G1075" s="190">
        <f>TRAFILATI!L9</f>
        <v>4.0199999999999996</v>
      </c>
      <c r="I1075" s="190">
        <f t="shared" si="16"/>
        <v>4.0199999999999996</v>
      </c>
    </row>
    <row r="1076" spans="1:9" ht="12.75" customHeight="1">
      <c r="A1076" s="2">
        <v>1063</v>
      </c>
      <c r="B1076" s="3" t="s">
        <v>180</v>
      </c>
      <c r="C1076" s="3" t="s">
        <v>181</v>
      </c>
      <c r="D1076" s="3" t="s">
        <v>182</v>
      </c>
      <c r="E1076" s="3" t="s">
        <v>183</v>
      </c>
      <c r="G1076" s="190">
        <f>TRAFILATI!$L$10</f>
        <v>3.82</v>
      </c>
      <c r="I1076" s="190">
        <f t="shared" si="16"/>
        <v>3.82</v>
      </c>
    </row>
    <row r="1077" spans="1:9" ht="12.75" customHeight="1">
      <c r="A1077" s="2">
        <v>1064</v>
      </c>
      <c r="B1077" s="3" t="s">
        <v>184</v>
      </c>
      <c r="C1077" s="3" t="s">
        <v>185</v>
      </c>
      <c r="D1077" s="3" t="s">
        <v>186</v>
      </c>
      <c r="E1077" s="3" t="s">
        <v>187</v>
      </c>
      <c r="G1077" s="190">
        <f>TRAFILATI!$L$10</f>
        <v>3.82</v>
      </c>
      <c r="I1077" s="190">
        <f t="shared" si="16"/>
        <v>3.82</v>
      </c>
    </row>
    <row r="1078" spans="1:9" ht="12.75" customHeight="1">
      <c r="A1078" s="2">
        <v>1065</v>
      </c>
      <c r="B1078" s="3" t="s">
        <v>188</v>
      </c>
      <c r="C1078" s="3" t="s">
        <v>189</v>
      </c>
      <c r="D1078" s="3" t="s">
        <v>190</v>
      </c>
      <c r="E1078" s="3" t="s">
        <v>191</v>
      </c>
      <c r="G1078" s="190">
        <f>TRAFILATI!$L$10</f>
        <v>3.82</v>
      </c>
      <c r="I1078" s="190">
        <f t="shared" si="16"/>
        <v>3.82</v>
      </c>
    </row>
    <row r="1079" spans="1:9" ht="12.75" customHeight="1">
      <c r="A1079" s="2">
        <v>1066</v>
      </c>
      <c r="B1079" s="3" t="s">
        <v>192</v>
      </c>
      <c r="C1079" s="3" t="s">
        <v>193</v>
      </c>
      <c r="D1079" s="3" t="s">
        <v>194</v>
      </c>
      <c r="E1079" s="3" t="s">
        <v>195</v>
      </c>
      <c r="G1079" s="190">
        <f>TRAFILATI!$L$10</f>
        <v>3.82</v>
      </c>
      <c r="I1079" s="190">
        <f t="shared" si="16"/>
        <v>3.82</v>
      </c>
    </row>
    <row r="1080" spans="1:9" ht="12.75" customHeight="1">
      <c r="A1080" s="2">
        <v>1067</v>
      </c>
      <c r="B1080" s="3" t="s">
        <v>196</v>
      </c>
      <c r="C1080" s="3" t="s">
        <v>197</v>
      </c>
      <c r="D1080" s="3" t="s">
        <v>198</v>
      </c>
      <c r="E1080" s="3" t="s">
        <v>199</v>
      </c>
      <c r="G1080" s="190">
        <f>TRAFILATI!$L$10</f>
        <v>3.82</v>
      </c>
      <c r="I1080" s="190">
        <f t="shared" si="16"/>
        <v>3.82</v>
      </c>
    </row>
    <row r="1081" spans="1:9" ht="12.75" customHeight="1">
      <c r="A1081" s="2">
        <v>1068</v>
      </c>
      <c r="B1081" s="3" t="s">
        <v>200</v>
      </c>
      <c r="C1081" s="3" t="s">
        <v>201</v>
      </c>
      <c r="D1081" s="3" t="s">
        <v>202</v>
      </c>
      <c r="E1081" s="3" t="s">
        <v>203</v>
      </c>
      <c r="G1081" s="190">
        <f>TRAFILATI!$L$10</f>
        <v>3.82</v>
      </c>
      <c r="I1081" s="190">
        <f t="shared" si="16"/>
        <v>3.82</v>
      </c>
    </row>
    <row r="1082" spans="1:9" ht="12.75" customHeight="1">
      <c r="A1082" s="2">
        <v>1069</v>
      </c>
      <c r="B1082" s="3" t="s">
        <v>204</v>
      </c>
      <c r="C1082" s="3" t="s">
        <v>205</v>
      </c>
      <c r="D1082" s="3" t="s">
        <v>206</v>
      </c>
      <c r="E1082" s="3" t="s">
        <v>207</v>
      </c>
      <c r="G1082" s="190">
        <f>TRAFILATI!$L$10</f>
        <v>3.82</v>
      </c>
      <c r="I1082" s="190">
        <f t="shared" si="16"/>
        <v>3.82</v>
      </c>
    </row>
    <row r="1083" spans="1:9" ht="12.75" customHeight="1">
      <c r="A1083" s="2">
        <v>1070</v>
      </c>
      <c r="B1083" s="3" t="s">
        <v>208</v>
      </c>
      <c r="C1083" s="3" t="s">
        <v>209</v>
      </c>
      <c r="D1083" s="3" t="s">
        <v>210</v>
      </c>
      <c r="E1083" s="3" t="s">
        <v>211</v>
      </c>
      <c r="G1083" s="190">
        <f>TRAFILATI!$L$10</f>
        <v>3.82</v>
      </c>
      <c r="I1083" s="190">
        <f t="shared" si="16"/>
        <v>3.82</v>
      </c>
    </row>
    <row r="1084" spans="1:9" ht="12.75" customHeight="1">
      <c r="A1084" s="2">
        <v>1071</v>
      </c>
      <c r="B1084" s="3" t="s">
        <v>212</v>
      </c>
      <c r="C1084" s="3" t="s">
        <v>213</v>
      </c>
      <c r="D1084" s="3" t="s">
        <v>214</v>
      </c>
      <c r="E1084" s="3" t="s">
        <v>215</v>
      </c>
      <c r="G1084" s="190">
        <f>TRAFILATI!$L$10</f>
        <v>3.82</v>
      </c>
      <c r="I1084" s="190">
        <f t="shared" si="16"/>
        <v>3.82</v>
      </c>
    </row>
    <row r="1085" spans="1:9" ht="12.75" customHeight="1">
      <c r="A1085" s="2">
        <v>1072</v>
      </c>
      <c r="B1085" s="3" t="s">
        <v>216</v>
      </c>
      <c r="C1085" s="3" t="s">
        <v>217</v>
      </c>
      <c r="D1085" s="3" t="s">
        <v>218</v>
      </c>
      <c r="E1085" s="3" t="s">
        <v>219</v>
      </c>
      <c r="G1085" s="190">
        <f>TRAFILATI!$L$10</f>
        <v>3.82</v>
      </c>
      <c r="I1085" s="190">
        <f t="shared" si="16"/>
        <v>3.82</v>
      </c>
    </row>
    <row r="1086" spans="1:9" ht="12.75" customHeight="1">
      <c r="A1086" s="2">
        <v>1073</v>
      </c>
      <c r="B1086" s="3" t="s">
        <v>220</v>
      </c>
      <c r="C1086" s="3" t="s">
        <v>221</v>
      </c>
      <c r="D1086" s="3" t="s">
        <v>222</v>
      </c>
      <c r="E1086" s="3" t="s">
        <v>223</v>
      </c>
      <c r="G1086" s="190">
        <f>TRAFILATI!$L$10</f>
        <v>3.82</v>
      </c>
      <c r="I1086" s="190">
        <f t="shared" si="16"/>
        <v>3.82</v>
      </c>
    </row>
    <row r="1087" spans="1:9" ht="12.75" customHeight="1">
      <c r="A1087" s="2">
        <v>1074</v>
      </c>
      <c r="B1087" s="3" t="s">
        <v>224</v>
      </c>
      <c r="C1087" s="3" t="s">
        <v>225</v>
      </c>
      <c r="D1087" s="3" t="s">
        <v>226</v>
      </c>
      <c r="E1087" s="3" t="s">
        <v>227</v>
      </c>
      <c r="G1087" s="190">
        <f>TRAFILATI!$L$10</f>
        <v>3.82</v>
      </c>
      <c r="I1087" s="190">
        <f t="shared" si="16"/>
        <v>3.82</v>
      </c>
    </row>
    <row r="1088" spans="1:9" ht="12.75" customHeight="1">
      <c r="A1088" s="2">
        <v>1075</v>
      </c>
      <c r="B1088" s="3" t="s">
        <v>228</v>
      </c>
      <c r="C1088" s="3" t="s">
        <v>229</v>
      </c>
      <c r="D1088" s="3" t="s">
        <v>230</v>
      </c>
      <c r="E1088" s="3" t="s">
        <v>231</v>
      </c>
      <c r="G1088" s="190">
        <f>TRAFILATI!$L$10</f>
        <v>3.82</v>
      </c>
      <c r="I1088" s="190">
        <f t="shared" si="16"/>
        <v>3.82</v>
      </c>
    </row>
    <row r="1089" spans="1:9" ht="12.75" customHeight="1">
      <c r="A1089" s="2">
        <v>1076</v>
      </c>
      <c r="B1089" s="3" t="s">
        <v>232</v>
      </c>
      <c r="C1089" s="3" t="s">
        <v>233</v>
      </c>
      <c r="D1089" s="3" t="s">
        <v>234</v>
      </c>
      <c r="E1089" s="3" t="s">
        <v>235</v>
      </c>
      <c r="G1089" s="190">
        <f>TRAFILATI!$L$10</f>
        <v>3.82</v>
      </c>
      <c r="I1089" s="190">
        <f t="shared" si="16"/>
        <v>3.82</v>
      </c>
    </row>
    <row r="1090" spans="1:9" ht="12.75" customHeight="1">
      <c r="A1090" s="2">
        <v>1077</v>
      </c>
      <c r="B1090" s="3" t="s">
        <v>236</v>
      </c>
      <c r="C1090" s="3" t="s">
        <v>237</v>
      </c>
      <c r="D1090" s="3" t="s">
        <v>238</v>
      </c>
      <c r="E1090" s="3" t="s">
        <v>239</v>
      </c>
      <c r="G1090" s="190">
        <f>TRAFILATI!$L$10</f>
        <v>3.82</v>
      </c>
      <c r="I1090" s="190">
        <f t="shared" si="16"/>
        <v>3.82</v>
      </c>
    </row>
    <row r="1091" spans="1:9" ht="12.75" customHeight="1">
      <c r="A1091" s="2">
        <v>1078</v>
      </c>
      <c r="B1091" s="3" t="s">
        <v>240</v>
      </c>
      <c r="C1091" s="3" t="s">
        <v>241</v>
      </c>
      <c r="D1091" s="3" t="s">
        <v>242</v>
      </c>
      <c r="E1091" s="3" t="s">
        <v>243</v>
      </c>
      <c r="G1091" s="190">
        <f>TRAFILATI!$L$10</f>
        <v>3.82</v>
      </c>
      <c r="I1091" s="190">
        <f t="shared" si="16"/>
        <v>3.82</v>
      </c>
    </row>
    <row r="1092" spans="1:9" ht="12.75" customHeight="1">
      <c r="A1092" s="2">
        <v>1079</v>
      </c>
      <c r="B1092" s="3" t="s">
        <v>244</v>
      </c>
      <c r="C1092" s="3" t="s">
        <v>245</v>
      </c>
      <c r="D1092" s="3" t="s">
        <v>246</v>
      </c>
      <c r="E1092" s="3" t="s">
        <v>247</v>
      </c>
      <c r="G1092" s="190">
        <f>TRAFILATI!$L$10</f>
        <v>3.82</v>
      </c>
      <c r="I1092" s="190">
        <f t="shared" si="16"/>
        <v>3.82</v>
      </c>
    </row>
    <row r="1093" spans="1:9" ht="12.75" customHeight="1">
      <c r="A1093" s="2">
        <v>1080</v>
      </c>
      <c r="B1093" s="3" t="s">
        <v>248</v>
      </c>
      <c r="C1093" s="3" t="s">
        <v>249</v>
      </c>
      <c r="D1093" s="3" t="s">
        <v>250</v>
      </c>
      <c r="E1093" s="3" t="s">
        <v>251</v>
      </c>
      <c r="G1093" s="190">
        <f>TRAFILATI!$L$10</f>
        <v>3.82</v>
      </c>
      <c r="I1093" s="190">
        <f t="shared" si="16"/>
        <v>3.82</v>
      </c>
    </row>
    <row r="1094" spans="1:9" ht="12.75" customHeight="1">
      <c r="A1094" s="2">
        <v>1081</v>
      </c>
      <c r="B1094" s="3" t="s">
        <v>252</v>
      </c>
      <c r="C1094" s="3" t="s">
        <v>253</v>
      </c>
      <c r="D1094" s="3" t="s">
        <v>254</v>
      </c>
      <c r="E1094" s="3" t="s">
        <v>255</v>
      </c>
      <c r="G1094" s="190">
        <f>TRAFILATI!$L$10</f>
        <v>3.82</v>
      </c>
      <c r="I1094" s="190">
        <f t="shared" si="16"/>
        <v>3.82</v>
      </c>
    </row>
    <row r="1095" spans="1:9" ht="12.75" customHeight="1">
      <c r="A1095" s="2">
        <v>1082</v>
      </c>
      <c r="B1095" s="3" t="s">
        <v>256</v>
      </c>
      <c r="C1095" s="3" t="s">
        <v>257</v>
      </c>
      <c r="D1095" s="3" t="s">
        <v>258</v>
      </c>
      <c r="E1095" s="3" t="s">
        <v>259</v>
      </c>
      <c r="G1095" s="190">
        <f>TRAFILATI!$L$10</f>
        <v>3.82</v>
      </c>
      <c r="I1095" s="190">
        <f t="shared" si="16"/>
        <v>3.82</v>
      </c>
    </row>
    <row r="1096" spans="1:9" ht="12.75" customHeight="1">
      <c r="A1096" s="2">
        <v>1083</v>
      </c>
      <c r="B1096" s="3" t="s">
        <v>260</v>
      </c>
      <c r="C1096" s="3" t="s">
        <v>261</v>
      </c>
      <c r="D1096" s="3" t="s">
        <v>262</v>
      </c>
      <c r="E1096" s="3" t="s">
        <v>263</v>
      </c>
      <c r="G1096" s="190">
        <f>TRAFILATI!$L$10</f>
        <v>3.82</v>
      </c>
      <c r="I1096" s="190">
        <f t="shared" si="16"/>
        <v>3.82</v>
      </c>
    </row>
    <row r="1097" spans="1:9" ht="12.75" customHeight="1">
      <c r="A1097" s="2">
        <v>1084</v>
      </c>
      <c r="B1097" s="3" t="s">
        <v>264</v>
      </c>
      <c r="C1097" s="3" t="s">
        <v>265</v>
      </c>
      <c r="D1097" s="3" t="s">
        <v>266</v>
      </c>
      <c r="E1097" s="3" t="s">
        <v>267</v>
      </c>
      <c r="G1097" s="190">
        <f>TRAFILATI!$L$10</f>
        <v>3.82</v>
      </c>
      <c r="I1097" s="190">
        <f t="shared" si="16"/>
        <v>3.82</v>
      </c>
    </row>
    <row r="1098" spans="1:9" ht="12.75" customHeight="1">
      <c r="A1098" s="2">
        <v>1085</v>
      </c>
      <c r="B1098" s="3" t="s">
        <v>268</v>
      </c>
      <c r="C1098" s="3" t="s">
        <v>269</v>
      </c>
      <c r="D1098" s="3" t="s">
        <v>270</v>
      </c>
      <c r="E1098" s="3" t="s">
        <v>271</v>
      </c>
      <c r="G1098" s="190">
        <f>TRAFILATI!$L$10</f>
        <v>3.82</v>
      </c>
      <c r="I1098" s="190">
        <f t="shared" si="16"/>
        <v>3.82</v>
      </c>
    </row>
    <row r="1099" spans="1:9" ht="12.75" customHeight="1">
      <c r="A1099" s="2">
        <v>1086</v>
      </c>
      <c r="B1099" s="3" t="s">
        <v>272</v>
      </c>
      <c r="C1099" s="3" t="s">
        <v>273</v>
      </c>
      <c r="D1099" s="3" t="s">
        <v>274</v>
      </c>
      <c r="E1099" s="3" t="s">
        <v>275</v>
      </c>
      <c r="G1099" s="190">
        <f>TRAFILATI!$L$10</f>
        <v>3.82</v>
      </c>
      <c r="I1099" s="190">
        <f t="shared" si="16"/>
        <v>3.82</v>
      </c>
    </row>
    <row r="1100" spans="1:9" ht="12.75" customHeight="1">
      <c r="A1100" s="2">
        <v>1087</v>
      </c>
      <c r="B1100" s="3" t="s">
        <v>276</v>
      </c>
      <c r="C1100" s="3" t="s">
        <v>277</v>
      </c>
      <c r="D1100" s="3" t="s">
        <v>278</v>
      </c>
      <c r="E1100" s="3" t="s">
        <v>279</v>
      </c>
      <c r="G1100" s="190">
        <f>TRAFILATI!$L$10</f>
        <v>3.82</v>
      </c>
      <c r="I1100" s="190">
        <f t="shared" si="16"/>
        <v>3.82</v>
      </c>
    </row>
    <row r="1101" spans="1:9" ht="12.75" customHeight="1">
      <c r="A1101" s="2">
        <v>1088</v>
      </c>
      <c r="B1101" s="3" t="s">
        <v>280</v>
      </c>
      <c r="C1101" s="3" t="s">
        <v>281</v>
      </c>
      <c r="D1101" s="3" t="s">
        <v>282</v>
      </c>
      <c r="E1101" s="3" t="s">
        <v>283</v>
      </c>
      <c r="G1101" s="190">
        <f>TRAFILATI!$L$10</f>
        <v>3.82</v>
      </c>
      <c r="I1101" s="190">
        <f t="shared" si="16"/>
        <v>3.82</v>
      </c>
    </row>
    <row r="1102" spans="1:9" ht="12.75" customHeight="1">
      <c r="A1102" s="2">
        <v>1089</v>
      </c>
      <c r="B1102" s="3" t="s">
        <v>284</v>
      </c>
      <c r="C1102" s="3" t="s">
        <v>285</v>
      </c>
      <c r="D1102" s="3" t="s">
        <v>286</v>
      </c>
      <c r="E1102" s="3" t="s">
        <v>287</v>
      </c>
      <c r="G1102" s="190">
        <f>TRAFILATI!$L$10</f>
        <v>3.82</v>
      </c>
      <c r="I1102" s="190">
        <f t="shared" si="16"/>
        <v>3.82</v>
      </c>
    </row>
    <row r="1103" spans="1:9" ht="12.75" customHeight="1">
      <c r="A1103" s="2">
        <v>1090</v>
      </c>
      <c r="B1103" s="3" t="s">
        <v>288</v>
      </c>
      <c r="C1103" s="3" t="s">
        <v>289</v>
      </c>
      <c r="D1103" s="3" t="s">
        <v>290</v>
      </c>
      <c r="E1103" s="3" t="s">
        <v>291</v>
      </c>
      <c r="G1103" s="190">
        <f>TRAFILATI!$L$10</f>
        <v>3.82</v>
      </c>
      <c r="I1103" s="190">
        <f t="shared" si="16"/>
        <v>3.82</v>
      </c>
    </row>
    <row r="1104" spans="1:9" ht="12.75" customHeight="1">
      <c r="A1104" s="2">
        <v>1091</v>
      </c>
      <c r="B1104" s="3" t="s">
        <v>292</v>
      </c>
      <c r="C1104" s="3" t="s">
        <v>293</v>
      </c>
      <c r="D1104" s="3" t="s">
        <v>294</v>
      </c>
      <c r="E1104" s="3" t="s">
        <v>295</v>
      </c>
      <c r="G1104" s="190">
        <f>TRAFILATI!$L$10</f>
        <v>3.82</v>
      </c>
      <c r="I1104" s="190">
        <f t="shared" si="16"/>
        <v>3.82</v>
      </c>
    </row>
    <row r="1105" spans="1:9" ht="12.75" customHeight="1">
      <c r="A1105" s="2">
        <v>1092</v>
      </c>
      <c r="B1105" s="3" t="s">
        <v>296</v>
      </c>
      <c r="C1105" s="3" t="s">
        <v>297</v>
      </c>
      <c r="D1105" s="3" t="s">
        <v>298</v>
      </c>
      <c r="E1105" s="3" t="s">
        <v>299</v>
      </c>
      <c r="G1105" s="190">
        <f>TRAFILATI!$L$10</f>
        <v>3.82</v>
      </c>
      <c r="I1105" s="190">
        <f t="shared" si="16"/>
        <v>3.82</v>
      </c>
    </row>
    <row r="1106" spans="1:9" ht="12.75" customHeight="1">
      <c r="A1106" s="2">
        <v>1093</v>
      </c>
      <c r="B1106" s="3" t="s">
        <v>300</v>
      </c>
      <c r="C1106" s="3" t="s">
        <v>301</v>
      </c>
      <c r="D1106" s="3" t="s">
        <v>302</v>
      </c>
      <c r="E1106" s="3" t="s">
        <v>303</v>
      </c>
      <c r="G1106" s="190">
        <f>TRAFILATI!$L$10</f>
        <v>3.82</v>
      </c>
      <c r="I1106" s="190">
        <f t="shared" si="16"/>
        <v>3.82</v>
      </c>
    </row>
    <row r="1107" spans="1:9" ht="12.75" customHeight="1">
      <c r="A1107" s="2">
        <v>1094</v>
      </c>
      <c r="B1107" s="3" t="s">
        <v>304</v>
      </c>
      <c r="C1107" s="3" t="s">
        <v>305</v>
      </c>
      <c r="D1107" s="3" t="s">
        <v>306</v>
      </c>
      <c r="E1107" s="3" t="s">
        <v>307</v>
      </c>
      <c r="G1107" s="190">
        <f>TRAFILATI!$L$10</f>
        <v>3.82</v>
      </c>
      <c r="I1107" s="190">
        <f t="shared" si="16"/>
        <v>3.82</v>
      </c>
    </row>
    <row r="1108" spans="1:9" ht="12.75" customHeight="1">
      <c r="A1108" s="2">
        <v>1095</v>
      </c>
      <c r="B1108" s="3" t="s">
        <v>308</v>
      </c>
      <c r="C1108" s="3" t="s">
        <v>309</v>
      </c>
      <c r="D1108" s="3" t="s">
        <v>310</v>
      </c>
      <c r="E1108" s="3" t="s">
        <v>311</v>
      </c>
      <c r="G1108" s="190">
        <f>TRAFILATI!$L$10</f>
        <v>3.82</v>
      </c>
      <c r="I1108" s="190">
        <f t="shared" si="16"/>
        <v>3.82</v>
      </c>
    </row>
    <row r="1109" spans="1:9" ht="12.75" customHeight="1">
      <c r="A1109" s="2">
        <v>1096</v>
      </c>
      <c r="B1109" s="3" t="s">
        <v>312</v>
      </c>
      <c r="C1109" s="3" t="s">
        <v>313</v>
      </c>
      <c r="D1109" s="3" t="s">
        <v>314</v>
      </c>
      <c r="E1109" s="3" t="s">
        <v>315</v>
      </c>
      <c r="G1109" s="190">
        <f>TRAFILATI!$L$10</f>
        <v>3.82</v>
      </c>
      <c r="I1109" s="190">
        <f t="shared" si="16"/>
        <v>3.82</v>
      </c>
    </row>
    <row r="1110" spans="1:9" ht="12.75" customHeight="1">
      <c r="A1110" s="2">
        <v>1097</v>
      </c>
      <c r="B1110" s="3" t="s">
        <v>316</v>
      </c>
      <c r="C1110" s="3" t="s">
        <v>317</v>
      </c>
      <c r="D1110" s="3" t="s">
        <v>318</v>
      </c>
      <c r="E1110" s="3" t="s">
        <v>319</v>
      </c>
      <c r="G1110" s="190">
        <f>TRAFILATI!$L$10</f>
        <v>3.82</v>
      </c>
      <c r="I1110" s="190">
        <f t="shared" si="16"/>
        <v>3.82</v>
      </c>
    </row>
    <row r="1111" spans="1:9" ht="12.75" customHeight="1">
      <c r="A1111" s="2">
        <v>1098</v>
      </c>
      <c r="B1111" s="3" t="s">
        <v>320</v>
      </c>
      <c r="C1111" s="3" t="s">
        <v>321</v>
      </c>
      <c r="D1111" s="3" t="s">
        <v>322</v>
      </c>
      <c r="E1111" s="3" t="s">
        <v>323</v>
      </c>
      <c r="G1111" s="190">
        <f>TRAFILATI!$L$10</f>
        <v>3.82</v>
      </c>
      <c r="I1111" s="190">
        <f t="shared" si="16"/>
        <v>3.82</v>
      </c>
    </row>
    <row r="1112" spans="1:9" ht="12.75" customHeight="1">
      <c r="A1112" s="2">
        <v>1099</v>
      </c>
      <c r="B1112" s="3" t="s">
        <v>324</v>
      </c>
      <c r="C1112" s="3" t="s">
        <v>325</v>
      </c>
      <c r="D1112" s="3"/>
      <c r="E1112" s="3" t="s">
        <v>326</v>
      </c>
      <c r="F1112" s="357" t="s">
        <v>14747</v>
      </c>
      <c r="I1112" s="190">
        <f t="shared" si="16"/>
        <v>0</v>
      </c>
    </row>
    <row r="1113" spans="1:9" ht="12.75" customHeight="1">
      <c r="A1113" s="2">
        <v>1100</v>
      </c>
      <c r="B1113" s="3" t="s">
        <v>327</v>
      </c>
      <c r="C1113" s="3" t="s">
        <v>328</v>
      </c>
      <c r="D1113" s="3" t="s">
        <v>329</v>
      </c>
      <c r="E1113" s="3" t="s">
        <v>330</v>
      </c>
      <c r="F1113" s="357" t="s">
        <v>14747</v>
      </c>
      <c r="I1113" s="190">
        <f t="shared" si="16"/>
        <v>0</v>
      </c>
    </row>
    <row r="1114" spans="1:9" ht="12.75" customHeight="1">
      <c r="A1114" s="2">
        <v>1101</v>
      </c>
      <c r="B1114" s="3" t="s">
        <v>331</v>
      </c>
      <c r="C1114" s="3" t="s">
        <v>332</v>
      </c>
      <c r="D1114" s="3" t="s">
        <v>333</v>
      </c>
      <c r="E1114" s="3" t="s">
        <v>334</v>
      </c>
      <c r="F1114" s="357" t="s">
        <v>14747</v>
      </c>
      <c r="I1114" s="190">
        <f t="shared" ref="I1114:I1182" si="17">IF(F1114="KZ",0,G1114+H1114)</f>
        <v>0</v>
      </c>
    </row>
    <row r="1115" spans="1:9" ht="12.75" customHeight="1">
      <c r="A1115" s="2">
        <v>1102</v>
      </c>
      <c r="B1115" s="3" t="s">
        <v>335</v>
      </c>
      <c r="C1115" s="3" t="s">
        <v>336</v>
      </c>
      <c r="D1115" s="3" t="s">
        <v>337</v>
      </c>
      <c r="E1115" s="3" t="s">
        <v>338</v>
      </c>
      <c r="F1115" s="357" t="s">
        <v>14747</v>
      </c>
      <c r="I1115" s="190">
        <f t="shared" si="17"/>
        <v>0</v>
      </c>
    </row>
    <row r="1116" spans="1:9" ht="12.75" customHeight="1">
      <c r="A1116" s="2">
        <v>1103</v>
      </c>
      <c r="B1116" s="3" t="s">
        <v>339</v>
      </c>
      <c r="C1116" s="3" t="s">
        <v>340</v>
      </c>
      <c r="D1116" s="3" t="s">
        <v>341</v>
      </c>
      <c r="E1116" s="3" t="s">
        <v>342</v>
      </c>
      <c r="G1116" s="190">
        <f>TRAFILATI!$D$9</f>
        <v>3.92</v>
      </c>
      <c r="H1116" s="190">
        <v>1.91</v>
      </c>
      <c r="I1116" s="190">
        <f t="shared" si="17"/>
        <v>5.83</v>
      </c>
    </row>
    <row r="1117" spans="1:9" ht="12.75" customHeight="1">
      <c r="A1117" s="2">
        <v>1104</v>
      </c>
      <c r="B1117" s="3" t="s">
        <v>343</v>
      </c>
      <c r="C1117" s="3" t="s">
        <v>344</v>
      </c>
      <c r="D1117" s="3" t="s">
        <v>345</v>
      </c>
      <c r="E1117" s="3" t="s">
        <v>346</v>
      </c>
      <c r="G1117" s="190">
        <f>TRAFILATI!$D$9</f>
        <v>3.92</v>
      </c>
      <c r="H1117" s="190">
        <v>1.8</v>
      </c>
      <c r="I1117" s="190">
        <f t="shared" si="17"/>
        <v>5.72</v>
      </c>
    </row>
    <row r="1118" spans="1:9" ht="12.75" customHeight="1">
      <c r="A1118" s="2">
        <v>1105</v>
      </c>
      <c r="B1118" s="3" t="s">
        <v>347</v>
      </c>
      <c r="C1118" s="3" t="s">
        <v>348</v>
      </c>
      <c r="D1118" s="3" t="s">
        <v>349</v>
      </c>
      <c r="E1118" s="3" t="s">
        <v>350</v>
      </c>
      <c r="G1118" s="190">
        <f>TRAFILATI!$D$9</f>
        <v>3.92</v>
      </c>
      <c r="H1118" s="190">
        <v>1</v>
      </c>
      <c r="I1118" s="190">
        <f t="shared" si="17"/>
        <v>4.92</v>
      </c>
    </row>
    <row r="1119" spans="1:9" ht="12.75" customHeight="1">
      <c r="A1119" s="2">
        <v>1106</v>
      </c>
      <c r="B1119" s="3" t="s">
        <v>351</v>
      </c>
      <c r="C1119" s="3" t="s">
        <v>352</v>
      </c>
      <c r="D1119" s="3" t="s">
        <v>353</v>
      </c>
      <c r="E1119" s="3" t="s">
        <v>354</v>
      </c>
      <c r="G1119" s="190">
        <f>TRAFILATI!$D$9</f>
        <v>3.92</v>
      </c>
      <c r="H1119" s="190">
        <v>1</v>
      </c>
      <c r="I1119" s="190">
        <f t="shared" si="17"/>
        <v>4.92</v>
      </c>
    </row>
    <row r="1120" spans="1:9" ht="12.75" customHeight="1">
      <c r="A1120" s="2">
        <v>1107</v>
      </c>
      <c r="B1120" s="3" t="s">
        <v>355</v>
      </c>
      <c r="C1120" s="3" t="s">
        <v>356</v>
      </c>
      <c r="D1120" s="3" t="s">
        <v>357</v>
      </c>
      <c r="E1120" s="3" t="s">
        <v>358</v>
      </c>
      <c r="G1120" s="190">
        <f>TRAFILATI!$D$9</f>
        <v>3.92</v>
      </c>
      <c r="I1120" s="190">
        <f t="shared" si="17"/>
        <v>3.92</v>
      </c>
    </row>
    <row r="1121" spans="1:9" ht="12.75" customHeight="1">
      <c r="A1121" s="2">
        <v>1108</v>
      </c>
      <c r="B1121" s="3" t="s">
        <v>359</v>
      </c>
      <c r="C1121" s="3" t="s">
        <v>360</v>
      </c>
      <c r="D1121" s="3" t="s">
        <v>361</v>
      </c>
      <c r="E1121" s="3" t="s">
        <v>362</v>
      </c>
      <c r="G1121" s="190">
        <f>TRAFILATI!$D$9</f>
        <v>3.92</v>
      </c>
      <c r="I1121" s="190">
        <f t="shared" si="17"/>
        <v>3.92</v>
      </c>
    </row>
    <row r="1122" spans="1:9" ht="12.75" customHeight="1">
      <c r="A1122" s="2">
        <v>1109</v>
      </c>
      <c r="B1122" s="3" t="s">
        <v>363</v>
      </c>
      <c r="C1122" s="3" t="s">
        <v>364</v>
      </c>
      <c r="D1122" s="3" t="s">
        <v>365</v>
      </c>
      <c r="E1122" s="3" t="s">
        <v>366</v>
      </c>
      <c r="G1122" s="190">
        <f>TRAFILATI!$D$10</f>
        <v>3.7199999999999998</v>
      </c>
      <c r="I1122" s="190">
        <f t="shared" si="17"/>
        <v>3.7199999999999998</v>
      </c>
    </row>
    <row r="1123" spans="1:9" ht="12.75" customHeight="1">
      <c r="A1123" s="2">
        <v>1110</v>
      </c>
      <c r="B1123" s="3" t="s">
        <v>367</v>
      </c>
      <c r="C1123" s="3" t="s">
        <v>368</v>
      </c>
      <c r="D1123" s="3" t="s">
        <v>369</v>
      </c>
      <c r="E1123" s="3" t="s">
        <v>370</v>
      </c>
      <c r="G1123" s="190">
        <f>TRAFILATI!$D$10</f>
        <v>3.7199999999999998</v>
      </c>
      <c r="I1123" s="190">
        <f t="shared" si="17"/>
        <v>3.7199999999999998</v>
      </c>
    </row>
    <row r="1124" spans="1:9" ht="12.75" customHeight="1">
      <c r="A1124" s="2">
        <v>1111</v>
      </c>
      <c r="B1124" s="3" t="s">
        <v>371</v>
      </c>
      <c r="C1124" s="3" t="s">
        <v>372</v>
      </c>
      <c r="D1124" s="3" t="s">
        <v>373</v>
      </c>
      <c r="E1124" s="3" t="s">
        <v>374</v>
      </c>
      <c r="G1124" s="190">
        <f>TRAFILATI!$D$10</f>
        <v>3.7199999999999998</v>
      </c>
      <c r="I1124" s="190">
        <f t="shared" si="17"/>
        <v>3.7199999999999998</v>
      </c>
    </row>
    <row r="1125" spans="1:9" ht="12.75" customHeight="1">
      <c r="A1125" s="2">
        <v>1112</v>
      </c>
      <c r="B1125" s="3" t="s">
        <v>375</v>
      </c>
      <c r="C1125" s="3" t="s">
        <v>376</v>
      </c>
      <c r="D1125" s="3" t="s">
        <v>377</v>
      </c>
      <c r="E1125" s="3" t="s">
        <v>378</v>
      </c>
      <c r="G1125" s="190">
        <f>TRAFILATI!$D$10</f>
        <v>3.7199999999999998</v>
      </c>
      <c r="I1125" s="190">
        <f t="shared" si="17"/>
        <v>3.7199999999999998</v>
      </c>
    </row>
    <row r="1126" spans="1:9" ht="12.75" customHeight="1">
      <c r="A1126" s="2">
        <v>1113</v>
      </c>
      <c r="B1126" s="3" t="s">
        <v>379</v>
      </c>
      <c r="C1126" s="3" t="s">
        <v>380</v>
      </c>
      <c r="D1126" s="3" t="s">
        <v>381</v>
      </c>
      <c r="E1126" s="3" t="s">
        <v>382</v>
      </c>
      <c r="G1126" s="190">
        <f>TRAFILATI!$D$10</f>
        <v>3.7199999999999998</v>
      </c>
      <c r="I1126" s="190">
        <f t="shared" si="17"/>
        <v>3.7199999999999998</v>
      </c>
    </row>
    <row r="1127" spans="1:9" ht="12.75" customHeight="1">
      <c r="A1127" s="2">
        <v>1114</v>
      </c>
      <c r="B1127" s="3" t="s">
        <v>383</v>
      </c>
      <c r="C1127" s="3" t="s">
        <v>384</v>
      </c>
      <c r="D1127" s="3" t="s">
        <v>385</v>
      </c>
      <c r="E1127" s="3" t="s">
        <v>386</v>
      </c>
      <c r="G1127" s="190">
        <f>TRAFILATI!$D$10</f>
        <v>3.7199999999999998</v>
      </c>
      <c r="I1127" s="190">
        <f t="shared" si="17"/>
        <v>3.7199999999999998</v>
      </c>
    </row>
    <row r="1128" spans="1:9" ht="12.75" customHeight="1">
      <c r="A1128" s="2">
        <v>1115</v>
      </c>
      <c r="B1128" s="3" t="s">
        <v>387</v>
      </c>
      <c r="C1128" s="3" t="s">
        <v>388</v>
      </c>
      <c r="D1128" s="3" t="s">
        <v>389</v>
      </c>
      <c r="E1128" s="3" t="s">
        <v>390</v>
      </c>
      <c r="G1128" s="190">
        <f>TRAFILATI!$D$10</f>
        <v>3.7199999999999998</v>
      </c>
      <c r="I1128" s="190">
        <f t="shared" si="17"/>
        <v>3.7199999999999998</v>
      </c>
    </row>
    <row r="1129" spans="1:9" ht="12.75" customHeight="1">
      <c r="A1129" s="2">
        <v>1116</v>
      </c>
      <c r="B1129" s="3" t="s">
        <v>391</v>
      </c>
      <c r="C1129" s="3" t="s">
        <v>392</v>
      </c>
      <c r="D1129" s="3" t="s">
        <v>393</v>
      </c>
      <c r="E1129" s="3" t="s">
        <v>394</v>
      </c>
      <c r="G1129" s="190">
        <f>TRAFILATI!$D$10</f>
        <v>3.7199999999999998</v>
      </c>
      <c r="I1129" s="190">
        <f t="shared" si="17"/>
        <v>3.7199999999999998</v>
      </c>
    </row>
    <row r="1130" spans="1:9" ht="12.75" customHeight="1">
      <c r="A1130" s="2">
        <v>1117</v>
      </c>
      <c r="B1130" s="3" t="s">
        <v>395</v>
      </c>
      <c r="C1130" s="3" t="s">
        <v>396</v>
      </c>
      <c r="D1130" s="3" t="s">
        <v>397</v>
      </c>
      <c r="E1130" s="3" t="s">
        <v>398</v>
      </c>
      <c r="G1130" s="190">
        <f>TRAFILATI!$D$10</f>
        <v>3.7199999999999998</v>
      </c>
      <c r="I1130" s="190">
        <f t="shared" si="17"/>
        <v>3.7199999999999998</v>
      </c>
    </row>
    <row r="1131" spans="1:9" ht="12.75" customHeight="1">
      <c r="A1131" s="2">
        <v>1118</v>
      </c>
      <c r="B1131" s="3" t="s">
        <v>399</v>
      </c>
      <c r="C1131" s="3" t="s">
        <v>8975</v>
      </c>
      <c r="D1131" s="3" t="s">
        <v>8976</v>
      </c>
      <c r="E1131" s="3" t="s">
        <v>8977</v>
      </c>
      <c r="G1131" s="190">
        <f>TRAFILATI!$D$10</f>
        <v>3.7199999999999998</v>
      </c>
      <c r="I1131" s="190">
        <f t="shared" si="17"/>
        <v>3.7199999999999998</v>
      </c>
    </row>
    <row r="1132" spans="1:9" ht="12.75" customHeight="1">
      <c r="A1132" s="2">
        <v>1119</v>
      </c>
      <c r="B1132" s="3" t="s">
        <v>8978</v>
      </c>
      <c r="C1132" s="3" t="s">
        <v>8979</v>
      </c>
      <c r="D1132" s="3" t="s">
        <v>8980</v>
      </c>
      <c r="E1132" s="3" t="s">
        <v>8981</v>
      </c>
      <c r="G1132" s="190">
        <f>TRAFILATI!$D$10</f>
        <v>3.7199999999999998</v>
      </c>
      <c r="I1132" s="190">
        <f t="shared" si="17"/>
        <v>3.7199999999999998</v>
      </c>
    </row>
    <row r="1133" spans="1:9" ht="12.75" customHeight="1">
      <c r="A1133" s="2">
        <v>1120</v>
      </c>
      <c r="B1133" s="3" t="s">
        <v>8982</v>
      </c>
      <c r="C1133" s="3" t="s">
        <v>8983</v>
      </c>
      <c r="D1133" s="3" t="s">
        <v>8984</v>
      </c>
      <c r="E1133" s="3" t="s">
        <v>8985</v>
      </c>
      <c r="G1133" s="190">
        <f>TRAFILATI!$D$10</f>
        <v>3.7199999999999998</v>
      </c>
      <c r="I1133" s="190">
        <f t="shared" si="17"/>
        <v>3.7199999999999998</v>
      </c>
    </row>
    <row r="1134" spans="1:9" ht="12.75" customHeight="1">
      <c r="A1134" s="2">
        <v>1121</v>
      </c>
      <c r="B1134" s="3" t="s">
        <v>8986</v>
      </c>
      <c r="C1134" s="3" t="s">
        <v>8987</v>
      </c>
      <c r="D1134" s="3" t="s">
        <v>8988</v>
      </c>
      <c r="E1134" s="3" t="s">
        <v>8989</v>
      </c>
      <c r="G1134" s="190">
        <f>TRAFILATI!$D$10</f>
        <v>3.7199999999999998</v>
      </c>
      <c r="I1134" s="190">
        <f t="shared" si="17"/>
        <v>3.7199999999999998</v>
      </c>
    </row>
    <row r="1135" spans="1:9" ht="12.75" customHeight="1">
      <c r="A1135" s="2">
        <v>1122</v>
      </c>
      <c r="B1135" s="3" t="s">
        <v>8990</v>
      </c>
      <c r="C1135" s="3" t="s">
        <v>8991</v>
      </c>
      <c r="D1135" s="3" t="s">
        <v>8992</v>
      </c>
      <c r="E1135" s="3" t="s">
        <v>8993</v>
      </c>
      <c r="G1135" s="190">
        <f>TRAFILATI!$D$10</f>
        <v>3.7199999999999998</v>
      </c>
      <c r="I1135" s="190">
        <f t="shared" si="17"/>
        <v>3.7199999999999998</v>
      </c>
    </row>
    <row r="1136" spans="1:9" ht="12.75" customHeight="1">
      <c r="A1136" s="2">
        <v>1123</v>
      </c>
      <c r="B1136" s="3" t="s">
        <v>8994</v>
      </c>
      <c r="C1136" s="3" t="s">
        <v>8995</v>
      </c>
      <c r="D1136" s="3" t="s">
        <v>8996</v>
      </c>
      <c r="E1136" s="3" t="s">
        <v>8997</v>
      </c>
      <c r="G1136" s="190">
        <f>TRAFILATI!$D$10</f>
        <v>3.7199999999999998</v>
      </c>
      <c r="I1136" s="190">
        <f t="shared" si="17"/>
        <v>3.7199999999999998</v>
      </c>
    </row>
    <row r="1137" spans="1:9" ht="12.75" customHeight="1">
      <c r="A1137" s="2">
        <v>1124</v>
      </c>
      <c r="B1137" s="3" t="s">
        <v>8998</v>
      </c>
      <c r="C1137" s="3" t="s">
        <v>8999</v>
      </c>
      <c r="D1137" s="3" t="s">
        <v>9000</v>
      </c>
      <c r="E1137" s="3" t="s">
        <v>9001</v>
      </c>
      <c r="G1137" s="190">
        <f>TRAFILATI!$D$10</f>
        <v>3.7199999999999998</v>
      </c>
      <c r="I1137" s="190">
        <f t="shared" si="17"/>
        <v>3.7199999999999998</v>
      </c>
    </row>
    <row r="1138" spans="1:9" ht="12.75" customHeight="1">
      <c r="A1138" s="2">
        <v>1125</v>
      </c>
      <c r="B1138" s="3" t="s">
        <v>9002</v>
      </c>
      <c r="C1138" s="3" t="s">
        <v>9003</v>
      </c>
      <c r="D1138" s="3" t="s">
        <v>9004</v>
      </c>
      <c r="E1138" s="3" t="s">
        <v>9005</v>
      </c>
      <c r="G1138" s="190">
        <f>TRAFILATI!$D$10</f>
        <v>3.7199999999999998</v>
      </c>
      <c r="I1138" s="190">
        <f t="shared" si="17"/>
        <v>3.7199999999999998</v>
      </c>
    </row>
    <row r="1139" spans="1:9" ht="12.75" customHeight="1">
      <c r="A1139" s="2">
        <v>1126</v>
      </c>
      <c r="B1139" s="3" t="s">
        <v>9006</v>
      </c>
      <c r="C1139" s="3" t="s">
        <v>9007</v>
      </c>
      <c r="D1139" s="3" t="s">
        <v>9008</v>
      </c>
      <c r="E1139" s="3" t="s">
        <v>9009</v>
      </c>
      <c r="G1139" s="190">
        <f>TRAFILATI!$D$10</f>
        <v>3.7199999999999998</v>
      </c>
      <c r="I1139" s="190">
        <f t="shared" si="17"/>
        <v>3.7199999999999998</v>
      </c>
    </row>
    <row r="1140" spans="1:9" ht="12.75" customHeight="1">
      <c r="B1140" s="3" t="s">
        <v>15204</v>
      </c>
      <c r="C1140" s="3" t="s">
        <v>360</v>
      </c>
      <c r="D1140" s="3">
        <v>17</v>
      </c>
      <c r="E1140" s="3" t="s">
        <v>3</v>
      </c>
      <c r="G1140" s="190">
        <f>TRAFILATI!$D$10</f>
        <v>3.7199999999999998</v>
      </c>
      <c r="I1140" s="190">
        <f t="shared" si="17"/>
        <v>3.7199999999999998</v>
      </c>
    </row>
    <row r="1141" spans="1:9" ht="12.75" customHeight="1">
      <c r="A1141" s="2">
        <v>1127</v>
      </c>
      <c r="B1141" s="3" t="s">
        <v>9010</v>
      </c>
      <c r="C1141" s="3" t="s">
        <v>9011</v>
      </c>
      <c r="D1141" s="3" t="s">
        <v>9012</v>
      </c>
      <c r="E1141" s="3" t="s">
        <v>9013</v>
      </c>
      <c r="G1141" s="190">
        <f>TRAFILATI!$D$10</f>
        <v>3.7199999999999998</v>
      </c>
      <c r="I1141" s="190">
        <f t="shared" si="17"/>
        <v>3.7199999999999998</v>
      </c>
    </row>
    <row r="1142" spans="1:9" ht="12.75" customHeight="1">
      <c r="A1142" s="2">
        <v>1128</v>
      </c>
      <c r="B1142" s="3" t="s">
        <v>9014</v>
      </c>
      <c r="C1142" s="3" t="s">
        <v>9015</v>
      </c>
      <c r="D1142" s="3" t="s">
        <v>9016</v>
      </c>
      <c r="E1142" s="3" t="s">
        <v>9017</v>
      </c>
      <c r="G1142" s="190">
        <f>TRAFILATI!$D$10</f>
        <v>3.7199999999999998</v>
      </c>
      <c r="I1142" s="190">
        <f t="shared" si="17"/>
        <v>3.7199999999999998</v>
      </c>
    </row>
    <row r="1143" spans="1:9" ht="12.75" customHeight="1">
      <c r="A1143" s="2">
        <v>1129</v>
      </c>
      <c r="B1143" s="3" t="s">
        <v>9018</v>
      </c>
      <c r="C1143" s="3" t="s">
        <v>9019</v>
      </c>
      <c r="D1143" s="3" t="s">
        <v>9020</v>
      </c>
      <c r="E1143" s="3" t="s">
        <v>9021</v>
      </c>
      <c r="G1143" s="190">
        <f>TRAFILATI!$D$10</f>
        <v>3.7199999999999998</v>
      </c>
      <c r="I1143" s="190">
        <f t="shared" si="17"/>
        <v>3.7199999999999998</v>
      </c>
    </row>
    <row r="1144" spans="1:9" ht="12.75" customHeight="1">
      <c r="A1144" s="2">
        <v>1130</v>
      </c>
      <c r="B1144" s="3" t="s">
        <v>9022</v>
      </c>
      <c r="C1144" s="3" t="s">
        <v>9023</v>
      </c>
      <c r="D1144" s="3" t="s">
        <v>9024</v>
      </c>
      <c r="E1144" s="3" t="s">
        <v>9025</v>
      </c>
      <c r="G1144" s="190">
        <f>TRAFILATI!$D$10</f>
        <v>3.7199999999999998</v>
      </c>
      <c r="I1144" s="190">
        <f t="shared" si="17"/>
        <v>3.7199999999999998</v>
      </c>
    </row>
    <row r="1145" spans="1:9" ht="12.75" customHeight="1">
      <c r="A1145" s="2">
        <v>1131</v>
      </c>
      <c r="B1145" s="3" t="s">
        <v>9026</v>
      </c>
      <c r="C1145" s="3" t="s">
        <v>9027</v>
      </c>
      <c r="D1145" s="3" t="s">
        <v>9028</v>
      </c>
      <c r="E1145" s="3" t="s">
        <v>9029</v>
      </c>
      <c r="G1145" s="190">
        <f>TRAFILATI!$D$10</f>
        <v>3.7199999999999998</v>
      </c>
      <c r="I1145" s="190">
        <f t="shared" si="17"/>
        <v>3.7199999999999998</v>
      </c>
    </row>
    <row r="1146" spans="1:9" ht="12.75" customHeight="1">
      <c r="A1146" s="2">
        <v>1132</v>
      </c>
      <c r="B1146" s="3" t="s">
        <v>9030</v>
      </c>
      <c r="C1146" s="3" t="s">
        <v>9031</v>
      </c>
      <c r="D1146" s="3" t="s">
        <v>9032</v>
      </c>
      <c r="E1146" s="3" t="s">
        <v>9033</v>
      </c>
      <c r="G1146" s="190">
        <f>TRAFILATI!$D$10</f>
        <v>3.7199999999999998</v>
      </c>
      <c r="I1146" s="190">
        <f t="shared" si="17"/>
        <v>3.7199999999999998</v>
      </c>
    </row>
    <row r="1147" spans="1:9" ht="12.75" customHeight="1">
      <c r="A1147" s="2">
        <v>1133</v>
      </c>
      <c r="B1147" s="3" t="s">
        <v>9034</v>
      </c>
      <c r="C1147" s="3" t="s">
        <v>9035</v>
      </c>
      <c r="D1147" s="3" t="s">
        <v>9036</v>
      </c>
      <c r="E1147" s="3" t="s">
        <v>9037</v>
      </c>
      <c r="G1147" s="190">
        <f>TRAFILATI!$D$10</f>
        <v>3.7199999999999998</v>
      </c>
      <c r="I1147" s="190">
        <f t="shared" si="17"/>
        <v>3.7199999999999998</v>
      </c>
    </row>
    <row r="1148" spans="1:9" ht="12.75" customHeight="1">
      <c r="B1148" s="3" t="s">
        <v>15081</v>
      </c>
      <c r="C1148" s="3" t="s">
        <v>9027</v>
      </c>
      <c r="D1148" s="3">
        <v>22</v>
      </c>
      <c r="E1148" s="3" t="s">
        <v>3</v>
      </c>
      <c r="G1148" s="190">
        <f>TRAFILATI!$D$10</f>
        <v>3.7199999999999998</v>
      </c>
      <c r="I1148" s="190">
        <f t="shared" si="17"/>
        <v>3.7199999999999998</v>
      </c>
    </row>
    <row r="1149" spans="1:9" ht="12.75" customHeight="1">
      <c r="A1149" s="2">
        <v>1134</v>
      </c>
      <c r="B1149" s="3" t="s">
        <v>9038</v>
      </c>
      <c r="C1149" s="3" t="s">
        <v>9039</v>
      </c>
      <c r="D1149" s="3" t="s">
        <v>9040</v>
      </c>
      <c r="E1149" s="3" t="s">
        <v>9041</v>
      </c>
      <c r="G1149" s="190">
        <f>TRAFILATI!$D$10</f>
        <v>3.7199999999999998</v>
      </c>
      <c r="I1149" s="190">
        <f t="shared" si="17"/>
        <v>3.7199999999999998</v>
      </c>
    </row>
    <row r="1150" spans="1:9" ht="12.75" customHeight="1">
      <c r="A1150" s="2">
        <v>1135</v>
      </c>
      <c r="B1150" s="3" t="s">
        <v>9042</v>
      </c>
      <c r="C1150" s="3" t="s">
        <v>9043</v>
      </c>
      <c r="D1150" s="3" t="s">
        <v>9044</v>
      </c>
      <c r="E1150" s="3" t="s">
        <v>9045</v>
      </c>
      <c r="G1150" s="190">
        <f>TRAFILATI!$D$10</f>
        <v>3.7199999999999998</v>
      </c>
      <c r="I1150" s="190">
        <f t="shared" si="17"/>
        <v>3.7199999999999998</v>
      </c>
    </row>
    <row r="1151" spans="1:9" ht="12.75" customHeight="1">
      <c r="A1151" s="2">
        <v>1136</v>
      </c>
      <c r="B1151" s="3" t="s">
        <v>9046</v>
      </c>
      <c r="C1151" s="3" t="s">
        <v>9047</v>
      </c>
      <c r="D1151" s="3" t="s">
        <v>9048</v>
      </c>
      <c r="E1151" s="3" t="s">
        <v>9049</v>
      </c>
      <c r="G1151" s="190">
        <f>TRAFILATI!$D$10</f>
        <v>3.7199999999999998</v>
      </c>
      <c r="I1151" s="190">
        <f t="shared" si="17"/>
        <v>3.7199999999999998</v>
      </c>
    </row>
    <row r="1152" spans="1:9" ht="12.75" customHeight="1">
      <c r="A1152" s="2">
        <v>1137</v>
      </c>
      <c r="B1152" s="3" t="s">
        <v>9050</v>
      </c>
      <c r="C1152" s="3" t="s">
        <v>9051</v>
      </c>
      <c r="D1152" s="3" t="s">
        <v>9052</v>
      </c>
      <c r="E1152" s="3" t="s">
        <v>9053</v>
      </c>
      <c r="G1152" s="190">
        <f>TRAFILATI!$D$10</f>
        <v>3.7199999999999998</v>
      </c>
      <c r="I1152" s="190">
        <f t="shared" si="17"/>
        <v>3.7199999999999998</v>
      </c>
    </row>
    <row r="1153" spans="1:9" ht="12.75" customHeight="1">
      <c r="A1153" s="2">
        <v>1138</v>
      </c>
      <c r="B1153" s="3" t="s">
        <v>9054</v>
      </c>
      <c r="C1153" s="3" t="s">
        <v>9055</v>
      </c>
      <c r="D1153" s="3" t="s">
        <v>9056</v>
      </c>
      <c r="E1153" s="3" t="s">
        <v>9057</v>
      </c>
      <c r="G1153" s="190">
        <f>TRAFILATI!$D$10</f>
        <v>3.7199999999999998</v>
      </c>
      <c r="I1153" s="190">
        <f t="shared" si="17"/>
        <v>3.7199999999999998</v>
      </c>
    </row>
    <row r="1154" spans="1:9" ht="12.75" customHeight="1">
      <c r="A1154" s="2">
        <v>1139</v>
      </c>
      <c r="B1154" s="3" t="s">
        <v>9058</v>
      </c>
      <c r="C1154" s="3" t="s">
        <v>9059</v>
      </c>
      <c r="D1154" s="3" t="s">
        <v>9060</v>
      </c>
      <c r="E1154" s="3" t="s">
        <v>9061</v>
      </c>
      <c r="G1154" s="190">
        <f>TRAFILATI!$D$10</f>
        <v>3.7199999999999998</v>
      </c>
      <c r="I1154" s="190">
        <f t="shared" si="17"/>
        <v>3.7199999999999998</v>
      </c>
    </row>
    <row r="1155" spans="1:9" ht="12.75" customHeight="1">
      <c r="A1155" s="2">
        <v>1140</v>
      </c>
      <c r="B1155" s="3" t="s">
        <v>9062</v>
      </c>
      <c r="C1155" s="3" t="s">
        <v>9063</v>
      </c>
      <c r="D1155" s="3" t="s">
        <v>9064</v>
      </c>
      <c r="E1155" s="3" t="s">
        <v>9065</v>
      </c>
      <c r="G1155" s="190">
        <f>TRAFILATI!$D$10</f>
        <v>3.7199999999999998</v>
      </c>
      <c r="I1155" s="190">
        <f t="shared" si="17"/>
        <v>3.7199999999999998</v>
      </c>
    </row>
    <row r="1156" spans="1:9" ht="12.75" customHeight="1">
      <c r="A1156" s="2">
        <v>1141</v>
      </c>
      <c r="B1156" s="3" t="s">
        <v>9066</v>
      </c>
      <c r="C1156" s="3" t="s">
        <v>9067</v>
      </c>
      <c r="D1156" s="3" t="s">
        <v>9068</v>
      </c>
      <c r="E1156" s="3" t="s">
        <v>9069</v>
      </c>
      <c r="G1156" s="190">
        <f>TRAFILATI!$D$10</f>
        <v>3.7199999999999998</v>
      </c>
      <c r="I1156" s="190">
        <f t="shared" si="17"/>
        <v>3.7199999999999998</v>
      </c>
    </row>
    <row r="1157" spans="1:9" ht="12.75" customHeight="1">
      <c r="A1157" s="2">
        <v>1142</v>
      </c>
      <c r="B1157" s="3" t="s">
        <v>9070</v>
      </c>
      <c r="C1157" s="3" t="s">
        <v>9071</v>
      </c>
      <c r="D1157" s="3" t="s">
        <v>9072</v>
      </c>
      <c r="E1157" s="3" t="s">
        <v>9073</v>
      </c>
      <c r="G1157" s="190">
        <f>TRAFILATI!$D$10</f>
        <v>3.7199999999999998</v>
      </c>
      <c r="I1157" s="190">
        <f t="shared" si="17"/>
        <v>3.7199999999999998</v>
      </c>
    </row>
    <row r="1158" spans="1:9" ht="12.75" customHeight="1">
      <c r="A1158" s="2">
        <v>1143</v>
      </c>
      <c r="B1158" s="3" t="s">
        <v>9074</v>
      </c>
      <c r="C1158" s="3" t="s">
        <v>9075</v>
      </c>
      <c r="D1158" s="3" t="s">
        <v>9076</v>
      </c>
      <c r="E1158" s="3" t="s">
        <v>9077</v>
      </c>
      <c r="G1158" s="190">
        <f>TRAFILATI!$D$10</f>
        <v>3.7199999999999998</v>
      </c>
      <c r="I1158" s="190">
        <f t="shared" si="17"/>
        <v>3.7199999999999998</v>
      </c>
    </row>
    <row r="1159" spans="1:9" ht="12.75" customHeight="1">
      <c r="A1159" s="2">
        <v>1144</v>
      </c>
      <c r="B1159" s="3" t="s">
        <v>9078</v>
      </c>
      <c r="C1159" s="3" t="s">
        <v>9079</v>
      </c>
      <c r="D1159" s="3" t="s">
        <v>9080</v>
      </c>
      <c r="E1159" s="3" t="s">
        <v>9081</v>
      </c>
      <c r="G1159" s="190">
        <f>TRAFILATI!$D$10</f>
        <v>3.7199999999999998</v>
      </c>
      <c r="I1159" s="190">
        <f t="shared" si="17"/>
        <v>3.7199999999999998</v>
      </c>
    </row>
    <row r="1160" spans="1:9" ht="12.75" customHeight="1">
      <c r="A1160" s="2">
        <v>1145</v>
      </c>
      <c r="B1160" s="3" t="s">
        <v>9082</v>
      </c>
      <c r="C1160" s="3" t="s">
        <v>9083</v>
      </c>
      <c r="D1160" s="3" t="s">
        <v>9084</v>
      </c>
      <c r="E1160" s="3" t="s">
        <v>9085</v>
      </c>
      <c r="G1160" s="190">
        <f>TRAFILATI!$D$10</f>
        <v>3.7199999999999998</v>
      </c>
      <c r="I1160" s="190">
        <f t="shared" si="17"/>
        <v>3.7199999999999998</v>
      </c>
    </row>
    <row r="1161" spans="1:9" ht="12.75" customHeight="1">
      <c r="A1161" s="2">
        <v>1146</v>
      </c>
      <c r="B1161" s="3" t="s">
        <v>9086</v>
      </c>
      <c r="C1161" s="3" t="s">
        <v>9087</v>
      </c>
      <c r="D1161" s="3" t="s">
        <v>9088</v>
      </c>
      <c r="E1161" s="3" t="s">
        <v>9089</v>
      </c>
      <c r="G1161" s="190">
        <f>TRAFILATI!$D$10</f>
        <v>3.7199999999999998</v>
      </c>
      <c r="I1161" s="190">
        <f t="shared" si="17"/>
        <v>3.7199999999999998</v>
      </c>
    </row>
    <row r="1162" spans="1:9" ht="12.75" customHeight="1">
      <c r="A1162" s="2">
        <v>1147</v>
      </c>
      <c r="B1162" s="3" t="s">
        <v>9090</v>
      </c>
      <c r="C1162" s="3" t="s">
        <v>9091</v>
      </c>
      <c r="D1162" s="3" t="s">
        <v>9092</v>
      </c>
      <c r="E1162" s="3" t="s">
        <v>9093</v>
      </c>
      <c r="G1162" s="190">
        <f>TRAFILATI!$D$10</f>
        <v>3.7199999999999998</v>
      </c>
      <c r="I1162" s="190">
        <f t="shared" si="17"/>
        <v>3.7199999999999998</v>
      </c>
    </row>
    <row r="1163" spans="1:9" ht="12.75" customHeight="1">
      <c r="A1163" s="2">
        <v>1148</v>
      </c>
      <c r="B1163" s="3" t="s">
        <v>9094</v>
      </c>
      <c r="C1163" s="3" t="s">
        <v>9095</v>
      </c>
      <c r="D1163" s="3" t="s">
        <v>9096</v>
      </c>
      <c r="E1163" s="3" t="s">
        <v>9097</v>
      </c>
      <c r="G1163" s="190">
        <f>TRAFILATI!$D$10</f>
        <v>3.7199999999999998</v>
      </c>
      <c r="I1163" s="190">
        <f t="shared" si="17"/>
        <v>3.7199999999999998</v>
      </c>
    </row>
    <row r="1164" spans="1:9" ht="12.75" customHeight="1">
      <c r="A1164" s="2">
        <v>1149</v>
      </c>
      <c r="B1164" s="3" t="s">
        <v>9098</v>
      </c>
      <c r="C1164" s="3" t="s">
        <v>9099</v>
      </c>
      <c r="D1164" s="3" t="s">
        <v>9100</v>
      </c>
      <c r="E1164" s="3" t="s">
        <v>9101</v>
      </c>
      <c r="G1164" s="190">
        <f>TRAFILATI!$D$10</f>
        <v>3.7199999999999998</v>
      </c>
      <c r="I1164" s="190">
        <f t="shared" si="17"/>
        <v>3.7199999999999998</v>
      </c>
    </row>
    <row r="1165" spans="1:9" ht="12.75" customHeight="1">
      <c r="A1165" s="2">
        <v>1150</v>
      </c>
      <c r="B1165" s="3" t="s">
        <v>9102</v>
      </c>
      <c r="C1165" s="3" t="s">
        <v>9103</v>
      </c>
      <c r="D1165" s="3" t="s">
        <v>9104</v>
      </c>
      <c r="E1165" s="3" t="s">
        <v>9105</v>
      </c>
      <c r="G1165" s="190">
        <f>TRAFILATI!$D$10</f>
        <v>3.7199999999999998</v>
      </c>
      <c r="I1165" s="190">
        <f t="shared" si="17"/>
        <v>3.7199999999999998</v>
      </c>
    </row>
    <row r="1166" spans="1:9" ht="12.75" customHeight="1">
      <c r="A1166" s="2">
        <v>1151</v>
      </c>
      <c r="B1166" s="3" t="s">
        <v>9106</v>
      </c>
      <c r="C1166" s="3" t="s">
        <v>9107</v>
      </c>
      <c r="D1166" s="3" t="s">
        <v>9108</v>
      </c>
      <c r="E1166" s="3" t="s">
        <v>9109</v>
      </c>
      <c r="G1166" s="190">
        <f>TRAFILATI!$D$10</f>
        <v>3.7199999999999998</v>
      </c>
      <c r="I1166" s="190">
        <f t="shared" si="17"/>
        <v>3.7199999999999998</v>
      </c>
    </row>
    <row r="1167" spans="1:9" ht="12.75" customHeight="1">
      <c r="B1167" s="3" t="s">
        <v>15207</v>
      </c>
      <c r="C1167" s="3" t="s">
        <v>131</v>
      </c>
      <c r="D1167" s="3">
        <v>45</v>
      </c>
      <c r="E1167" s="3" t="s">
        <v>3</v>
      </c>
      <c r="G1167" s="190">
        <f>TRAFILATI!$D$10</f>
        <v>3.7199999999999998</v>
      </c>
      <c r="I1167" s="190">
        <f t="shared" si="17"/>
        <v>3.7199999999999998</v>
      </c>
    </row>
    <row r="1168" spans="1:9" ht="12.75" customHeight="1">
      <c r="A1168" s="2">
        <v>1152</v>
      </c>
      <c r="B1168" s="3" t="s">
        <v>9110</v>
      </c>
      <c r="C1168" s="3" t="s">
        <v>9111</v>
      </c>
      <c r="D1168" s="3" t="s">
        <v>9112</v>
      </c>
      <c r="E1168" s="3" t="s">
        <v>9113</v>
      </c>
      <c r="G1168" s="190">
        <f>TRAFILATI!$D$10</f>
        <v>3.7199999999999998</v>
      </c>
      <c r="I1168" s="190">
        <f t="shared" si="17"/>
        <v>3.7199999999999998</v>
      </c>
    </row>
    <row r="1169" spans="1:9" ht="12.75" customHeight="1">
      <c r="A1169" s="2">
        <v>1153</v>
      </c>
      <c r="B1169" s="3" t="s">
        <v>9114</v>
      </c>
      <c r="C1169" s="3" t="s">
        <v>9115</v>
      </c>
      <c r="D1169" s="3" t="s">
        <v>9116</v>
      </c>
      <c r="E1169" s="3" t="s">
        <v>9117</v>
      </c>
      <c r="G1169" s="190">
        <f>TRAFILATI!$D$10</f>
        <v>3.7199999999999998</v>
      </c>
      <c r="I1169" s="190">
        <f t="shared" si="17"/>
        <v>3.7199999999999998</v>
      </c>
    </row>
    <row r="1170" spans="1:9" ht="12.75" customHeight="1">
      <c r="B1170" s="3" t="s">
        <v>15084</v>
      </c>
      <c r="C1170" s="3" t="s">
        <v>131</v>
      </c>
      <c r="D1170" s="3" t="s">
        <v>302</v>
      </c>
      <c r="E1170" s="3" t="s">
        <v>3</v>
      </c>
      <c r="G1170" s="190">
        <f>TRAFILATI!$D$10</f>
        <v>3.7199999999999998</v>
      </c>
      <c r="I1170" s="190">
        <f t="shared" si="17"/>
        <v>3.7199999999999998</v>
      </c>
    </row>
    <row r="1171" spans="1:9" ht="12.75" customHeight="1">
      <c r="A1171" s="2">
        <v>1154</v>
      </c>
      <c r="B1171" s="3" t="s">
        <v>9118</v>
      </c>
      <c r="C1171" s="3" t="s">
        <v>9119</v>
      </c>
      <c r="D1171" s="3" t="s">
        <v>9120</v>
      </c>
      <c r="E1171" s="3" t="s">
        <v>9121</v>
      </c>
      <c r="G1171" s="190">
        <f>TRAFILATI!$D$10</f>
        <v>3.7199999999999998</v>
      </c>
      <c r="I1171" s="190">
        <f t="shared" si="17"/>
        <v>3.7199999999999998</v>
      </c>
    </row>
    <row r="1172" spans="1:9" ht="12.75" customHeight="1">
      <c r="A1172" s="2">
        <v>1155</v>
      </c>
      <c r="B1172" s="3" t="s">
        <v>9122</v>
      </c>
      <c r="C1172" s="3" t="s">
        <v>9123</v>
      </c>
      <c r="D1172" s="3" t="s">
        <v>9124</v>
      </c>
      <c r="E1172" s="3" t="s">
        <v>9125</v>
      </c>
      <c r="G1172" s="190">
        <f>TRAFILATI!$D$10</f>
        <v>3.7199999999999998</v>
      </c>
      <c r="I1172" s="190">
        <f t="shared" si="17"/>
        <v>3.7199999999999998</v>
      </c>
    </row>
    <row r="1173" spans="1:9" ht="12.75" customHeight="1">
      <c r="A1173" s="2">
        <v>1156</v>
      </c>
      <c r="B1173" s="3" t="s">
        <v>9126</v>
      </c>
      <c r="C1173" s="3" t="s">
        <v>9127</v>
      </c>
      <c r="D1173" s="3" t="s">
        <v>9128</v>
      </c>
      <c r="E1173" s="3" t="s">
        <v>9129</v>
      </c>
      <c r="G1173" s="190">
        <f>TRAFILATI!$D$10</f>
        <v>3.7199999999999998</v>
      </c>
      <c r="I1173" s="190">
        <f t="shared" si="17"/>
        <v>3.7199999999999998</v>
      </c>
    </row>
    <row r="1174" spans="1:9" ht="12.75" customHeight="1">
      <c r="B1174" s="3" t="s">
        <v>15209</v>
      </c>
      <c r="C1174" s="3" t="s">
        <v>131</v>
      </c>
      <c r="D1174" s="3">
        <v>65</v>
      </c>
      <c r="E1174" s="3" t="s">
        <v>3</v>
      </c>
      <c r="G1174" s="190">
        <f>TRAFILATI!$D$10</f>
        <v>3.7199999999999998</v>
      </c>
      <c r="I1174" s="190">
        <f t="shared" si="17"/>
        <v>3.7199999999999998</v>
      </c>
    </row>
    <row r="1175" spans="1:9" ht="12.75" customHeight="1">
      <c r="A1175" s="2">
        <v>1157</v>
      </c>
      <c r="B1175" s="3" t="s">
        <v>9130</v>
      </c>
      <c r="C1175" s="3" t="s">
        <v>5566</v>
      </c>
      <c r="D1175" s="3" t="s">
        <v>5567</v>
      </c>
      <c r="E1175" s="3" t="s">
        <v>5568</v>
      </c>
      <c r="F1175" s="685" t="s">
        <v>14747</v>
      </c>
      <c r="G1175" s="190">
        <f>TRAFILATI!$D$10</f>
        <v>3.7199999999999998</v>
      </c>
      <c r="I1175" s="190">
        <f t="shared" si="17"/>
        <v>0</v>
      </c>
    </row>
    <row r="1176" spans="1:9" ht="12.75" customHeight="1">
      <c r="A1176" s="2">
        <v>1158</v>
      </c>
      <c r="B1176" s="3" t="s">
        <v>5569</v>
      </c>
      <c r="C1176" s="3" t="s">
        <v>5570</v>
      </c>
      <c r="D1176" s="3" t="s">
        <v>5571</v>
      </c>
      <c r="E1176" s="3" t="s">
        <v>5572</v>
      </c>
      <c r="F1176" s="357" t="s">
        <v>14747</v>
      </c>
      <c r="I1176" s="190">
        <f t="shared" si="17"/>
        <v>0</v>
      </c>
    </row>
    <row r="1177" spans="1:9" ht="12.75" customHeight="1">
      <c r="A1177" s="2">
        <v>1159</v>
      </c>
      <c r="B1177" s="3" t="s">
        <v>5573</v>
      </c>
      <c r="C1177" s="3" t="s">
        <v>5574</v>
      </c>
      <c r="D1177" s="3" t="s">
        <v>5575</v>
      </c>
      <c r="E1177" s="3" t="s">
        <v>5576</v>
      </c>
      <c r="F1177" s="357" t="s">
        <v>14747</v>
      </c>
      <c r="I1177" s="190">
        <f t="shared" si="17"/>
        <v>0</v>
      </c>
    </row>
    <row r="1178" spans="1:9" ht="12.75" customHeight="1">
      <c r="A1178" s="2">
        <v>1160</v>
      </c>
      <c r="B1178" s="3" t="s">
        <v>5577</v>
      </c>
      <c r="C1178" s="3" t="s">
        <v>5578</v>
      </c>
      <c r="D1178" s="3" t="s">
        <v>5579</v>
      </c>
      <c r="E1178" s="3" t="s">
        <v>5580</v>
      </c>
      <c r="F1178" s="357" t="s">
        <v>14747</v>
      </c>
      <c r="I1178" s="190">
        <f t="shared" si="17"/>
        <v>0</v>
      </c>
    </row>
    <row r="1179" spans="1:9" ht="12.75" customHeight="1">
      <c r="A1179" s="2">
        <v>1161</v>
      </c>
      <c r="B1179" s="3" t="s">
        <v>5581</v>
      </c>
      <c r="C1179" s="3" t="s">
        <v>5582</v>
      </c>
      <c r="D1179" s="3" t="s">
        <v>5583</v>
      </c>
      <c r="E1179" s="3" t="s">
        <v>5584</v>
      </c>
      <c r="F1179" s="357" t="s">
        <v>14747</v>
      </c>
      <c r="I1179" s="190">
        <f t="shared" si="17"/>
        <v>0</v>
      </c>
    </row>
    <row r="1180" spans="1:9" ht="12.75" customHeight="1">
      <c r="A1180" s="2">
        <v>1162</v>
      </c>
      <c r="B1180" s="3" t="s">
        <v>5585</v>
      </c>
      <c r="C1180" s="3" t="s">
        <v>5586</v>
      </c>
      <c r="D1180" s="3" t="s">
        <v>5587</v>
      </c>
      <c r="E1180" s="3" t="s">
        <v>5588</v>
      </c>
      <c r="F1180" s="357" t="s">
        <v>14747</v>
      </c>
      <c r="I1180" s="190">
        <f t="shared" si="17"/>
        <v>0</v>
      </c>
    </row>
    <row r="1181" spans="1:9" ht="12.75" customHeight="1">
      <c r="A1181" s="2">
        <v>1163</v>
      </c>
      <c r="B1181" s="3" t="s">
        <v>5589</v>
      </c>
      <c r="C1181" s="3" t="s">
        <v>5590</v>
      </c>
      <c r="D1181" s="3" t="s">
        <v>5591</v>
      </c>
      <c r="E1181" s="3" t="s">
        <v>5592</v>
      </c>
      <c r="F1181" s="357" t="s">
        <v>14747</v>
      </c>
      <c r="I1181" s="190">
        <f t="shared" si="17"/>
        <v>0</v>
      </c>
    </row>
    <row r="1182" spans="1:9" ht="12.75" customHeight="1">
      <c r="A1182" s="2">
        <v>1164</v>
      </c>
      <c r="B1182" s="3" t="s">
        <v>5593</v>
      </c>
      <c r="C1182" s="3" t="s">
        <v>5594</v>
      </c>
      <c r="D1182" s="3" t="s">
        <v>5595</v>
      </c>
      <c r="E1182" s="3" t="s">
        <v>5596</v>
      </c>
      <c r="F1182" s="357" t="s">
        <v>14747</v>
      </c>
      <c r="I1182" s="190">
        <f t="shared" si="17"/>
        <v>0</v>
      </c>
    </row>
    <row r="1183" spans="1:9" ht="12.75" customHeight="1">
      <c r="A1183" s="2">
        <v>1165</v>
      </c>
      <c r="B1183" s="3" t="s">
        <v>5597</v>
      </c>
      <c r="C1183" s="3" t="s">
        <v>5598</v>
      </c>
      <c r="D1183" s="3"/>
      <c r="E1183" s="3" t="s">
        <v>5599</v>
      </c>
      <c r="F1183" s="357" t="s">
        <v>14747</v>
      </c>
      <c r="I1183" s="190">
        <f t="shared" ref="I1183:I1246" si="18">IF(F1183="KZ",0,G1183+H1183)</f>
        <v>0</v>
      </c>
    </row>
    <row r="1184" spans="1:9" ht="12.75" customHeight="1">
      <c r="A1184" s="2">
        <v>1166</v>
      </c>
      <c r="B1184" s="3" t="s">
        <v>5600</v>
      </c>
      <c r="C1184" s="3" t="s">
        <v>5601</v>
      </c>
      <c r="D1184" s="3" t="s">
        <v>5602</v>
      </c>
      <c r="E1184" s="3" t="s">
        <v>5603</v>
      </c>
      <c r="G1184" s="190">
        <f>TRAFILATI!$H$9</f>
        <v>6.49</v>
      </c>
      <c r="H1184" s="190">
        <v>3.59</v>
      </c>
      <c r="I1184" s="190">
        <f t="shared" si="18"/>
        <v>10.08</v>
      </c>
    </row>
    <row r="1185" spans="1:9" ht="12.75" customHeight="1">
      <c r="A1185" s="2">
        <v>1167</v>
      </c>
      <c r="B1185" s="3" t="s">
        <v>5604</v>
      </c>
      <c r="C1185" s="3" t="s">
        <v>5605</v>
      </c>
      <c r="D1185" s="3" t="s">
        <v>5606</v>
      </c>
      <c r="E1185" s="3" t="s">
        <v>5607</v>
      </c>
      <c r="G1185" s="190">
        <f>TRAFILATI!$H$9</f>
        <v>6.49</v>
      </c>
      <c r="H1185" s="190">
        <v>2.34</v>
      </c>
      <c r="I1185" s="190">
        <f t="shared" si="18"/>
        <v>8.83</v>
      </c>
    </row>
    <row r="1186" spans="1:9" ht="12.75" customHeight="1">
      <c r="A1186" s="2">
        <v>1168</v>
      </c>
      <c r="B1186" s="3" t="s">
        <v>5608</v>
      </c>
      <c r="C1186" s="3" t="s">
        <v>5609</v>
      </c>
      <c r="D1186" s="3" t="s">
        <v>5610</v>
      </c>
      <c r="E1186" s="3" t="s">
        <v>5611</v>
      </c>
      <c r="G1186" s="190">
        <f>TRAFILATI!$H$9</f>
        <v>6.49</v>
      </c>
      <c r="H1186" s="190">
        <v>1.8</v>
      </c>
      <c r="I1186" s="190">
        <f t="shared" si="18"/>
        <v>8.2900000000000009</v>
      </c>
    </row>
    <row r="1187" spans="1:9" ht="12.75" customHeight="1">
      <c r="A1187" s="2">
        <v>1169</v>
      </c>
      <c r="B1187" s="3" t="s">
        <v>5612</v>
      </c>
      <c r="C1187" s="3" t="s">
        <v>5613</v>
      </c>
      <c r="D1187" s="3" t="s">
        <v>5614</v>
      </c>
      <c r="E1187" s="3" t="s">
        <v>5615</v>
      </c>
      <c r="G1187" s="190">
        <f>TRAFILATI!$H$9</f>
        <v>6.49</v>
      </c>
      <c r="H1187" s="190">
        <v>1</v>
      </c>
      <c r="I1187" s="190">
        <f t="shared" si="18"/>
        <v>7.49</v>
      </c>
    </row>
    <row r="1188" spans="1:9" ht="12.75" customHeight="1">
      <c r="A1188" s="2">
        <v>1170</v>
      </c>
      <c r="B1188" s="3" t="s">
        <v>5616</v>
      </c>
      <c r="C1188" s="3" t="s">
        <v>5617</v>
      </c>
      <c r="D1188" s="3" t="s">
        <v>5618</v>
      </c>
      <c r="E1188" s="3" t="s">
        <v>5619</v>
      </c>
      <c r="F1188" s="685" t="s">
        <v>14747</v>
      </c>
      <c r="G1188" s="190">
        <f>TRAFILATI!$H$10</f>
        <v>6.4</v>
      </c>
      <c r="H1188" s="190">
        <v>0.84</v>
      </c>
      <c r="I1188" s="190">
        <f t="shared" si="18"/>
        <v>0</v>
      </c>
    </row>
    <row r="1189" spans="1:9" ht="12.75" customHeight="1">
      <c r="A1189" s="2">
        <v>1171</v>
      </c>
      <c r="B1189" s="3" t="s">
        <v>5620</v>
      </c>
      <c r="C1189" s="3" t="s">
        <v>5621</v>
      </c>
      <c r="D1189" s="3" t="s">
        <v>5622</v>
      </c>
      <c r="E1189" s="3" t="s">
        <v>5623</v>
      </c>
      <c r="G1189" s="190">
        <f>TRAFILATI!$H$10</f>
        <v>6.4</v>
      </c>
      <c r="H1189" s="190">
        <v>0.82</v>
      </c>
      <c r="I1189" s="190">
        <f t="shared" si="18"/>
        <v>7.2200000000000006</v>
      </c>
    </row>
    <row r="1190" spans="1:9" ht="12.75" customHeight="1">
      <c r="A1190" s="2">
        <v>1172</v>
      </c>
      <c r="B1190" s="3" t="s">
        <v>5624</v>
      </c>
      <c r="C1190" s="3" t="s">
        <v>5625</v>
      </c>
      <c r="D1190" s="3" t="s">
        <v>5626</v>
      </c>
      <c r="E1190" s="3" t="s">
        <v>5627</v>
      </c>
      <c r="G1190" s="190">
        <f>TRAFILATI!$H$10</f>
        <v>6.4</v>
      </c>
      <c r="H1190" s="190">
        <v>-0.5</v>
      </c>
      <c r="I1190" s="190">
        <f t="shared" si="18"/>
        <v>5.9</v>
      </c>
    </row>
    <row r="1191" spans="1:9" ht="12.75" customHeight="1">
      <c r="A1191" s="2">
        <v>1173</v>
      </c>
      <c r="B1191" s="3" t="s">
        <v>5628</v>
      </c>
      <c r="C1191" s="3" t="s">
        <v>5629</v>
      </c>
      <c r="D1191" s="3" t="s">
        <v>5630</v>
      </c>
      <c r="E1191" s="3" t="s">
        <v>5631</v>
      </c>
      <c r="F1191" s="685" t="s">
        <v>14747</v>
      </c>
      <c r="G1191" s="190">
        <f>TRAFILATI!$H$10</f>
        <v>6.4</v>
      </c>
      <c r="H1191" s="190">
        <v>0.6</v>
      </c>
      <c r="I1191" s="190">
        <f t="shared" si="18"/>
        <v>0</v>
      </c>
    </row>
    <row r="1192" spans="1:9" ht="12.75" customHeight="1">
      <c r="A1192" s="2">
        <v>1174</v>
      </c>
      <c r="B1192" s="3" t="s">
        <v>5632</v>
      </c>
      <c r="C1192" s="3" t="s">
        <v>5633</v>
      </c>
      <c r="D1192" s="3" t="s">
        <v>5634</v>
      </c>
      <c r="E1192" s="3" t="s">
        <v>5635</v>
      </c>
      <c r="G1192" s="190">
        <f>TRAFILATI!$H$10</f>
        <v>6.4</v>
      </c>
      <c r="H1192" s="190">
        <v>-0.5</v>
      </c>
      <c r="I1192" s="190">
        <f t="shared" si="18"/>
        <v>5.9</v>
      </c>
    </row>
    <row r="1193" spans="1:9" ht="12.75" customHeight="1">
      <c r="A1193" s="2">
        <v>1175</v>
      </c>
      <c r="B1193" s="3" t="s">
        <v>5636</v>
      </c>
      <c r="C1193" s="3" t="s">
        <v>5637</v>
      </c>
      <c r="D1193" s="3" t="s">
        <v>5638</v>
      </c>
      <c r="E1193" s="3" t="s">
        <v>5639</v>
      </c>
      <c r="F1193" s="685" t="s">
        <v>14747</v>
      </c>
      <c r="G1193" s="190">
        <f>TRAFILATI!$H$10</f>
        <v>6.4</v>
      </c>
      <c r="H1193" s="190">
        <v>0.6</v>
      </c>
      <c r="I1193" s="190">
        <f t="shared" si="18"/>
        <v>0</v>
      </c>
    </row>
    <row r="1194" spans="1:9" ht="12.75" customHeight="1">
      <c r="A1194" s="2">
        <v>1176</v>
      </c>
      <c r="B1194" s="3" t="s">
        <v>5640</v>
      </c>
      <c r="C1194" s="3" t="s">
        <v>5641</v>
      </c>
      <c r="D1194" s="3" t="s">
        <v>5642</v>
      </c>
      <c r="E1194" s="3" t="s">
        <v>5643</v>
      </c>
      <c r="G1194" s="190">
        <f>TRAFILATI!$H$10</f>
        <v>6.4</v>
      </c>
      <c r="H1194" s="190">
        <v>-0.5</v>
      </c>
      <c r="I1194" s="190">
        <f t="shared" si="18"/>
        <v>5.9</v>
      </c>
    </row>
    <row r="1195" spans="1:9" ht="12.75" customHeight="1">
      <c r="A1195" s="2">
        <v>1177</v>
      </c>
      <c r="B1195" s="3" t="s">
        <v>5644</v>
      </c>
      <c r="C1195" s="3" t="s">
        <v>5645</v>
      </c>
      <c r="D1195" s="3" t="s">
        <v>5646</v>
      </c>
      <c r="E1195" s="3" t="s">
        <v>5647</v>
      </c>
      <c r="G1195" s="190">
        <f>TRAFILATI!$H$10</f>
        <v>6.4</v>
      </c>
      <c r="H1195" s="190">
        <v>-0.5</v>
      </c>
      <c r="I1195" s="190">
        <f t="shared" si="18"/>
        <v>5.9</v>
      </c>
    </row>
    <row r="1196" spans="1:9" ht="12.75" customHeight="1">
      <c r="A1196" s="2">
        <v>1178</v>
      </c>
      <c r="B1196" s="3" t="s">
        <v>5648</v>
      </c>
      <c r="C1196" s="3" t="s">
        <v>5649</v>
      </c>
      <c r="D1196" s="3" t="s">
        <v>5650</v>
      </c>
      <c r="E1196" s="3" t="s">
        <v>5651</v>
      </c>
      <c r="G1196" s="190">
        <f>TRAFILATI!$H$10</f>
        <v>6.4</v>
      </c>
      <c r="H1196" s="190">
        <v>-0.5</v>
      </c>
      <c r="I1196" s="190">
        <f t="shared" si="18"/>
        <v>5.9</v>
      </c>
    </row>
    <row r="1197" spans="1:9" ht="12.75" customHeight="1">
      <c r="A1197" s="2">
        <v>1179</v>
      </c>
      <c r="B1197" s="3" t="s">
        <v>5652</v>
      </c>
      <c r="C1197" s="3" t="s">
        <v>5653</v>
      </c>
      <c r="D1197" s="3" t="s">
        <v>5654</v>
      </c>
      <c r="E1197" s="3" t="s">
        <v>5655</v>
      </c>
      <c r="G1197" s="190">
        <f>TRAFILATI!$H$10</f>
        <v>6.4</v>
      </c>
      <c r="H1197" s="190">
        <v>-0.5</v>
      </c>
      <c r="I1197" s="190">
        <f t="shared" si="18"/>
        <v>5.9</v>
      </c>
    </row>
    <row r="1198" spans="1:9" ht="12.75" customHeight="1">
      <c r="A1198" s="2">
        <v>1180</v>
      </c>
      <c r="B1198" s="3" t="s">
        <v>5656</v>
      </c>
      <c r="C1198" s="3" t="s">
        <v>5657</v>
      </c>
      <c r="D1198" s="3" t="s">
        <v>5658</v>
      </c>
      <c r="E1198" s="3" t="s">
        <v>5659</v>
      </c>
      <c r="G1198" s="190">
        <f>TRAFILATI!$H$10</f>
        <v>6.4</v>
      </c>
      <c r="H1198" s="190">
        <v>-0.5</v>
      </c>
      <c r="I1198" s="190">
        <f t="shared" si="18"/>
        <v>5.9</v>
      </c>
    </row>
    <row r="1199" spans="1:9" ht="12.75" customHeight="1">
      <c r="A1199" s="2">
        <v>1181</v>
      </c>
      <c r="B1199" s="3" t="s">
        <v>5660</v>
      </c>
      <c r="C1199" s="3" t="s">
        <v>5661</v>
      </c>
      <c r="D1199" s="3" t="s">
        <v>5662</v>
      </c>
      <c r="E1199" s="3" t="s">
        <v>5663</v>
      </c>
      <c r="F1199" s="685" t="s">
        <v>14747</v>
      </c>
      <c r="G1199" s="190">
        <f>TRAFILATI!$H$10</f>
        <v>6.4</v>
      </c>
      <c r="H1199" s="190">
        <v>0.6</v>
      </c>
      <c r="I1199" s="190">
        <f t="shared" si="18"/>
        <v>0</v>
      </c>
    </row>
    <row r="1200" spans="1:9" ht="12.75" customHeight="1">
      <c r="A1200" s="2">
        <v>1182</v>
      </c>
      <c r="B1200" s="3" t="s">
        <v>5664</v>
      </c>
      <c r="C1200" s="3" t="s">
        <v>5665</v>
      </c>
      <c r="D1200" s="3" t="s">
        <v>5666</v>
      </c>
      <c r="E1200" s="3" t="s">
        <v>5667</v>
      </c>
      <c r="F1200" s="685" t="s">
        <v>14747</v>
      </c>
      <c r="G1200" s="190">
        <f>TRAFILATI!$H$10</f>
        <v>6.4</v>
      </c>
      <c r="H1200" s="190">
        <v>0.6</v>
      </c>
      <c r="I1200" s="190">
        <f t="shared" si="18"/>
        <v>0</v>
      </c>
    </row>
    <row r="1201" spans="1:9" ht="12.75" customHeight="1">
      <c r="A1201" s="2">
        <v>1183</v>
      </c>
      <c r="B1201" s="3" t="s">
        <v>5668</v>
      </c>
      <c r="C1201" s="3" t="s">
        <v>5669</v>
      </c>
      <c r="D1201" s="3" t="s">
        <v>5670</v>
      </c>
      <c r="E1201" s="3" t="s">
        <v>5671</v>
      </c>
      <c r="F1201" s="685" t="s">
        <v>14747</v>
      </c>
      <c r="G1201" s="190">
        <f>TRAFILATI!$H$10</f>
        <v>6.4</v>
      </c>
      <c r="H1201" s="190">
        <v>0.6</v>
      </c>
      <c r="I1201" s="190">
        <f t="shared" si="18"/>
        <v>0</v>
      </c>
    </row>
    <row r="1202" spans="1:9" ht="12.75" customHeight="1">
      <c r="A1202" s="2">
        <v>1184</v>
      </c>
      <c r="B1202" s="3" t="s">
        <v>5672</v>
      </c>
      <c r="C1202" s="3" t="s">
        <v>5673</v>
      </c>
      <c r="D1202" s="3" t="s">
        <v>5674</v>
      </c>
      <c r="E1202" s="3" t="s">
        <v>5675</v>
      </c>
      <c r="G1202" s="190">
        <f>TRAFILATI!$H$10</f>
        <v>6.4</v>
      </c>
      <c r="H1202" s="190">
        <v>-0.5</v>
      </c>
      <c r="I1202" s="190">
        <f t="shared" si="18"/>
        <v>5.9</v>
      </c>
    </row>
    <row r="1203" spans="1:9" ht="12.75" customHeight="1">
      <c r="A1203" s="2">
        <v>1185</v>
      </c>
      <c r="B1203" s="3" t="s">
        <v>5676</v>
      </c>
      <c r="C1203" s="3" t="s">
        <v>5677</v>
      </c>
      <c r="D1203" s="3" t="s">
        <v>5678</v>
      </c>
      <c r="E1203" s="3" t="s">
        <v>5679</v>
      </c>
      <c r="G1203" s="190">
        <f>TRAFILATI!$H$10</f>
        <v>6.4</v>
      </c>
      <c r="H1203" s="190">
        <v>-0.5</v>
      </c>
      <c r="I1203" s="190">
        <f t="shared" si="18"/>
        <v>5.9</v>
      </c>
    </row>
    <row r="1204" spans="1:9" ht="12.75" customHeight="1">
      <c r="A1204" s="2">
        <v>1186</v>
      </c>
      <c r="B1204" s="3" t="s">
        <v>5680</v>
      </c>
      <c r="C1204" s="3" t="s">
        <v>5681</v>
      </c>
      <c r="D1204" s="3" t="s">
        <v>5682</v>
      </c>
      <c r="E1204" s="3" t="s">
        <v>5683</v>
      </c>
      <c r="G1204" s="190">
        <f>TRAFILATI!$H$10</f>
        <v>6.4</v>
      </c>
      <c r="H1204" s="190">
        <v>-0.5</v>
      </c>
      <c r="I1204" s="190">
        <f t="shared" si="18"/>
        <v>5.9</v>
      </c>
    </row>
    <row r="1205" spans="1:9" ht="12.75" customHeight="1">
      <c r="A1205" s="2">
        <v>1187</v>
      </c>
      <c r="B1205" s="3" t="s">
        <v>5684</v>
      </c>
      <c r="C1205" s="3" t="s">
        <v>5685</v>
      </c>
      <c r="D1205" s="3" t="s">
        <v>5686</v>
      </c>
      <c r="E1205" s="3" t="s">
        <v>5687</v>
      </c>
      <c r="G1205" s="190">
        <f>TRAFILATI!$H$10</f>
        <v>6.4</v>
      </c>
      <c r="H1205" s="190">
        <v>-0.5</v>
      </c>
      <c r="I1205" s="190">
        <f t="shared" si="18"/>
        <v>5.9</v>
      </c>
    </row>
    <row r="1206" spans="1:9" ht="12.75" customHeight="1">
      <c r="A1206" s="2">
        <v>1188</v>
      </c>
      <c r="B1206" s="3" t="s">
        <v>5688</v>
      </c>
      <c r="C1206" s="3" t="s">
        <v>5689</v>
      </c>
      <c r="D1206" s="3" t="s">
        <v>5690</v>
      </c>
      <c r="E1206" s="3" t="s">
        <v>9211</v>
      </c>
      <c r="G1206" s="190">
        <f>TRAFILATI!$H$10</f>
        <v>6.4</v>
      </c>
      <c r="H1206" s="190">
        <v>-0.5</v>
      </c>
      <c r="I1206" s="190">
        <f t="shared" si="18"/>
        <v>5.9</v>
      </c>
    </row>
    <row r="1207" spans="1:9" ht="12.75" customHeight="1">
      <c r="A1207" s="2">
        <v>1189</v>
      </c>
      <c r="B1207" s="3" t="s">
        <v>9212</v>
      </c>
      <c r="C1207" s="3" t="s">
        <v>9213</v>
      </c>
      <c r="D1207" s="3" t="s">
        <v>9214</v>
      </c>
      <c r="E1207" s="3" t="s">
        <v>9215</v>
      </c>
      <c r="G1207" s="190">
        <f>TRAFILATI!$H$10</f>
        <v>6.4</v>
      </c>
      <c r="H1207" s="190">
        <v>-0.5</v>
      </c>
      <c r="I1207" s="190">
        <f t="shared" si="18"/>
        <v>5.9</v>
      </c>
    </row>
    <row r="1208" spans="1:9" ht="12.75" customHeight="1">
      <c r="A1208" s="2">
        <v>1190</v>
      </c>
      <c r="B1208" s="3" t="s">
        <v>9216</v>
      </c>
      <c r="C1208" s="3" t="s">
        <v>9217</v>
      </c>
      <c r="D1208" s="3" t="s">
        <v>9218</v>
      </c>
      <c r="E1208" s="3" t="s">
        <v>9219</v>
      </c>
      <c r="F1208" s="685" t="s">
        <v>14747</v>
      </c>
      <c r="G1208" s="190">
        <f>TRAFILATI!$H$10</f>
        <v>6.4</v>
      </c>
      <c r="H1208" s="190">
        <v>0.6</v>
      </c>
      <c r="I1208" s="190">
        <f t="shared" si="18"/>
        <v>0</v>
      </c>
    </row>
    <row r="1209" spans="1:9" ht="12.75" customHeight="1">
      <c r="A1209" s="2">
        <v>1191</v>
      </c>
      <c r="B1209" s="3" t="s">
        <v>9220</v>
      </c>
      <c r="C1209" s="3" t="s">
        <v>9221</v>
      </c>
      <c r="D1209" s="3" t="s">
        <v>9222</v>
      </c>
      <c r="E1209" s="3" t="s">
        <v>9223</v>
      </c>
      <c r="G1209" s="190">
        <f>TRAFILATI!$H$10</f>
        <v>6.4</v>
      </c>
      <c r="H1209" s="190">
        <v>-0.5</v>
      </c>
      <c r="I1209" s="190">
        <f t="shared" si="18"/>
        <v>5.9</v>
      </c>
    </row>
    <row r="1210" spans="1:9" ht="12.75" customHeight="1">
      <c r="A1210" s="2">
        <v>1192</v>
      </c>
      <c r="B1210" s="3" t="s">
        <v>9224</v>
      </c>
      <c r="C1210" s="3" t="s">
        <v>9225</v>
      </c>
      <c r="D1210" s="3" t="s">
        <v>9226</v>
      </c>
      <c r="E1210" s="3" t="s">
        <v>9227</v>
      </c>
      <c r="G1210" s="190">
        <f>TRAFILATI!$H$10</f>
        <v>6.4</v>
      </c>
      <c r="H1210" s="190">
        <v>-0.5</v>
      </c>
      <c r="I1210" s="190">
        <f t="shared" si="18"/>
        <v>5.9</v>
      </c>
    </row>
    <row r="1211" spans="1:9" ht="12.75" customHeight="1">
      <c r="A1211" s="2">
        <v>1193</v>
      </c>
      <c r="B1211" s="3" t="s">
        <v>9228</v>
      </c>
      <c r="C1211" s="3" t="s">
        <v>9229</v>
      </c>
      <c r="D1211" s="3" t="s">
        <v>9230</v>
      </c>
      <c r="E1211" s="3" t="s">
        <v>9231</v>
      </c>
      <c r="G1211" s="190">
        <f>TRAFILATI!$H$10</f>
        <v>6.4</v>
      </c>
      <c r="H1211" s="190">
        <v>-0.5</v>
      </c>
      <c r="I1211" s="190">
        <f t="shared" si="18"/>
        <v>5.9</v>
      </c>
    </row>
    <row r="1212" spans="1:9" ht="12.75" customHeight="1">
      <c r="A1212" s="2">
        <v>1194</v>
      </c>
      <c r="B1212" s="3" t="s">
        <v>9232</v>
      </c>
      <c r="C1212" s="3" t="s">
        <v>9233</v>
      </c>
      <c r="D1212" s="3" t="s">
        <v>9234</v>
      </c>
      <c r="E1212" s="3" t="s">
        <v>9235</v>
      </c>
      <c r="G1212" s="190">
        <f>TRAFILATI!$H$10</f>
        <v>6.4</v>
      </c>
      <c r="H1212" s="190">
        <v>-0.5</v>
      </c>
      <c r="I1212" s="190">
        <f t="shared" si="18"/>
        <v>5.9</v>
      </c>
    </row>
    <row r="1213" spans="1:9" ht="12.75" customHeight="1">
      <c r="A1213" s="2">
        <v>1195</v>
      </c>
      <c r="B1213" s="3" t="s">
        <v>9236</v>
      </c>
      <c r="C1213" s="3" t="s">
        <v>9237</v>
      </c>
      <c r="D1213" s="3" t="s">
        <v>9238</v>
      </c>
      <c r="E1213" s="3" t="s">
        <v>9239</v>
      </c>
      <c r="F1213" s="685" t="s">
        <v>14747</v>
      </c>
      <c r="G1213" s="190">
        <f>TRAFILATI!$H$10</f>
        <v>6.4</v>
      </c>
      <c r="H1213" s="190">
        <v>0.6</v>
      </c>
      <c r="I1213" s="190">
        <f t="shared" si="18"/>
        <v>0</v>
      </c>
    </row>
    <row r="1214" spans="1:9" ht="12.75" customHeight="1">
      <c r="A1214" s="2">
        <v>1196</v>
      </c>
      <c r="B1214" s="3" t="s">
        <v>9240</v>
      </c>
      <c r="C1214" s="3" t="s">
        <v>9241</v>
      </c>
      <c r="D1214" s="3" t="s">
        <v>9242</v>
      </c>
      <c r="E1214" s="3" t="s">
        <v>9243</v>
      </c>
      <c r="F1214" s="685" t="s">
        <v>14747</v>
      </c>
      <c r="G1214" s="190">
        <f>TRAFILATI!$H$10</f>
        <v>6.4</v>
      </c>
      <c r="I1214" s="190">
        <f t="shared" si="18"/>
        <v>0</v>
      </c>
    </row>
    <row r="1215" spans="1:9" ht="12.75" customHeight="1">
      <c r="A1215" s="2">
        <v>1197</v>
      </c>
      <c r="B1215" s="3" t="s">
        <v>9244</v>
      </c>
      <c r="C1215" s="3" t="s">
        <v>9245</v>
      </c>
      <c r="D1215" s="3" t="s">
        <v>9246</v>
      </c>
      <c r="E1215" s="3" t="s">
        <v>9247</v>
      </c>
      <c r="F1215" s="685" t="s">
        <v>14747</v>
      </c>
      <c r="G1215" s="190">
        <f>TRAFILATI!$H$10</f>
        <v>6.4</v>
      </c>
      <c r="H1215" s="190">
        <v>0.6</v>
      </c>
      <c r="I1215" s="190">
        <f t="shared" si="18"/>
        <v>0</v>
      </c>
    </row>
    <row r="1216" spans="1:9" ht="12.75" customHeight="1">
      <c r="A1216" s="2">
        <v>1198</v>
      </c>
      <c r="B1216" s="3" t="s">
        <v>9248</v>
      </c>
      <c r="C1216" s="3" t="s">
        <v>9249</v>
      </c>
      <c r="D1216" s="3"/>
      <c r="E1216" s="3" t="s">
        <v>9250</v>
      </c>
      <c r="F1216" s="357" t="s">
        <v>14747</v>
      </c>
      <c r="I1216" s="190">
        <f t="shared" si="18"/>
        <v>0</v>
      </c>
    </row>
    <row r="1217" spans="1:9" ht="12.75" customHeight="1">
      <c r="A1217" s="2">
        <v>1199</v>
      </c>
      <c r="B1217" s="3" t="s">
        <v>9251</v>
      </c>
      <c r="C1217" s="3" t="s">
        <v>9252</v>
      </c>
      <c r="D1217" s="3" t="s">
        <v>9253</v>
      </c>
      <c r="E1217" s="3" t="s">
        <v>9254</v>
      </c>
      <c r="F1217" s="357" t="s">
        <v>14747</v>
      </c>
      <c r="I1217" s="190">
        <f t="shared" si="18"/>
        <v>0</v>
      </c>
    </row>
    <row r="1218" spans="1:9" ht="12.75" customHeight="1">
      <c r="A1218" s="2">
        <v>1200</v>
      </c>
      <c r="B1218" s="3" t="s">
        <v>9255</v>
      </c>
      <c r="C1218" s="3" t="s">
        <v>9256</v>
      </c>
      <c r="D1218" s="3" t="s">
        <v>9257</v>
      </c>
      <c r="E1218" s="3" t="s">
        <v>9258</v>
      </c>
      <c r="F1218" s="357" t="s">
        <v>14747</v>
      </c>
      <c r="I1218" s="190">
        <f t="shared" si="18"/>
        <v>0</v>
      </c>
    </row>
    <row r="1219" spans="1:9" ht="12.75" customHeight="1">
      <c r="A1219" s="2">
        <v>1201</v>
      </c>
      <c r="B1219" s="3" t="s">
        <v>9259</v>
      </c>
      <c r="C1219" s="3" t="s">
        <v>9260</v>
      </c>
      <c r="D1219" s="3" t="s">
        <v>9261</v>
      </c>
      <c r="E1219" s="3" t="s">
        <v>9262</v>
      </c>
      <c r="F1219" s="357" t="s">
        <v>14747</v>
      </c>
      <c r="I1219" s="190">
        <f t="shared" si="18"/>
        <v>0</v>
      </c>
    </row>
    <row r="1220" spans="1:9" ht="12.75" customHeight="1">
      <c r="A1220" s="2">
        <v>1202</v>
      </c>
      <c r="B1220" s="3" t="s">
        <v>9263</v>
      </c>
      <c r="C1220" s="3" t="s">
        <v>9264</v>
      </c>
      <c r="D1220" s="3" t="s">
        <v>9265</v>
      </c>
      <c r="E1220" s="3" t="s">
        <v>9266</v>
      </c>
      <c r="F1220" s="357" t="s">
        <v>14747</v>
      </c>
      <c r="I1220" s="190">
        <f t="shared" si="18"/>
        <v>0</v>
      </c>
    </row>
    <row r="1221" spans="1:9" ht="12.75" customHeight="1">
      <c r="A1221" s="2">
        <v>1203</v>
      </c>
      <c r="B1221" s="3" t="s">
        <v>9267</v>
      </c>
      <c r="C1221" s="3" t="s">
        <v>9268</v>
      </c>
      <c r="D1221" s="3" t="s">
        <v>9269</v>
      </c>
      <c r="E1221" s="3" t="s">
        <v>9270</v>
      </c>
      <c r="F1221" s="357" t="s">
        <v>14747</v>
      </c>
      <c r="I1221" s="190">
        <f t="shared" si="18"/>
        <v>0</v>
      </c>
    </row>
    <row r="1222" spans="1:9" ht="12.75" customHeight="1">
      <c r="A1222" s="2">
        <v>1204</v>
      </c>
      <c r="B1222" s="3" t="s">
        <v>9271</v>
      </c>
      <c r="C1222" s="3" t="s">
        <v>9272</v>
      </c>
      <c r="D1222" s="3" t="s">
        <v>9273</v>
      </c>
      <c r="E1222" s="3" t="s">
        <v>9274</v>
      </c>
      <c r="F1222" s="357" t="s">
        <v>14747</v>
      </c>
      <c r="I1222" s="190">
        <f t="shared" si="18"/>
        <v>0</v>
      </c>
    </row>
    <row r="1223" spans="1:9" ht="12.75" customHeight="1">
      <c r="A1223" s="2">
        <v>1205</v>
      </c>
      <c r="B1223" s="3" t="s">
        <v>9275</v>
      </c>
      <c r="C1223" s="3" t="s">
        <v>9276</v>
      </c>
      <c r="D1223" s="3"/>
      <c r="E1223" s="3" t="s">
        <v>9277</v>
      </c>
      <c r="F1223" s="357" t="s">
        <v>14747</v>
      </c>
      <c r="I1223" s="190">
        <f t="shared" si="18"/>
        <v>0</v>
      </c>
    </row>
    <row r="1224" spans="1:9" ht="12.75" customHeight="1">
      <c r="A1224" s="2">
        <v>1206</v>
      </c>
      <c r="B1224" s="3" t="s">
        <v>9278</v>
      </c>
      <c r="C1224" s="3" t="s">
        <v>9279</v>
      </c>
      <c r="D1224" s="3"/>
      <c r="E1224" s="3" t="s">
        <v>9280</v>
      </c>
      <c r="F1224" s="357" t="s">
        <v>14747</v>
      </c>
      <c r="I1224" s="190">
        <f t="shared" si="18"/>
        <v>0</v>
      </c>
    </row>
    <row r="1225" spans="1:9" ht="12.75" customHeight="1">
      <c r="A1225" s="2">
        <v>1207</v>
      </c>
      <c r="B1225" s="3" t="s">
        <v>9281</v>
      </c>
      <c r="C1225" s="3" t="s">
        <v>9282</v>
      </c>
      <c r="D1225" s="3"/>
      <c r="E1225" s="3" t="s">
        <v>9283</v>
      </c>
      <c r="F1225" s="357" t="s">
        <v>14747</v>
      </c>
      <c r="I1225" s="190">
        <f t="shared" si="18"/>
        <v>0</v>
      </c>
    </row>
    <row r="1226" spans="1:9" ht="12.75" customHeight="1">
      <c r="A1226" s="2">
        <v>1208</v>
      </c>
      <c r="B1226" s="3" t="s">
        <v>9284</v>
      </c>
      <c r="C1226" s="3" t="s">
        <v>9285</v>
      </c>
      <c r="D1226" s="3" t="s">
        <v>9286</v>
      </c>
      <c r="E1226" s="3" t="s">
        <v>9287</v>
      </c>
      <c r="F1226" s="357" t="s">
        <v>14747</v>
      </c>
      <c r="I1226" s="190">
        <f t="shared" si="18"/>
        <v>0</v>
      </c>
    </row>
    <row r="1227" spans="1:9" ht="12.75" customHeight="1">
      <c r="A1227" s="2">
        <v>1209</v>
      </c>
      <c r="B1227" s="3" t="s">
        <v>9288</v>
      </c>
      <c r="C1227" s="3" t="s">
        <v>9289</v>
      </c>
      <c r="D1227" s="3" t="s">
        <v>9290</v>
      </c>
      <c r="E1227" s="3" t="s">
        <v>9291</v>
      </c>
      <c r="F1227" s="357" t="s">
        <v>14747</v>
      </c>
      <c r="I1227" s="190">
        <f t="shared" si="18"/>
        <v>0</v>
      </c>
    </row>
    <row r="1228" spans="1:9" ht="12.75" customHeight="1">
      <c r="A1228" s="2">
        <v>1210</v>
      </c>
      <c r="B1228" s="3" t="s">
        <v>9292</v>
      </c>
      <c r="C1228" s="3" t="s">
        <v>9293</v>
      </c>
      <c r="D1228" s="3" t="s">
        <v>9294</v>
      </c>
      <c r="E1228" s="3" t="s">
        <v>9295</v>
      </c>
      <c r="F1228" s="357" t="s">
        <v>14747</v>
      </c>
      <c r="I1228" s="190">
        <f t="shared" si="18"/>
        <v>0</v>
      </c>
    </row>
    <row r="1229" spans="1:9" ht="12.75" customHeight="1">
      <c r="A1229" s="2">
        <v>1211</v>
      </c>
      <c r="B1229" s="3" t="s">
        <v>9296</v>
      </c>
      <c r="C1229" s="3" t="s">
        <v>9297</v>
      </c>
      <c r="D1229" s="3"/>
      <c r="E1229" s="3" t="s">
        <v>9298</v>
      </c>
      <c r="F1229" s="357" t="s">
        <v>14747</v>
      </c>
      <c r="I1229" s="190">
        <f t="shared" si="18"/>
        <v>0</v>
      </c>
    </row>
    <row r="1230" spans="1:9" ht="12.75" customHeight="1">
      <c r="A1230" s="2">
        <v>1212</v>
      </c>
      <c r="B1230" s="3" t="s">
        <v>9299</v>
      </c>
      <c r="C1230" s="3" t="s">
        <v>9300</v>
      </c>
      <c r="D1230" s="3" t="s">
        <v>9301</v>
      </c>
      <c r="E1230" s="3" t="s">
        <v>9302</v>
      </c>
      <c r="F1230" s="685" t="s">
        <v>721</v>
      </c>
      <c r="H1230" s="190">
        <f>Raccorderia!F2</f>
        <v>0.28000000000000003</v>
      </c>
      <c r="I1230" s="190">
        <f t="shared" si="18"/>
        <v>0.28000000000000003</v>
      </c>
    </row>
    <row r="1231" spans="1:9" ht="12.75" customHeight="1">
      <c r="A1231" s="2">
        <v>1213</v>
      </c>
      <c r="B1231" s="3" t="s">
        <v>9303</v>
      </c>
      <c r="C1231" s="3" t="s">
        <v>9304</v>
      </c>
      <c r="D1231" s="3" t="s">
        <v>9305</v>
      </c>
      <c r="E1231" s="3" t="s">
        <v>9306</v>
      </c>
      <c r="F1231" s="685" t="s">
        <v>721</v>
      </c>
      <c r="H1231" s="190">
        <f>Raccorderia!F3</f>
        <v>0.25</v>
      </c>
      <c r="I1231" s="190">
        <f t="shared" si="18"/>
        <v>0.25</v>
      </c>
    </row>
    <row r="1232" spans="1:9" ht="12.75" customHeight="1">
      <c r="A1232" s="2">
        <v>1214</v>
      </c>
      <c r="B1232" s="3" t="s">
        <v>9307</v>
      </c>
      <c r="C1232" s="3" t="s">
        <v>9308</v>
      </c>
      <c r="D1232" s="3" t="s">
        <v>9309</v>
      </c>
      <c r="E1232" s="3" t="s">
        <v>9310</v>
      </c>
      <c r="F1232" s="685" t="s">
        <v>721</v>
      </c>
      <c r="H1232" s="190">
        <f>Raccorderia!F4</f>
        <v>0.41</v>
      </c>
      <c r="I1232" s="190">
        <f t="shared" si="18"/>
        <v>0.41</v>
      </c>
    </row>
    <row r="1233" spans="1:9" ht="12.75" customHeight="1">
      <c r="A1233" s="2">
        <v>1215</v>
      </c>
      <c r="B1233" s="3" t="s">
        <v>9311</v>
      </c>
      <c r="C1233" s="3" t="s">
        <v>9312</v>
      </c>
      <c r="D1233" s="3" t="s">
        <v>9313</v>
      </c>
      <c r="E1233" s="3" t="s">
        <v>9314</v>
      </c>
      <c r="F1233" s="685" t="s">
        <v>721</v>
      </c>
      <c r="H1233" s="190">
        <f>Raccorderia!F5</f>
        <v>0.47</v>
      </c>
      <c r="I1233" s="190">
        <f t="shared" si="18"/>
        <v>0.47</v>
      </c>
    </row>
    <row r="1234" spans="1:9" ht="12.75" customHeight="1">
      <c r="A1234" s="2">
        <v>1216</v>
      </c>
      <c r="B1234" s="3" t="s">
        <v>5768</v>
      </c>
      <c r="C1234" s="3" t="s">
        <v>5769</v>
      </c>
      <c r="D1234" s="3" t="s">
        <v>5770</v>
      </c>
      <c r="E1234" s="3" t="s">
        <v>5771</v>
      </c>
      <c r="F1234" s="685" t="s">
        <v>721</v>
      </c>
      <c r="H1234" s="190">
        <f>Raccorderia!F6</f>
        <v>0.5</v>
      </c>
      <c r="I1234" s="190">
        <f t="shared" si="18"/>
        <v>0.5</v>
      </c>
    </row>
    <row r="1235" spans="1:9" ht="12.75" customHeight="1">
      <c r="A1235" s="2">
        <v>1217</v>
      </c>
      <c r="B1235" s="3" t="s">
        <v>5772</v>
      </c>
      <c r="C1235" s="3" t="s">
        <v>5773</v>
      </c>
      <c r="D1235" s="3" t="s">
        <v>5774</v>
      </c>
      <c r="E1235" s="3" t="s">
        <v>5775</v>
      </c>
      <c r="F1235" s="685" t="s">
        <v>721</v>
      </c>
      <c r="H1235" s="190">
        <f>Raccorderia!F7</f>
        <v>0.56999999999999995</v>
      </c>
      <c r="I1235" s="190">
        <f t="shared" si="18"/>
        <v>0.56999999999999995</v>
      </c>
    </row>
    <row r="1236" spans="1:9" ht="12.75" customHeight="1">
      <c r="A1236" s="2">
        <v>1218</v>
      </c>
      <c r="B1236" s="3" t="s">
        <v>5776</v>
      </c>
      <c r="C1236" s="3" t="s">
        <v>5777</v>
      </c>
      <c r="D1236" s="3" t="s">
        <v>5778</v>
      </c>
      <c r="E1236" s="3" t="s">
        <v>5779</v>
      </c>
      <c r="F1236" s="685" t="s">
        <v>721</v>
      </c>
      <c r="H1236" s="190">
        <f>Raccorderia!F8</f>
        <v>0.75</v>
      </c>
      <c r="I1236" s="190">
        <f t="shared" si="18"/>
        <v>0.75</v>
      </c>
    </row>
    <row r="1237" spans="1:9" ht="12.75" customHeight="1">
      <c r="A1237" s="2">
        <v>1219</v>
      </c>
      <c r="B1237" s="3" t="s">
        <v>5780</v>
      </c>
      <c r="C1237" s="3" t="s">
        <v>5781</v>
      </c>
      <c r="D1237" s="3" t="s">
        <v>5782</v>
      </c>
      <c r="E1237" s="3" t="s">
        <v>5783</v>
      </c>
      <c r="F1237" s="685" t="s">
        <v>721</v>
      </c>
      <c r="H1237" s="190">
        <f>Raccorderia!F9</f>
        <v>1</v>
      </c>
      <c r="I1237" s="190">
        <f t="shared" si="18"/>
        <v>1</v>
      </c>
    </row>
    <row r="1238" spans="1:9" ht="12.75" customHeight="1">
      <c r="A1238" s="2">
        <v>1220</v>
      </c>
      <c r="B1238" s="3" t="s">
        <v>5784</v>
      </c>
      <c r="C1238" s="3" t="s">
        <v>5785</v>
      </c>
      <c r="D1238" s="3" t="s">
        <v>5786</v>
      </c>
      <c r="E1238" s="3" t="s">
        <v>5787</v>
      </c>
      <c r="F1238" s="685" t="s">
        <v>721</v>
      </c>
      <c r="H1238" s="190">
        <f>Raccorderia!F10</f>
        <v>1.3</v>
      </c>
      <c r="I1238" s="190">
        <f t="shared" si="18"/>
        <v>1.3</v>
      </c>
    </row>
    <row r="1239" spans="1:9" ht="12.75" customHeight="1">
      <c r="A1239" s="2">
        <v>1221</v>
      </c>
      <c r="B1239" s="3" t="s">
        <v>5788</v>
      </c>
      <c r="C1239" s="3" t="s">
        <v>5789</v>
      </c>
      <c r="D1239" s="3" t="s">
        <v>5790</v>
      </c>
      <c r="E1239" s="3" t="s">
        <v>5791</v>
      </c>
      <c r="F1239" s="685" t="s">
        <v>721</v>
      </c>
      <c r="H1239" s="190">
        <f>Raccorderia!F11</f>
        <v>1.85</v>
      </c>
      <c r="I1239" s="190">
        <f t="shared" si="18"/>
        <v>1.85</v>
      </c>
    </row>
    <row r="1240" spans="1:9" ht="12.75" customHeight="1">
      <c r="A1240" s="2">
        <v>1222</v>
      </c>
      <c r="B1240" s="3" t="s">
        <v>5792</v>
      </c>
      <c r="C1240" s="3" t="s">
        <v>5793</v>
      </c>
      <c r="D1240" s="3" t="s">
        <v>5794</v>
      </c>
      <c r="E1240" s="3" t="s">
        <v>5795</v>
      </c>
      <c r="F1240" s="685" t="s">
        <v>721</v>
      </c>
      <c r="H1240" s="190">
        <f>Raccorderia!F12</f>
        <v>1.89</v>
      </c>
      <c r="I1240" s="190">
        <f t="shared" si="18"/>
        <v>1.89</v>
      </c>
    </row>
    <row r="1241" spans="1:9" ht="12.75" customHeight="1">
      <c r="A1241" s="2">
        <v>1223</v>
      </c>
      <c r="B1241" s="3" t="s">
        <v>5796</v>
      </c>
      <c r="C1241" s="3" t="s">
        <v>5797</v>
      </c>
      <c r="D1241" s="3" t="s">
        <v>5798</v>
      </c>
      <c r="E1241" s="3" t="s">
        <v>5799</v>
      </c>
      <c r="F1241" s="685" t="s">
        <v>721</v>
      </c>
      <c r="H1241" s="190">
        <f>Raccorderia!F13</f>
        <v>2.29</v>
      </c>
      <c r="I1241" s="190">
        <f t="shared" si="18"/>
        <v>2.29</v>
      </c>
    </row>
    <row r="1242" spans="1:9" ht="12.75" customHeight="1">
      <c r="A1242" s="2">
        <v>1224</v>
      </c>
      <c r="B1242" s="3" t="s">
        <v>5800</v>
      </c>
      <c r="C1242" s="3" t="s">
        <v>5801</v>
      </c>
      <c r="D1242" s="3" t="s">
        <v>5802</v>
      </c>
      <c r="E1242" s="3" t="s">
        <v>5803</v>
      </c>
      <c r="F1242" s="685" t="s">
        <v>721</v>
      </c>
      <c r="H1242" s="190">
        <f>Raccorderia!F14</f>
        <v>2.54</v>
      </c>
      <c r="I1242" s="190">
        <f t="shared" si="18"/>
        <v>2.54</v>
      </c>
    </row>
    <row r="1243" spans="1:9" ht="12.75" customHeight="1">
      <c r="A1243" s="2">
        <v>1225</v>
      </c>
      <c r="B1243" s="3" t="s">
        <v>5804</v>
      </c>
      <c r="C1243" s="3" t="s">
        <v>5805</v>
      </c>
      <c r="D1243" s="3" t="s">
        <v>5806</v>
      </c>
      <c r="E1243" s="3" t="s">
        <v>5807</v>
      </c>
      <c r="F1243" s="357" t="s">
        <v>14747</v>
      </c>
      <c r="I1243" s="190">
        <f t="shared" si="18"/>
        <v>0</v>
      </c>
    </row>
    <row r="1244" spans="1:9" ht="12.75" customHeight="1">
      <c r="A1244" s="2">
        <v>1226</v>
      </c>
      <c r="B1244" s="3" t="s">
        <v>5808</v>
      </c>
      <c r="C1244" s="3" t="s">
        <v>5809</v>
      </c>
      <c r="D1244" s="3" t="s">
        <v>5810</v>
      </c>
      <c r="E1244" s="3" t="s">
        <v>5811</v>
      </c>
      <c r="F1244" s="357" t="s">
        <v>14747</v>
      </c>
      <c r="I1244" s="190">
        <f t="shared" si="18"/>
        <v>0</v>
      </c>
    </row>
    <row r="1245" spans="1:9" ht="12.75" customHeight="1">
      <c r="A1245" s="2">
        <v>1227</v>
      </c>
      <c r="B1245" s="3" t="s">
        <v>5812</v>
      </c>
      <c r="C1245" s="3" t="s">
        <v>5813</v>
      </c>
      <c r="D1245" s="3" t="s">
        <v>5814</v>
      </c>
      <c r="E1245" s="3" t="s">
        <v>5815</v>
      </c>
      <c r="F1245" s="357" t="s">
        <v>14747</v>
      </c>
      <c r="I1245" s="190">
        <f t="shared" si="18"/>
        <v>0</v>
      </c>
    </row>
    <row r="1246" spans="1:9" ht="12.75" customHeight="1">
      <c r="A1246" s="2">
        <v>1228</v>
      </c>
      <c r="B1246" s="3" t="s">
        <v>5816</v>
      </c>
      <c r="C1246" s="3" t="s">
        <v>5817</v>
      </c>
      <c r="D1246" s="3"/>
      <c r="E1246" s="3" t="s">
        <v>5818</v>
      </c>
      <c r="F1246" s="357" t="s">
        <v>14747</v>
      </c>
      <c r="I1246" s="190">
        <f t="shared" si="18"/>
        <v>0</v>
      </c>
    </row>
    <row r="1247" spans="1:9" ht="12.75" customHeight="1">
      <c r="A1247" s="2">
        <v>1229</v>
      </c>
      <c r="B1247" s="3" t="s">
        <v>5819</v>
      </c>
      <c r="C1247" s="3" t="s">
        <v>5820</v>
      </c>
      <c r="D1247" s="3" t="s">
        <v>5821</v>
      </c>
      <c r="E1247" s="3" t="s">
        <v>5822</v>
      </c>
      <c r="F1247" s="357" t="s">
        <v>14747</v>
      </c>
      <c r="I1247" s="190">
        <f t="shared" ref="I1247:I1311" si="19">IF(F1247="KZ",0,G1247+H1247)</f>
        <v>0</v>
      </c>
    </row>
    <row r="1248" spans="1:9" ht="12.75" customHeight="1">
      <c r="A1248" s="2">
        <v>1230</v>
      </c>
      <c r="B1248" s="3" t="s">
        <v>5823</v>
      </c>
      <c r="C1248" s="3" t="s">
        <v>5824</v>
      </c>
      <c r="D1248" s="3" t="s">
        <v>5825</v>
      </c>
      <c r="E1248" s="3" t="s">
        <v>5826</v>
      </c>
      <c r="F1248" s="357" t="s">
        <v>14747</v>
      </c>
      <c r="I1248" s="190">
        <f t="shared" si="19"/>
        <v>0</v>
      </c>
    </row>
    <row r="1249" spans="1:9" ht="12.75" customHeight="1">
      <c r="A1249" s="2">
        <v>1231</v>
      </c>
      <c r="B1249" s="3" t="s">
        <v>5827</v>
      </c>
      <c r="C1249" s="3" t="s">
        <v>5828</v>
      </c>
      <c r="D1249" s="3" t="s">
        <v>5829</v>
      </c>
      <c r="E1249" s="3" t="s">
        <v>5830</v>
      </c>
      <c r="F1249" s="357" t="s">
        <v>14747</v>
      </c>
      <c r="I1249" s="190">
        <f t="shared" si="19"/>
        <v>0</v>
      </c>
    </row>
    <row r="1250" spans="1:9" ht="12.75" customHeight="1">
      <c r="A1250" s="2">
        <v>1232</v>
      </c>
      <c r="B1250" s="3" t="s">
        <v>5831</v>
      </c>
      <c r="C1250" s="3" t="s">
        <v>5832</v>
      </c>
      <c r="D1250" s="3" t="s">
        <v>5833</v>
      </c>
      <c r="E1250" s="3" t="s">
        <v>5834</v>
      </c>
      <c r="F1250" s="357" t="s">
        <v>14747</v>
      </c>
      <c r="I1250" s="190">
        <f t="shared" si="19"/>
        <v>0</v>
      </c>
    </row>
    <row r="1251" spans="1:9" ht="12.75" customHeight="1">
      <c r="A1251" s="2">
        <v>1233</v>
      </c>
      <c r="B1251" s="3" t="s">
        <v>5835</v>
      </c>
      <c r="C1251" s="3" t="s">
        <v>5836</v>
      </c>
      <c r="D1251" s="3" t="s">
        <v>5837</v>
      </c>
      <c r="E1251" s="3" t="s">
        <v>5838</v>
      </c>
      <c r="F1251" s="357" t="s">
        <v>14747</v>
      </c>
      <c r="I1251" s="190">
        <f t="shared" si="19"/>
        <v>0</v>
      </c>
    </row>
    <row r="1252" spans="1:9" ht="12.75" customHeight="1">
      <c r="A1252" s="2">
        <v>1234</v>
      </c>
      <c r="B1252" s="3" t="s">
        <v>5839</v>
      </c>
      <c r="C1252" s="3" t="s">
        <v>5840</v>
      </c>
      <c r="D1252" s="3" t="s">
        <v>5841</v>
      </c>
      <c r="E1252" s="3" t="s">
        <v>5842</v>
      </c>
      <c r="F1252" s="357" t="s">
        <v>14747</v>
      </c>
      <c r="I1252" s="190">
        <f t="shared" si="19"/>
        <v>0</v>
      </c>
    </row>
    <row r="1253" spans="1:9" ht="12.75" customHeight="1">
      <c r="A1253" s="2">
        <v>1235</v>
      </c>
      <c r="B1253" s="3" t="s">
        <v>5843</v>
      </c>
      <c r="C1253" s="3" t="s">
        <v>5844</v>
      </c>
      <c r="D1253" s="3" t="s">
        <v>5845</v>
      </c>
      <c r="E1253" s="3" t="s">
        <v>5846</v>
      </c>
      <c r="F1253" s="685" t="s">
        <v>14747</v>
      </c>
      <c r="H1253" s="190">
        <v>7.33</v>
      </c>
      <c r="I1253" s="190">
        <f t="shared" si="19"/>
        <v>0</v>
      </c>
    </row>
    <row r="1254" spans="1:9" ht="12.75" customHeight="1">
      <c r="A1254" s="2">
        <v>1236</v>
      </c>
      <c r="B1254" s="3" t="s">
        <v>5847</v>
      </c>
      <c r="C1254" s="3" t="s">
        <v>5848</v>
      </c>
      <c r="D1254" s="3" t="s">
        <v>5849</v>
      </c>
      <c r="E1254" s="3" t="s">
        <v>5850</v>
      </c>
      <c r="F1254" s="357" t="s">
        <v>14747</v>
      </c>
      <c r="I1254" s="190">
        <f t="shared" si="19"/>
        <v>0</v>
      </c>
    </row>
    <row r="1255" spans="1:9" ht="12.75" customHeight="1">
      <c r="A1255" s="2">
        <v>1237</v>
      </c>
      <c r="B1255" s="3" t="s">
        <v>5851</v>
      </c>
      <c r="C1255" s="3" t="s">
        <v>5852</v>
      </c>
      <c r="D1255" s="3" t="s">
        <v>5853</v>
      </c>
      <c r="E1255" s="3" t="s">
        <v>5854</v>
      </c>
      <c r="F1255" s="685" t="s">
        <v>14747</v>
      </c>
      <c r="H1255" s="190">
        <v>14.12</v>
      </c>
      <c r="I1255" s="190">
        <f t="shared" si="19"/>
        <v>0</v>
      </c>
    </row>
    <row r="1256" spans="1:9" ht="12.75" customHeight="1">
      <c r="A1256" s="2">
        <v>1238</v>
      </c>
      <c r="B1256" s="3" t="s">
        <v>5855</v>
      </c>
      <c r="C1256" s="3" t="s">
        <v>5856</v>
      </c>
      <c r="D1256" s="3"/>
      <c r="E1256" s="3" t="s">
        <v>5857</v>
      </c>
      <c r="F1256" s="357" t="s">
        <v>14747</v>
      </c>
      <c r="I1256" s="190">
        <f t="shared" si="19"/>
        <v>0</v>
      </c>
    </row>
    <row r="1257" spans="1:9" ht="12.75" customHeight="1">
      <c r="A1257" s="2">
        <v>1239</v>
      </c>
      <c r="B1257" s="3" t="s">
        <v>5858</v>
      </c>
      <c r="C1257" s="3" t="s">
        <v>5859</v>
      </c>
      <c r="D1257" s="3" t="s">
        <v>5860</v>
      </c>
      <c r="E1257" s="3" t="s">
        <v>5861</v>
      </c>
      <c r="F1257" s="357" t="s">
        <v>14747</v>
      </c>
      <c r="I1257" s="190">
        <f t="shared" si="19"/>
        <v>0</v>
      </c>
    </row>
    <row r="1258" spans="1:9" ht="12.75" customHeight="1">
      <c r="A1258" s="2">
        <v>1240</v>
      </c>
      <c r="B1258" s="3" t="s">
        <v>5862</v>
      </c>
      <c r="C1258" s="3" t="s">
        <v>5863</v>
      </c>
      <c r="D1258" s="3" t="s">
        <v>5864</v>
      </c>
      <c r="E1258" s="3" t="s">
        <v>5865</v>
      </c>
      <c r="F1258" s="357" t="s">
        <v>14747</v>
      </c>
      <c r="I1258" s="190">
        <f t="shared" si="19"/>
        <v>0</v>
      </c>
    </row>
    <row r="1259" spans="1:9" ht="12.75" customHeight="1">
      <c r="A1259" s="2">
        <v>1241</v>
      </c>
      <c r="B1259" s="3" t="s">
        <v>5866</v>
      </c>
      <c r="C1259" s="3" t="s">
        <v>5867</v>
      </c>
      <c r="D1259" s="3" t="s">
        <v>5868</v>
      </c>
      <c r="E1259" s="3" t="s">
        <v>5869</v>
      </c>
      <c r="F1259" s="357" t="s">
        <v>14747</v>
      </c>
      <c r="I1259" s="190">
        <f t="shared" si="19"/>
        <v>0</v>
      </c>
    </row>
    <row r="1260" spans="1:9" ht="12.75" customHeight="1">
      <c r="A1260" s="2">
        <v>1242</v>
      </c>
      <c r="B1260" s="3" t="s">
        <v>5870</v>
      </c>
      <c r="C1260" s="3" t="s">
        <v>5871</v>
      </c>
      <c r="D1260" s="3" t="s">
        <v>5872</v>
      </c>
      <c r="E1260" s="3" t="s">
        <v>5873</v>
      </c>
      <c r="F1260" s="357" t="s">
        <v>14747</v>
      </c>
      <c r="I1260" s="190">
        <f t="shared" si="19"/>
        <v>0</v>
      </c>
    </row>
    <row r="1261" spans="1:9" ht="12.75" customHeight="1">
      <c r="A1261" s="2">
        <v>1243</v>
      </c>
      <c r="B1261" s="3" t="s">
        <v>5874</v>
      </c>
      <c r="C1261" s="3" t="s">
        <v>5875</v>
      </c>
      <c r="D1261" s="3" t="s">
        <v>5876</v>
      </c>
      <c r="E1261" s="3" t="s">
        <v>5877</v>
      </c>
      <c r="F1261" s="357" t="s">
        <v>14747</v>
      </c>
      <c r="I1261" s="190">
        <f t="shared" si="19"/>
        <v>0</v>
      </c>
    </row>
    <row r="1262" spans="1:9" ht="12.75" customHeight="1">
      <c r="A1262" s="2">
        <v>1244</v>
      </c>
      <c r="B1262" s="3" t="s">
        <v>5878</v>
      </c>
      <c r="C1262" s="3" t="s">
        <v>5879</v>
      </c>
      <c r="D1262" s="3" t="s">
        <v>5880</v>
      </c>
      <c r="E1262" s="3" t="s">
        <v>5881</v>
      </c>
      <c r="F1262" s="357" t="s">
        <v>14747</v>
      </c>
      <c r="I1262" s="190">
        <f t="shared" si="19"/>
        <v>0</v>
      </c>
    </row>
    <row r="1263" spans="1:9" ht="12.75" customHeight="1">
      <c r="A1263" s="2">
        <v>1245</v>
      </c>
      <c r="B1263" s="3" t="s">
        <v>5882</v>
      </c>
      <c r="C1263" s="3" t="s">
        <v>5883</v>
      </c>
      <c r="D1263" s="3" t="s">
        <v>5884</v>
      </c>
      <c r="E1263" s="3" t="s">
        <v>5885</v>
      </c>
      <c r="F1263" s="357" t="s">
        <v>14747</v>
      </c>
      <c r="I1263" s="190">
        <f t="shared" si="19"/>
        <v>0</v>
      </c>
    </row>
    <row r="1264" spans="1:9" ht="12.75" customHeight="1">
      <c r="A1264" s="2">
        <v>1246</v>
      </c>
      <c r="B1264" s="3" t="s">
        <v>5886</v>
      </c>
      <c r="C1264" s="3" t="s">
        <v>5887</v>
      </c>
      <c r="D1264" s="3" t="s">
        <v>5888</v>
      </c>
      <c r="E1264" s="3" t="s">
        <v>5889</v>
      </c>
      <c r="F1264" s="357" t="s">
        <v>14747</v>
      </c>
      <c r="I1264" s="190">
        <f t="shared" si="19"/>
        <v>0</v>
      </c>
    </row>
    <row r="1265" spans="1:9" ht="12.75" customHeight="1">
      <c r="A1265" s="2">
        <v>1247</v>
      </c>
      <c r="B1265" s="3" t="s">
        <v>5890</v>
      </c>
      <c r="C1265" s="3" t="s">
        <v>5891</v>
      </c>
      <c r="D1265" s="3"/>
      <c r="E1265" s="3" t="s">
        <v>5892</v>
      </c>
      <c r="F1265" s="357" t="s">
        <v>14747</v>
      </c>
      <c r="I1265" s="190">
        <f t="shared" si="19"/>
        <v>0</v>
      </c>
    </row>
    <row r="1266" spans="1:9" ht="12.75" customHeight="1">
      <c r="A1266" s="2">
        <v>1248</v>
      </c>
      <c r="B1266" s="3" t="s">
        <v>5893</v>
      </c>
      <c r="C1266" s="3" t="s">
        <v>5894</v>
      </c>
      <c r="D1266" s="3" t="s">
        <v>5895</v>
      </c>
      <c r="E1266" s="3" t="s">
        <v>5896</v>
      </c>
      <c r="F1266" s="357" t="s">
        <v>14747</v>
      </c>
      <c r="I1266" s="190">
        <f t="shared" si="19"/>
        <v>0</v>
      </c>
    </row>
    <row r="1267" spans="1:9" ht="12.75" customHeight="1">
      <c r="A1267" s="2">
        <v>1249</v>
      </c>
      <c r="B1267" s="3" t="s">
        <v>5897</v>
      </c>
      <c r="C1267" s="3" t="s">
        <v>5898</v>
      </c>
      <c r="D1267" s="3" t="s">
        <v>5899</v>
      </c>
      <c r="E1267" s="3" t="s">
        <v>5900</v>
      </c>
      <c r="F1267" s="357" t="s">
        <v>14747</v>
      </c>
      <c r="I1267" s="190">
        <f t="shared" si="19"/>
        <v>0</v>
      </c>
    </row>
    <row r="1268" spans="1:9" ht="12.75" customHeight="1">
      <c r="A1268" s="2">
        <v>1250</v>
      </c>
      <c r="B1268" s="3" t="s">
        <v>5901</v>
      </c>
      <c r="C1268" s="3" t="s">
        <v>5902</v>
      </c>
      <c r="D1268" s="3" t="s">
        <v>5903</v>
      </c>
      <c r="E1268" s="3" t="s">
        <v>5904</v>
      </c>
      <c r="F1268" s="357" t="s">
        <v>14747</v>
      </c>
      <c r="I1268" s="190">
        <f t="shared" si="19"/>
        <v>0</v>
      </c>
    </row>
    <row r="1269" spans="1:9" ht="12.75" customHeight="1">
      <c r="A1269" s="2">
        <v>1251</v>
      </c>
      <c r="B1269" s="3" t="s">
        <v>5905</v>
      </c>
      <c r="C1269" s="3" t="s">
        <v>5906</v>
      </c>
      <c r="D1269" s="3" t="s">
        <v>5907</v>
      </c>
      <c r="E1269" s="3" t="s">
        <v>5908</v>
      </c>
      <c r="F1269" s="357" t="s">
        <v>14747</v>
      </c>
      <c r="I1269" s="190">
        <f t="shared" si="19"/>
        <v>0</v>
      </c>
    </row>
    <row r="1270" spans="1:9" ht="12.75" customHeight="1">
      <c r="A1270" s="2">
        <v>1252</v>
      </c>
      <c r="B1270" s="3" t="s">
        <v>5909</v>
      </c>
      <c r="C1270" s="3" t="s">
        <v>5910</v>
      </c>
      <c r="D1270" s="3"/>
      <c r="E1270" s="3" t="s">
        <v>5911</v>
      </c>
      <c r="F1270" s="357" t="s">
        <v>14747</v>
      </c>
      <c r="I1270" s="190">
        <f t="shared" si="19"/>
        <v>0</v>
      </c>
    </row>
    <row r="1271" spans="1:9" ht="12.75" customHeight="1">
      <c r="A1271" s="2">
        <v>1253</v>
      </c>
      <c r="B1271" s="3" t="s">
        <v>5912</v>
      </c>
      <c r="C1271" s="3" t="s">
        <v>5913</v>
      </c>
      <c r="D1271" s="3"/>
      <c r="E1271" s="3" t="s">
        <v>5914</v>
      </c>
      <c r="F1271" s="357" t="s">
        <v>14747</v>
      </c>
      <c r="I1271" s="190">
        <f t="shared" si="19"/>
        <v>0</v>
      </c>
    </row>
    <row r="1272" spans="1:9" ht="12.75" customHeight="1">
      <c r="A1272" s="2">
        <v>1254</v>
      </c>
      <c r="B1272" s="3" t="s">
        <v>5915</v>
      </c>
      <c r="C1272" s="3" t="s">
        <v>5916</v>
      </c>
      <c r="D1272" s="3"/>
      <c r="E1272" s="3" t="s">
        <v>5917</v>
      </c>
      <c r="F1272" s="357" t="s">
        <v>14747</v>
      </c>
      <c r="I1272" s="190">
        <f t="shared" si="19"/>
        <v>0</v>
      </c>
    </row>
    <row r="1273" spans="1:9" ht="12.75" customHeight="1">
      <c r="A1273" s="2">
        <v>1255</v>
      </c>
      <c r="B1273" s="3" t="s">
        <v>5918</v>
      </c>
      <c r="C1273" s="3" t="s">
        <v>5919</v>
      </c>
      <c r="D1273" s="3" t="s">
        <v>5920</v>
      </c>
      <c r="E1273" s="3" t="s">
        <v>5921</v>
      </c>
      <c r="F1273" s="357" t="s">
        <v>14747</v>
      </c>
      <c r="I1273" s="190">
        <f t="shared" si="19"/>
        <v>0</v>
      </c>
    </row>
    <row r="1274" spans="1:9" ht="12.75" customHeight="1">
      <c r="A1274" s="2">
        <v>1256</v>
      </c>
      <c r="B1274" s="3" t="s">
        <v>5922</v>
      </c>
      <c r="C1274" s="3" t="s">
        <v>5923</v>
      </c>
      <c r="D1274" s="3" t="s">
        <v>5924</v>
      </c>
      <c r="E1274" s="3" t="s">
        <v>5925</v>
      </c>
      <c r="F1274" s="685" t="s">
        <v>721</v>
      </c>
      <c r="H1274" s="190">
        <f>Raccorderia!F52</f>
        <v>2.2999999999999998</v>
      </c>
      <c r="I1274" s="190">
        <f t="shared" si="19"/>
        <v>2.2999999999999998</v>
      </c>
    </row>
    <row r="1275" spans="1:9" ht="12.75" customHeight="1">
      <c r="A1275" s="2">
        <v>1257</v>
      </c>
      <c r="B1275" s="3" t="s">
        <v>5926</v>
      </c>
      <c r="C1275" s="3" t="s">
        <v>5927</v>
      </c>
      <c r="D1275" s="3" t="s">
        <v>5928</v>
      </c>
      <c r="E1275" s="3" t="s">
        <v>5929</v>
      </c>
      <c r="F1275" s="685" t="s">
        <v>721</v>
      </c>
      <c r="H1275" s="190">
        <f>Raccorderia!F53</f>
        <v>1.68</v>
      </c>
      <c r="I1275" s="190">
        <f t="shared" si="19"/>
        <v>1.68</v>
      </c>
    </row>
    <row r="1276" spans="1:9" ht="12.75" customHeight="1">
      <c r="A1276" s="2">
        <v>1258</v>
      </c>
      <c r="B1276" s="3" t="s">
        <v>5930</v>
      </c>
      <c r="C1276" s="3" t="s">
        <v>5931</v>
      </c>
      <c r="D1276" s="3" t="s">
        <v>5932</v>
      </c>
      <c r="E1276" s="3" t="s">
        <v>5933</v>
      </c>
      <c r="F1276" s="685" t="s">
        <v>721</v>
      </c>
      <c r="H1276" s="190">
        <f>Raccorderia!F54</f>
        <v>2.77</v>
      </c>
      <c r="I1276" s="190">
        <f t="shared" si="19"/>
        <v>2.77</v>
      </c>
    </row>
    <row r="1277" spans="1:9" ht="12.75" customHeight="1">
      <c r="A1277" s="2">
        <v>1259</v>
      </c>
      <c r="B1277" s="3" t="s">
        <v>5934</v>
      </c>
      <c r="C1277" s="3" t="s">
        <v>5935</v>
      </c>
      <c r="D1277" s="3" t="s">
        <v>5936</v>
      </c>
      <c r="E1277" s="3" t="s">
        <v>5937</v>
      </c>
      <c r="F1277" s="685" t="s">
        <v>721</v>
      </c>
      <c r="H1277" s="190">
        <f>Raccorderia!F55</f>
        <v>2.68</v>
      </c>
      <c r="I1277" s="190">
        <f t="shared" si="19"/>
        <v>2.68</v>
      </c>
    </row>
    <row r="1278" spans="1:9" ht="12.75" customHeight="1">
      <c r="A1278" s="2">
        <v>1260</v>
      </c>
      <c r="B1278" s="3" t="s">
        <v>5938</v>
      </c>
      <c r="C1278" s="3" t="s">
        <v>5939</v>
      </c>
      <c r="D1278" s="3" t="s">
        <v>5940</v>
      </c>
      <c r="E1278" s="3" t="s">
        <v>5941</v>
      </c>
      <c r="F1278" s="685" t="s">
        <v>721</v>
      </c>
      <c r="H1278" s="190">
        <f>Raccorderia!F56</f>
        <v>4.7</v>
      </c>
      <c r="I1278" s="190">
        <f t="shared" si="19"/>
        <v>4.7</v>
      </c>
    </row>
    <row r="1279" spans="1:9" ht="12.75" customHeight="1">
      <c r="A1279" s="2">
        <v>1261</v>
      </c>
      <c r="B1279" s="3" t="s">
        <v>5942</v>
      </c>
      <c r="C1279" s="3" t="s">
        <v>5943</v>
      </c>
      <c r="D1279" s="3" t="s">
        <v>5944</v>
      </c>
      <c r="E1279" s="3" t="s">
        <v>5945</v>
      </c>
      <c r="F1279" s="685" t="s">
        <v>721</v>
      </c>
      <c r="H1279" s="190">
        <f>Raccorderia!F57</f>
        <v>2.2400000000000002</v>
      </c>
      <c r="I1279" s="190">
        <f t="shared" si="19"/>
        <v>2.2400000000000002</v>
      </c>
    </row>
    <row r="1280" spans="1:9" ht="12.75" customHeight="1">
      <c r="A1280" s="2">
        <v>1262</v>
      </c>
      <c r="B1280" s="3" t="s">
        <v>5946</v>
      </c>
      <c r="C1280" s="3" t="s">
        <v>5947</v>
      </c>
      <c r="D1280" s="3" t="s">
        <v>5948</v>
      </c>
      <c r="E1280" s="3" t="s">
        <v>5949</v>
      </c>
      <c r="F1280" s="685" t="s">
        <v>721</v>
      </c>
      <c r="H1280" s="190">
        <f>Raccorderia!F58</f>
        <v>2.46</v>
      </c>
      <c r="I1280" s="190">
        <f t="shared" si="19"/>
        <v>2.46</v>
      </c>
    </row>
    <row r="1281" spans="1:9" ht="12.75" customHeight="1">
      <c r="A1281" s="2">
        <v>1263</v>
      </c>
      <c r="B1281" s="3" t="s">
        <v>5950</v>
      </c>
      <c r="C1281" s="3" t="s">
        <v>5951</v>
      </c>
      <c r="D1281" s="3" t="s">
        <v>5952</v>
      </c>
      <c r="E1281" s="3" t="s">
        <v>5953</v>
      </c>
      <c r="F1281" s="685" t="s">
        <v>721</v>
      </c>
      <c r="H1281" s="190">
        <f>Raccorderia!F59</f>
        <v>2.91</v>
      </c>
      <c r="I1281" s="190">
        <f t="shared" si="19"/>
        <v>2.91</v>
      </c>
    </row>
    <row r="1282" spans="1:9" ht="12.75" customHeight="1">
      <c r="A1282" s="2">
        <v>1264</v>
      </c>
      <c r="B1282" s="3" t="s">
        <v>5954</v>
      </c>
      <c r="C1282" s="3" t="s">
        <v>5955</v>
      </c>
      <c r="D1282" s="3" t="s">
        <v>5956</v>
      </c>
      <c r="E1282" s="3" t="s">
        <v>5957</v>
      </c>
      <c r="F1282" s="685" t="s">
        <v>14747</v>
      </c>
      <c r="H1282" s="190">
        <v>2.86</v>
      </c>
      <c r="I1282" s="190">
        <f t="shared" si="19"/>
        <v>0</v>
      </c>
    </row>
    <row r="1283" spans="1:9" ht="12.75" customHeight="1">
      <c r="A1283" s="2">
        <v>1265</v>
      </c>
      <c r="B1283" s="3" t="s">
        <v>5958</v>
      </c>
      <c r="C1283" s="3" t="s">
        <v>5959</v>
      </c>
      <c r="D1283" s="3" t="s">
        <v>5960</v>
      </c>
      <c r="E1283" s="3" t="s">
        <v>5961</v>
      </c>
      <c r="F1283" s="685" t="s">
        <v>14747</v>
      </c>
      <c r="H1283" s="190">
        <v>3.12</v>
      </c>
      <c r="I1283" s="190">
        <f t="shared" si="19"/>
        <v>0</v>
      </c>
    </row>
    <row r="1284" spans="1:9" ht="12.75" customHeight="1">
      <c r="A1284" s="2">
        <v>1266</v>
      </c>
      <c r="B1284" s="3" t="s">
        <v>5962</v>
      </c>
      <c r="C1284" s="3" t="s">
        <v>5963</v>
      </c>
      <c r="D1284" s="3" t="s">
        <v>5964</v>
      </c>
      <c r="E1284" s="3" t="s">
        <v>5965</v>
      </c>
      <c r="F1284" s="685" t="s">
        <v>14747</v>
      </c>
      <c r="H1284" s="190">
        <v>3.12</v>
      </c>
      <c r="I1284" s="190">
        <f t="shared" si="19"/>
        <v>0</v>
      </c>
    </row>
    <row r="1285" spans="1:9" ht="12.75" customHeight="1">
      <c r="A1285" s="2">
        <v>1267</v>
      </c>
      <c r="B1285" s="3" t="s">
        <v>5966</v>
      </c>
      <c r="C1285" s="3" t="s">
        <v>5967</v>
      </c>
      <c r="D1285" s="3" t="s">
        <v>5968</v>
      </c>
      <c r="E1285" s="3" t="s">
        <v>5969</v>
      </c>
      <c r="F1285" s="685" t="s">
        <v>14747</v>
      </c>
      <c r="H1285" s="190">
        <v>3.84</v>
      </c>
      <c r="I1285" s="190">
        <f t="shared" si="19"/>
        <v>0</v>
      </c>
    </row>
    <row r="1286" spans="1:9" ht="12.75" customHeight="1">
      <c r="A1286" s="2">
        <v>1268</v>
      </c>
      <c r="B1286" s="3" t="s">
        <v>5970</v>
      </c>
      <c r="C1286" s="3" t="s">
        <v>5971</v>
      </c>
      <c r="D1286" s="3" t="s">
        <v>5972</v>
      </c>
      <c r="E1286" s="3" t="s">
        <v>5973</v>
      </c>
      <c r="F1286" s="685" t="s">
        <v>14747</v>
      </c>
      <c r="H1286" s="190">
        <v>10.34</v>
      </c>
      <c r="I1286" s="190">
        <f t="shared" si="19"/>
        <v>0</v>
      </c>
    </row>
    <row r="1287" spans="1:9" ht="12.75" customHeight="1">
      <c r="A1287" s="2">
        <v>1269</v>
      </c>
      <c r="B1287" s="3" t="s">
        <v>5974</v>
      </c>
      <c r="C1287" s="3" t="s">
        <v>5975</v>
      </c>
      <c r="D1287" s="3" t="s">
        <v>5976</v>
      </c>
      <c r="E1287" s="3" t="s">
        <v>5977</v>
      </c>
      <c r="F1287" s="357" t="s">
        <v>14747</v>
      </c>
      <c r="I1287" s="190">
        <f t="shared" si="19"/>
        <v>0</v>
      </c>
    </row>
    <row r="1288" spans="1:9" ht="12.75" customHeight="1">
      <c r="A1288" s="2">
        <v>1270</v>
      </c>
      <c r="B1288" s="3" t="s">
        <v>5978</v>
      </c>
      <c r="C1288" s="3" t="s">
        <v>5979</v>
      </c>
      <c r="D1288" s="3" t="s">
        <v>5980</v>
      </c>
      <c r="E1288" s="3" t="s">
        <v>5981</v>
      </c>
      <c r="F1288" s="357" t="s">
        <v>14747</v>
      </c>
      <c r="I1288" s="190">
        <f t="shared" si="19"/>
        <v>0</v>
      </c>
    </row>
    <row r="1289" spans="1:9" ht="12.75" customHeight="1">
      <c r="A1289" s="2">
        <v>1271</v>
      </c>
      <c r="B1289" s="3" t="s">
        <v>5982</v>
      </c>
      <c r="C1289" s="3" t="s">
        <v>5983</v>
      </c>
      <c r="D1289" s="3" t="s">
        <v>5984</v>
      </c>
      <c r="E1289" s="3" t="s">
        <v>5985</v>
      </c>
      <c r="F1289" s="357" t="s">
        <v>14747</v>
      </c>
      <c r="I1289" s="190">
        <f t="shared" si="19"/>
        <v>0</v>
      </c>
    </row>
    <row r="1290" spans="1:9" ht="12.75" customHeight="1">
      <c r="A1290" s="2">
        <v>1272</v>
      </c>
      <c r="B1290" s="3" t="s">
        <v>5986</v>
      </c>
      <c r="C1290" s="3" t="s">
        <v>5987</v>
      </c>
      <c r="D1290" s="3"/>
      <c r="E1290" s="3" t="s">
        <v>5988</v>
      </c>
      <c r="F1290" s="357" t="s">
        <v>14747</v>
      </c>
      <c r="I1290" s="190">
        <f t="shared" si="19"/>
        <v>0</v>
      </c>
    </row>
    <row r="1291" spans="1:9" ht="12.75" customHeight="1">
      <c r="A1291" s="2">
        <v>1273</v>
      </c>
      <c r="B1291" s="3" t="s">
        <v>5989</v>
      </c>
      <c r="C1291" s="3" t="s">
        <v>5990</v>
      </c>
      <c r="D1291" s="3" t="s">
        <v>5991</v>
      </c>
      <c r="E1291" s="3" t="s">
        <v>5992</v>
      </c>
      <c r="F1291" s="357" t="s">
        <v>14747</v>
      </c>
      <c r="I1291" s="190">
        <f t="shared" si="19"/>
        <v>0</v>
      </c>
    </row>
    <row r="1292" spans="1:9" ht="12.75" customHeight="1">
      <c r="A1292" s="2">
        <v>1274</v>
      </c>
      <c r="B1292" s="3" t="s">
        <v>2176</v>
      </c>
      <c r="C1292" s="3" t="s">
        <v>2177</v>
      </c>
      <c r="D1292" s="3" t="s">
        <v>2178</v>
      </c>
      <c r="E1292" s="3" t="s">
        <v>2179</v>
      </c>
      <c r="F1292" s="685" t="s">
        <v>14747</v>
      </c>
      <c r="H1292" s="190">
        <v>2.77</v>
      </c>
      <c r="I1292" s="190">
        <f t="shared" si="19"/>
        <v>0</v>
      </c>
    </row>
    <row r="1293" spans="1:9" ht="12.75" customHeight="1">
      <c r="A1293" s="2">
        <v>1275</v>
      </c>
      <c r="B1293" s="3" t="s">
        <v>2180</v>
      </c>
      <c r="C1293" s="3" t="s">
        <v>2181</v>
      </c>
      <c r="D1293" s="3" t="s">
        <v>2182</v>
      </c>
      <c r="E1293" s="3" t="s">
        <v>2183</v>
      </c>
      <c r="F1293" s="357" t="s">
        <v>14747</v>
      </c>
      <c r="I1293" s="190">
        <f t="shared" si="19"/>
        <v>0</v>
      </c>
    </row>
    <row r="1294" spans="1:9" ht="12.75" customHeight="1">
      <c r="A1294" s="2">
        <v>1276</v>
      </c>
      <c r="B1294" s="3" t="s">
        <v>2184</v>
      </c>
      <c r="C1294" s="3" t="s">
        <v>2185</v>
      </c>
      <c r="D1294" s="3" t="s">
        <v>2186</v>
      </c>
      <c r="E1294" s="3" t="s">
        <v>2187</v>
      </c>
      <c r="F1294" s="357" t="s">
        <v>14747</v>
      </c>
      <c r="I1294" s="190">
        <f t="shared" si="19"/>
        <v>0</v>
      </c>
    </row>
    <row r="1295" spans="1:9" ht="12.75" customHeight="1">
      <c r="A1295" s="2">
        <v>1277</v>
      </c>
      <c r="B1295" s="3" t="s">
        <v>2188</v>
      </c>
      <c r="C1295" s="3" t="s">
        <v>2189</v>
      </c>
      <c r="D1295" s="3" t="s">
        <v>2190</v>
      </c>
      <c r="E1295" s="3" t="s">
        <v>2191</v>
      </c>
      <c r="F1295" s="357" t="s">
        <v>14747</v>
      </c>
      <c r="I1295" s="190">
        <f t="shared" si="19"/>
        <v>0</v>
      </c>
    </row>
    <row r="1296" spans="1:9" ht="12.75" customHeight="1">
      <c r="A1296" s="2">
        <v>1278</v>
      </c>
      <c r="B1296" s="3" t="s">
        <v>2192</v>
      </c>
      <c r="C1296" s="3" t="s">
        <v>2193</v>
      </c>
      <c r="D1296" s="3" t="s">
        <v>2194</v>
      </c>
      <c r="E1296" s="3" t="s">
        <v>2195</v>
      </c>
      <c r="F1296" s="357" t="s">
        <v>14747</v>
      </c>
      <c r="I1296" s="190">
        <f t="shared" si="19"/>
        <v>0</v>
      </c>
    </row>
    <row r="1297" spans="1:9" ht="12.75" customHeight="1">
      <c r="A1297" s="2">
        <v>1279</v>
      </c>
      <c r="B1297" s="3" t="s">
        <v>2196</v>
      </c>
      <c r="C1297" s="3" t="s">
        <v>2197</v>
      </c>
      <c r="D1297" s="3" t="s">
        <v>2198</v>
      </c>
      <c r="E1297" s="3" t="s">
        <v>2199</v>
      </c>
      <c r="F1297" s="357" t="s">
        <v>14747</v>
      </c>
      <c r="I1297" s="190">
        <f t="shared" si="19"/>
        <v>0</v>
      </c>
    </row>
    <row r="1298" spans="1:9" ht="12.75" customHeight="1">
      <c r="A1298" s="2">
        <v>1280</v>
      </c>
      <c r="B1298" s="3" t="s">
        <v>2200</v>
      </c>
      <c r="C1298" s="3" t="s">
        <v>2201</v>
      </c>
      <c r="D1298" s="3" t="s">
        <v>2202</v>
      </c>
      <c r="E1298" s="3" t="s">
        <v>2203</v>
      </c>
      <c r="F1298" s="357" t="s">
        <v>14747</v>
      </c>
      <c r="I1298" s="190">
        <f t="shared" si="19"/>
        <v>0</v>
      </c>
    </row>
    <row r="1299" spans="1:9" ht="12.75" customHeight="1">
      <c r="A1299" s="2">
        <v>1281</v>
      </c>
      <c r="B1299" s="3" t="s">
        <v>2204</v>
      </c>
      <c r="C1299" s="3" t="s">
        <v>2205</v>
      </c>
      <c r="D1299" s="3" t="s">
        <v>2206</v>
      </c>
      <c r="E1299" s="3" t="s">
        <v>2207</v>
      </c>
      <c r="F1299" s="357" t="s">
        <v>14747</v>
      </c>
      <c r="I1299" s="190">
        <f t="shared" si="19"/>
        <v>0</v>
      </c>
    </row>
    <row r="1300" spans="1:9" ht="12.75" customHeight="1">
      <c r="A1300" s="2">
        <v>1282</v>
      </c>
      <c r="B1300" s="3" t="s">
        <v>2208</v>
      </c>
      <c r="C1300" s="3" t="s">
        <v>2209</v>
      </c>
      <c r="D1300" s="3" t="s">
        <v>2210</v>
      </c>
      <c r="E1300" s="3" t="s">
        <v>2211</v>
      </c>
      <c r="F1300" s="685" t="s">
        <v>14747</v>
      </c>
      <c r="H1300" s="190">
        <v>15.34</v>
      </c>
      <c r="I1300" s="190">
        <f t="shared" si="19"/>
        <v>0</v>
      </c>
    </row>
    <row r="1301" spans="1:9" ht="12.75" customHeight="1">
      <c r="A1301" s="2">
        <v>1283</v>
      </c>
      <c r="B1301" s="3" t="s">
        <v>2212</v>
      </c>
      <c r="C1301" s="3" t="s">
        <v>2213</v>
      </c>
      <c r="D1301" s="3" t="s">
        <v>2214</v>
      </c>
      <c r="E1301" s="3" t="s">
        <v>2215</v>
      </c>
      <c r="F1301" s="357" t="s">
        <v>14747</v>
      </c>
      <c r="I1301" s="190">
        <f t="shared" si="19"/>
        <v>0</v>
      </c>
    </row>
    <row r="1302" spans="1:9" ht="12.75" customHeight="1">
      <c r="A1302" s="2">
        <v>1284</v>
      </c>
      <c r="B1302" s="3" t="s">
        <v>2216</v>
      </c>
      <c r="C1302" s="3" t="s">
        <v>2217</v>
      </c>
      <c r="D1302" s="3" t="s">
        <v>2218</v>
      </c>
      <c r="E1302" s="3" t="s">
        <v>2219</v>
      </c>
      <c r="F1302" s="357" t="s">
        <v>14747</v>
      </c>
      <c r="I1302" s="190">
        <f t="shared" si="19"/>
        <v>0</v>
      </c>
    </row>
    <row r="1303" spans="1:9" ht="12.75" customHeight="1">
      <c r="A1303" s="2">
        <v>1285</v>
      </c>
      <c r="B1303" s="3" t="s">
        <v>2220</v>
      </c>
      <c r="C1303" s="3" t="s">
        <v>2221</v>
      </c>
      <c r="D1303" s="3" t="s">
        <v>2222</v>
      </c>
      <c r="E1303" s="3" t="s">
        <v>2223</v>
      </c>
      <c r="F1303" s="357" t="s">
        <v>14747</v>
      </c>
      <c r="I1303" s="190">
        <f t="shared" si="19"/>
        <v>0</v>
      </c>
    </row>
    <row r="1304" spans="1:9" ht="12.75" customHeight="1">
      <c r="A1304" s="2">
        <v>1286</v>
      </c>
      <c r="B1304" s="3" t="s">
        <v>2224</v>
      </c>
      <c r="C1304" s="3" t="s">
        <v>2225</v>
      </c>
      <c r="D1304" s="3" t="s">
        <v>2226</v>
      </c>
      <c r="E1304" s="3" t="s">
        <v>2227</v>
      </c>
      <c r="F1304" s="357" t="s">
        <v>14747</v>
      </c>
      <c r="I1304" s="190">
        <f t="shared" si="19"/>
        <v>0</v>
      </c>
    </row>
    <row r="1305" spans="1:9" ht="12.75" customHeight="1">
      <c r="A1305" s="2">
        <v>1287</v>
      </c>
      <c r="B1305" s="3" t="s">
        <v>2228</v>
      </c>
      <c r="C1305" s="3" t="s">
        <v>2229</v>
      </c>
      <c r="D1305" s="3" t="s">
        <v>2230</v>
      </c>
      <c r="E1305" s="3" t="s">
        <v>2231</v>
      </c>
      <c r="F1305" s="685" t="s">
        <v>14747</v>
      </c>
      <c r="H1305" s="190">
        <v>2.8</v>
      </c>
      <c r="I1305" s="190">
        <f t="shared" si="19"/>
        <v>0</v>
      </c>
    </row>
    <row r="1306" spans="1:9" ht="12.75" customHeight="1">
      <c r="A1306" s="2">
        <v>1288</v>
      </c>
      <c r="B1306" s="3" t="s">
        <v>2232</v>
      </c>
      <c r="C1306" s="3" t="s">
        <v>2233</v>
      </c>
      <c r="D1306" s="3"/>
      <c r="E1306" s="3" t="s">
        <v>2234</v>
      </c>
      <c r="F1306" s="357" t="s">
        <v>14747</v>
      </c>
      <c r="I1306" s="190">
        <f t="shared" si="19"/>
        <v>0</v>
      </c>
    </row>
    <row r="1307" spans="1:9" ht="12.75" customHeight="1">
      <c r="A1307" s="2">
        <v>1289</v>
      </c>
      <c r="B1307" s="3" t="s">
        <v>2235</v>
      </c>
      <c r="C1307" s="3" t="s">
        <v>2236</v>
      </c>
      <c r="D1307" s="3" t="s">
        <v>2237</v>
      </c>
      <c r="E1307" s="3" t="s">
        <v>2238</v>
      </c>
      <c r="F1307" s="357" t="s">
        <v>14747</v>
      </c>
      <c r="I1307" s="190">
        <f t="shared" si="19"/>
        <v>0</v>
      </c>
    </row>
    <row r="1308" spans="1:9" ht="12.75" customHeight="1">
      <c r="A1308" s="2">
        <v>1290</v>
      </c>
      <c r="B1308" s="3" t="s">
        <v>2239</v>
      </c>
      <c r="C1308" s="3" t="s">
        <v>2240</v>
      </c>
      <c r="D1308" s="3" t="s">
        <v>2241</v>
      </c>
      <c r="E1308" s="3" t="s">
        <v>2242</v>
      </c>
      <c r="F1308" s="685" t="s">
        <v>721</v>
      </c>
      <c r="H1308" s="190">
        <v>1.1299999999999999</v>
      </c>
      <c r="I1308" s="190">
        <f t="shared" si="19"/>
        <v>1.1299999999999999</v>
      </c>
    </row>
    <row r="1309" spans="1:9" ht="12.75" customHeight="1">
      <c r="A1309" s="2">
        <v>1290</v>
      </c>
      <c r="B1309" s="3" t="s">
        <v>15220</v>
      </c>
      <c r="C1309" s="3" t="s">
        <v>1455</v>
      </c>
      <c r="D1309" s="3" t="s">
        <v>15239</v>
      </c>
      <c r="E1309" s="3" t="s">
        <v>1098</v>
      </c>
      <c r="F1309" s="685" t="s">
        <v>721</v>
      </c>
      <c r="H1309" s="190">
        <f>Raccorderia!F16</f>
        <v>1.29</v>
      </c>
      <c r="I1309" s="190">
        <f t="shared" ref="I1309" si="20">IF(F1309="KZ",0,G1309+H1309)</f>
        <v>1.29</v>
      </c>
    </row>
    <row r="1310" spans="1:9" ht="12.75" customHeight="1">
      <c r="A1310" s="2">
        <v>1291</v>
      </c>
      <c r="B1310" s="3" t="s">
        <v>2243</v>
      </c>
      <c r="C1310" s="3" t="s">
        <v>2244</v>
      </c>
      <c r="D1310" s="3" t="s">
        <v>2245</v>
      </c>
      <c r="E1310" s="3" t="s">
        <v>2246</v>
      </c>
      <c r="F1310" s="685" t="s">
        <v>721</v>
      </c>
      <c r="H1310" s="190">
        <f>Raccorderia!F17</f>
        <v>1.27</v>
      </c>
      <c r="I1310" s="190">
        <f t="shared" si="19"/>
        <v>1.27</v>
      </c>
    </row>
    <row r="1311" spans="1:9" ht="12.75" customHeight="1">
      <c r="A1311" s="2">
        <v>1292</v>
      </c>
      <c r="B1311" s="3" t="s">
        <v>2247</v>
      </c>
      <c r="C1311" s="3" t="s">
        <v>2248</v>
      </c>
      <c r="D1311" s="3" t="s">
        <v>2249</v>
      </c>
      <c r="E1311" s="3" t="s">
        <v>2250</v>
      </c>
      <c r="F1311" s="685" t="s">
        <v>15246</v>
      </c>
      <c r="I1311" s="190">
        <f t="shared" si="19"/>
        <v>0</v>
      </c>
    </row>
    <row r="1312" spans="1:9" ht="12.75" customHeight="1">
      <c r="A1312" s="2">
        <v>1293</v>
      </c>
      <c r="B1312" s="3" t="s">
        <v>2251</v>
      </c>
      <c r="C1312" s="3" t="s">
        <v>2252</v>
      </c>
      <c r="D1312" s="3" t="s">
        <v>2253</v>
      </c>
      <c r="E1312" s="3" t="s">
        <v>2254</v>
      </c>
      <c r="F1312" s="685" t="s">
        <v>721</v>
      </c>
      <c r="H1312" s="190">
        <f>Raccorderia!F18</f>
        <v>1.36</v>
      </c>
      <c r="I1312" s="190">
        <f t="shared" ref="I1312:I1378" si="21">IF(F1312="KZ",0,G1312+H1312)</f>
        <v>1.36</v>
      </c>
    </row>
    <row r="1313" spans="1:9" ht="12.75" customHeight="1">
      <c r="A1313" s="2">
        <v>1294</v>
      </c>
      <c r="B1313" s="3" t="s">
        <v>2255</v>
      </c>
      <c r="C1313" s="3" t="s">
        <v>2256</v>
      </c>
      <c r="D1313" s="3" t="s">
        <v>2257</v>
      </c>
      <c r="E1313" s="3" t="s">
        <v>2258</v>
      </c>
      <c r="F1313" s="357" t="s">
        <v>14747</v>
      </c>
      <c r="I1313" s="190">
        <f t="shared" si="21"/>
        <v>0</v>
      </c>
    </row>
    <row r="1314" spans="1:9" ht="12.75" customHeight="1">
      <c r="A1314" s="2">
        <v>1295</v>
      </c>
      <c r="B1314" s="3" t="s">
        <v>2259</v>
      </c>
      <c r="C1314" s="3" t="s">
        <v>1455</v>
      </c>
      <c r="D1314" s="3" t="s">
        <v>2261</v>
      </c>
      <c r="E1314" s="3" t="s">
        <v>1098</v>
      </c>
      <c r="F1314" s="685" t="s">
        <v>14747</v>
      </c>
      <c r="H1314" s="190">
        <v>1.85</v>
      </c>
      <c r="I1314" s="190">
        <f t="shared" ref="I1314:I1315" si="22">IF(F1314="KZ",0,G1314+H1314)</f>
        <v>0</v>
      </c>
    </row>
    <row r="1315" spans="1:9" ht="12.75" customHeight="1">
      <c r="A1315" s="2">
        <v>1295</v>
      </c>
      <c r="B1315" s="3" t="s">
        <v>15221</v>
      </c>
      <c r="C1315" s="3" t="s">
        <v>1455</v>
      </c>
      <c r="D1315" s="3" t="s">
        <v>10235</v>
      </c>
      <c r="E1315" s="3" t="s">
        <v>1098</v>
      </c>
      <c r="F1315" s="685" t="s">
        <v>721</v>
      </c>
      <c r="H1315" s="190">
        <f>Raccorderia!F19</f>
        <v>1.86</v>
      </c>
      <c r="I1315" s="190">
        <f t="shared" si="22"/>
        <v>1.86</v>
      </c>
    </row>
    <row r="1316" spans="1:9" ht="12.75" customHeight="1">
      <c r="A1316" s="2">
        <v>1295</v>
      </c>
      <c r="B1316" s="3" t="s">
        <v>15222</v>
      </c>
      <c r="C1316" s="3" t="s">
        <v>2260</v>
      </c>
      <c r="D1316" s="3" t="s">
        <v>10255</v>
      </c>
      <c r="E1316" s="3" t="s">
        <v>2262</v>
      </c>
      <c r="F1316" s="685" t="s">
        <v>721</v>
      </c>
      <c r="H1316" s="190">
        <f>Raccorderia!F20</f>
        <v>2.0299999999999998</v>
      </c>
      <c r="I1316" s="190">
        <f t="shared" si="21"/>
        <v>2.0299999999999998</v>
      </c>
    </row>
    <row r="1317" spans="1:9" ht="12.75" customHeight="1">
      <c r="A1317" s="2">
        <v>1296</v>
      </c>
      <c r="B1317" s="3" t="s">
        <v>2263</v>
      </c>
      <c r="C1317" s="3" t="s">
        <v>2264</v>
      </c>
      <c r="D1317" s="3" t="s">
        <v>2265</v>
      </c>
      <c r="E1317" s="3" t="s">
        <v>2266</v>
      </c>
      <c r="F1317" s="357" t="s">
        <v>14747</v>
      </c>
      <c r="I1317" s="190">
        <f t="shared" si="21"/>
        <v>0</v>
      </c>
    </row>
    <row r="1318" spans="1:9" ht="12.75" customHeight="1">
      <c r="A1318" s="2">
        <v>1297</v>
      </c>
      <c r="B1318" s="3" t="s">
        <v>2267</v>
      </c>
      <c r="C1318" s="3" t="s">
        <v>2268</v>
      </c>
      <c r="D1318" s="3" t="s">
        <v>2269</v>
      </c>
      <c r="E1318" s="3" t="s">
        <v>2270</v>
      </c>
      <c r="F1318" s="685" t="s">
        <v>721</v>
      </c>
      <c r="H1318" s="190">
        <f>Raccorderia!F21</f>
        <v>2.94</v>
      </c>
      <c r="I1318" s="190">
        <f t="shared" si="21"/>
        <v>2.94</v>
      </c>
    </row>
    <row r="1319" spans="1:9" ht="12.75" customHeight="1">
      <c r="A1319" s="2">
        <v>1298</v>
      </c>
      <c r="B1319" s="3" t="s">
        <v>2271</v>
      </c>
      <c r="C1319" s="3" t="s">
        <v>2272</v>
      </c>
      <c r="D1319" s="3" t="s">
        <v>2273</v>
      </c>
      <c r="E1319" s="3" t="s">
        <v>2274</v>
      </c>
      <c r="F1319" s="685" t="s">
        <v>721</v>
      </c>
      <c r="H1319" s="190">
        <f>Raccorderia!F22</f>
        <v>3.86</v>
      </c>
      <c r="I1319" s="190">
        <f t="shared" si="21"/>
        <v>3.86</v>
      </c>
    </row>
    <row r="1320" spans="1:9" ht="12.75" customHeight="1">
      <c r="A1320" s="2">
        <v>1299</v>
      </c>
      <c r="B1320" s="3" t="s">
        <v>2275</v>
      </c>
      <c r="C1320" s="3" t="s">
        <v>1455</v>
      </c>
      <c r="D1320" s="3" t="s">
        <v>2277</v>
      </c>
      <c r="E1320" s="3" t="s">
        <v>1098</v>
      </c>
      <c r="F1320" s="357" t="s">
        <v>14747</v>
      </c>
      <c r="I1320" s="190">
        <f t="shared" ref="I1320" si="23">IF(F1320="KZ",0,G1320+H1320)</f>
        <v>0</v>
      </c>
    </row>
    <row r="1321" spans="1:9" ht="12.75" customHeight="1">
      <c r="A1321" s="2">
        <v>1299</v>
      </c>
      <c r="B1321" s="3" t="s">
        <v>15223</v>
      </c>
      <c r="C1321" s="3" t="s">
        <v>2276</v>
      </c>
      <c r="D1321" s="3" t="s">
        <v>13873</v>
      </c>
      <c r="E1321" s="3" t="s">
        <v>2278</v>
      </c>
      <c r="F1321" s="685" t="s">
        <v>721</v>
      </c>
      <c r="H1321" s="190">
        <f>Raccorderia!F23</f>
        <v>7.45</v>
      </c>
      <c r="I1321" s="190">
        <f t="shared" si="21"/>
        <v>7.45</v>
      </c>
    </row>
    <row r="1322" spans="1:9" ht="12.75" customHeight="1">
      <c r="A1322" s="2">
        <v>1300</v>
      </c>
      <c r="B1322" s="3" t="s">
        <v>2279</v>
      </c>
      <c r="C1322" s="3" t="s">
        <v>6127</v>
      </c>
      <c r="D1322" s="3"/>
      <c r="E1322" s="3" t="s">
        <v>6128</v>
      </c>
      <c r="F1322" s="357" t="s">
        <v>14747</v>
      </c>
      <c r="I1322" s="190">
        <f t="shared" si="21"/>
        <v>0</v>
      </c>
    </row>
    <row r="1323" spans="1:9" ht="12.75" customHeight="1">
      <c r="A1323" s="2">
        <v>1301</v>
      </c>
      <c r="B1323" s="3" t="s">
        <v>6129</v>
      </c>
      <c r="C1323" s="3" t="s">
        <v>6130</v>
      </c>
      <c r="D1323" s="3" t="s">
        <v>6131</v>
      </c>
      <c r="E1323" s="3" t="s">
        <v>6132</v>
      </c>
      <c r="F1323" s="357" t="s">
        <v>14747</v>
      </c>
      <c r="I1323" s="190">
        <f t="shared" si="21"/>
        <v>0</v>
      </c>
    </row>
    <row r="1324" spans="1:9" ht="12.75" customHeight="1">
      <c r="A1324" s="2">
        <v>1302</v>
      </c>
      <c r="B1324" s="3" t="s">
        <v>6133</v>
      </c>
      <c r="C1324" s="3" t="s">
        <v>6134</v>
      </c>
      <c r="D1324" s="3" t="s">
        <v>6135</v>
      </c>
      <c r="E1324" s="3" t="s">
        <v>6136</v>
      </c>
      <c r="F1324" s="357" t="s">
        <v>14747</v>
      </c>
      <c r="I1324" s="190">
        <f t="shared" si="21"/>
        <v>0</v>
      </c>
    </row>
    <row r="1325" spans="1:9" ht="12.75" customHeight="1">
      <c r="A1325" s="2">
        <v>1303</v>
      </c>
      <c r="B1325" s="3" t="s">
        <v>6137</v>
      </c>
      <c r="C1325" s="3" t="s">
        <v>6138</v>
      </c>
      <c r="D1325" s="3" t="s">
        <v>6139</v>
      </c>
      <c r="E1325" s="3" t="s">
        <v>6140</v>
      </c>
      <c r="F1325" s="357" t="s">
        <v>14747</v>
      </c>
      <c r="I1325" s="190">
        <f t="shared" si="21"/>
        <v>0</v>
      </c>
    </row>
    <row r="1326" spans="1:9" ht="12.75" customHeight="1">
      <c r="A1326" s="2">
        <v>1304</v>
      </c>
      <c r="B1326" s="3" t="s">
        <v>6141</v>
      </c>
      <c r="C1326" s="3" t="s">
        <v>6142</v>
      </c>
      <c r="D1326" s="3" t="s">
        <v>6143</v>
      </c>
      <c r="E1326" s="3" t="s">
        <v>6144</v>
      </c>
      <c r="F1326" s="357" t="s">
        <v>14747</v>
      </c>
      <c r="I1326" s="190">
        <f t="shared" si="21"/>
        <v>0</v>
      </c>
    </row>
    <row r="1327" spans="1:9" ht="12.75" customHeight="1">
      <c r="A1327" s="2">
        <v>1305</v>
      </c>
      <c r="B1327" s="3" t="s">
        <v>6145</v>
      </c>
      <c r="C1327" s="3" t="s">
        <v>6146</v>
      </c>
      <c r="D1327" s="3"/>
      <c r="E1327" s="3" t="s">
        <v>6147</v>
      </c>
      <c r="F1327" s="357" t="s">
        <v>14747</v>
      </c>
      <c r="I1327" s="190">
        <f t="shared" si="21"/>
        <v>0</v>
      </c>
    </row>
    <row r="1328" spans="1:9" ht="12.75" customHeight="1">
      <c r="A1328" s="2">
        <v>1306</v>
      </c>
      <c r="B1328" s="3" t="s">
        <v>6148</v>
      </c>
      <c r="C1328" s="3" t="s">
        <v>6149</v>
      </c>
      <c r="D1328" s="3" t="s">
        <v>6150</v>
      </c>
      <c r="E1328" s="3" t="s">
        <v>6151</v>
      </c>
      <c r="F1328" s="357" t="s">
        <v>14747</v>
      </c>
      <c r="I1328" s="190">
        <f t="shared" si="21"/>
        <v>0</v>
      </c>
    </row>
    <row r="1329" spans="1:9" ht="12.75" customHeight="1">
      <c r="A1329" s="2">
        <v>1307</v>
      </c>
      <c r="B1329" s="3" t="s">
        <v>6152</v>
      </c>
      <c r="C1329" s="3" t="s">
        <v>6153</v>
      </c>
      <c r="D1329" s="3" t="s">
        <v>6154</v>
      </c>
      <c r="E1329" s="3" t="s">
        <v>6155</v>
      </c>
      <c r="H1329" s="190">
        <f>Raccorderia!F24</f>
        <v>1.27</v>
      </c>
      <c r="I1329" s="190">
        <f t="shared" si="21"/>
        <v>1.27</v>
      </c>
    </row>
    <row r="1330" spans="1:9" ht="12.75" customHeight="1">
      <c r="A1330" s="2">
        <v>1308</v>
      </c>
      <c r="B1330" s="3" t="s">
        <v>6156</v>
      </c>
      <c r="C1330" s="3" t="s">
        <v>6157</v>
      </c>
      <c r="D1330" s="3" t="s">
        <v>6158</v>
      </c>
      <c r="E1330" s="3" t="s">
        <v>6159</v>
      </c>
      <c r="F1330" s="357" t="s">
        <v>14747</v>
      </c>
      <c r="I1330" s="190">
        <f t="shared" si="21"/>
        <v>0</v>
      </c>
    </row>
    <row r="1331" spans="1:9" ht="12.75" customHeight="1">
      <c r="A1331" s="2">
        <v>1309</v>
      </c>
      <c r="B1331" s="3" t="s">
        <v>6160</v>
      </c>
      <c r="C1331" s="3" t="s">
        <v>9637</v>
      </c>
      <c r="D1331" s="3" t="s">
        <v>9638</v>
      </c>
      <c r="E1331" s="3" t="s">
        <v>9639</v>
      </c>
      <c r="H1331" s="190">
        <f>Raccorderia!F25</f>
        <v>1.29</v>
      </c>
      <c r="I1331" s="190">
        <f t="shared" si="21"/>
        <v>1.29</v>
      </c>
    </row>
    <row r="1332" spans="1:9" ht="12.75" customHeight="1">
      <c r="A1332" s="2">
        <v>1310</v>
      </c>
      <c r="B1332" s="3" t="s">
        <v>9640</v>
      </c>
      <c r="C1332" s="3" t="s">
        <v>9641</v>
      </c>
      <c r="D1332" s="3" t="s">
        <v>9642</v>
      </c>
      <c r="E1332" s="3" t="s">
        <v>9643</v>
      </c>
      <c r="F1332" s="685" t="s">
        <v>721</v>
      </c>
      <c r="H1332" s="190">
        <f>Raccorderia!F26</f>
        <v>1.41</v>
      </c>
      <c r="I1332" s="190">
        <f t="shared" si="21"/>
        <v>1.41</v>
      </c>
    </row>
    <row r="1333" spans="1:9" ht="12.75" customHeight="1">
      <c r="A1333" s="2">
        <v>1311</v>
      </c>
      <c r="B1333" s="3" t="s">
        <v>9644</v>
      </c>
      <c r="C1333" s="3" t="s">
        <v>9645</v>
      </c>
      <c r="D1333" s="3" t="s">
        <v>9646</v>
      </c>
      <c r="E1333" s="3" t="s">
        <v>9647</v>
      </c>
      <c r="H1333" s="190">
        <f>Raccorderia!F27</f>
        <v>1.34</v>
      </c>
      <c r="I1333" s="190">
        <f t="shared" si="21"/>
        <v>1.34</v>
      </c>
    </row>
    <row r="1334" spans="1:9" ht="12.75" customHeight="1">
      <c r="A1334" s="2">
        <v>1312</v>
      </c>
      <c r="B1334" s="3" t="s">
        <v>9648</v>
      </c>
      <c r="C1334" s="3" t="s">
        <v>9649</v>
      </c>
      <c r="D1334" s="3" t="s">
        <v>9650</v>
      </c>
      <c r="E1334" s="3" t="s">
        <v>9651</v>
      </c>
      <c r="F1334" s="357" t="s">
        <v>14747</v>
      </c>
      <c r="I1334" s="190">
        <f t="shared" si="21"/>
        <v>0</v>
      </c>
    </row>
    <row r="1335" spans="1:9" ht="12.75" customHeight="1">
      <c r="A1335" s="2">
        <v>1313</v>
      </c>
      <c r="B1335" s="3" t="s">
        <v>9652</v>
      </c>
      <c r="C1335" s="3" t="s">
        <v>9653</v>
      </c>
      <c r="D1335" s="3" t="s">
        <v>9654</v>
      </c>
      <c r="E1335" s="3" t="s">
        <v>9655</v>
      </c>
      <c r="F1335" s="685" t="s">
        <v>721</v>
      </c>
      <c r="H1335" s="190">
        <f>Raccorderia!F28</f>
        <v>1.65</v>
      </c>
      <c r="I1335" s="190">
        <f t="shared" si="21"/>
        <v>1.65</v>
      </c>
    </row>
    <row r="1336" spans="1:9" ht="12.75" customHeight="1">
      <c r="A1336" s="2">
        <v>1314</v>
      </c>
      <c r="B1336" s="3" t="s">
        <v>9656</v>
      </c>
      <c r="C1336" s="3" t="s">
        <v>9657</v>
      </c>
      <c r="D1336" s="3"/>
      <c r="E1336" s="3" t="s">
        <v>9658</v>
      </c>
      <c r="F1336" s="357" t="s">
        <v>14747</v>
      </c>
      <c r="I1336" s="190">
        <f t="shared" si="21"/>
        <v>0</v>
      </c>
    </row>
    <row r="1337" spans="1:9" ht="12.75" customHeight="1">
      <c r="A1337" s="2">
        <v>1315</v>
      </c>
      <c r="B1337" s="3" t="s">
        <v>9659</v>
      </c>
      <c r="C1337" s="3" t="s">
        <v>9660</v>
      </c>
      <c r="D1337" s="3" t="s">
        <v>9661</v>
      </c>
      <c r="E1337" s="3" t="s">
        <v>9662</v>
      </c>
      <c r="H1337" s="190">
        <f>Raccorderia!F29</f>
        <v>1.5</v>
      </c>
      <c r="I1337" s="190">
        <f t="shared" si="21"/>
        <v>1.5</v>
      </c>
    </row>
    <row r="1338" spans="1:9" ht="12.75" customHeight="1">
      <c r="A1338" s="2">
        <v>1316</v>
      </c>
      <c r="B1338" s="3" t="s">
        <v>9663</v>
      </c>
      <c r="C1338" s="3" t="s">
        <v>9664</v>
      </c>
      <c r="D1338" s="3" t="s">
        <v>9665</v>
      </c>
      <c r="E1338" s="3" t="s">
        <v>9666</v>
      </c>
      <c r="F1338" s="357" t="s">
        <v>14747</v>
      </c>
      <c r="I1338" s="190">
        <f t="shared" si="21"/>
        <v>0</v>
      </c>
    </row>
    <row r="1339" spans="1:9" ht="12.75" customHeight="1">
      <c r="A1339" s="2">
        <v>1317</v>
      </c>
      <c r="B1339" s="3" t="s">
        <v>9667</v>
      </c>
      <c r="C1339" s="3" t="s">
        <v>9668</v>
      </c>
      <c r="D1339" s="3" t="s">
        <v>9669</v>
      </c>
      <c r="E1339" s="3" t="s">
        <v>9670</v>
      </c>
      <c r="F1339" s="357" t="s">
        <v>14747</v>
      </c>
      <c r="I1339" s="190">
        <f t="shared" si="21"/>
        <v>0</v>
      </c>
    </row>
    <row r="1340" spans="1:9" ht="12.75" customHeight="1">
      <c r="A1340" s="2">
        <v>1318</v>
      </c>
      <c r="B1340" s="3" t="s">
        <v>9671</v>
      </c>
      <c r="C1340" s="3" t="s">
        <v>9672</v>
      </c>
      <c r="D1340" s="3" t="s">
        <v>9673</v>
      </c>
      <c r="E1340" s="3" t="s">
        <v>9674</v>
      </c>
      <c r="H1340" s="190">
        <f>Raccorderia!F30</f>
        <v>1.91</v>
      </c>
      <c r="I1340" s="190">
        <f t="shared" si="21"/>
        <v>1.91</v>
      </c>
    </row>
    <row r="1341" spans="1:9" ht="12.75" customHeight="1">
      <c r="A1341" s="2">
        <v>1319</v>
      </c>
      <c r="B1341" s="3" t="s">
        <v>9675</v>
      </c>
      <c r="C1341" s="3" t="s">
        <v>9676</v>
      </c>
      <c r="D1341" s="3" t="s">
        <v>9677</v>
      </c>
      <c r="E1341" s="3" t="s">
        <v>9678</v>
      </c>
      <c r="F1341" s="685" t="s">
        <v>14747</v>
      </c>
      <c r="H1341" s="190">
        <v>3.3</v>
      </c>
      <c r="I1341" s="190">
        <f t="shared" si="21"/>
        <v>0</v>
      </c>
    </row>
    <row r="1342" spans="1:9" ht="12.75" customHeight="1">
      <c r="A1342" s="2">
        <v>1320</v>
      </c>
      <c r="B1342" s="3" t="s">
        <v>9679</v>
      </c>
      <c r="C1342" s="3" t="s">
        <v>9680</v>
      </c>
      <c r="D1342" s="3" t="s">
        <v>9681</v>
      </c>
      <c r="E1342" s="3" t="s">
        <v>9682</v>
      </c>
      <c r="H1342" s="190">
        <f>Raccorderia!F31</f>
        <v>2.19</v>
      </c>
      <c r="I1342" s="190">
        <f t="shared" si="21"/>
        <v>2.19</v>
      </c>
    </row>
    <row r="1343" spans="1:9" ht="12.75" customHeight="1">
      <c r="A1343" s="2">
        <v>1321</v>
      </c>
      <c r="B1343" s="3" t="s">
        <v>9683</v>
      </c>
      <c r="C1343" s="3" t="s">
        <v>9684</v>
      </c>
      <c r="D1343" s="3" t="s">
        <v>9685</v>
      </c>
      <c r="E1343" s="3" t="s">
        <v>9686</v>
      </c>
      <c r="F1343" s="357" t="s">
        <v>14747</v>
      </c>
      <c r="I1343" s="190">
        <f t="shared" si="21"/>
        <v>0</v>
      </c>
    </row>
    <row r="1344" spans="1:9" ht="12.75" customHeight="1">
      <c r="A1344" s="2">
        <v>1322</v>
      </c>
      <c r="B1344" s="3" t="s">
        <v>9687</v>
      </c>
      <c r="C1344" s="3" t="s">
        <v>6204</v>
      </c>
      <c r="D1344" s="3" t="s">
        <v>6205</v>
      </c>
      <c r="E1344" s="3" t="s">
        <v>6206</v>
      </c>
      <c r="F1344" s="357" t="s">
        <v>14747</v>
      </c>
      <c r="I1344" s="190">
        <f t="shared" si="21"/>
        <v>0</v>
      </c>
    </row>
    <row r="1345" spans="1:9" ht="12.75" customHeight="1">
      <c r="A1345" s="2">
        <v>1323</v>
      </c>
      <c r="B1345" s="3" t="s">
        <v>6207</v>
      </c>
      <c r="C1345" s="3" t="s">
        <v>6208</v>
      </c>
      <c r="D1345" s="3" t="s">
        <v>6209</v>
      </c>
      <c r="E1345" s="3" t="s">
        <v>6210</v>
      </c>
      <c r="F1345" s="357" t="s">
        <v>14747</v>
      </c>
      <c r="I1345" s="190">
        <f t="shared" si="21"/>
        <v>0</v>
      </c>
    </row>
    <row r="1346" spans="1:9" ht="12.75" customHeight="1">
      <c r="A1346" s="2">
        <v>1324</v>
      </c>
      <c r="B1346" s="3" t="s">
        <v>6211</v>
      </c>
      <c r="C1346" s="3" t="s">
        <v>6212</v>
      </c>
      <c r="D1346" s="3" t="s">
        <v>6213</v>
      </c>
      <c r="E1346" s="3" t="s">
        <v>6214</v>
      </c>
      <c r="H1346" s="190">
        <f>Raccorderia!F32</f>
        <v>3.08</v>
      </c>
      <c r="I1346" s="190">
        <f t="shared" si="21"/>
        <v>3.08</v>
      </c>
    </row>
    <row r="1347" spans="1:9" ht="12.75" customHeight="1">
      <c r="A1347" s="2">
        <v>1325</v>
      </c>
      <c r="B1347" s="3" t="s">
        <v>6215</v>
      </c>
      <c r="C1347" s="3" t="s">
        <v>6216</v>
      </c>
      <c r="D1347" s="3" t="s">
        <v>6217</v>
      </c>
      <c r="E1347" s="3" t="s">
        <v>6218</v>
      </c>
      <c r="F1347" s="357" t="s">
        <v>14747</v>
      </c>
      <c r="I1347" s="190">
        <f t="shared" si="21"/>
        <v>0</v>
      </c>
    </row>
    <row r="1348" spans="1:9" ht="12.75" customHeight="1">
      <c r="A1348" s="2">
        <v>1326</v>
      </c>
      <c r="B1348" s="3" t="s">
        <v>6219</v>
      </c>
      <c r="C1348" s="3" t="s">
        <v>6220</v>
      </c>
      <c r="D1348" s="3" t="s">
        <v>6221</v>
      </c>
      <c r="E1348" s="3" t="s">
        <v>6222</v>
      </c>
      <c r="H1348" s="190">
        <f>Raccorderia!F33</f>
        <v>4.88</v>
      </c>
      <c r="I1348" s="190">
        <f t="shared" si="21"/>
        <v>4.88</v>
      </c>
    </row>
    <row r="1349" spans="1:9" ht="12.75" customHeight="1">
      <c r="A1349" s="2">
        <v>1327</v>
      </c>
      <c r="B1349" s="3" t="s">
        <v>6223</v>
      </c>
      <c r="C1349" s="3" t="s">
        <v>6224</v>
      </c>
      <c r="D1349" s="3" t="s">
        <v>6225</v>
      </c>
      <c r="E1349" s="3" t="s">
        <v>6226</v>
      </c>
      <c r="F1349" s="357" t="s">
        <v>14747</v>
      </c>
      <c r="I1349" s="190">
        <f t="shared" si="21"/>
        <v>0</v>
      </c>
    </row>
    <row r="1350" spans="1:9" ht="12.75" customHeight="1">
      <c r="A1350" s="2">
        <v>1328</v>
      </c>
      <c r="B1350" s="3" t="s">
        <v>6227</v>
      </c>
      <c r="C1350" s="3" t="s">
        <v>6228</v>
      </c>
      <c r="D1350" s="3" t="s">
        <v>6229</v>
      </c>
      <c r="E1350" s="3" t="s">
        <v>6230</v>
      </c>
      <c r="H1350" s="190">
        <v>11.05</v>
      </c>
      <c r="I1350" s="190">
        <f t="shared" si="21"/>
        <v>11.05</v>
      </c>
    </row>
    <row r="1351" spans="1:9" ht="12.75" customHeight="1">
      <c r="A1351" s="2">
        <v>1329</v>
      </c>
      <c r="B1351" s="3" t="s">
        <v>6231</v>
      </c>
      <c r="C1351" s="3" t="s">
        <v>6232</v>
      </c>
      <c r="D1351" s="3" t="s">
        <v>6233</v>
      </c>
      <c r="E1351" s="3" t="s">
        <v>6234</v>
      </c>
      <c r="F1351" s="357" t="s">
        <v>14747</v>
      </c>
      <c r="I1351" s="190">
        <f t="shared" si="21"/>
        <v>0</v>
      </c>
    </row>
    <row r="1352" spans="1:9" ht="12.75" customHeight="1">
      <c r="A1352" s="2">
        <v>1330</v>
      </c>
      <c r="B1352" s="3" t="s">
        <v>6235</v>
      </c>
      <c r="C1352" s="3" t="s">
        <v>6236</v>
      </c>
      <c r="D1352" s="3" t="s">
        <v>6237</v>
      </c>
      <c r="E1352" s="3" t="s">
        <v>6238</v>
      </c>
      <c r="H1352" s="190">
        <f>Raccorderia!F34</f>
        <v>6.53</v>
      </c>
      <c r="I1352" s="190">
        <f t="shared" si="21"/>
        <v>6.53</v>
      </c>
    </row>
    <row r="1353" spans="1:9" ht="12.75" customHeight="1">
      <c r="A1353" s="2">
        <v>1331</v>
      </c>
      <c r="B1353" s="3" t="s">
        <v>6239</v>
      </c>
      <c r="C1353" s="3" t="s">
        <v>6240</v>
      </c>
      <c r="D1353" s="3" t="s">
        <v>6241</v>
      </c>
      <c r="E1353" s="3" t="s">
        <v>6242</v>
      </c>
      <c r="F1353" s="357" t="s">
        <v>14747</v>
      </c>
      <c r="I1353" s="190">
        <f t="shared" si="21"/>
        <v>0</v>
      </c>
    </row>
    <row r="1354" spans="1:9" ht="12.75" customHeight="1">
      <c r="A1354" s="2">
        <v>1332</v>
      </c>
      <c r="B1354" s="3" t="s">
        <v>6243</v>
      </c>
      <c r="C1354" s="3" t="s">
        <v>6244</v>
      </c>
      <c r="D1354" s="3" t="s">
        <v>6245</v>
      </c>
      <c r="E1354" s="3" t="s">
        <v>6246</v>
      </c>
      <c r="H1354" s="190">
        <f>Raccorderia!F35</f>
        <v>9.9600000000000009</v>
      </c>
      <c r="I1354" s="190">
        <f t="shared" si="21"/>
        <v>9.9600000000000009</v>
      </c>
    </row>
    <row r="1355" spans="1:9" ht="12.75" customHeight="1">
      <c r="A1355" s="2">
        <v>1333</v>
      </c>
      <c r="B1355" s="3" t="s">
        <v>6247</v>
      </c>
      <c r="C1355" s="3" t="s">
        <v>6248</v>
      </c>
      <c r="D1355" s="3" t="s">
        <v>6249</v>
      </c>
      <c r="E1355" s="3" t="s">
        <v>6250</v>
      </c>
      <c r="H1355" s="190">
        <f>Raccorderia!F36</f>
        <v>9.85</v>
      </c>
      <c r="I1355" s="190">
        <f t="shared" si="21"/>
        <v>9.85</v>
      </c>
    </row>
    <row r="1356" spans="1:9" ht="12.75" customHeight="1">
      <c r="A1356" s="2">
        <v>1334</v>
      </c>
      <c r="B1356" s="3" t="s">
        <v>6251</v>
      </c>
      <c r="C1356" s="3" t="s">
        <v>6252</v>
      </c>
      <c r="D1356" s="3" t="s">
        <v>6253</v>
      </c>
      <c r="E1356" s="3" t="s">
        <v>6254</v>
      </c>
      <c r="H1356" s="190">
        <f>Raccorderia!F37</f>
        <v>19.309999999999999</v>
      </c>
      <c r="I1356" s="190">
        <f t="shared" si="21"/>
        <v>19.309999999999999</v>
      </c>
    </row>
    <row r="1357" spans="1:9" ht="12.75" customHeight="1">
      <c r="A1357" s="2">
        <v>1335</v>
      </c>
      <c r="B1357" s="3" t="s">
        <v>6255</v>
      </c>
      <c r="C1357" s="3" t="s">
        <v>6256</v>
      </c>
      <c r="D1357" s="3" t="s">
        <v>6257</v>
      </c>
      <c r="E1357" s="3" t="s">
        <v>6258</v>
      </c>
      <c r="H1357" s="190">
        <f>Raccorderia!F38</f>
        <v>21.24</v>
      </c>
      <c r="I1357" s="190">
        <f t="shared" si="21"/>
        <v>21.24</v>
      </c>
    </row>
    <row r="1358" spans="1:9" ht="12.75" customHeight="1">
      <c r="A1358" s="2">
        <v>1336</v>
      </c>
      <c r="B1358" s="3" t="s">
        <v>6259</v>
      </c>
      <c r="C1358" s="3" t="s">
        <v>6260</v>
      </c>
      <c r="D1358" s="3" t="s">
        <v>6261</v>
      </c>
      <c r="E1358" s="3" t="s">
        <v>6262</v>
      </c>
      <c r="F1358" s="357" t="s">
        <v>14747</v>
      </c>
      <c r="I1358" s="190">
        <f t="shared" si="21"/>
        <v>0</v>
      </c>
    </row>
    <row r="1359" spans="1:9" ht="12.75" customHeight="1">
      <c r="A1359" s="2">
        <v>1337</v>
      </c>
      <c r="B1359" s="3" t="s">
        <v>6263</v>
      </c>
      <c r="C1359" s="3" t="s">
        <v>6264</v>
      </c>
      <c r="D1359" s="3" t="s">
        <v>6265</v>
      </c>
      <c r="E1359" s="3" t="s">
        <v>6266</v>
      </c>
      <c r="F1359" s="685" t="s">
        <v>721</v>
      </c>
      <c r="H1359" s="190">
        <f>Raccorderia!F39</f>
        <v>27.76</v>
      </c>
      <c r="I1359" s="190">
        <f t="shared" si="21"/>
        <v>27.76</v>
      </c>
    </row>
    <row r="1360" spans="1:9" ht="12.75" customHeight="1">
      <c r="A1360" s="2">
        <v>1338</v>
      </c>
      <c r="B1360" s="3" t="s">
        <v>6267</v>
      </c>
      <c r="C1360" s="3" t="s">
        <v>6268</v>
      </c>
      <c r="D1360" s="3" t="s">
        <v>6269</v>
      </c>
      <c r="E1360" s="3" t="s">
        <v>6270</v>
      </c>
      <c r="H1360" s="190">
        <v>62.55</v>
      </c>
      <c r="I1360" s="190">
        <f t="shared" si="21"/>
        <v>62.55</v>
      </c>
    </row>
    <row r="1361" spans="1:9" ht="12.75" customHeight="1">
      <c r="A1361" s="2">
        <v>1339</v>
      </c>
      <c r="B1361" s="3" t="s">
        <v>6271</v>
      </c>
      <c r="C1361" s="3" t="s">
        <v>6272</v>
      </c>
      <c r="D1361" s="3" t="s">
        <v>6273</v>
      </c>
      <c r="E1361" s="3" t="s">
        <v>6274</v>
      </c>
      <c r="F1361" s="685" t="s">
        <v>721</v>
      </c>
      <c r="H1361" s="190">
        <f>Raccorderia!F40</f>
        <v>51.06</v>
      </c>
      <c r="I1361" s="190">
        <f t="shared" si="21"/>
        <v>51.06</v>
      </c>
    </row>
    <row r="1362" spans="1:9" ht="12.75" customHeight="1">
      <c r="A1362" s="2">
        <v>1340</v>
      </c>
      <c r="B1362" s="3" t="s">
        <v>6275</v>
      </c>
      <c r="C1362" s="3" t="s">
        <v>6276</v>
      </c>
      <c r="D1362" s="3" t="s">
        <v>6277</v>
      </c>
      <c r="E1362" s="3" t="s">
        <v>6278</v>
      </c>
      <c r="H1362" s="190">
        <f>Raccorderia!F41</f>
        <v>103.81</v>
      </c>
      <c r="I1362" s="190">
        <f t="shared" si="21"/>
        <v>103.81</v>
      </c>
    </row>
    <row r="1363" spans="1:9" ht="12.75" customHeight="1">
      <c r="A1363" s="2">
        <v>1341</v>
      </c>
      <c r="B1363" s="3" t="s">
        <v>6279</v>
      </c>
      <c r="C1363" s="3" t="s">
        <v>6280</v>
      </c>
      <c r="D1363" s="3" t="s">
        <v>6281</v>
      </c>
      <c r="E1363" s="3" t="s">
        <v>6282</v>
      </c>
      <c r="F1363" s="357" t="s">
        <v>14747</v>
      </c>
      <c r="I1363" s="190">
        <f t="shared" si="21"/>
        <v>0</v>
      </c>
    </row>
    <row r="1364" spans="1:9" ht="12.75" customHeight="1">
      <c r="A1364" s="2">
        <v>1342</v>
      </c>
      <c r="B1364" s="3" t="s">
        <v>6283</v>
      </c>
      <c r="C1364" s="3" t="s">
        <v>6284</v>
      </c>
      <c r="D1364" s="3"/>
      <c r="E1364" s="3" t="s">
        <v>6285</v>
      </c>
      <c r="F1364" s="357" t="s">
        <v>14747</v>
      </c>
      <c r="I1364" s="190">
        <f t="shared" si="21"/>
        <v>0</v>
      </c>
    </row>
    <row r="1365" spans="1:9" ht="12.75" customHeight="1">
      <c r="A1365" s="2">
        <v>1343</v>
      </c>
      <c r="B1365" s="3" t="s">
        <v>6286</v>
      </c>
      <c r="C1365" s="3" t="s">
        <v>6287</v>
      </c>
      <c r="D1365" s="3"/>
      <c r="E1365" s="3" t="s">
        <v>6288</v>
      </c>
      <c r="F1365" s="357" t="s">
        <v>14747</v>
      </c>
      <c r="I1365" s="190">
        <f t="shared" si="21"/>
        <v>0</v>
      </c>
    </row>
    <row r="1366" spans="1:9" ht="12.75" customHeight="1">
      <c r="A1366" s="2">
        <v>1344</v>
      </c>
      <c r="B1366" s="3" t="s">
        <v>6289</v>
      </c>
      <c r="C1366" s="3" t="s">
        <v>6290</v>
      </c>
      <c r="D1366" s="3" t="s">
        <v>6291</v>
      </c>
      <c r="E1366" s="3" t="s">
        <v>6292</v>
      </c>
      <c r="F1366" s="685" t="s">
        <v>14747</v>
      </c>
      <c r="H1366" s="190">
        <v>2</v>
      </c>
      <c r="I1366" s="190">
        <f t="shared" si="21"/>
        <v>0</v>
      </c>
    </row>
    <row r="1367" spans="1:9" ht="12.75" customHeight="1">
      <c r="A1367" s="2">
        <v>1345</v>
      </c>
      <c r="B1367" s="3" t="s">
        <v>6293</v>
      </c>
      <c r="C1367" s="3" t="s">
        <v>6294</v>
      </c>
      <c r="D1367" s="3"/>
      <c r="E1367" s="3" t="s">
        <v>6295</v>
      </c>
      <c r="F1367" s="357" t="s">
        <v>14747</v>
      </c>
      <c r="I1367" s="190">
        <f t="shared" si="21"/>
        <v>0</v>
      </c>
    </row>
    <row r="1368" spans="1:9" ht="12.75" customHeight="1">
      <c r="A1368" s="2">
        <v>1346</v>
      </c>
      <c r="B1368" s="3" t="s">
        <v>6296</v>
      </c>
      <c r="C1368" s="3" t="s">
        <v>6297</v>
      </c>
      <c r="D1368" s="3" t="s">
        <v>6298</v>
      </c>
      <c r="E1368" s="3" t="s">
        <v>6299</v>
      </c>
      <c r="F1368" s="357" t="s">
        <v>14747</v>
      </c>
      <c r="I1368" s="190">
        <f t="shared" si="21"/>
        <v>0</v>
      </c>
    </row>
    <row r="1369" spans="1:9" ht="12.75" customHeight="1">
      <c r="A1369" s="2">
        <v>1347</v>
      </c>
      <c r="B1369" s="3" t="s">
        <v>6300</v>
      </c>
      <c r="C1369" s="3" t="s">
        <v>6301</v>
      </c>
      <c r="D1369" s="3" t="s">
        <v>6302</v>
      </c>
      <c r="E1369" s="3" t="s">
        <v>6303</v>
      </c>
      <c r="F1369" s="357" t="s">
        <v>14747</v>
      </c>
      <c r="I1369" s="190">
        <f t="shared" si="21"/>
        <v>0</v>
      </c>
    </row>
    <row r="1370" spans="1:9" ht="12.75" customHeight="1">
      <c r="A1370" s="2">
        <v>1348</v>
      </c>
      <c r="B1370" s="3" t="s">
        <v>6304</v>
      </c>
      <c r="C1370" s="3" t="s">
        <v>6305</v>
      </c>
      <c r="D1370" s="3" t="s">
        <v>6306</v>
      </c>
      <c r="E1370" s="3" t="s">
        <v>6307</v>
      </c>
      <c r="F1370" s="685" t="s">
        <v>14747</v>
      </c>
      <c r="H1370" s="190">
        <v>1.5</v>
      </c>
      <c r="I1370" s="190">
        <f t="shared" si="21"/>
        <v>0</v>
      </c>
    </row>
    <row r="1371" spans="1:9" ht="12.75" customHeight="1">
      <c r="A1371" s="2">
        <v>1349</v>
      </c>
      <c r="B1371" s="3" t="s">
        <v>6308</v>
      </c>
      <c r="C1371" s="3" t="s">
        <v>6309</v>
      </c>
      <c r="D1371" s="3" t="s">
        <v>6310</v>
      </c>
      <c r="E1371" s="3" t="s">
        <v>6311</v>
      </c>
      <c r="F1371" s="357" t="s">
        <v>14747</v>
      </c>
      <c r="I1371" s="190">
        <f t="shared" si="21"/>
        <v>0</v>
      </c>
    </row>
    <row r="1372" spans="1:9" ht="12.75" customHeight="1">
      <c r="A1372" s="2">
        <v>1350</v>
      </c>
      <c r="B1372" s="3" t="s">
        <v>6312</v>
      </c>
      <c r="C1372" s="3" t="s">
        <v>6313</v>
      </c>
      <c r="D1372" s="3" t="s">
        <v>6314</v>
      </c>
      <c r="E1372" s="3" t="s">
        <v>6315</v>
      </c>
      <c r="F1372" s="357" t="s">
        <v>14747</v>
      </c>
      <c r="I1372" s="190">
        <f t="shared" si="21"/>
        <v>0</v>
      </c>
    </row>
    <row r="1373" spans="1:9" ht="12.75" customHeight="1">
      <c r="A1373" s="2">
        <v>1351</v>
      </c>
      <c r="B1373" s="3" t="s">
        <v>6316</v>
      </c>
      <c r="C1373" s="3" t="s">
        <v>6317</v>
      </c>
      <c r="D1373" s="3" t="s">
        <v>6318</v>
      </c>
      <c r="E1373" s="3" t="s">
        <v>6319</v>
      </c>
      <c r="F1373" s="357" t="s">
        <v>14747</v>
      </c>
      <c r="I1373" s="190">
        <f t="shared" si="21"/>
        <v>0</v>
      </c>
    </row>
    <row r="1374" spans="1:9" ht="12.75" customHeight="1">
      <c r="A1374" s="2">
        <v>1352</v>
      </c>
      <c r="B1374" s="3" t="s">
        <v>6320</v>
      </c>
      <c r="C1374" s="3" t="s">
        <v>6321</v>
      </c>
      <c r="D1374" s="3" t="s">
        <v>6322</v>
      </c>
      <c r="E1374" s="3" t="s">
        <v>6323</v>
      </c>
      <c r="F1374" s="357" t="s">
        <v>14747</v>
      </c>
      <c r="I1374" s="190">
        <f t="shared" si="21"/>
        <v>0</v>
      </c>
    </row>
    <row r="1375" spans="1:9" ht="12.75" customHeight="1">
      <c r="A1375" s="2">
        <v>1353</v>
      </c>
      <c r="B1375" s="3" t="s">
        <v>6324</v>
      </c>
      <c r="C1375" s="3" t="s">
        <v>6325</v>
      </c>
      <c r="D1375" s="3" t="s">
        <v>6326</v>
      </c>
      <c r="E1375" s="3" t="s">
        <v>6327</v>
      </c>
      <c r="H1375" s="190">
        <v>3.62</v>
      </c>
      <c r="I1375" s="190">
        <f t="shared" si="21"/>
        <v>3.62</v>
      </c>
    </row>
    <row r="1376" spans="1:9" ht="12.75" customHeight="1">
      <c r="A1376" s="2">
        <v>1354</v>
      </c>
      <c r="B1376" s="3" t="s">
        <v>6328</v>
      </c>
      <c r="C1376" s="3" t="s">
        <v>6329</v>
      </c>
      <c r="D1376" s="3" t="s">
        <v>6330</v>
      </c>
      <c r="E1376" s="3" t="s">
        <v>6331</v>
      </c>
      <c r="H1376" s="190">
        <v>4.2699999999999996</v>
      </c>
      <c r="I1376" s="190">
        <f t="shared" si="21"/>
        <v>4.2699999999999996</v>
      </c>
    </row>
    <row r="1377" spans="1:9" ht="12.75" customHeight="1">
      <c r="A1377" s="2">
        <v>1355</v>
      </c>
      <c r="B1377" s="3" t="s">
        <v>6332</v>
      </c>
      <c r="C1377" s="3" t="s">
        <v>6333</v>
      </c>
      <c r="D1377" s="3" t="s">
        <v>6334</v>
      </c>
      <c r="E1377" s="3" t="s">
        <v>6335</v>
      </c>
      <c r="F1377" s="357" t="s">
        <v>14747</v>
      </c>
      <c r="I1377" s="190">
        <f t="shared" si="21"/>
        <v>0</v>
      </c>
    </row>
    <row r="1378" spans="1:9" ht="12.75" customHeight="1">
      <c r="A1378" s="2">
        <v>1356</v>
      </c>
      <c r="B1378" s="3" t="s">
        <v>6336</v>
      </c>
      <c r="C1378" s="3" t="s">
        <v>2547</v>
      </c>
      <c r="D1378" s="3" t="s">
        <v>2548</v>
      </c>
      <c r="E1378" s="3" t="s">
        <v>2549</v>
      </c>
      <c r="F1378" s="357" t="s">
        <v>14747</v>
      </c>
      <c r="I1378" s="190">
        <f t="shared" si="21"/>
        <v>0</v>
      </c>
    </row>
    <row r="1379" spans="1:9" ht="12.75" customHeight="1">
      <c r="A1379" s="2">
        <v>1357</v>
      </c>
      <c r="B1379" s="3" t="s">
        <v>2550</v>
      </c>
      <c r="C1379" s="3" t="s">
        <v>2551</v>
      </c>
      <c r="D1379" s="3" t="s">
        <v>2552</v>
      </c>
      <c r="E1379" s="3" t="s">
        <v>2553</v>
      </c>
      <c r="F1379" s="357" t="s">
        <v>14747</v>
      </c>
      <c r="I1379" s="190">
        <f t="shared" ref="I1379:I1444" si="24">IF(F1379="KZ",0,G1379+H1379)</f>
        <v>0</v>
      </c>
    </row>
    <row r="1380" spans="1:9" ht="12.75" customHeight="1">
      <c r="A1380" s="2">
        <v>1358</v>
      </c>
      <c r="B1380" s="3" t="s">
        <v>2554</v>
      </c>
      <c r="C1380" s="3" t="s">
        <v>2555</v>
      </c>
      <c r="D1380" s="3" t="s">
        <v>2556</v>
      </c>
      <c r="E1380" s="3" t="s">
        <v>2557</v>
      </c>
      <c r="H1380" s="190">
        <v>10.68</v>
      </c>
      <c r="I1380" s="190">
        <f t="shared" si="24"/>
        <v>10.68</v>
      </c>
    </row>
    <row r="1381" spans="1:9" ht="12.75" customHeight="1">
      <c r="A1381" s="2">
        <v>1359</v>
      </c>
      <c r="B1381" s="3" t="s">
        <v>2558</v>
      </c>
      <c r="C1381" s="3" t="s">
        <v>2559</v>
      </c>
      <c r="D1381" s="3" t="s">
        <v>2560</v>
      </c>
      <c r="E1381" s="3" t="s">
        <v>2561</v>
      </c>
      <c r="F1381" s="357" t="s">
        <v>14747</v>
      </c>
      <c r="I1381" s="190">
        <f t="shared" si="24"/>
        <v>0</v>
      </c>
    </row>
    <row r="1382" spans="1:9" ht="12.75" customHeight="1">
      <c r="A1382" s="2">
        <v>1360</v>
      </c>
      <c r="B1382" s="3" t="s">
        <v>2562</v>
      </c>
      <c r="C1382" s="3" t="s">
        <v>2563</v>
      </c>
      <c r="D1382" s="3" t="s">
        <v>2564</v>
      </c>
      <c r="E1382" s="3" t="s">
        <v>2565</v>
      </c>
      <c r="H1382" s="190">
        <v>14.01</v>
      </c>
      <c r="I1382" s="190">
        <f t="shared" si="24"/>
        <v>14.01</v>
      </c>
    </row>
    <row r="1383" spans="1:9" ht="12.75" customHeight="1">
      <c r="A1383" s="2">
        <v>1361</v>
      </c>
      <c r="B1383" s="3" t="s">
        <v>2566</v>
      </c>
      <c r="C1383" s="3" t="s">
        <v>2567</v>
      </c>
      <c r="D1383" s="3" t="s">
        <v>2568</v>
      </c>
      <c r="E1383" s="3" t="s">
        <v>2569</v>
      </c>
      <c r="F1383" s="357" t="s">
        <v>14747</v>
      </c>
      <c r="I1383" s="190">
        <f t="shared" si="24"/>
        <v>0</v>
      </c>
    </row>
    <row r="1384" spans="1:9" ht="12.75" customHeight="1">
      <c r="A1384" s="2">
        <v>1362</v>
      </c>
      <c r="B1384" s="3" t="s">
        <v>2570</v>
      </c>
      <c r="C1384" s="3" t="s">
        <v>2571</v>
      </c>
      <c r="D1384" s="3" t="s">
        <v>2572</v>
      </c>
      <c r="E1384" s="3" t="s">
        <v>2573</v>
      </c>
      <c r="H1384" s="190">
        <v>22.22</v>
      </c>
      <c r="I1384" s="190">
        <f t="shared" si="24"/>
        <v>22.22</v>
      </c>
    </row>
    <row r="1385" spans="1:9" ht="12.75" customHeight="1">
      <c r="A1385" s="2">
        <v>1363</v>
      </c>
      <c r="B1385" s="3" t="s">
        <v>2574</v>
      </c>
      <c r="C1385" s="3" t="s">
        <v>2575</v>
      </c>
      <c r="D1385" s="3" t="s">
        <v>2576</v>
      </c>
      <c r="E1385" s="3" t="s">
        <v>2577</v>
      </c>
      <c r="F1385" s="357" t="s">
        <v>14747</v>
      </c>
      <c r="I1385" s="190">
        <f t="shared" si="24"/>
        <v>0</v>
      </c>
    </row>
    <row r="1386" spans="1:9" ht="12.75" customHeight="1">
      <c r="A1386" s="2">
        <v>1364</v>
      </c>
      <c r="B1386" s="3" t="s">
        <v>2578</v>
      </c>
      <c r="C1386" s="3" t="s">
        <v>2579</v>
      </c>
      <c r="D1386" s="3" t="s">
        <v>2580</v>
      </c>
      <c r="E1386" s="3" t="s">
        <v>2581</v>
      </c>
      <c r="H1386" s="190">
        <v>40.22</v>
      </c>
      <c r="I1386" s="190">
        <f t="shared" si="24"/>
        <v>40.22</v>
      </c>
    </row>
    <row r="1387" spans="1:9" ht="12.75" customHeight="1">
      <c r="A1387" s="2">
        <v>1365</v>
      </c>
      <c r="B1387" s="3" t="s">
        <v>2582</v>
      </c>
      <c r="C1387" s="3" t="s">
        <v>2583</v>
      </c>
      <c r="D1387" s="3" t="s">
        <v>2584</v>
      </c>
      <c r="E1387" s="3" t="s">
        <v>2585</v>
      </c>
      <c r="F1387" s="357" t="s">
        <v>14747</v>
      </c>
      <c r="I1387" s="190">
        <f t="shared" si="24"/>
        <v>0</v>
      </c>
    </row>
    <row r="1388" spans="1:9" ht="12.75" customHeight="1">
      <c r="A1388" s="2">
        <v>1366</v>
      </c>
      <c r="B1388" s="3" t="s">
        <v>2586</v>
      </c>
      <c r="C1388" s="3" t="s">
        <v>2587</v>
      </c>
      <c r="D1388" s="3" t="s">
        <v>2588</v>
      </c>
      <c r="E1388" s="3" t="s">
        <v>2589</v>
      </c>
      <c r="F1388" s="357" t="s">
        <v>14747</v>
      </c>
      <c r="I1388" s="190">
        <f t="shared" si="24"/>
        <v>0</v>
      </c>
    </row>
    <row r="1389" spans="1:9" ht="12.75" customHeight="1">
      <c r="A1389" s="2">
        <v>1367</v>
      </c>
      <c r="B1389" s="3" t="s">
        <v>2590</v>
      </c>
      <c r="C1389" s="3" t="s">
        <v>2591</v>
      </c>
      <c r="D1389" s="3" t="s">
        <v>2592</v>
      </c>
      <c r="E1389" s="3" t="s">
        <v>2593</v>
      </c>
      <c r="F1389" s="357" t="s">
        <v>14747</v>
      </c>
      <c r="I1389" s="190">
        <f t="shared" si="24"/>
        <v>0</v>
      </c>
    </row>
    <row r="1390" spans="1:9" ht="12.75" customHeight="1">
      <c r="A1390" s="2">
        <v>1368</v>
      </c>
      <c r="B1390" s="3" t="s">
        <v>2594</v>
      </c>
      <c r="C1390" s="3" t="s">
        <v>2595</v>
      </c>
      <c r="D1390" s="3"/>
      <c r="E1390" s="3" t="s">
        <v>2596</v>
      </c>
      <c r="F1390" s="357" t="s">
        <v>14747</v>
      </c>
      <c r="I1390" s="190">
        <f t="shared" si="24"/>
        <v>0</v>
      </c>
    </row>
    <row r="1391" spans="1:9" ht="12.75" customHeight="1">
      <c r="A1391" s="2">
        <v>1369</v>
      </c>
      <c r="B1391" s="3" t="s">
        <v>2597</v>
      </c>
      <c r="C1391" s="3" t="s">
        <v>2598</v>
      </c>
      <c r="D1391" s="3" t="s">
        <v>2599</v>
      </c>
      <c r="E1391" s="3" t="s">
        <v>2600</v>
      </c>
      <c r="F1391" s="685" t="s">
        <v>14747</v>
      </c>
      <c r="I1391" s="190">
        <f t="shared" si="24"/>
        <v>0</v>
      </c>
    </row>
    <row r="1392" spans="1:9" ht="12.75" customHeight="1">
      <c r="A1392" s="2">
        <v>1370</v>
      </c>
      <c r="B1392" s="3" t="s">
        <v>2601</v>
      </c>
      <c r="C1392" s="3" t="s">
        <v>2602</v>
      </c>
      <c r="D1392" s="3" t="s">
        <v>2603</v>
      </c>
      <c r="E1392" s="3" t="s">
        <v>2604</v>
      </c>
      <c r="F1392" s="685" t="s">
        <v>14747</v>
      </c>
      <c r="H1392" s="190">
        <v>46.4</v>
      </c>
      <c r="I1392" s="190">
        <f t="shared" si="24"/>
        <v>0</v>
      </c>
    </row>
    <row r="1393" spans="1:9" ht="12.75" customHeight="1">
      <c r="A1393" s="2">
        <v>1371</v>
      </c>
      <c r="B1393" s="3" t="s">
        <v>2605</v>
      </c>
      <c r="C1393" s="3" t="s">
        <v>2606</v>
      </c>
      <c r="D1393" s="3"/>
      <c r="E1393" s="3" t="s">
        <v>2607</v>
      </c>
      <c r="F1393" s="357" t="s">
        <v>14747</v>
      </c>
      <c r="I1393" s="190">
        <f t="shared" si="24"/>
        <v>0</v>
      </c>
    </row>
    <row r="1394" spans="1:9" ht="12.75" customHeight="1">
      <c r="A1394" s="2">
        <v>1372</v>
      </c>
      <c r="B1394" s="3" t="s">
        <v>2608</v>
      </c>
      <c r="C1394" s="3" t="s">
        <v>2609</v>
      </c>
      <c r="D1394" s="3" t="s">
        <v>2610</v>
      </c>
      <c r="E1394" s="3" t="s">
        <v>2611</v>
      </c>
      <c r="F1394" s="685" t="s">
        <v>721</v>
      </c>
      <c r="H1394" s="190">
        <f>Raccorderia!F42</f>
        <v>1.73</v>
      </c>
      <c r="I1394" s="190">
        <f t="shared" si="24"/>
        <v>1.73</v>
      </c>
    </row>
    <row r="1395" spans="1:9" ht="12.75" customHeight="1">
      <c r="A1395" s="2">
        <v>1373</v>
      </c>
      <c r="B1395" s="3" t="s">
        <v>2612</v>
      </c>
      <c r="C1395" s="3" t="s">
        <v>2613</v>
      </c>
      <c r="D1395" s="3" t="s">
        <v>2614</v>
      </c>
      <c r="E1395" s="3" t="s">
        <v>2615</v>
      </c>
      <c r="F1395" s="685" t="s">
        <v>721</v>
      </c>
      <c r="H1395" s="190">
        <f>Raccorderia!F43</f>
        <v>1.73</v>
      </c>
      <c r="I1395" s="190">
        <f t="shared" si="24"/>
        <v>1.73</v>
      </c>
    </row>
    <row r="1396" spans="1:9" ht="12.75" customHeight="1">
      <c r="A1396" s="2">
        <v>1374</v>
      </c>
      <c r="B1396" s="3" t="s">
        <v>2616</v>
      </c>
      <c r="C1396" s="3" t="s">
        <v>2617</v>
      </c>
      <c r="D1396" s="3" t="s">
        <v>2618</v>
      </c>
      <c r="E1396" s="3" t="s">
        <v>2619</v>
      </c>
      <c r="H1396" s="190">
        <f>Raccorderia!F44</f>
        <v>2.34</v>
      </c>
      <c r="I1396" s="190">
        <f t="shared" si="24"/>
        <v>2.34</v>
      </c>
    </row>
    <row r="1397" spans="1:9" ht="12.75" customHeight="1">
      <c r="A1397" s="2">
        <v>1375</v>
      </c>
      <c r="B1397" s="3" t="s">
        <v>2620</v>
      </c>
      <c r="C1397" s="3" t="s">
        <v>2621</v>
      </c>
      <c r="D1397" s="3" t="s">
        <v>2622</v>
      </c>
      <c r="E1397" s="3" t="s">
        <v>2623</v>
      </c>
      <c r="H1397" s="190">
        <f>Raccorderia!F45</f>
        <v>2.83</v>
      </c>
      <c r="I1397" s="190">
        <f t="shared" si="24"/>
        <v>2.83</v>
      </c>
    </row>
    <row r="1398" spans="1:9" ht="12.75" customHeight="1">
      <c r="A1398" s="2">
        <v>1376</v>
      </c>
      <c r="B1398" s="3" t="s">
        <v>2624</v>
      </c>
      <c r="C1398" s="3" t="s">
        <v>2625</v>
      </c>
      <c r="D1398" s="3" t="s">
        <v>2626</v>
      </c>
      <c r="E1398" s="3" t="s">
        <v>2627</v>
      </c>
      <c r="H1398" s="190">
        <f>Raccorderia!F46</f>
        <v>2.95</v>
      </c>
      <c r="I1398" s="190">
        <f t="shared" si="24"/>
        <v>2.95</v>
      </c>
    </row>
    <row r="1399" spans="1:9" ht="12.75" customHeight="1">
      <c r="A1399" s="2">
        <v>1377</v>
      </c>
      <c r="B1399" s="3" t="s">
        <v>2628</v>
      </c>
      <c r="C1399" s="3" t="s">
        <v>2629</v>
      </c>
      <c r="D1399" s="3" t="s">
        <v>2630</v>
      </c>
      <c r="E1399" s="3" t="s">
        <v>2631</v>
      </c>
      <c r="H1399" s="190">
        <f>Raccorderia!F47</f>
        <v>4.21</v>
      </c>
      <c r="I1399" s="190">
        <f t="shared" si="24"/>
        <v>4.21</v>
      </c>
    </row>
    <row r="1400" spans="1:9" ht="12.75" customHeight="1">
      <c r="A1400" s="2">
        <v>1378</v>
      </c>
      <c r="B1400" s="3" t="s">
        <v>2632</v>
      </c>
      <c r="C1400" s="3" t="s">
        <v>2633</v>
      </c>
      <c r="D1400" s="3" t="s">
        <v>2634</v>
      </c>
      <c r="E1400" s="3" t="s">
        <v>2635</v>
      </c>
      <c r="F1400" s="685" t="s">
        <v>721</v>
      </c>
      <c r="H1400" s="190">
        <f>Raccorderia!F48</f>
        <v>6.31</v>
      </c>
      <c r="I1400" s="190">
        <f t="shared" si="24"/>
        <v>6.31</v>
      </c>
    </row>
    <row r="1401" spans="1:9" ht="12.75" customHeight="1">
      <c r="A1401" s="2">
        <v>1379</v>
      </c>
      <c r="B1401" s="3" t="s">
        <v>2636</v>
      </c>
      <c r="C1401" s="3" t="s">
        <v>2637</v>
      </c>
      <c r="D1401" s="3" t="s">
        <v>1452</v>
      </c>
      <c r="E1401" s="3" t="s">
        <v>1453</v>
      </c>
      <c r="H1401" s="190">
        <f>Raccorderia!F49</f>
        <v>9.1199999999999992</v>
      </c>
      <c r="I1401" s="190">
        <f>Raccorderia!F49</f>
        <v>9.1199999999999992</v>
      </c>
    </row>
    <row r="1402" spans="1:9" ht="12.75" customHeight="1">
      <c r="A1402" s="2">
        <v>1380</v>
      </c>
      <c r="B1402" s="3" t="s">
        <v>1454</v>
      </c>
      <c r="C1402" s="3" t="s">
        <v>1455</v>
      </c>
      <c r="D1402" s="3" t="s">
        <v>1456</v>
      </c>
      <c r="E1402" s="3" t="s">
        <v>1457</v>
      </c>
      <c r="H1402" s="190">
        <f>Raccorderia!F50</f>
        <v>12.83</v>
      </c>
      <c r="I1402" s="190">
        <f t="shared" si="24"/>
        <v>12.83</v>
      </c>
    </row>
    <row r="1403" spans="1:9" ht="12.75" customHeight="1">
      <c r="A1403" s="2">
        <v>1381</v>
      </c>
      <c r="B1403" s="3" t="s">
        <v>1458</v>
      </c>
      <c r="C1403" s="3" t="s">
        <v>1459</v>
      </c>
      <c r="D1403" s="3" t="s">
        <v>1460</v>
      </c>
      <c r="E1403" s="3" t="s">
        <v>1461</v>
      </c>
      <c r="H1403" s="190">
        <f>Raccorderia!F51</f>
        <v>14.83</v>
      </c>
      <c r="I1403" s="190">
        <f t="shared" si="24"/>
        <v>14.83</v>
      </c>
    </row>
    <row r="1404" spans="1:9" ht="12.75" customHeight="1">
      <c r="A1404" s="2">
        <v>1382</v>
      </c>
      <c r="B1404" s="3" t="s">
        <v>1462</v>
      </c>
      <c r="C1404" s="3" t="s">
        <v>1463</v>
      </c>
      <c r="D1404" s="3" t="s">
        <v>1464</v>
      </c>
      <c r="E1404" s="3" t="s">
        <v>1465</v>
      </c>
      <c r="F1404" s="357" t="s">
        <v>14747</v>
      </c>
      <c r="I1404" s="190">
        <f t="shared" si="24"/>
        <v>0</v>
      </c>
    </row>
    <row r="1405" spans="1:9" ht="12.75" customHeight="1">
      <c r="A1405" s="2">
        <v>1383</v>
      </c>
      <c r="B1405" s="3" t="s">
        <v>1466</v>
      </c>
      <c r="C1405" s="3" t="s">
        <v>1467</v>
      </c>
      <c r="D1405" s="3" t="s">
        <v>1468</v>
      </c>
      <c r="E1405" s="3" t="s">
        <v>1469</v>
      </c>
      <c r="H1405" s="190">
        <v>52.26</v>
      </c>
      <c r="I1405" s="190">
        <f t="shared" si="24"/>
        <v>52.26</v>
      </c>
    </row>
    <row r="1406" spans="1:9" ht="12.75" customHeight="1">
      <c r="A1406" s="2">
        <v>1384</v>
      </c>
      <c r="B1406" s="3" t="s">
        <v>1470</v>
      </c>
      <c r="C1406" s="3" t="s">
        <v>1471</v>
      </c>
      <c r="D1406" s="3" t="s">
        <v>1472</v>
      </c>
      <c r="E1406" s="3" t="s">
        <v>1473</v>
      </c>
      <c r="F1406" s="357" t="s">
        <v>14747</v>
      </c>
      <c r="I1406" s="190">
        <f t="shared" si="24"/>
        <v>0</v>
      </c>
    </row>
    <row r="1407" spans="1:9" ht="12.75" customHeight="1">
      <c r="A1407" s="2">
        <v>1385</v>
      </c>
      <c r="B1407" s="3" t="s">
        <v>1474</v>
      </c>
      <c r="C1407" s="3" t="s">
        <v>1475</v>
      </c>
      <c r="D1407" s="3" t="s">
        <v>1476</v>
      </c>
      <c r="E1407" s="3" t="s">
        <v>1477</v>
      </c>
      <c r="H1407" s="190">
        <v>97.38</v>
      </c>
      <c r="I1407" s="190">
        <f t="shared" si="24"/>
        <v>97.38</v>
      </c>
    </row>
    <row r="1408" spans="1:9" ht="12.75" customHeight="1">
      <c r="A1408" s="2">
        <v>1386</v>
      </c>
      <c r="B1408" s="3" t="s">
        <v>1478</v>
      </c>
      <c r="C1408" s="3" t="s">
        <v>1479</v>
      </c>
      <c r="D1408" s="3" t="s">
        <v>1480</v>
      </c>
      <c r="E1408" s="3" t="s">
        <v>1481</v>
      </c>
      <c r="H1408" s="190">
        <v>188.43</v>
      </c>
      <c r="I1408" s="190">
        <f t="shared" si="24"/>
        <v>188.43</v>
      </c>
    </row>
    <row r="1409" spans="1:9" ht="12.75" customHeight="1">
      <c r="A1409" s="2">
        <v>1387</v>
      </c>
      <c r="B1409" s="3" t="s">
        <v>1482</v>
      </c>
      <c r="C1409" s="3" t="s">
        <v>1483</v>
      </c>
      <c r="D1409" s="3" t="s">
        <v>1484</v>
      </c>
      <c r="E1409" s="3" t="s">
        <v>1485</v>
      </c>
      <c r="F1409" s="357" t="s">
        <v>14747</v>
      </c>
      <c r="I1409" s="190">
        <f t="shared" si="24"/>
        <v>0</v>
      </c>
    </row>
    <row r="1410" spans="1:9" ht="12.75" customHeight="1">
      <c r="A1410" s="2">
        <v>1388</v>
      </c>
      <c r="B1410" s="3" t="s">
        <v>1486</v>
      </c>
      <c r="C1410" s="3" t="s">
        <v>1487</v>
      </c>
      <c r="D1410" s="3" t="s">
        <v>1488</v>
      </c>
      <c r="E1410" s="3" t="s">
        <v>1489</v>
      </c>
      <c r="F1410" s="357" t="s">
        <v>14747</v>
      </c>
      <c r="I1410" s="190">
        <f t="shared" si="24"/>
        <v>0</v>
      </c>
    </row>
    <row r="1411" spans="1:9" ht="12.75" customHeight="1">
      <c r="A1411" s="2">
        <v>1389</v>
      </c>
      <c r="B1411" s="3" t="s">
        <v>1490</v>
      </c>
      <c r="C1411" s="3" t="s">
        <v>1491</v>
      </c>
      <c r="D1411" s="3" t="s">
        <v>1492</v>
      </c>
      <c r="E1411" s="3" t="s">
        <v>1493</v>
      </c>
      <c r="F1411" s="357" t="s">
        <v>14747</v>
      </c>
      <c r="I1411" s="190">
        <f t="shared" si="24"/>
        <v>0</v>
      </c>
    </row>
    <row r="1412" spans="1:9" ht="12.75" customHeight="1">
      <c r="A1412" s="2">
        <v>1390</v>
      </c>
      <c r="B1412" s="3" t="s">
        <v>609</v>
      </c>
      <c r="C1412" s="3" t="s">
        <v>6284</v>
      </c>
      <c r="D1412" s="3" t="s">
        <v>10247</v>
      </c>
      <c r="E1412" s="3" t="s">
        <v>13502</v>
      </c>
      <c r="F1412" s="685" t="s">
        <v>14747</v>
      </c>
      <c r="H1412" s="190">
        <v>2.35</v>
      </c>
      <c r="I1412" s="190">
        <f t="shared" si="24"/>
        <v>0</v>
      </c>
    </row>
    <row r="1413" spans="1:9" ht="12.75" customHeight="1">
      <c r="A1413" s="2">
        <v>1391</v>
      </c>
      <c r="B1413" s="3" t="s">
        <v>610</v>
      </c>
      <c r="C1413" s="3" t="s">
        <v>6284</v>
      </c>
      <c r="D1413" s="3" t="s">
        <v>10263</v>
      </c>
      <c r="E1413" s="3" t="s">
        <v>13502</v>
      </c>
      <c r="F1413" s="685" t="s">
        <v>14747</v>
      </c>
      <c r="H1413" s="190">
        <v>2.4500000000000002</v>
      </c>
      <c r="I1413" s="190">
        <f t="shared" si="24"/>
        <v>0</v>
      </c>
    </row>
    <row r="1414" spans="1:9" ht="12.75" customHeight="1">
      <c r="A1414" s="2">
        <v>1392</v>
      </c>
      <c r="B1414" s="3" t="s">
        <v>1494</v>
      </c>
      <c r="C1414" s="3" t="s">
        <v>1495</v>
      </c>
      <c r="D1414" s="3"/>
      <c r="E1414" s="3" t="s">
        <v>1496</v>
      </c>
      <c r="F1414" s="357" t="s">
        <v>14747</v>
      </c>
      <c r="I1414" s="190">
        <f t="shared" si="24"/>
        <v>0</v>
      </c>
    </row>
    <row r="1415" spans="1:9" ht="12.75" customHeight="1">
      <c r="A1415" s="2">
        <v>1393</v>
      </c>
      <c r="B1415" s="3" t="s">
        <v>1497</v>
      </c>
      <c r="C1415" s="3" t="s">
        <v>1498</v>
      </c>
      <c r="D1415" s="3" t="s">
        <v>1499</v>
      </c>
      <c r="E1415" s="3" t="s">
        <v>1500</v>
      </c>
      <c r="F1415" s="357" t="s">
        <v>14747</v>
      </c>
      <c r="I1415" s="190">
        <f t="shared" si="24"/>
        <v>0</v>
      </c>
    </row>
    <row r="1416" spans="1:9" ht="12.75" customHeight="1">
      <c r="A1416" s="2">
        <v>1394</v>
      </c>
      <c r="B1416" s="3" t="s">
        <v>1501</v>
      </c>
      <c r="C1416" s="3" t="s">
        <v>1502</v>
      </c>
      <c r="D1416" s="3" t="s">
        <v>1503</v>
      </c>
      <c r="E1416" s="3" t="s">
        <v>1504</v>
      </c>
      <c r="F1416" s="357" t="s">
        <v>14747</v>
      </c>
      <c r="I1416" s="190">
        <f t="shared" si="24"/>
        <v>0</v>
      </c>
    </row>
    <row r="1417" spans="1:9" ht="12.75" customHeight="1">
      <c r="A1417" s="2">
        <v>1395</v>
      </c>
      <c r="B1417" s="3" t="s">
        <v>1505</v>
      </c>
      <c r="C1417" s="3" t="s">
        <v>1506</v>
      </c>
      <c r="D1417" s="3" t="s">
        <v>1507</v>
      </c>
      <c r="E1417" s="3" t="s">
        <v>1508</v>
      </c>
      <c r="F1417" s="357" t="s">
        <v>14747</v>
      </c>
      <c r="I1417" s="190">
        <f t="shared" si="24"/>
        <v>0</v>
      </c>
    </row>
    <row r="1418" spans="1:9" ht="12.75" customHeight="1">
      <c r="A1418" s="2">
        <v>1396</v>
      </c>
      <c r="B1418" s="3" t="s">
        <v>1509</v>
      </c>
      <c r="C1418" s="3" t="s">
        <v>1510</v>
      </c>
      <c r="D1418" s="3" t="s">
        <v>1511</v>
      </c>
      <c r="E1418" s="3" t="s">
        <v>1512</v>
      </c>
      <c r="F1418" s="357" t="s">
        <v>14747</v>
      </c>
      <c r="I1418" s="190">
        <f t="shared" si="24"/>
        <v>0</v>
      </c>
    </row>
    <row r="1419" spans="1:9" ht="12.75" customHeight="1">
      <c r="A1419" s="2">
        <v>1397</v>
      </c>
      <c r="B1419" s="3" t="s">
        <v>1513</v>
      </c>
      <c r="C1419" s="3" t="s">
        <v>1514</v>
      </c>
      <c r="D1419" s="3" t="s">
        <v>1515</v>
      </c>
      <c r="E1419" s="3" t="s">
        <v>1516</v>
      </c>
      <c r="F1419" s="685" t="s">
        <v>14747</v>
      </c>
      <c r="H1419" s="190">
        <v>7.95</v>
      </c>
      <c r="I1419" s="190">
        <f t="shared" si="24"/>
        <v>0</v>
      </c>
    </row>
    <row r="1420" spans="1:9" ht="12.75" customHeight="1">
      <c r="A1420" s="2">
        <v>1398</v>
      </c>
      <c r="B1420" s="3" t="s">
        <v>1517</v>
      </c>
      <c r="C1420" s="3" t="s">
        <v>1518</v>
      </c>
      <c r="D1420" s="3" t="s">
        <v>1519</v>
      </c>
      <c r="E1420" s="3" t="s">
        <v>1520</v>
      </c>
      <c r="F1420" s="357" t="s">
        <v>14747</v>
      </c>
      <c r="I1420" s="190">
        <f t="shared" si="24"/>
        <v>0</v>
      </c>
    </row>
    <row r="1421" spans="1:9" ht="12.75" customHeight="1">
      <c r="A1421" s="2">
        <v>1399</v>
      </c>
      <c r="B1421" s="3" t="s">
        <v>1521</v>
      </c>
      <c r="C1421" s="3" t="s">
        <v>1522</v>
      </c>
      <c r="D1421" s="3" t="s">
        <v>1523</v>
      </c>
      <c r="E1421" s="3" t="s">
        <v>1524</v>
      </c>
      <c r="F1421" s="357" t="s">
        <v>14747</v>
      </c>
      <c r="I1421" s="190">
        <f t="shared" si="24"/>
        <v>0</v>
      </c>
    </row>
    <row r="1422" spans="1:9" ht="12.75" customHeight="1">
      <c r="A1422" s="2">
        <v>1400</v>
      </c>
      <c r="B1422" s="3" t="s">
        <v>1525</v>
      </c>
      <c r="C1422" s="3" t="s">
        <v>1526</v>
      </c>
      <c r="D1422" s="3" t="s">
        <v>1527</v>
      </c>
      <c r="E1422" s="3" t="s">
        <v>1528</v>
      </c>
      <c r="F1422" s="357" t="s">
        <v>14747</v>
      </c>
      <c r="I1422" s="190">
        <f t="shared" si="24"/>
        <v>0</v>
      </c>
    </row>
    <row r="1423" spans="1:9" ht="12.75" customHeight="1">
      <c r="A1423" s="2">
        <v>1401</v>
      </c>
      <c r="B1423" s="3" t="s">
        <v>1529</v>
      </c>
      <c r="C1423" s="3" t="s">
        <v>1530</v>
      </c>
      <c r="D1423" s="3" t="s">
        <v>1531</v>
      </c>
      <c r="E1423" s="3" t="s">
        <v>1532</v>
      </c>
      <c r="F1423" s="357" t="s">
        <v>14747</v>
      </c>
      <c r="I1423" s="190">
        <f t="shared" si="24"/>
        <v>0</v>
      </c>
    </row>
    <row r="1424" spans="1:9" ht="12.75" customHeight="1">
      <c r="A1424" s="2">
        <v>1402</v>
      </c>
      <c r="B1424" s="3" t="s">
        <v>1533</v>
      </c>
      <c r="C1424" s="3" t="s">
        <v>1534</v>
      </c>
      <c r="D1424" s="3" t="s">
        <v>1535</v>
      </c>
      <c r="E1424" s="3" t="s">
        <v>1536</v>
      </c>
      <c r="F1424" s="357" t="s">
        <v>14747</v>
      </c>
      <c r="I1424" s="190">
        <f t="shared" si="24"/>
        <v>0</v>
      </c>
    </row>
    <row r="1425" spans="1:9" ht="12.75" customHeight="1">
      <c r="A1425" s="2">
        <v>1403</v>
      </c>
      <c r="B1425" s="3" t="s">
        <v>1537</v>
      </c>
      <c r="C1425" s="3" t="s">
        <v>1538</v>
      </c>
      <c r="D1425" s="3" t="s">
        <v>1539</v>
      </c>
      <c r="E1425" s="3" t="s">
        <v>1540</v>
      </c>
      <c r="F1425" s="357" t="s">
        <v>14747</v>
      </c>
      <c r="I1425" s="190">
        <f t="shared" si="24"/>
        <v>0</v>
      </c>
    </row>
    <row r="1426" spans="1:9" ht="12.75" customHeight="1">
      <c r="A1426" s="2">
        <v>1404</v>
      </c>
      <c r="B1426" s="3" t="s">
        <v>1541</v>
      </c>
      <c r="C1426" s="3" t="s">
        <v>1542</v>
      </c>
      <c r="D1426" s="3" t="s">
        <v>1543</v>
      </c>
      <c r="E1426" s="3" t="s">
        <v>1544</v>
      </c>
      <c r="F1426" s="357" t="s">
        <v>14747</v>
      </c>
      <c r="I1426" s="190">
        <f t="shared" si="24"/>
        <v>0</v>
      </c>
    </row>
    <row r="1427" spans="1:9" ht="12.75" customHeight="1">
      <c r="A1427" s="2">
        <v>1405</v>
      </c>
      <c r="B1427" s="3" t="s">
        <v>1545</v>
      </c>
      <c r="C1427" s="3" t="s">
        <v>1546</v>
      </c>
      <c r="D1427" s="3" t="s">
        <v>1547</v>
      </c>
      <c r="E1427" s="3" t="s">
        <v>1548</v>
      </c>
      <c r="F1427" s="357" t="s">
        <v>14747</v>
      </c>
      <c r="I1427" s="190">
        <f t="shared" si="24"/>
        <v>0</v>
      </c>
    </row>
    <row r="1428" spans="1:9" ht="12.75" customHeight="1">
      <c r="A1428" s="2">
        <v>1406</v>
      </c>
      <c r="B1428" s="3" t="s">
        <v>1549</v>
      </c>
      <c r="C1428" s="3" t="s">
        <v>1550</v>
      </c>
      <c r="D1428" s="3" t="s">
        <v>1551</v>
      </c>
      <c r="E1428" s="3" t="s">
        <v>1552</v>
      </c>
      <c r="F1428" s="685" t="s">
        <v>14747</v>
      </c>
      <c r="H1428" s="190">
        <v>211</v>
      </c>
      <c r="I1428" s="190">
        <f t="shared" si="24"/>
        <v>0</v>
      </c>
    </row>
    <row r="1429" spans="1:9" ht="12.75" customHeight="1">
      <c r="A1429" s="2">
        <v>1407</v>
      </c>
      <c r="B1429" s="3" t="s">
        <v>1553</v>
      </c>
      <c r="C1429" s="3" t="s">
        <v>1554</v>
      </c>
      <c r="D1429" s="3" t="s">
        <v>1555</v>
      </c>
      <c r="E1429" s="3" t="s">
        <v>1556</v>
      </c>
      <c r="F1429" s="357" t="s">
        <v>14747</v>
      </c>
      <c r="I1429" s="190">
        <f t="shared" si="24"/>
        <v>0</v>
      </c>
    </row>
    <row r="1430" spans="1:9" ht="12.75" customHeight="1">
      <c r="A1430" s="2">
        <v>1408</v>
      </c>
      <c r="B1430" s="3" t="s">
        <v>1557</v>
      </c>
      <c r="C1430" s="3" t="s">
        <v>1558</v>
      </c>
      <c r="D1430" s="3" t="s">
        <v>1559</v>
      </c>
      <c r="E1430" s="3" t="s">
        <v>1560</v>
      </c>
      <c r="F1430" s="357" t="s">
        <v>14747</v>
      </c>
      <c r="I1430" s="190">
        <f t="shared" si="24"/>
        <v>0</v>
      </c>
    </row>
    <row r="1431" spans="1:9" ht="12.75" customHeight="1">
      <c r="A1431" s="2">
        <v>1409</v>
      </c>
      <c r="B1431" s="3" t="s">
        <v>1561</v>
      </c>
      <c r="C1431" s="3" t="s">
        <v>1562</v>
      </c>
      <c r="D1431" s="3" t="s">
        <v>1563</v>
      </c>
      <c r="E1431" s="3" t="s">
        <v>1564</v>
      </c>
      <c r="F1431" s="357" t="s">
        <v>14747</v>
      </c>
      <c r="I1431" s="190">
        <f t="shared" si="24"/>
        <v>0</v>
      </c>
    </row>
    <row r="1432" spans="1:9" ht="12.75" customHeight="1">
      <c r="A1432" s="2">
        <v>1410</v>
      </c>
      <c r="B1432" s="3" t="s">
        <v>1565</v>
      </c>
      <c r="C1432" s="3" t="s">
        <v>1566</v>
      </c>
      <c r="D1432" s="3" t="s">
        <v>1567</v>
      </c>
      <c r="E1432" s="3" t="s">
        <v>1568</v>
      </c>
      <c r="F1432" s="357" t="s">
        <v>14747</v>
      </c>
      <c r="I1432" s="190">
        <f t="shared" si="24"/>
        <v>0</v>
      </c>
    </row>
    <row r="1433" spans="1:9" ht="12.75" customHeight="1">
      <c r="A1433" s="2">
        <v>1411</v>
      </c>
      <c r="B1433" s="3" t="s">
        <v>1569</v>
      </c>
      <c r="C1433" s="3" t="s">
        <v>1570</v>
      </c>
      <c r="D1433" s="3" t="s">
        <v>1571</v>
      </c>
      <c r="E1433" s="3" t="s">
        <v>1572</v>
      </c>
      <c r="F1433" s="357" t="s">
        <v>14747</v>
      </c>
      <c r="I1433" s="190">
        <f t="shared" si="24"/>
        <v>0</v>
      </c>
    </row>
    <row r="1434" spans="1:9" ht="12.75" customHeight="1">
      <c r="A1434" s="2">
        <v>1412</v>
      </c>
      <c r="B1434" s="3" t="s">
        <v>1573</v>
      </c>
      <c r="C1434" s="3" t="s">
        <v>1574</v>
      </c>
      <c r="D1434" s="3"/>
      <c r="E1434" s="3" t="s">
        <v>1575</v>
      </c>
      <c r="F1434" s="357" t="s">
        <v>14747</v>
      </c>
      <c r="I1434" s="190">
        <f t="shared" si="24"/>
        <v>0</v>
      </c>
    </row>
    <row r="1435" spans="1:9" ht="12.75" customHeight="1">
      <c r="A1435" s="2">
        <v>1413</v>
      </c>
      <c r="B1435" s="3" t="s">
        <v>1576</v>
      </c>
      <c r="C1435" s="3" t="s">
        <v>1577</v>
      </c>
      <c r="D1435" s="3" t="s">
        <v>1578</v>
      </c>
      <c r="E1435" s="3" t="s">
        <v>1579</v>
      </c>
      <c r="F1435" s="685" t="s">
        <v>721</v>
      </c>
      <c r="H1435" s="190">
        <f>Raccorderia!F60</f>
        <v>2.09</v>
      </c>
      <c r="I1435" s="190">
        <f t="shared" si="24"/>
        <v>2.09</v>
      </c>
    </row>
    <row r="1436" spans="1:9" ht="12.75" customHeight="1">
      <c r="A1436" s="2">
        <v>1414</v>
      </c>
      <c r="B1436" s="3" t="s">
        <v>2749</v>
      </c>
      <c r="C1436" s="3" t="s">
        <v>6524</v>
      </c>
      <c r="D1436" s="3" t="s">
        <v>6525</v>
      </c>
      <c r="E1436" s="3" t="s">
        <v>6526</v>
      </c>
      <c r="F1436" s="685" t="s">
        <v>721</v>
      </c>
      <c r="H1436" s="190">
        <f>Raccorderia!F61</f>
        <v>2.2999999999999998</v>
      </c>
      <c r="I1436" s="190">
        <f t="shared" si="24"/>
        <v>2.2999999999999998</v>
      </c>
    </row>
    <row r="1437" spans="1:9" ht="12.75" customHeight="1">
      <c r="A1437" s="2">
        <v>1415</v>
      </c>
      <c r="B1437" s="3" t="s">
        <v>6527</v>
      </c>
      <c r="C1437" s="3" t="s">
        <v>6528</v>
      </c>
      <c r="D1437" s="3" t="s">
        <v>6529</v>
      </c>
      <c r="E1437" s="3" t="s">
        <v>6530</v>
      </c>
      <c r="F1437" s="685" t="s">
        <v>721</v>
      </c>
      <c r="H1437" s="190">
        <f>Raccorderia!F62</f>
        <v>7</v>
      </c>
      <c r="I1437" s="190">
        <f t="shared" si="24"/>
        <v>7</v>
      </c>
    </row>
    <row r="1438" spans="1:9" ht="12.75" customHeight="1">
      <c r="A1438" s="2">
        <v>1416</v>
      </c>
      <c r="B1438" s="3" t="s">
        <v>6531</v>
      </c>
      <c r="C1438" s="3" t="s">
        <v>6532</v>
      </c>
      <c r="D1438" s="3"/>
      <c r="E1438" s="3" t="s">
        <v>6533</v>
      </c>
      <c r="F1438" s="357" t="s">
        <v>14747</v>
      </c>
      <c r="I1438" s="190">
        <f t="shared" si="24"/>
        <v>0</v>
      </c>
    </row>
    <row r="1439" spans="1:9" ht="12.75" customHeight="1">
      <c r="A1439" s="2">
        <v>1417</v>
      </c>
      <c r="B1439" s="3" t="s">
        <v>6534</v>
      </c>
      <c r="C1439" s="3" t="s">
        <v>6535</v>
      </c>
      <c r="D1439" s="3"/>
      <c r="E1439" s="3" t="s">
        <v>6536</v>
      </c>
      <c r="F1439" s="357" t="s">
        <v>14747</v>
      </c>
      <c r="I1439" s="190">
        <f t="shared" si="24"/>
        <v>0</v>
      </c>
    </row>
    <row r="1440" spans="1:9" ht="12.75" customHeight="1">
      <c r="A1440" s="2">
        <v>1418</v>
      </c>
      <c r="B1440" s="3" t="s">
        <v>6537</v>
      </c>
      <c r="C1440" s="3" t="s">
        <v>6538</v>
      </c>
      <c r="D1440" s="3" t="s">
        <v>6539</v>
      </c>
      <c r="E1440" s="3" t="s">
        <v>6540</v>
      </c>
      <c r="F1440" s="685" t="s">
        <v>14747</v>
      </c>
      <c r="H1440" s="190">
        <v>3.6</v>
      </c>
      <c r="I1440" s="190">
        <f t="shared" si="24"/>
        <v>0</v>
      </c>
    </row>
    <row r="1441" spans="1:9" ht="12.75" customHeight="1">
      <c r="A1441" s="2">
        <v>1419</v>
      </c>
      <c r="B1441" s="3" t="s">
        <v>6541</v>
      </c>
      <c r="C1441" s="3" t="s">
        <v>6542</v>
      </c>
      <c r="D1441" s="3" t="s">
        <v>6543</v>
      </c>
      <c r="E1441" s="3" t="s">
        <v>6544</v>
      </c>
      <c r="F1441" s="685" t="s">
        <v>14747</v>
      </c>
      <c r="H1441" s="190">
        <v>3.6</v>
      </c>
      <c r="I1441" s="190">
        <f t="shared" si="24"/>
        <v>0</v>
      </c>
    </row>
    <row r="1442" spans="1:9" ht="12.75" customHeight="1">
      <c r="A1442" s="2">
        <v>1420</v>
      </c>
      <c r="B1442" s="3" t="s">
        <v>6545</v>
      </c>
      <c r="C1442" s="3" t="s">
        <v>6546</v>
      </c>
      <c r="D1442" s="3" t="s">
        <v>6547</v>
      </c>
      <c r="E1442" s="3" t="s">
        <v>6548</v>
      </c>
      <c r="F1442" s="357" t="s">
        <v>14747</v>
      </c>
      <c r="I1442" s="190">
        <f t="shared" si="24"/>
        <v>0</v>
      </c>
    </row>
    <row r="1443" spans="1:9" ht="12.75" customHeight="1">
      <c r="A1443" s="2">
        <v>1421</v>
      </c>
      <c r="B1443" s="3" t="s">
        <v>6549</v>
      </c>
      <c r="C1443" s="3" t="s">
        <v>6550</v>
      </c>
      <c r="D1443" s="3" t="s">
        <v>6551</v>
      </c>
      <c r="E1443" s="3" t="s">
        <v>6552</v>
      </c>
      <c r="F1443" s="685" t="s">
        <v>14747</v>
      </c>
      <c r="H1443" s="190">
        <v>5.9</v>
      </c>
      <c r="I1443" s="190">
        <f t="shared" si="24"/>
        <v>0</v>
      </c>
    </row>
    <row r="1444" spans="1:9" ht="12.75" customHeight="1">
      <c r="A1444" s="2">
        <v>1422</v>
      </c>
      <c r="B1444" s="3" t="s">
        <v>6553</v>
      </c>
      <c r="C1444" s="3" t="s">
        <v>6554</v>
      </c>
      <c r="D1444" s="3" t="s">
        <v>6555</v>
      </c>
      <c r="E1444" s="3" t="s">
        <v>6556</v>
      </c>
      <c r="F1444" s="685" t="s">
        <v>14747</v>
      </c>
      <c r="H1444" s="190">
        <v>8</v>
      </c>
      <c r="I1444" s="190">
        <f t="shared" si="24"/>
        <v>0</v>
      </c>
    </row>
    <row r="1445" spans="1:9" ht="12.75" customHeight="1">
      <c r="A1445" s="2">
        <v>1423</v>
      </c>
      <c r="B1445" s="3" t="s">
        <v>6557</v>
      </c>
      <c r="C1445" s="3" t="s">
        <v>6558</v>
      </c>
      <c r="D1445" s="3"/>
      <c r="E1445" s="3" t="s">
        <v>6559</v>
      </c>
      <c r="F1445" s="357" t="s">
        <v>14747</v>
      </c>
      <c r="I1445" s="190">
        <f t="shared" ref="I1445:I1509" si="25">IF(F1445="KZ",0,G1445+H1445)</f>
        <v>0</v>
      </c>
    </row>
    <row r="1446" spans="1:9" ht="12.75" customHeight="1">
      <c r="A1446" s="2">
        <v>1424</v>
      </c>
      <c r="B1446" s="3" t="s">
        <v>6560</v>
      </c>
      <c r="C1446" s="3" t="s">
        <v>6561</v>
      </c>
      <c r="D1446" s="3"/>
      <c r="E1446" s="3" t="s">
        <v>6562</v>
      </c>
      <c r="F1446" s="357" t="s">
        <v>14747</v>
      </c>
      <c r="I1446" s="190">
        <f t="shared" si="25"/>
        <v>0</v>
      </c>
    </row>
    <row r="1447" spans="1:9" ht="12.75" customHeight="1">
      <c r="A1447" s="2">
        <v>1425</v>
      </c>
      <c r="B1447" s="3" t="s">
        <v>6563</v>
      </c>
      <c r="C1447" s="3" t="s">
        <v>6564</v>
      </c>
      <c r="D1447" s="3"/>
      <c r="E1447" s="3" t="s">
        <v>6565</v>
      </c>
      <c r="F1447" s="357" t="s">
        <v>14747</v>
      </c>
      <c r="I1447" s="190">
        <f t="shared" si="25"/>
        <v>0</v>
      </c>
    </row>
    <row r="1448" spans="1:9" ht="12.75" customHeight="1">
      <c r="A1448" s="2">
        <v>1426</v>
      </c>
      <c r="B1448" s="3" t="s">
        <v>6566</v>
      </c>
      <c r="C1448" s="3" t="s">
        <v>6567</v>
      </c>
      <c r="D1448" s="3"/>
      <c r="E1448" s="3" t="s">
        <v>6568</v>
      </c>
      <c r="F1448" s="357" t="s">
        <v>14747</v>
      </c>
      <c r="I1448" s="190">
        <f t="shared" si="25"/>
        <v>0</v>
      </c>
    </row>
    <row r="1449" spans="1:9" ht="12.75" customHeight="1">
      <c r="A1449" s="2">
        <v>1427</v>
      </c>
      <c r="B1449" s="3" t="s">
        <v>6569</v>
      </c>
      <c r="C1449" s="3" t="s">
        <v>6570</v>
      </c>
      <c r="D1449" s="3"/>
      <c r="E1449" s="3" t="s">
        <v>6571</v>
      </c>
      <c r="F1449" s="357" t="s">
        <v>14747</v>
      </c>
      <c r="I1449" s="190">
        <f t="shared" si="25"/>
        <v>0</v>
      </c>
    </row>
    <row r="1450" spans="1:9" ht="12.75" customHeight="1">
      <c r="A1450" s="2">
        <v>1428</v>
      </c>
      <c r="B1450" s="3" t="s">
        <v>6572</v>
      </c>
      <c r="C1450" s="3" t="s">
        <v>6573</v>
      </c>
      <c r="D1450" s="3"/>
      <c r="E1450" s="3" t="s">
        <v>6574</v>
      </c>
      <c r="F1450" s="357" t="s">
        <v>14747</v>
      </c>
      <c r="I1450" s="190">
        <f t="shared" si="25"/>
        <v>0</v>
      </c>
    </row>
    <row r="1451" spans="1:9" ht="12.75" customHeight="1">
      <c r="A1451" s="2">
        <v>1429</v>
      </c>
      <c r="B1451" s="3" t="s">
        <v>6575</v>
      </c>
      <c r="C1451" s="3" t="s">
        <v>6576</v>
      </c>
      <c r="D1451" s="3"/>
      <c r="E1451" s="3" t="s">
        <v>6577</v>
      </c>
      <c r="F1451" s="357" t="s">
        <v>14747</v>
      </c>
      <c r="I1451" s="190">
        <f t="shared" si="25"/>
        <v>0</v>
      </c>
    </row>
    <row r="1452" spans="1:9" ht="12.75" customHeight="1">
      <c r="A1452" s="2">
        <v>1430</v>
      </c>
      <c r="B1452" s="3" t="s">
        <v>6578</v>
      </c>
      <c r="C1452" s="3" t="s">
        <v>6579</v>
      </c>
      <c r="D1452" s="3"/>
      <c r="E1452" s="3" t="s">
        <v>6580</v>
      </c>
      <c r="F1452" s="357" t="s">
        <v>14747</v>
      </c>
      <c r="I1452" s="190">
        <f t="shared" si="25"/>
        <v>0</v>
      </c>
    </row>
    <row r="1453" spans="1:9" ht="12.75" customHeight="1">
      <c r="A1453" s="2">
        <v>1431</v>
      </c>
      <c r="B1453" s="3" t="s">
        <v>6581</v>
      </c>
      <c r="C1453" s="3" t="s">
        <v>6582</v>
      </c>
      <c r="D1453" s="3" t="s">
        <v>6583</v>
      </c>
      <c r="E1453" s="3" t="s">
        <v>6584</v>
      </c>
      <c r="F1453" s="685" t="s">
        <v>721</v>
      </c>
      <c r="H1453" s="190">
        <f>Raccorderia!F63</f>
        <v>0.48</v>
      </c>
      <c r="I1453" s="190">
        <f t="shared" si="25"/>
        <v>0.48</v>
      </c>
    </row>
    <row r="1454" spans="1:9" ht="12.75" customHeight="1">
      <c r="A1454" s="2">
        <v>1432</v>
      </c>
      <c r="B1454" s="3" t="s">
        <v>6585</v>
      </c>
      <c r="C1454" s="3" t="s">
        <v>6586</v>
      </c>
      <c r="D1454" s="3" t="s">
        <v>6587</v>
      </c>
      <c r="E1454" s="3" t="s">
        <v>6588</v>
      </c>
      <c r="F1454" s="685" t="s">
        <v>721</v>
      </c>
      <c r="H1454" s="190">
        <f>Raccorderia!F64</f>
        <v>0.48</v>
      </c>
      <c r="I1454" s="190">
        <f t="shared" si="25"/>
        <v>0.48</v>
      </c>
    </row>
    <row r="1455" spans="1:9" ht="12.75" customHeight="1">
      <c r="A1455" s="2">
        <v>1433</v>
      </c>
      <c r="B1455" s="3" t="s">
        <v>6589</v>
      </c>
      <c r="C1455" s="3" t="s">
        <v>6590</v>
      </c>
      <c r="D1455" s="3" t="s">
        <v>6591</v>
      </c>
      <c r="E1455" s="3" t="s">
        <v>6592</v>
      </c>
      <c r="F1455" s="685" t="s">
        <v>721</v>
      </c>
      <c r="H1455" s="190">
        <f>Raccorderia!F65</f>
        <v>0.64</v>
      </c>
      <c r="I1455" s="190">
        <f t="shared" si="25"/>
        <v>0.64</v>
      </c>
    </row>
    <row r="1456" spans="1:9" ht="12.75" customHeight="1">
      <c r="A1456" s="2">
        <v>1434</v>
      </c>
      <c r="B1456" s="3" t="s">
        <v>6593</v>
      </c>
      <c r="C1456" s="3" t="s">
        <v>6594</v>
      </c>
      <c r="D1456" s="3" t="s">
        <v>6595</v>
      </c>
      <c r="E1456" s="3" t="s">
        <v>6596</v>
      </c>
      <c r="F1456" s="685" t="s">
        <v>721</v>
      </c>
      <c r="H1456" s="190">
        <f>Raccorderia!F66</f>
        <v>0.81</v>
      </c>
      <c r="I1456" s="190">
        <f t="shared" si="25"/>
        <v>0.81</v>
      </c>
    </row>
    <row r="1457" spans="1:9" ht="12.75" customHeight="1">
      <c r="A1457" s="2">
        <v>1435</v>
      </c>
      <c r="B1457" s="3" t="s">
        <v>6597</v>
      </c>
      <c r="C1457" s="3" t="s">
        <v>6598</v>
      </c>
      <c r="D1457" s="3" t="s">
        <v>6599</v>
      </c>
      <c r="E1457" s="3" t="s">
        <v>6600</v>
      </c>
      <c r="F1457" s="357" t="s">
        <v>14747</v>
      </c>
      <c r="H1457" s="190" t="s">
        <v>721</v>
      </c>
      <c r="I1457" s="190">
        <f t="shared" si="25"/>
        <v>0</v>
      </c>
    </row>
    <row r="1458" spans="1:9" ht="12.75" customHeight="1">
      <c r="A1458" s="2">
        <v>1436</v>
      </c>
      <c r="B1458" s="3" t="s">
        <v>6601</v>
      </c>
      <c r="C1458" s="3" t="s">
        <v>6602</v>
      </c>
      <c r="D1458" s="3" t="s">
        <v>6603</v>
      </c>
      <c r="E1458" s="3" t="s">
        <v>6604</v>
      </c>
      <c r="F1458" s="685" t="s">
        <v>721</v>
      </c>
      <c r="H1458" s="190">
        <f>Raccorderia!F67</f>
        <v>0.85</v>
      </c>
      <c r="I1458" s="190">
        <f t="shared" si="25"/>
        <v>0.85</v>
      </c>
    </row>
    <row r="1459" spans="1:9" ht="12.75" customHeight="1">
      <c r="A1459" s="2">
        <v>1437</v>
      </c>
      <c r="B1459" s="3" t="s">
        <v>6605</v>
      </c>
      <c r="C1459" s="3" t="s">
        <v>6606</v>
      </c>
      <c r="D1459" s="3" t="s">
        <v>6607</v>
      </c>
      <c r="E1459" s="3" t="s">
        <v>6608</v>
      </c>
      <c r="F1459" s="685" t="s">
        <v>721</v>
      </c>
      <c r="H1459" s="190">
        <f>Raccorderia!F68</f>
        <v>1.25</v>
      </c>
      <c r="I1459" s="190">
        <f t="shared" si="25"/>
        <v>1.25</v>
      </c>
    </row>
    <row r="1460" spans="1:9" ht="12.75" customHeight="1">
      <c r="A1460" s="2">
        <v>1438</v>
      </c>
      <c r="B1460" s="3" t="s">
        <v>611</v>
      </c>
      <c r="C1460" s="3" t="s">
        <v>6579</v>
      </c>
      <c r="D1460" s="3" t="s">
        <v>14697</v>
      </c>
      <c r="E1460" s="3" t="s">
        <v>13502</v>
      </c>
      <c r="F1460" s="685" t="s">
        <v>721</v>
      </c>
      <c r="H1460" s="190">
        <v>1.59</v>
      </c>
      <c r="I1460" s="190">
        <f t="shared" si="25"/>
        <v>1.59</v>
      </c>
    </row>
    <row r="1461" spans="1:9" ht="12.75" customHeight="1">
      <c r="A1461" s="2">
        <v>1439</v>
      </c>
      <c r="B1461" s="3" t="s">
        <v>6609</v>
      </c>
      <c r="C1461" s="3" t="s">
        <v>6610</v>
      </c>
      <c r="D1461" s="3" t="s">
        <v>6611</v>
      </c>
      <c r="E1461" s="3" t="s">
        <v>6612</v>
      </c>
      <c r="F1461" s="685" t="s">
        <v>721</v>
      </c>
      <c r="H1461" s="190">
        <f>Raccorderia!F69</f>
        <v>1.78</v>
      </c>
      <c r="I1461" s="190">
        <f t="shared" si="25"/>
        <v>1.78</v>
      </c>
    </row>
    <row r="1462" spans="1:9" ht="12.75" customHeight="1">
      <c r="A1462" s="2">
        <v>1440</v>
      </c>
      <c r="B1462" s="3" t="s">
        <v>6613</v>
      </c>
      <c r="C1462" s="3" t="s">
        <v>6614</v>
      </c>
      <c r="D1462" s="3" t="s">
        <v>6615</v>
      </c>
      <c r="E1462" s="3" t="s">
        <v>6616</v>
      </c>
      <c r="F1462" s="357" t="s">
        <v>14747</v>
      </c>
      <c r="I1462" s="190">
        <f t="shared" si="25"/>
        <v>0</v>
      </c>
    </row>
    <row r="1463" spans="1:9" ht="12.75" customHeight="1">
      <c r="A1463" s="2">
        <v>1441</v>
      </c>
      <c r="B1463" s="3" t="s">
        <v>6617</v>
      </c>
      <c r="C1463" s="3" t="s">
        <v>6618</v>
      </c>
      <c r="D1463" s="3" t="s">
        <v>6619</v>
      </c>
      <c r="E1463" s="3" t="s">
        <v>6620</v>
      </c>
      <c r="F1463" s="685" t="s">
        <v>721</v>
      </c>
      <c r="H1463" s="190">
        <f>Raccorderia!F70</f>
        <v>2.2999999999999998</v>
      </c>
      <c r="I1463" s="190">
        <f t="shared" si="25"/>
        <v>2.2999999999999998</v>
      </c>
    </row>
    <row r="1464" spans="1:9" ht="12.75" customHeight="1">
      <c r="A1464" s="2">
        <v>1442</v>
      </c>
      <c r="B1464" s="3" t="s">
        <v>6621</v>
      </c>
      <c r="C1464" s="3" t="s">
        <v>6622</v>
      </c>
      <c r="D1464" s="3" t="s">
        <v>6623</v>
      </c>
      <c r="E1464" s="3" t="s">
        <v>6624</v>
      </c>
      <c r="F1464" s="357" t="s">
        <v>14747</v>
      </c>
      <c r="I1464" s="190">
        <f t="shared" si="25"/>
        <v>0</v>
      </c>
    </row>
    <row r="1465" spans="1:9" ht="12.75" customHeight="1">
      <c r="A1465" s="2">
        <v>1443</v>
      </c>
      <c r="B1465" s="3" t="s">
        <v>6625</v>
      </c>
      <c r="C1465" s="3" t="s">
        <v>6626</v>
      </c>
      <c r="D1465" s="3" t="s">
        <v>6627</v>
      </c>
      <c r="E1465" s="3" t="s">
        <v>6628</v>
      </c>
      <c r="F1465" s="685" t="s">
        <v>721</v>
      </c>
      <c r="H1465" s="190">
        <f>Raccorderia!F71</f>
        <v>3.18</v>
      </c>
      <c r="I1465" s="190">
        <f t="shared" si="25"/>
        <v>3.18</v>
      </c>
    </row>
    <row r="1466" spans="1:9" ht="12.75" customHeight="1">
      <c r="A1466" s="2">
        <v>1444</v>
      </c>
      <c r="B1466" s="3" t="s">
        <v>6629</v>
      </c>
      <c r="C1466" s="3" t="s">
        <v>6630</v>
      </c>
      <c r="D1466" s="3" t="s">
        <v>6631</v>
      </c>
      <c r="E1466" s="3" t="s">
        <v>6632</v>
      </c>
      <c r="F1466" s="357" t="s">
        <v>14747</v>
      </c>
      <c r="I1466" s="190">
        <f t="shared" si="25"/>
        <v>0</v>
      </c>
    </row>
    <row r="1467" spans="1:9" ht="12.75" customHeight="1">
      <c r="A1467" s="2">
        <v>1445</v>
      </c>
      <c r="B1467" s="3" t="s">
        <v>6633</v>
      </c>
      <c r="C1467" s="3" t="s">
        <v>6634</v>
      </c>
      <c r="D1467" s="3" t="s">
        <v>6635</v>
      </c>
      <c r="E1467" s="3" t="s">
        <v>6636</v>
      </c>
      <c r="F1467" s="685" t="s">
        <v>721</v>
      </c>
      <c r="H1467" s="190">
        <f>Raccorderia!F73</f>
        <v>3.97</v>
      </c>
      <c r="I1467" s="190">
        <f t="shared" si="25"/>
        <v>3.97</v>
      </c>
    </row>
    <row r="1468" spans="1:9" ht="12.75" customHeight="1">
      <c r="A1468" s="2">
        <v>1446</v>
      </c>
      <c r="B1468" s="3" t="s">
        <v>6637</v>
      </c>
      <c r="C1468" s="3" t="s">
        <v>6638</v>
      </c>
      <c r="D1468" s="3" t="s">
        <v>6639</v>
      </c>
      <c r="E1468" s="3" t="s">
        <v>6640</v>
      </c>
      <c r="F1468" s="685" t="s">
        <v>14747</v>
      </c>
      <c r="H1468" s="190">
        <v>25.8</v>
      </c>
      <c r="I1468" s="190">
        <f t="shared" si="25"/>
        <v>0</v>
      </c>
    </row>
    <row r="1469" spans="1:9" ht="12.75" customHeight="1">
      <c r="A1469" s="2">
        <v>1447</v>
      </c>
      <c r="B1469" s="3" t="s">
        <v>6641</v>
      </c>
      <c r="C1469" s="3" t="s">
        <v>6642</v>
      </c>
      <c r="D1469" s="3" t="s">
        <v>6643</v>
      </c>
      <c r="E1469" s="3" t="s">
        <v>6644</v>
      </c>
      <c r="F1469" s="685" t="s">
        <v>721</v>
      </c>
      <c r="H1469" s="190">
        <f>Raccorderia!F73</f>
        <v>3.97</v>
      </c>
      <c r="I1469" s="190">
        <f t="shared" si="25"/>
        <v>3.97</v>
      </c>
    </row>
    <row r="1470" spans="1:9" ht="12.75" customHeight="1">
      <c r="A1470" s="2">
        <v>1448</v>
      </c>
      <c r="B1470" s="3" t="s">
        <v>6645</v>
      </c>
      <c r="C1470" s="3" t="s">
        <v>6646</v>
      </c>
      <c r="D1470" s="3" t="s">
        <v>6647</v>
      </c>
      <c r="E1470" s="3" t="s">
        <v>6648</v>
      </c>
      <c r="F1470" s="685" t="s">
        <v>721</v>
      </c>
      <c r="H1470" s="190">
        <f>Raccorderia!F74</f>
        <v>6.97</v>
      </c>
      <c r="I1470" s="190">
        <f t="shared" si="25"/>
        <v>6.97</v>
      </c>
    </row>
    <row r="1471" spans="1:9" ht="12.75" customHeight="1">
      <c r="A1471" s="2">
        <v>1449</v>
      </c>
      <c r="B1471" s="3" t="s">
        <v>6649</v>
      </c>
      <c r="C1471" s="3" t="s">
        <v>6650</v>
      </c>
      <c r="D1471" s="3" t="s">
        <v>6651</v>
      </c>
      <c r="E1471" s="3" t="s">
        <v>6652</v>
      </c>
      <c r="F1471" s="685" t="s">
        <v>14747</v>
      </c>
      <c r="H1471" s="190">
        <v>8.49</v>
      </c>
      <c r="I1471" s="190">
        <f t="shared" si="25"/>
        <v>0</v>
      </c>
    </row>
    <row r="1472" spans="1:9" ht="12.75" customHeight="1">
      <c r="A1472" s="2">
        <v>1450</v>
      </c>
      <c r="B1472" s="3" t="s">
        <v>6653</v>
      </c>
      <c r="C1472" s="3" t="s">
        <v>6654</v>
      </c>
      <c r="D1472" s="3" t="s">
        <v>6655</v>
      </c>
      <c r="E1472" s="3" t="s">
        <v>6656</v>
      </c>
      <c r="F1472" s="357" t="s">
        <v>14747</v>
      </c>
      <c r="I1472" s="190">
        <f t="shared" si="25"/>
        <v>0</v>
      </c>
    </row>
    <row r="1473" spans="1:9" ht="12.75" customHeight="1">
      <c r="A1473" s="2">
        <v>1451</v>
      </c>
      <c r="B1473" s="3" t="s">
        <v>6657</v>
      </c>
      <c r="C1473" s="3" t="s">
        <v>6658</v>
      </c>
      <c r="D1473" s="3" t="s">
        <v>6659</v>
      </c>
      <c r="E1473" s="3" t="s">
        <v>6660</v>
      </c>
      <c r="F1473" s="357" t="s">
        <v>14747</v>
      </c>
      <c r="I1473" s="190">
        <f t="shared" si="25"/>
        <v>0</v>
      </c>
    </row>
    <row r="1474" spans="1:9" ht="12.75" customHeight="1">
      <c r="A1474" s="2">
        <v>1452</v>
      </c>
      <c r="B1474" s="3" t="s">
        <v>6661</v>
      </c>
      <c r="C1474" s="3" t="s">
        <v>2925</v>
      </c>
      <c r="D1474" s="3" t="s">
        <v>2926</v>
      </c>
      <c r="E1474" s="3" t="s">
        <v>2927</v>
      </c>
      <c r="F1474" s="357" t="s">
        <v>14747</v>
      </c>
      <c r="I1474" s="190">
        <f t="shared" si="25"/>
        <v>0</v>
      </c>
    </row>
    <row r="1475" spans="1:9" ht="12.75" customHeight="1">
      <c r="A1475" s="2">
        <v>1453</v>
      </c>
      <c r="B1475" s="3" t="s">
        <v>2928</v>
      </c>
      <c r="C1475" s="3" t="s">
        <v>2929</v>
      </c>
      <c r="D1475" s="3" t="s">
        <v>2930</v>
      </c>
      <c r="E1475" s="3" t="s">
        <v>2931</v>
      </c>
      <c r="F1475" s="357" t="s">
        <v>14747</v>
      </c>
      <c r="I1475" s="190">
        <f t="shared" si="25"/>
        <v>0</v>
      </c>
    </row>
    <row r="1476" spans="1:9" ht="12.75" customHeight="1">
      <c r="A1476" s="2">
        <v>1454</v>
      </c>
      <c r="B1476" s="3" t="s">
        <v>2932</v>
      </c>
      <c r="C1476" s="3" t="s">
        <v>2933</v>
      </c>
      <c r="D1476" s="3" t="s">
        <v>2934</v>
      </c>
      <c r="E1476" s="3" t="s">
        <v>2935</v>
      </c>
      <c r="F1476" s="357" t="s">
        <v>14747</v>
      </c>
      <c r="I1476" s="190">
        <f t="shared" si="25"/>
        <v>0</v>
      </c>
    </row>
    <row r="1477" spans="1:9" ht="12.75" customHeight="1">
      <c r="A1477" s="2">
        <v>1455</v>
      </c>
      <c r="B1477" s="3" t="s">
        <v>2936</v>
      </c>
      <c r="C1477" s="3" t="s">
        <v>2937</v>
      </c>
      <c r="D1477" s="3" t="s">
        <v>2938</v>
      </c>
      <c r="E1477" s="3" t="s">
        <v>2939</v>
      </c>
      <c r="F1477" s="357" t="s">
        <v>14747</v>
      </c>
      <c r="I1477" s="190">
        <f t="shared" si="25"/>
        <v>0</v>
      </c>
    </row>
    <row r="1478" spans="1:9" ht="12.75" customHeight="1">
      <c r="A1478" s="2">
        <v>1456</v>
      </c>
      <c r="B1478" s="3" t="s">
        <v>2940</v>
      </c>
      <c r="C1478" s="3" t="s">
        <v>2941</v>
      </c>
      <c r="D1478" s="3"/>
      <c r="E1478" s="3" t="s">
        <v>2942</v>
      </c>
      <c r="F1478" s="357" t="s">
        <v>14747</v>
      </c>
      <c r="I1478" s="190">
        <f t="shared" si="25"/>
        <v>0</v>
      </c>
    </row>
    <row r="1479" spans="1:9" ht="12.75" customHeight="1">
      <c r="A1479" s="2">
        <v>1457</v>
      </c>
      <c r="B1479" s="3" t="s">
        <v>2943</v>
      </c>
      <c r="C1479" s="3" t="s">
        <v>2944</v>
      </c>
      <c r="D1479" s="3"/>
      <c r="E1479" s="3" t="s">
        <v>2945</v>
      </c>
      <c r="F1479" s="357" t="s">
        <v>14747</v>
      </c>
      <c r="I1479" s="190">
        <f t="shared" si="25"/>
        <v>0</v>
      </c>
    </row>
    <row r="1480" spans="1:9" ht="12.75" customHeight="1">
      <c r="A1480" s="2">
        <v>1458</v>
      </c>
      <c r="B1480" s="3" t="s">
        <v>2946</v>
      </c>
      <c r="C1480" s="3" t="s">
        <v>2947</v>
      </c>
      <c r="D1480" s="3" t="s">
        <v>2948</v>
      </c>
      <c r="E1480" s="3" t="s">
        <v>2949</v>
      </c>
      <c r="F1480" s="357" t="s">
        <v>14747</v>
      </c>
      <c r="I1480" s="190">
        <f t="shared" si="25"/>
        <v>0</v>
      </c>
    </row>
    <row r="1481" spans="1:9" ht="12.75" customHeight="1">
      <c r="A1481" s="2">
        <v>1459</v>
      </c>
      <c r="B1481" s="3" t="s">
        <v>2950</v>
      </c>
      <c r="C1481" s="3" t="s">
        <v>2951</v>
      </c>
      <c r="D1481" s="3" t="s">
        <v>2952</v>
      </c>
      <c r="E1481" s="3" t="s">
        <v>2953</v>
      </c>
      <c r="F1481" s="357" t="s">
        <v>14747</v>
      </c>
      <c r="I1481" s="190">
        <f t="shared" si="25"/>
        <v>0</v>
      </c>
    </row>
    <row r="1482" spans="1:9" ht="12.75" customHeight="1">
      <c r="A1482" s="2">
        <v>1460</v>
      </c>
      <c r="B1482" s="3" t="s">
        <v>2954</v>
      </c>
      <c r="C1482" s="3" t="s">
        <v>2955</v>
      </c>
      <c r="D1482" s="3"/>
      <c r="E1482" s="3" t="s">
        <v>2956</v>
      </c>
      <c r="F1482" s="357" t="s">
        <v>14747</v>
      </c>
      <c r="I1482" s="190">
        <f t="shared" si="25"/>
        <v>0</v>
      </c>
    </row>
    <row r="1483" spans="1:9" ht="12.75" customHeight="1">
      <c r="A1483" s="2">
        <v>1461</v>
      </c>
      <c r="B1483" s="3" t="s">
        <v>2957</v>
      </c>
      <c r="C1483" s="3" t="s">
        <v>2958</v>
      </c>
      <c r="D1483" s="3"/>
      <c r="E1483" s="3" t="s">
        <v>2959</v>
      </c>
      <c r="F1483" s="357" t="s">
        <v>14747</v>
      </c>
      <c r="I1483" s="190">
        <f t="shared" si="25"/>
        <v>0</v>
      </c>
    </row>
    <row r="1484" spans="1:9" ht="12.75" customHeight="1">
      <c r="A1484" s="2">
        <v>1462</v>
      </c>
      <c r="B1484" s="3" t="s">
        <v>2960</v>
      </c>
      <c r="C1484" s="3" t="s">
        <v>2961</v>
      </c>
      <c r="D1484" s="3"/>
      <c r="E1484" s="3" t="s">
        <v>2962</v>
      </c>
      <c r="F1484" s="357" t="s">
        <v>14747</v>
      </c>
      <c r="I1484" s="190">
        <f t="shared" si="25"/>
        <v>0</v>
      </c>
    </row>
    <row r="1485" spans="1:9" ht="12.75" customHeight="1">
      <c r="A1485" s="2">
        <v>1463</v>
      </c>
      <c r="B1485" s="3" t="s">
        <v>2963</v>
      </c>
      <c r="C1485" s="3" t="s">
        <v>2964</v>
      </c>
      <c r="D1485" s="3"/>
      <c r="E1485" s="3" t="s">
        <v>2965</v>
      </c>
      <c r="F1485" s="357" t="s">
        <v>14747</v>
      </c>
      <c r="I1485" s="190">
        <f t="shared" si="25"/>
        <v>0</v>
      </c>
    </row>
    <row r="1486" spans="1:9" ht="12.75" customHeight="1">
      <c r="A1486" s="2">
        <v>1464</v>
      </c>
      <c r="B1486" s="3" t="s">
        <v>2966</v>
      </c>
      <c r="C1486" s="3" t="s">
        <v>2967</v>
      </c>
      <c r="D1486" s="3" t="s">
        <v>2968</v>
      </c>
      <c r="E1486" s="3" t="s">
        <v>2969</v>
      </c>
      <c r="F1486" s="357" t="s">
        <v>14747</v>
      </c>
      <c r="I1486" s="190">
        <f t="shared" si="25"/>
        <v>0</v>
      </c>
    </row>
    <row r="1487" spans="1:9" ht="12.75" customHeight="1">
      <c r="A1487" s="2">
        <v>1465</v>
      </c>
      <c r="B1487" s="3" t="s">
        <v>2970</v>
      </c>
      <c r="C1487" s="3" t="s">
        <v>2971</v>
      </c>
      <c r="D1487" s="3" t="s">
        <v>2972</v>
      </c>
      <c r="E1487" s="3" t="s">
        <v>2973</v>
      </c>
      <c r="F1487" s="357" t="s">
        <v>14747</v>
      </c>
      <c r="I1487" s="190">
        <f t="shared" si="25"/>
        <v>0</v>
      </c>
    </row>
    <row r="1488" spans="1:9" ht="12.75" customHeight="1">
      <c r="A1488" s="2">
        <v>1466</v>
      </c>
      <c r="B1488" s="3" t="s">
        <v>2974</v>
      </c>
      <c r="C1488" s="3" t="s">
        <v>2975</v>
      </c>
      <c r="D1488" s="3" t="s">
        <v>2976</v>
      </c>
      <c r="E1488" s="3" t="s">
        <v>2977</v>
      </c>
      <c r="F1488" s="357" t="s">
        <v>14747</v>
      </c>
      <c r="I1488" s="190">
        <f t="shared" si="25"/>
        <v>0</v>
      </c>
    </row>
    <row r="1489" spans="1:9" ht="12.75" customHeight="1">
      <c r="A1489" s="2">
        <v>1467</v>
      </c>
      <c r="B1489" s="3" t="s">
        <v>2978</v>
      </c>
      <c r="C1489" s="3" t="s">
        <v>2979</v>
      </c>
      <c r="D1489" s="3" t="s">
        <v>2980</v>
      </c>
      <c r="E1489" s="3" t="s">
        <v>2981</v>
      </c>
      <c r="F1489" s="357" t="s">
        <v>14747</v>
      </c>
      <c r="I1489" s="190">
        <f t="shared" si="25"/>
        <v>0</v>
      </c>
    </row>
    <row r="1490" spans="1:9" ht="12.75" customHeight="1">
      <c r="A1490" s="2">
        <v>1468</v>
      </c>
      <c r="B1490" s="3" t="s">
        <v>2982</v>
      </c>
      <c r="C1490" s="3" t="s">
        <v>2983</v>
      </c>
      <c r="D1490" s="3" t="s">
        <v>2984</v>
      </c>
      <c r="E1490" s="3" t="s">
        <v>2985</v>
      </c>
      <c r="F1490" s="357" t="s">
        <v>14747</v>
      </c>
      <c r="I1490" s="190">
        <f t="shared" si="25"/>
        <v>0</v>
      </c>
    </row>
    <row r="1491" spans="1:9" ht="12.75" customHeight="1">
      <c r="A1491" s="2">
        <v>1469</v>
      </c>
      <c r="B1491" s="3" t="s">
        <v>2986</v>
      </c>
      <c r="C1491" s="3" t="s">
        <v>2987</v>
      </c>
      <c r="D1491" s="3" t="s">
        <v>2988</v>
      </c>
      <c r="E1491" s="3" t="s">
        <v>2989</v>
      </c>
      <c r="F1491" s="357" t="s">
        <v>14747</v>
      </c>
      <c r="I1491" s="190">
        <f t="shared" si="25"/>
        <v>0</v>
      </c>
    </row>
    <row r="1492" spans="1:9" ht="12.75" customHeight="1">
      <c r="A1492" s="2">
        <v>1470</v>
      </c>
      <c r="B1492" s="3" t="s">
        <v>2990</v>
      </c>
      <c r="C1492" s="3" t="s">
        <v>2991</v>
      </c>
      <c r="D1492" s="3" t="s">
        <v>2992</v>
      </c>
      <c r="E1492" s="3" t="s">
        <v>2993</v>
      </c>
      <c r="F1492" s="357" t="s">
        <v>14747</v>
      </c>
      <c r="I1492" s="190">
        <f t="shared" si="25"/>
        <v>0</v>
      </c>
    </row>
    <row r="1493" spans="1:9" ht="12.75" customHeight="1">
      <c r="A1493" s="2">
        <v>1471</v>
      </c>
      <c r="B1493" s="3" t="s">
        <v>2994</v>
      </c>
      <c r="C1493" s="3" t="s">
        <v>2995</v>
      </c>
      <c r="D1493" s="3" t="s">
        <v>2996</v>
      </c>
      <c r="E1493" s="3" t="s">
        <v>2997</v>
      </c>
      <c r="F1493" s="357" t="s">
        <v>14747</v>
      </c>
      <c r="I1493" s="190">
        <f t="shared" si="25"/>
        <v>0</v>
      </c>
    </row>
    <row r="1494" spans="1:9" ht="12.75" customHeight="1">
      <c r="A1494" s="2">
        <v>1472</v>
      </c>
      <c r="B1494" s="3" t="s">
        <v>2998</v>
      </c>
      <c r="C1494" s="3" t="s">
        <v>2999</v>
      </c>
      <c r="D1494" s="3" t="s">
        <v>3000</v>
      </c>
      <c r="E1494" s="3" t="s">
        <v>3001</v>
      </c>
      <c r="F1494" s="357" t="s">
        <v>14747</v>
      </c>
      <c r="I1494" s="190">
        <f t="shared" si="25"/>
        <v>0</v>
      </c>
    </row>
    <row r="1495" spans="1:9" ht="12.75" customHeight="1">
      <c r="A1495" s="2">
        <v>1473</v>
      </c>
      <c r="B1495" s="3" t="s">
        <v>3002</v>
      </c>
      <c r="C1495" s="3" t="s">
        <v>3003</v>
      </c>
      <c r="D1495" s="3" t="s">
        <v>3004</v>
      </c>
      <c r="E1495" s="3" t="s">
        <v>3005</v>
      </c>
      <c r="F1495" s="357" t="s">
        <v>14747</v>
      </c>
      <c r="I1495" s="190">
        <f t="shared" si="25"/>
        <v>0</v>
      </c>
    </row>
    <row r="1496" spans="1:9" ht="12.75" customHeight="1">
      <c r="A1496" s="2">
        <v>1474</v>
      </c>
      <c r="B1496" s="3" t="s">
        <v>3006</v>
      </c>
      <c r="C1496" s="3" t="s">
        <v>3007</v>
      </c>
      <c r="D1496" s="3" t="s">
        <v>3008</v>
      </c>
      <c r="E1496" s="3" t="s">
        <v>6819</v>
      </c>
      <c r="F1496" s="357" t="s">
        <v>14747</v>
      </c>
      <c r="I1496" s="190">
        <f t="shared" si="25"/>
        <v>0</v>
      </c>
    </row>
    <row r="1497" spans="1:9" ht="12.75" customHeight="1">
      <c r="A1497" s="2">
        <v>1475</v>
      </c>
      <c r="B1497" s="3" t="s">
        <v>6820</v>
      </c>
      <c r="C1497" s="3" t="s">
        <v>6821</v>
      </c>
      <c r="D1497" s="3" t="s">
        <v>6822</v>
      </c>
      <c r="E1497" s="3" t="s">
        <v>6823</v>
      </c>
      <c r="F1497" s="357" t="s">
        <v>14747</v>
      </c>
      <c r="I1497" s="190">
        <f t="shared" si="25"/>
        <v>0</v>
      </c>
    </row>
    <row r="1498" spans="1:9" ht="12.75" customHeight="1">
      <c r="A1498" s="2">
        <v>1476</v>
      </c>
      <c r="B1498" s="3" t="s">
        <v>6824</v>
      </c>
      <c r="C1498" s="3" t="s">
        <v>6825</v>
      </c>
      <c r="D1498" s="3" t="s">
        <v>6826</v>
      </c>
      <c r="E1498" s="3" t="s">
        <v>6827</v>
      </c>
      <c r="F1498" s="357" t="s">
        <v>14747</v>
      </c>
      <c r="I1498" s="190">
        <f t="shared" si="25"/>
        <v>0</v>
      </c>
    </row>
    <row r="1499" spans="1:9" ht="12.75" customHeight="1">
      <c r="A1499" s="2">
        <v>1477</v>
      </c>
      <c r="B1499" s="3" t="s">
        <v>6828</v>
      </c>
      <c r="C1499" s="3" t="s">
        <v>6829</v>
      </c>
      <c r="D1499" s="3" t="s">
        <v>6830</v>
      </c>
      <c r="E1499" s="3" t="s">
        <v>6831</v>
      </c>
      <c r="F1499" s="357" t="s">
        <v>14747</v>
      </c>
      <c r="I1499" s="190">
        <f t="shared" si="25"/>
        <v>0</v>
      </c>
    </row>
    <row r="1500" spans="1:9" ht="12.75" customHeight="1">
      <c r="A1500" s="2">
        <v>1478</v>
      </c>
      <c r="B1500" s="3" t="s">
        <v>6832</v>
      </c>
      <c r="C1500" s="3" t="s">
        <v>6833</v>
      </c>
      <c r="D1500" s="3" t="s">
        <v>6834</v>
      </c>
      <c r="E1500" s="3" t="s">
        <v>6835</v>
      </c>
      <c r="F1500" s="357" t="s">
        <v>14747</v>
      </c>
      <c r="I1500" s="190">
        <f t="shared" si="25"/>
        <v>0</v>
      </c>
    </row>
    <row r="1501" spans="1:9" ht="12.75" customHeight="1">
      <c r="A1501" s="2">
        <v>1479</v>
      </c>
      <c r="B1501" s="3" t="s">
        <v>6836</v>
      </c>
      <c r="C1501" s="3" t="s">
        <v>6837</v>
      </c>
      <c r="D1501" s="3" t="s">
        <v>6838</v>
      </c>
      <c r="E1501" s="3" t="s">
        <v>6839</v>
      </c>
      <c r="F1501" s="357" t="s">
        <v>14747</v>
      </c>
      <c r="I1501" s="190">
        <f t="shared" si="25"/>
        <v>0</v>
      </c>
    </row>
    <row r="1502" spans="1:9" ht="12.75" customHeight="1">
      <c r="A1502" s="2">
        <v>1480</v>
      </c>
      <c r="B1502" s="3" t="s">
        <v>6840</v>
      </c>
      <c r="C1502" s="3" t="s">
        <v>6841</v>
      </c>
      <c r="D1502" s="3" t="s">
        <v>6842</v>
      </c>
      <c r="E1502" s="3" t="s">
        <v>6843</v>
      </c>
      <c r="F1502" s="357" t="s">
        <v>14747</v>
      </c>
      <c r="I1502" s="190">
        <f t="shared" si="25"/>
        <v>0</v>
      </c>
    </row>
    <row r="1503" spans="1:9" ht="12.75" customHeight="1">
      <c r="A1503" s="2">
        <v>1481</v>
      </c>
      <c r="B1503" s="3" t="s">
        <v>6844</v>
      </c>
      <c r="C1503" s="3" t="s">
        <v>6845</v>
      </c>
      <c r="D1503" s="3" t="s">
        <v>6846</v>
      </c>
      <c r="E1503" s="3" t="s">
        <v>6847</v>
      </c>
      <c r="F1503" s="357" t="s">
        <v>14747</v>
      </c>
      <c r="I1503" s="190">
        <f t="shared" si="25"/>
        <v>0</v>
      </c>
    </row>
    <row r="1504" spans="1:9" ht="12.75" customHeight="1">
      <c r="A1504" s="2">
        <v>1482</v>
      </c>
      <c r="B1504" s="3" t="s">
        <v>6848</v>
      </c>
      <c r="C1504" s="3" t="s">
        <v>6849</v>
      </c>
      <c r="D1504" s="3" t="s">
        <v>6850</v>
      </c>
      <c r="E1504" s="3" t="s">
        <v>6851</v>
      </c>
      <c r="F1504" s="357" t="s">
        <v>14747</v>
      </c>
      <c r="I1504" s="190">
        <f t="shared" si="25"/>
        <v>0</v>
      </c>
    </row>
    <row r="1505" spans="1:9" ht="12.75" customHeight="1">
      <c r="A1505" s="2">
        <v>1483</v>
      </c>
      <c r="B1505" s="3" t="s">
        <v>6852</v>
      </c>
      <c r="C1505" s="3" t="s">
        <v>10357</v>
      </c>
      <c r="D1505" s="3" t="s">
        <v>10358</v>
      </c>
      <c r="E1505" s="3" t="s">
        <v>10359</v>
      </c>
      <c r="F1505" s="685" t="s">
        <v>721</v>
      </c>
      <c r="H1505" s="190">
        <f>Raccorderia!F75</f>
        <v>2.83</v>
      </c>
      <c r="I1505" s="190">
        <f t="shared" si="25"/>
        <v>2.83</v>
      </c>
    </row>
    <row r="1506" spans="1:9" ht="12.75" customHeight="1">
      <c r="A1506" s="2">
        <v>1484</v>
      </c>
      <c r="B1506" s="3" t="s">
        <v>10360</v>
      </c>
      <c r="C1506" s="3" t="s">
        <v>10361</v>
      </c>
      <c r="D1506" s="3" t="s">
        <v>10362</v>
      </c>
      <c r="E1506" s="3" t="s">
        <v>10363</v>
      </c>
      <c r="F1506" s="685" t="s">
        <v>721</v>
      </c>
      <c r="H1506" s="190">
        <f>Raccorderia!F76</f>
        <v>4.05</v>
      </c>
      <c r="I1506" s="190">
        <f t="shared" si="25"/>
        <v>4.05</v>
      </c>
    </row>
    <row r="1507" spans="1:9" ht="12.75" customHeight="1">
      <c r="A1507" s="2">
        <v>1485</v>
      </c>
      <c r="B1507" s="3" t="s">
        <v>10364</v>
      </c>
      <c r="C1507" s="3" t="s">
        <v>10365</v>
      </c>
      <c r="D1507" s="3" t="s">
        <v>10366</v>
      </c>
      <c r="E1507" s="3" t="s">
        <v>10367</v>
      </c>
      <c r="F1507" s="685" t="s">
        <v>721</v>
      </c>
      <c r="H1507" s="190">
        <f>Raccorderia!F77</f>
        <v>4.67</v>
      </c>
      <c r="I1507" s="190">
        <f t="shared" si="25"/>
        <v>4.67</v>
      </c>
    </row>
    <row r="1508" spans="1:9" ht="12.75" customHeight="1">
      <c r="A1508" s="2">
        <v>1486</v>
      </c>
      <c r="B1508" s="3" t="s">
        <v>10368</v>
      </c>
      <c r="C1508" s="3" t="s">
        <v>10369</v>
      </c>
      <c r="D1508" s="3" t="s">
        <v>10370</v>
      </c>
      <c r="E1508" s="3" t="s">
        <v>10371</v>
      </c>
      <c r="F1508" s="685" t="s">
        <v>721</v>
      </c>
      <c r="H1508" s="190">
        <f>Raccorderia!F78</f>
        <v>7.62</v>
      </c>
      <c r="I1508" s="190">
        <f t="shared" si="25"/>
        <v>7.62</v>
      </c>
    </row>
    <row r="1509" spans="1:9" ht="12.75" customHeight="1">
      <c r="A1509" s="2">
        <v>1487</v>
      </c>
      <c r="B1509" s="3" t="s">
        <v>10372</v>
      </c>
      <c r="C1509" s="3" t="s">
        <v>10373</v>
      </c>
      <c r="D1509" s="3" t="s">
        <v>10374</v>
      </c>
      <c r="E1509" s="3" t="s">
        <v>10375</v>
      </c>
      <c r="F1509" s="685" t="s">
        <v>721</v>
      </c>
      <c r="H1509" s="190">
        <f>Raccorderia!F79</f>
        <v>8.36</v>
      </c>
      <c r="I1509" s="190">
        <f t="shared" si="25"/>
        <v>8.36</v>
      </c>
    </row>
    <row r="1510" spans="1:9" ht="12.75" customHeight="1">
      <c r="A1510" s="2">
        <v>1488</v>
      </c>
      <c r="B1510" s="3" t="s">
        <v>10376</v>
      </c>
      <c r="C1510" s="3" t="s">
        <v>10377</v>
      </c>
      <c r="D1510" s="3" t="s">
        <v>10378</v>
      </c>
      <c r="E1510" s="3" t="s">
        <v>10379</v>
      </c>
      <c r="F1510" s="685" t="s">
        <v>721</v>
      </c>
      <c r="H1510" s="190">
        <f>Raccorderia!F80</f>
        <v>10.57</v>
      </c>
      <c r="I1510" s="190">
        <f t="shared" ref="I1510:I1573" si="26">IF(F1510="KZ",0,G1510+H1510)</f>
        <v>10.57</v>
      </c>
    </row>
    <row r="1511" spans="1:9" ht="12.75" customHeight="1">
      <c r="A1511" s="2">
        <v>1489</v>
      </c>
      <c r="B1511" s="3" t="s">
        <v>10380</v>
      </c>
      <c r="C1511" s="3" t="s">
        <v>10381</v>
      </c>
      <c r="D1511" s="3" t="s">
        <v>10382</v>
      </c>
      <c r="E1511" s="3" t="s">
        <v>10383</v>
      </c>
      <c r="F1511" s="357" t="s">
        <v>14747</v>
      </c>
      <c r="I1511" s="190">
        <f t="shared" si="26"/>
        <v>0</v>
      </c>
    </row>
    <row r="1512" spans="1:9" ht="12.75" customHeight="1">
      <c r="A1512" s="2">
        <v>1490</v>
      </c>
      <c r="B1512" s="3" t="s">
        <v>10384</v>
      </c>
      <c r="C1512" s="3" t="s">
        <v>10385</v>
      </c>
      <c r="D1512" s="3" t="s">
        <v>10386</v>
      </c>
      <c r="E1512" s="3" t="s">
        <v>10387</v>
      </c>
      <c r="F1512" s="685" t="s">
        <v>721</v>
      </c>
      <c r="H1512" s="190">
        <f>Raccorderia!F81</f>
        <v>12.54</v>
      </c>
      <c r="I1512" s="190">
        <f t="shared" si="26"/>
        <v>12.54</v>
      </c>
    </row>
    <row r="1513" spans="1:9" ht="12.75" customHeight="1">
      <c r="A1513" s="2">
        <v>1491</v>
      </c>
      <c r="B1513" s="3" t="s">
        <v>10388</v>
      </c>
      <c r="C1513" s="3" t="s">
        <v>10389</v>
      </c>
      <c r="D1513" s="3" t="s">
        <v>10390</v>
      </c>
      <c r="E1513" s="3" t="s">
        <v>10391</v>
      </c>
      <c r="F1513" s="357" t="s">
        <v>14747</v>
      </c>
      <c r="I1513" s="190">
        <f t="shared" si="26"/>
        <v>0</v>
      </c>
    </row>
    <row r="1514" spans="1:9" ht="12.75" customHeight="1">
      <c r="A1514" s="2">
        <v>1492</v>
      </c>
      <c r="B1514" s="3" t="s">
        <v>10392</v>
      </c>
      <c r="C1514" s="3" t="s">
        <v>10393</v>
      </c>
      <c r="D1514" s="3" t="s">
        <v>10394</v>
      </c>
      <c r="E1514" s="3" t="s">
        <v>10395</v>
      </c>
      <c r="F1514" s="685" t="s">
        <v>721</v>
      </c>
      <c r="H1514" s="190">
        <f>Raccorderia!F82</f>
        <v>14.75</v>
      </c>
      <c r="I1514" s="190">
        <f t="shared" si="26"/>
        <v>14.75</v>
      </c>
    </row>
    <row r="1515" spans="1:9" ht="12.75" customHeight="1">
      <c r="A1515" s="2">
        <v>1493</v>
      </c>
      <c r="B1515" s="3" t="s">
        <v>10396</v>
      </c>
      <c r="C1515" s="3" t="s">
        <v>6899</v>
      </c>
      <c r="D1515" s="3" t="s">
        <v>6900</v>
      </c>
      <c r="E1515" s="3" t="s">
        <v>6901</v>
      </c>
      <c r="F1515" s="357" t="s">
        <v>14747</v>
      </c>
      <c r="I1515" s="190">
        <f t="shared" si="26"/>
        <v>0</v>
      </c>
    </row>
    <row r="1516" spans="1:9" ht="12.75" customHeight="1">
      <c r="A1516" s="2">
        <v>1494</v>
      </c>
      <c r="B1516" s="3" t="s">
        <v>6902</v>
      </c>
      <c r="C1516" s="3" t="s">
        <v>6903</v>
      </c>
      <c r="D1516" s="3" t="s">
        <v>6904</v>
      </c>
      <c r="E1516" s="3" t="s">
        <v>6905</v>
      </c>
      <c r="F1516" s="357" t="s">
        <v>14747</v>
      </c>
      <c r="I1516" s="190">
        <f t="shared" si="26"/>
        <v>0</v>
      </c>
    </row>
    <row r="1517" spans="1:9" ht="12.75" customHeight="1">
      <c r="A1517" s="2">
        <v>1495</v>
      </c>
      <c r="B1517" s="3" t="s">
        <v>6906</v>
      </c>
      <c r="C1517" s="3" t="s">
        <v>6907</v>
      </c>
      <c r="D1517" s="3" t="s">
        <v>6908</v>
      </c>
      <c r="E1517" s="3" t="s">
        <v>6909</v>
      </c>
      <c r="F1517" s="357" t="s">
        <v>14747</v>
      </c>
      <c r="I1517" s="190">
        <f t="shared" si="26"/>
        <v>0</v>
      </c>
    </row>
    <row r="1518" spans="1:9" ht="12.75" customHeight="1">
      <c r="A1518" s="2">
        <v>1496</v>
      </c>
      <c r="B1518" s="3" t="s">
        <v>6910</v>
      </c>
      <c r="C1518" s="3" t="s">
        <v>6911</v>
      </c>
      <c r="D1518" s="3" t="s">
        <v>6912</v>
      </c>
      <c r="E1518" s="3" t="s">
        <v>6913</v>
      </c>
      <c r="F1518" s="685" t="s">
        <v>721</v>
      </c>
      <c r="H1518" s="190">
        <f>Raccorderia!F83</f>
        <v>18.190000000000001</v>
      </c>
      <c r="I1518" s="190">
        <f t="shared" si="26"/>
        <v>18.190000000000001</v>
      </c>
    </row>
    <row r="1519" spans="1:9" ht="12.75" customHeight="1">
      <c r="A1519" s="2">
        <v>1497</v>
      </c>
      <c r="B1519" s="3" t="s">
        <v>6914</v>
      </c>
      <c r="C1519" s="3" t="s">
        <v>6915</v>
      </c>
      <c r="D1519" s="3" t="s">
        <v>6916</v>
      </c>
      <c r="E1519" s="3" t="s">
        <v>6917</v>
      </c>
      <c r="F1519" s="357" t="s">
        <v>14747</v>
      </c>
      <c r="I1519" s="190">
        <f t="shared" si="26"/>
        <v>0</v>
      </c>
    </row>
    <row r="1520" spans="1:9" ht="12.75" customHeight="1">
      <c r="A1520" s="2">
        <v>1498</v>
      </c>
      <c r="B1520" s="3" t="s">
        <v>6918</v>
      </c>
      <c r="C1520" s="3" t="s">
        <v>6919</v>
      </c>
      <c r="D1520" s="3" t="s">
        <v>6920</v>
      </c>
      <c r="E1520" s="3" t="s">
        <v>6921</v>
      </c>
      <c r="F1520" s="357" t="s">
        <v>14747</v>
      </c>
      <c r="I1520" s="190">
        <f t="shared" si="26"/>
        <v>0</v>
      </c>
    </row>
    <row r="1521" spans="1:9" ht="12.75" customHeight="1">
      <c r="A1521" s="2">
        <v>1499</v>
      </c>
      <c r="B1521" s="3" t="s">
        <v>6922</v>
      </c>
      <c r="C1521" s="3" t="s">
        <v>6923</v>
      </c>
      <c r="D1521" s="3" t="s">
        <v>6924</v>
      </c>
      <c r="E1521" s="3" t="s">
        <v>6925</v>
      </c>
      <c r="F1521" s="357" t="s">
        <v>14747</v>
      </c>
      <c r="I1521" s="190">
        <f t="shared" si="26"/>
        <v>0</v>
      </c>
    </row>
    <row r="1522" spans="1:9" ht="12.75" customHeight="1">
      <c r="A1522" s="2">
        <v>1500</v>
      </c>
      <c r="B1522" s="3" t="s">
        <v>6926</v>
      </c>
      <c r="C1522" s="3" t="s">
        <v>6927</v>
      </c>
      <c r="D1522" s="3" t="s">
        <v>6928</v>
      </c>
      <c r="E1522" s="3" t="s">
        <v>6929</v>
      </c>
      <c r="F1522" s="357" t="s">
        <v>14747</v>
      </c>
      <c r="I1522" s="190">
        <f t="shared" si="26"/>
        <v>0</v>
      </c>
    </row>
    <row r="1523" spans="1:9" ht="12.75" customHeight="1">
      <c r="A1523" s="2">
        <v>1501</v>
      </c>
      <c r="B1523" s="3" t="s">
        <v>6930</v>
      </c>
      <c r="C1523" s="3" t="s">
        <v>6931</v>
      </c>
      <c r="D1523" s="3" t="s">
        <v>6932</v>
      </c>
      <c r="E1523" s="3" t="s">
        <v>6933</v>
      </c>
      <c r="F1523" s="357" t="s">
        <v>14747</v>
      </c>
      <c r="I1523" s="190">
        <f t="shared" si="26"/>
        <v>0</v>
      </c>
    </row>
    <row r="1524" spans="1:9" ht="12.75" customHeight="1">
      <c r="A1524" s="2">
        <v>1502</v>
      </c>
      <c r="B1524" s="3" t="s">
        <v>6934</v>
      </c>
      <c r="C1524" s="3" t="s">
        <v>6935</v>
      </c>
      <c r="D1524" s="3" t="s">
        <v>6936</v>
      </c>
      <c r="E1524" s="3" t="s">
        <v>6937</v>
      </c>
      <c r="F1524" s="685" t="s">
        <v>721</v>
      </c>
      <c r="H1524" s="190">
        <f>Raccorderia!F84</f>
        <v>22.74</v>
      </c>
      <c r="I1524" s="190">
        <f t="shared" si="26"/>
        <v>22.74</v>
      </c>
    </row>
    <row r="1525" spans="1:9" ht="12.75" customHeight="1">
      <c r="A1525" s="2">
        <v>1503</v>
      </c>
      <c r="B1525" s="3" t="s">
        <v>6938</v>
      </c>
      <c r="C1525" s="3" t="s">
        <v>6939</v>
      </c>
      <c r="D1525" s="3" t="s">
        <v>6940</v>
      </c>
      <c r="E1525" s="3" t="s">
        <v>6941</v>
      </c>
      <c r="F1525" s="357" t="s">
        <v>14747</v>
      </c>
      <c r="I1525" s="190">
        <f t="shared" si="26"/>
        <v>0</v>
      </c>
    </row>
    <row r="1526" spans="1:9" ht="12.75" customHeight="1">
      <c r="A1526" s="2">
        <v>1504</v>
      </c>
      <c r="B1526" s="3" t="s">
        <v>6942</v>
      </c>
      <c r="C1526" s="3" t="s">
        <v>6943</v>
      </c>
      <c r="D1526" s="3" t="s">
        <v>6944</v>
      </c>
      <c r="E1526" s="3" t="s">
        <v>6945</v>
      </c>
      <c r="F1526" s="357" t="s">
        <v>14747</v>
      </c>
      <c r="I1526" s="190">
        <f t="shared" si="26"/>
        <v>0</v>
      </c>
    </row>
    <row r="1527" spans="1:9" ht="12.75" customHeight="1">
      <c r="A1527" s="2">
        <v>1505</v>
      </c>
      <c r="B1527" s="3" t="s">
        <v>6946</v>
      </c>
      <c r="C1527" s="3" t="s">
        <v>6947</v>
      </c>
      <c r="D1527" s="3" t="s">
        <v>6948</v>
      </c>
      <c r="E1527" s="3" t="s">
        <v>6949</v>
      </c>
      <c r="F1527" s="357" t="s">
        <v>14747</v>
      </c>
      <c r="I1527" s="190">
        <f t="shared" si="26"/>
        <v>0</v>
      </c>
    </row>
    <row r="1528" spans="1:9" ht="12.75" customHeight="1">
      <c r="A1528" s="2">
        <v>1506</v>
      </c>
      <c r="B1528" s="3" t="s">
        <v>6950</v>
      </c>
      <c r="C1528" s="3" t="s">
        <v>6951</v>
      </c>
      <c r="D1528" s="3" t="s">
        <v>6952</v>
      </c>
      <c r="E1528" s="3" t="s">
        <v>6953</v>
      </c>
      <c r="F1528" s="357" t="s">
        <v>14747</v>
      </c>
      <c r="I1528" s="190">
        <f t="shared" si="26"/>
        <v>0</v>
      </c>
    </row>
    <row r="1529" spans="1:9" ht="12.75" customHeight="1">
      <c r="A1529" s="2">
        <v>1507</v>
      </c>
      <c r="B1529" s="3" t="s">
        <v>6954</v>
      </c>
      <c r="C1529" s="3" t="s">
        <v>6955</v>
      </c>
      <c r="D1529" s="3" t="s">
        <v>6956</v>
      </c>
      <c r="E1529" s="3" t="s">
        <v>6957</v>
      </c>
      <c r="F1529" s="357" t="s">
        <v>14747</v>
      </c>
      <c r="I1529" s="190">
        <f t="shared" si="26"/>
        <v>0</v>
      </c>
    </row>
    <row r="1530" spans="1:9" ht="12.75" customHeight="1">
      <c r="A1530" s="2">
        <v>1508</v>
      </c>
      <c r="B1530" s="3" t="s">
        <v>6958</v>
      </c>
      <c r="C1530" s="3" t="s">
        <v>6959</v>
      </c>
      <c r="D1530" s="3" t="s">
        <v>6960</v>
      </c>
      <c r="E1530" s="3" t="s">
        <v>6961</v>
      </c>
      <c r="F1530" s="357" t="s">
        <v>14747</v>
      </c>
      <c r="I1530" s="190">
        <f t="shared" si="26"/>
        <v>0</v>
      </c>
    </row>
    <row r="1531" spans="1:9" ht="12.75" customHeight="1">
      <c r="A1531" s="2">
        <v>1509</v>
      </c>
      <c r="B1531" s="3" t="s">
        <v>6962</v>
      </c>
      <c r="C1531" s="3" t="s">
        <v>6963</v>
      </c>
      <c r="D1531" s="3" t="s">
        <v>6964</v>
      </c>
      <c r="E1531" s="3" t="s">
        <v>6965</v>
      </c>
      <c r="F1531" s="357" t="s">
        <v>14747</v>
      </c>
      <c r="I1531" s="190">
        <f t="shared" si="26"/>
        <v>0</v>
      </c>
    </row>
    <row r="1532" spans="1:9" ht="12.75" customHeight="1">
      <c r="A1532" s="2">
        <v>1510</v>
      </c>
      <c r="B1532" s="3" t="s">
        <v>6966</v>
      </c>
      <c r="C1532" s="3" t="s">
        <v>6967</v>
      </c>
      <c r="D1532" s="3" t="s">
        <v>6968</v>
      </c>
      <c r="E1532" s="3" t="s">
        <v>6969</v>
      </c>
      <c r="F1532" s="357" t="s">
        <v>14747</v>
      </c>
      <c r="I1532" s="190">
        <f t="shared" si="26"/>
        <v>0</v>
      </c>
    </row>
    <row r="1533" spans="1:9" ht="12.75" customHeight="1">
      <c r="A1533" s="2">
        <v>1511</v>
      </c>
      <c r="B1533" s="3" t="s">
        <v>6970</v>
      </c>
      <c r="C1533" s="3" t="s">
        <v>6971</v>
      </c>
      <c r="D1533" s="3" t="s">
        <v>6972</v>
      </c>
      <c r="E1533" s="3" t="s">
        <v>6973</v>
      </c>
      <c r="F1533" s="357" t="s">
        <v>14747</v>
      </c>
      <c r="I1533" s="190">
        <f t="shared" si="26"/>
        <v>0</v>
      </c>
    </row>
    <row r="1534" spans="1:9" ht="12.75" customHeight="1">
      <c r="A1534" s="2">
        <v>1512</v>
      </c>
      <c r="B1534" s="3" t="s">
        <v>6974</v>
      </c>
      <c r="C1534" s="3" t="s">
        <v>6975</v>
      </c>
      <c r="D1534" s="3" t="s">
        <v>6976</v>
      </c>
      <c r="E1534" s="3" t="s">
        <v>6977</v>
      </c>
      <c r="F1534" s="357" t="s">
        <v>14747</v>
      </c>
      <c r="I1534" s="190">
        <f t="shared" si="26"/>
        <v>0</v>
      </c>
    </row>
    <row r="1535" spans="1:9" ht="12.75" customHeight="1">
      <c r="A1535" s="2">
        <v>1513</v>
      </c>
      <c r="B1535" s="3" t="s">
        <v>6978</v>
      </c>
      <c r="C1535" s="3" t="s">
        <v>6979</v>
      </c>
      <c r="D1535" s="3" t="s">
        <v>6980</v>
      </c>
      <c r="E1535" s="3" t="s">
        <v>6981</v>
      </c>
      <c r="F1535" s="357" t="s">
        <v>14747</v>
      </c>
      <c r="I1535" s="190">
        <f t="shared" si="26"/>
        <v>0</v>
      </c>
    </row>
    <row r="1536" spans="1:9" ht="12.75" customHeight="1">
      <c r="A1536" s="2">
        <v>1514</v>
      </c>
      <c r="B1536" s="3" t="s">
        <v>6982</v>
      </c>
      <c r="C1536" s="3" t="s">
        <v>6983</v>
      </c>
      <c r="D1536" s="3" t="s">
        <v>6984</v>
      </c>
      <c r="E1536" s="3" t="s">
        <v>6985</v>
      </c>
      <c r="F1536" s="357" t="s">
        <v>14747</v>
      </c>
      <c r="I1536" s="190">
        <f t="shared" si="26"/>
        <v>0</v>
      </c>
    </row>
    <row r="1537" spans="1:9" ht="12.75" customHeight="1">
      <c r="A1537" s="2">
        <v>1515</v>
      </c>
      <c r="B1537" s="3" t="s">
        <v>6986</v>
      </c>
      <c r="C1537" s="3" t="s">
        <v>6987</v>
      </c>
      <c r="D1537" s="3" t="s">
        <v>6988</v>
      </c>
      <c r="E1537" s="3" t="s">
        <v>6989</v>
      </c>
      <c r="F1537" s="357" t="s">
        <v>14747</v>
      </c>
      <c r="I1537" s="190">
        <f t="shared" si="26"/>
        <v>0</v>
      </c>
    </row>
    <row r="1538" spans="1:9" ht="12.75" customHeight="1">
      <c r="A1538" s="2">
        <v>1516</v>
      </c>
      <c r="B1538" s="3" t="s">
        <v>6990</v>
      </c>
      <c r="C1538" s="3" t="s">
        <v>6991</v>
      </c>
      <c r="D1538" s="3" t="s">
        <v>6992</v>
      </c>
      <c r="E1538" s="3" t="s">
        <v>6993</v>
      </c>
      <c r="F1538" s="357" t="s">
        <v>14747</v>
      </c>
      <c r="I1538" s="190">
        <f t="shared" si="26"/>
        <v>0</v>
      </c>
    </row>
    <row r="1539" spans="1:9" ht="12.75" customHeight="1">
      <c r="A1539" s="2">
        <v>1517</v>
      </c>
      <c r="B1539" s="3" t="s">
        <v>6994</v>
      </c>
      <c r="C1539" s="3" t="s">
        <v>6995</v>
      </c>
      <c r="D1539" s="3" t="s">
        <v>6996</v>
      </c>
      <c r="E1539" s="3" t="s">
        <v>6997</v>
      </c>
      <c r="F1539" s="357" t="s">
        <v>14747</v>
      </c>
      <c r="I1539" s="190">
        <f t="shared" si="26"/>
        <v>0</v>
      </c>
    </row>
    <row r="1540" spans="1:9" ht="12.75" customHeight="1">
      <c r="A1540" s="2">
        <v>1518</v>
      </c>
      <c r="B1540" s="3" t="s">
        <v>6998</v>
      </c>
      <c r="C1540" s="3" t="s">
        <v>6999</v>
      </c>
      <c r="D1540" s="3" t="s">
        <v>7000</v>
      </c>
      <c r="E1540" s="3" t="s">
        <v>7001</v>
      </c>
      <c r="F1540" s="357" t="s">
        <v>14747</v>
      </c>
      <c r="I1540" s="190">
        <f t="shared" si="26"/>
        <v>0</v>
      </c>
    </row>
    <row r="1541" spans="1:9" ht="12.75" customHeight="1">
      <c r="A1541" s="2">
        <v>1519</v>
      </c>
      <c r="B1541" s="3" t="s">
        <v>7002</v>
      </c>
      <c r="C1541" s="3" t="s">
        <v>7003</v>
      </c>
      <c r="D1541" s="3" t="s">
        <v>7004</v>
      </c>
      <c r="E1541" s="3" t="s">
        <v>7005</v>
      </c>
      <c r="F1541" s="357" t="s">
        <v>14747</v>
      </c>
      <c r="I1541" s="190">
        <f t="shared" si="26"/>
        <v>0</v>
      </c>
    </row>
    <row r="1542" spans="1:9" ht="12.75" customHeight="1">
      <c r="A1542" s="2">
        <v>1520</v>
      </c>
      <c r="B1542" s="3" t="s">
        <v>7006</v>
      </c>
      <c r="C1542" s="3" t="s">
        <v>7007</v>
      </c>
      <c r="D1542" s="3" t="s">
        <v>7008</v>
      </c>
      <c r="E1542" s="3" t="s">
        <v>7009</v>
      </c>
      <c r="F1542" s="357" t="s">
        <v>14747</v>
      </c>
      <c r="I1542" s="190">
        <f t="shared" si="26"/>
        <v>0</v>
      </c>
    </row>
    <row r="1543" spans="1:9" ht="12.75" customHeight="1">
      <c r="A1543" s="2">
        <v>1521</v>
      </c>
      <c r="B1543" s="3" t="s">
        <v>7010</v>
      </c>
      <c r="C1543" s="3" t="s">
        <v>7011</v>
      </c>
      <c r="D1543" s="3"/>
      <c r="E1543" s="3" t="s">
        <v>7012</v>
      </c>
      <c r="F1543" s="357" t="s">
        <v>14747</v>
      </c>
      <c r="I1543" s="190">
        <f t="shared" si="26"/>
        <v>0</v>
      </c>
    </row>
    <row r="1544" spans="1:9" ht="12.75" customHeight="1">
      <c r="A1544" s="2">
        <v>1522</v>
      </c>
      <c r="B1544" s="3" t="s">
        <v>7013</v>
      </c>
      <c r="C1544" s="3" t="s">
        <v>3267</v>
      </c>
      <c r="D1544" s="3" t="s">
        <v>3268</v>
      </c>
      <c r="E1544" s="3" t="s">
        <v>3269</v>
      </c>
      <c r="F1544" s="357" t="s">
        <v>14747</v>
      </c>
      <c r="I1544" s="190">
        <f t="shared" si="26"/>
        <v>0</v>
      </c>
    </row>
    <row r="1545" spans="1:9" ht="12.75" customHeight="1">
      <c r="A1545" s="2">
        <v>1523</v>
      </c>
      <c r="B1545" s="3" t="s">
        <v>3270</v>
      </c>
      <c r="C1545" s="3" t="s">
        <v>3271</v>
      </c>
      <c r="D1545" s="3" t="s">
        <v>3272</v>
      </c>
      <c r="E1545" s="3" t="s">
        <v>3273</v>
      </c>
      <c r="F1545" s="357" t="s">
        <v>14747</v>
      </c>
      <c r="I1545" s="190">
        <f t="shared" si="26"/>
        <v>0</v>
      </c>
    </row>
    <row r="1546" spans="1:9" ht="12.75" customHeight="1">
      <c r="A1546" s="2">
        <v>1524</v>
      </c>
      <c r="B1546" s="3" t="s">
        <v>3274</v>
      </c>
      <c r="C1546" s="3" t="s">
        <v>3275</v>
      </c>
      <c r="D1546" s="3" t="s">
        <v>3276</v>
      </c>
      <c r="E1546" s="3" t="s">
        <v>3277</v>
      </c>
      <c r="F1546" s="357" t="s">
        <v>14747</v>
      </c>
      <c r="I1546" s="190">
        <f t="shared" si="26"/>
        <v>0</v>
      </c>
    </row>
    <row r="1547" spans="1:9" ht="12.75" customHeight="1">
      <c r="A1547" s="2">
        <v>1525</v>
      </c>
      <c r="B1547" s="3" t="s">
        <v>3278</v>
      </c>
      <c r="C1547" s="3" t="s">
        <v>3279</v>
      </c>
      <c r="D1547" s="3" t="s">
        <v>3280</v>
      </c>
      <c r="E1547" s="3" t="s">
        <v>3281</v>
      </c>
      <c r="F1547" s="357" t="s">
        <v>14747</v>
      </c>
      <c r="I1547" s="190">
        <f t="shared" si="26"/>
        <v>0</v>
      </c>
    </row>
    <row r="1548" spans="1:9" ht="12.75" customHeight="1">
      <c r="A1548" s="2">
        <v>1526</v>
      </c>
      <c r="B1548" s="3" t="s">
        <v>3282</v>
      </c>
      <c r="C1548" s="3" t="s">
        <v>3283</v>
      </c>
      <c r="D1548" s="3" t="s">
        <v>3284</v>
      </c>
      <c r="E1548" s="3" t="s">
        <v>3285</v>
      </c>
      <c r="F1548" s="357" t="s">
        <v>14747</v>
      </c>
      <c r="I1548" s="190">
        <f t="shared" si="26"/>
        <v>0</v>
      </c>
    </row>
    <row r="1549" spans="1:9" ht="12.75" customHeight="1">
      <c r="A1549" s="2">
        <v>1527</v>
      </c>
      <c r="B1549" s="3" t="s">
        <v>3286</v>
      </c>
      <c r="C1549" s="3" t="s">
        <v>3287</v>
      </c>
      <c r="D1549" s="3" t="s">
        <v>3288</v>
      </c>
      <c r="E1549" s="3" t="s">
        <v>3289</v>
      </c>
      <c r="F1549" s="357" t="s">
        <v>14747</v>
      </c>
      <c r="I1549" s="190">
        <f t="shared" si="26"/>
        <v>0</v>
      </c>
    </row>
    <row r="1550" spans="1:9" ht="12.75" customHeight="1">
      <c r="A1550" s="2">
        <v>1528</v>
      </c>
      <c r="B1550" s="3" t="s">
        <v>3290</v>
      </c>
      <c r="C1550" s="3" t="s">
        <v>3291</v>
      </c>
      <c r="D1550" s="3" t="s">
        <v>3292</v>
      </c>
      <c r="E1550" s="3" t="s">
        <v>3293</v>
      </c>
      <c r="F1550" s="357" t="s">
        <v>14747</v>
      </c>
      <c r="I1550" s="190">
        <f t="shared" si="26"/>
        <v>0</v>
      </c>
    </row>
    <row r="1551" spans="1:9" ht="12.75" customHeight="1">
      <c r="A1551" s="2">
        <v>1529</v>
      </c>
      <c r="B1551" s="3" t="s">
        <v>3294</v>
      </c>
      <c r="C1551" s="3" t="s">
        <v>3295</v>
      </c>
      <c r="D1551" s="3" t="s">
        <v>3296</v>
      </c>
      <c r="E1551" s="3" t="s">
        <v>3297</v>
      </c>
      <c r="F1551" s="357" t="s">
        <v>14747</v>
      </c>
      <c r="I1551" s="190">
        <f t="shared" si="26"/>
        <v>0</v>
      </c>
    </row>
    <row r="1552" spans="1:9" ht="12.75" customHeight="1">
      <c r="A1552" s="2">
        <v>1530</v>
      </c>
      <c r="B1552" s="3" t="s">
        <v>3298</v>
      </c>
      <c r="C1552" s="3" t="s">
        <v>3299</v>
      </c>
      <c r="D1552" s="3" t="s">
        <v>3300</v>
      </c>
      <c r="E1552" s="3" t="s">
        <v>3301</v>
      </c>
      <c r="F1552" s="357" t="s">
        <v>14747</v>
      </c>
      <c r="I1552" s="190">
        <f t="shared" si="26"/>
        <v>0</v>
      </c>
    </row>
    <row r="1553" spans="1:9" ht="12.75" customHeight="1">
      <c r="A1553" s="2">
        <v>1531</v>
      </c>
      <c r="B1553" s="3" t="s">
        <v>3302</v>
      </c>
      <c r="C1553" s="3" t="s">
        <v>3303</v>
      </c>
      <c r="D1553" s="3" t="s">
        <v>3304</v>
      </c>
      <c r="E1553" s="3" t="s">
        <v>3305</v>
      </c>
      <c r="F1553" s="357" t="s">
        <v>14747</v>
      </c>
      <c r="I1553" s="190">
        <f t="shared" si="26"/>
        <v>0</v>
      </c>
    </row>
    <row r="1554" spans="1:9" ht="12.75" customHeight="1">
      <c r="A1554" s="2">
        <v>1532</v>
      </c>
      <c r="B1554" s="3" t="s">
        <v>3306</v>
      </c>
      <c r="C1554" s="3" t="s">
        <v>3307</v>
      </c>
      <c r="D1554" s="3" t="s">
        <v>3308</v>
      </c>
      <c r="E1554" s="3" t="s">
        <v>3309</v>
      </c>
      <c r="F1554" s="357" t="s">
        <v>14747</v>
      </c>
      <c r="I1554" s="190">
        <f t="shared" si="26"/>
        <v>0</v>
      </c>
    </row>
    <row r="1555" spans="1:9" ht="12.75" customHeight="1">
      <c r="A1555" s="2">
        <v>1533</v>
      </c>
      <c r="B1555" s="3" t="s">
        <v>3310</v>
      </c>
      <c r="C1555" s="3" t="s">
        <v>3311</v>
      </c>
      <c r="D1555" s="3" t="s">
        <v>3312</v>
      </c>
      <c r="E1555" s="3" t="s">
        <v>3313</v>
      </c>
      <c r="F1555" s="357" t="s">
        <v>14747</v>
      </c>
      <c r="I1555" s="190">
        <f t="shared" si="26"/>
        <v>0</v>
      </c>
    </row>
    <row r="1556" spans="1:9" ht="12.75" customHeight="1">
      <c r="A1556" s="2">
        <v>1534</v>
      </c>
      <c r="B1556" s="3" t="s">
        <v>3314</v>
      </c>
      <c r="C1556" s="3" t="s">
        <v>3315</v>
      </c>
      <c r="D1556" s="3" t="s">
        <v>3316</v>
      </c>
      <c r="E1556" s="3" t="s">
        <v>3317</v>
      </c>
      <c r="F1556" s="357" t="s">
        <v>14747</v>
      </c>
      <c r="I1556" s="190">
        <f t="shared" si="26"/>
        <v>0</v>
      </c>
    </row>
    <row r="1557" spans="1:9" ht="12.75" customHeight="1">
      <c r="A1557" s="2">
        <v>1535</v>
      </c>
      <c r="B1557" s="3" t="s">
        <v>3318</v>
      </c>
      <c r="C1557" s="3" t="s">
        <v>3319</v>
      </c>
      <c r="D1557" s="3" t="s">
        <v>3320</v>
      </c>
      <c r="E1557" s="3" t="s">
        <v>3321</v>
      </c>
      <c r="F1557" s="357" t="s">
        <v>14747</v>
      </c>
      <c r="I1557" s="190">
        <f t="shared" si="26"/>
        <v>0</v>
      </c>
    </row>
    <row r="1558" spans="1:9" ht="12.75" customHeight="1">
      <c r="A1558" s="2">
        <v>1536</v>
      </c>
      <c r="B1558" s="3" t="s">
        <v>3322</v>
      </c>
      <c r="C1558" s="3" t="s">
        <v>3323</v>
      </c>
      <c r="D1558" s="3" t="s">
        <v>3324</v>
      </c>
      <c r="E1558" s="3" t="s">
        <v>3325</v>
      </c>
      <c r="F1558" s="357" t="s">
        <v>14747</v>
      </c>
      <c r="I1558" s="190">
        <f t="shared" si="26"/>
        <v>0</v>
      </c>
    </row>
    <row r="1559" spans="1:9" ht="12.75" customHeight="1">
      <c r="A1559" s="2">
        <v>1537</v>
      </c>
      <c r="B1559" s="3" t="s">
        <v>3326</v>
      </c>
      <c r="C1559" s="3" t="s">
        <v>3327</v>
      </c>
      <c r="D1559" s="3" t="s">
        <v>3328</v>
      </c>
      <c r="E1559" s="3" t="s">
        <v>3329</v>
      </c>
      <c r="F1559" s="357" t="s">
        <v>14747</v>
      </c>
      <c r="I1559" s="190">
        <f t="shared" si="26"/>
        <v>0</v>
      </c>
    </row>
    <row r="1560" spans="1:9" ht="12.75" customHeight="1">
      <c r="A1560" s="2">
        <v>1538</v>
      </c>
      <c r="B1560" s="3" t="s">
        <v>3330</v>
      </c>
      <c r="C1560" s="3" t="s">
        <v>3331</v>
      </c>
      <c r="D1560" s="3" t="s">
        <v>3332</v>
      </c>
      <c r="E1560" s="3" t="s">
        <v>3333</v>
      </c>
      <c r="F1560" s="357" t="s">
        <v>14747</v>
      </c>
      <c r="I1560" s="190">
        <f t="shared" si="26"/>
        <v>0</v>
      </c>
    </row>
    <row r="1561" spans="1:9" ht="12.75" customHeight="1">
      <c r="A1561" s="2">
        <v>1539</v>
      </c>
      <c r="B1561" s="3" t="s">
        <v>3334</v>
      </c>
      <c r="C1561" s="3" t="s">
        <v>3335</v>
      </c>
      <c r="D1561" s="3"/>
      <c r="E1561" s="3" t="s">
        <v>3336</v>
      </c>
      <c r="F1561" s="357" t="s">
        <v>14747</v>
      </c>
      <c r="I1561" s="190">
        <f t="shared" si="26"/>
        <v>0</v>
      </c>
    </row>
    <row r="1562" spans="1:9" ht="12.75" customHeight="1">
      <c r="A1562" s="2">
        <v>1540</v>
      </c>
      <c r="B1562" s="3" t="s">
        <v>3337</v>
      </c>
      <c r="C1562" s="3" t="s">
        <v>3338</v>
      </c>
      <c r="D1562" s="3" t="s">
        <v>3339</v>
      </c>
      <c r="E1562" s="3" t="s">
        <v>3340</v>
      </c>
      <c r="F1562" s="685" t="s">
        <v>14747</v>
      </c>
      <c r="H1562" s="190">
        <v>5.42</v>
      </c>
      <c r="I1562" s="190">
        <f t="shared" si="26"/>
        <v>0</v>
      </c>
    </row>
    <row r="1563" spans="1:9" ht="12.75" customHeight="1">
      <c r="A1563" s="2">
        <v>1541</v>
      </c>
      <c r="B1563" s="3" t="s">
        <v>3341</v>
      </c>
      <c r="C1563" s="3" t="s">
        <v>3342</v>
      </c>
      <c r="D1563" s="3" t="s">
        <v>3343</v>
      </c>
      <c r="E1563" s="3" t="s">
        <v>3344</v>
      </c>
      <c r="F1563" s="357" t="s">
        <v>14747</v>
      </c>
      <c r="I1563" s="190">
        <f t="shared" si="26"/>
        <v>0</v>
      </c>
    </row>
    <row r="1564" spans="1:9" ht="12.75" customHeight="1">
      <c r="A1564" s="2">
        <v>1542</v>
      </c>
      <c r="B1564" s="3" t="s">
        <v>3345</v>
      </c>
      <c r="C1564" s="3" t="s">
        <v>3346</v>
      </c>
      <c r="D1564" s="3" t="s">
        <v>3347</v>
      </c>
      <c r="E1564" s="3" t="s">
        <v>3348</v>
      </c>
      <c r="F1564" s="357" t="s">
        <v>14747</v>
      </c>
      <c r="I1564" s="190">
        <f t="shared" si="26"/>
        <v>0</v>
      </c>
    </row>
    <row r="1565" spans="1:9" ht="12.75" customHeight="1">
      <c r="A1565" s="2">
        <v>1543</v>
      </c>
      <c r="B1565" s="3" t="s">
        <v>3349</v>
      </c>
      <c r="C1565" s="3" t="s">
        <v>3350</v>
      </c>
      <c r="D1565" s="3" t="s">
        <v>3351</v>
      </c>
      <c r="E1565" s="3" t="s">
        <v>3352</v>
      </c>
      <c r="F1565" s="357" t="s">
        <v>14747</v>
      </c>
      <c r="I1565" s="190">
        <f t="shared" si="26"/>
        <v>0</v>
      </c>
    </row>
    <row r="1566" spans="1:9" ht="12.75" customHeight="1">
      <c r="A1566" s="2">
        <v>1544</v>
      </c>
      <c r="B1566" s="3" t="s">
        <v>3353</v>
      </c>
      <c r="C1566" s="3" t="s">
        <v>3354</v>
      </c>
      <c r="D1566" s="3" t="s">
        <v>3355</v>
      </c>
      <c r="E1566" s="3" t="s">
        <v>3356</v>
      </c>
      <c r="F1566" s="357" t="s">
        <v>14747</v>
      </c>
      <c r="I1566" s="190">
        <f t="shared" si="26"/>
        <v>0</v>
      </c>
    </row>
    <row r="1567" spans="1:9" ht="12.75" customHeight="1">
      <c r="A1567" s="2">
        <v>1545</v>
      </c>
      <c r="B1567" s="3" t="s">
        <v>3357</v>
      </c>
      <c r="C1567" s="3" t="s">
        <v>3358</v>
      </c>
      <c r="D1567" s="3" t="s">
        <v>3359</v>
      </c>
      <c r="E1567" s="3" t="s">
        <v>3360</v>
      </c>
      <c r="F1567" s="685" t="s">
        <v>14747</v>
      </c>
      <c r="H1567" s="190">
        <v>4.83</v>
      </c>
      <c r="I1567" s="190">
        <f t="shared" si="26"/>
        <v>0</v>
      </c>
    </row>
    <row r="1568" spans="1:9" ht="12.75" customHeight="1">
      <c r="A1568" s="2">
        <v>1546</v>
      </c>
      <c r="B1568" s="3" t="s">
        <v>3361</v>
      </c>
      <c r="C1568" s="3" t="s">
        <v>3362</v>
      </c>
      <c r="D1568" s="3" t="s">
        <v>3363</v>
      </c>
      <c r="E1568" s="3" t="s">
        <v>3364</v>
      </c>
      <c r="F1568" s="357" t="s">
        <v>14747</v>
      </c>
      <c r="I1568" s="190">
        <f t="shared" si="26"/>
        <v>0</v>
      </c>
    </row>
    <row r="1569" spans="1:9" ht="12.75" customHeight="1">
      <c r="A1569" s="2">
        <v>1547</v>
      </c>
      <c r="B1569" s="3" t="s">
        <v>3365</v>
      </c>
      <c r="C1569" s="3" t="s">
        <v>3366</v>
      </c>
      <c r="D1569" s="3" t="s">
        <v>3367</v>
      </c>
      <c r="E1569" s="3" t="s">
        <v>3368</v>
      </c>
      <c r="F1569" s="357" t="s">
        <v>14747</v>
      </c>
      <c r="I1569" s="190">
        <f t="shared" si="26"/>
        <v>0</v>
      </c>
    </row>
    <row r="1570" spans="1:9" ht="12.75" customHeight="1">
      <c r="A1570" s="2">
        <v>1548</v>
      </c>
      <c r="B1570" s="3" t="s">
        <v>3369</v>
      </c>
      <c r="C1570" s="3" t="s">
        <v>3370</v>
      </c>
      <c r="D1570" s="3"/>
      <c r="E1570" s="3" t="s">
        <v>3371</v>
      </c>
      <c r="F1570" s="357" t="s">
        <v>14747</v>
      </c>
      <c r="I1570" s="190">
        <f t="shared" si="26"/>
        <v>0</v>
      </c>
    </row>
    <row r="1571" spans="1:9" ht="12.75" customHeight="1">
      <c r="A1571" s="2">
        <v>1549</v>
      </c>
      <c r="B1571" s="3" t="s">
        <v>3372</v>
      </c>
      <c r="C1571" s="3" t="s">
        <v>3373</v>
      </c>
      <c r="D1571" s="3" t="s">
        <v>3374</v>
      </c>
      <c r="E1571" s="3" t="s">
        <v>3375</v>
      </c>
      <c r="F1571" s="357" t="s">
        <v>14747</v>
      </c>
      <c r="I1571" s="190">
        <f t="shared" si="26"/>
        <v>0</v>
      </c>
    </row>
    <row r="1572" spans="1:9" ht="12.75" customHeight="1">
      <c r="A1572" s="2">
        <v>1550</v>
      </c>
      <c r="B1572" s="3" t="s">
        <v>3376</v>
      </c>
      <c r="C1572" s="3" t="s">
        <v>3377</v>
      </c>
      <c r="D1572" s="3" t="s">
        <v>3378</v>
      </c>
      <c r="E1572" s="3" t="s">
        <v>3379</v>
      </c>
      <c r="F1572" s="357" t="s">
        <v>14747</v>
      </c>
      <c r="I1572" s="190">
        <f t="shared" si="26"/>
        <v>0</v>
      </c>
    </row>
    <row r="1573" spans="1:9" ht="12.75" customHeight="1">
      <c r="A1573" s="2">
        <v>1551</v>
      </c>
      <c r="B1573" s="3" t="s">
        <v>3380</v>
      </c>
      <c r="C1573" s="3" t="s">
        <v>3381</v>
      </c>
      <c r="D1573" s="3" t="s">
        <v>3382</v>
      </c>
      <c r="E1573" s="3" t="s">
        <v>3383</v>
      </c>
      <c r="F1573" s="357" t="s">
        <v>14747</v>
      </c>
      <c r="I1573" s="190">
        <f t="shared" si="26"/>
        <v>0</v>
      </c>
    </row>
    <row r="1574" spans="1:9" ht="12.75" customHeight="1">
      <c r="A1574" s="2">
        <v>1552</v>
      </c>
      <c r="B1574" s="3" t="s">
        <v>3384</v>
      </c>
      <c r="C1574" s="3" t="s">
        <v>3385</v>
      </c>
      <c r="D1574" s="3"/>
      <c r="E1574" s="3" t="s">
        <v>3386</v>
      </c>
      <c r="F1574" s="357" t="s">
        <v>14747</v>
      </c>
      <c r="I1574" s="190">
        <f t="shared" ref="I1574:I1639" si="27">IF(F1574="KZ",0,G1574+H1574)</f>
        <v>0</v>
      </c>
    </row>
    <row r="1575" spans="1:9" ht="12.75" customHeight="1">
      <c r="A1575" s="2">
        <v>1553</v>
      </c>
      <c r="B1575" s="3" t="s">
        <v>594</v>
      </c>
      <c r="C1575" s="3" t="s">
        <v>595</v>
      </c>
      <c r="D1575" s="3">
        <v>21.3</v>
      </c>
      <c r="E1575" s="3" t="s">
        <v>13502</v>
      </c>
      <c r="F1575" s="357" t="s">
        <v>14747</v>
      </c>
      <c r="I1575" s="190">
        <f t="shared" si="27"/>
        <v>0</v>
      </c>
    </row>
    <row r="1576" spans="1:9" ht="12.75" customHeight="1">
      <c r="A1576" s="2">
        <v>1554</v>
      </c>
      <c r="B1576" s="3" t="s">
        <v>3387</v>
      </c>
      <c r="C1576" s="3" t="s">
        <v>3388</v>
      </c>
      <c r="D1576" s="3"/>
      <c r="E1576" s="3" t="s">
        <v>3389</v>
      </c>
      <c r="F1576" s="357" t="s">
        <v>14747</v>
      </c>
      <c r="I1576" s="190">
        <f t="shared" si="27"/>
        <v>0</v>
      </c>
    </row>
    <row r="1577" spans="1:9" ht="12.75" customHeight="1">
      <c r="A1577" s="2">
        <v>1555</v>
      </c>
      <c r="B1577" s="3" t="s">
        <v>3390</v>
      </c>
      <c r="C1577" s="3" t="s">
        <v>3391</v>
      </c>
      <c r="D1577" s="3"/>
      <c r="E1577" s="3" t="s">
        <v>3392</v>
      </c>
      <c r="F1577" s="357" t="s">
        <v>14747</v>
      </c>
      <c r="I1577" s="190">
        <f t="shared" si="27"/>
        <v>0</v>
      </c>
    </row>
    <row r="1578" spans="1:9" ht="12.75" customHeight="1">
      <c r="A1578" s="2">
        <v>1556</v>
      </c>
      <c r="B1578" s="3" t="s">
        <v>593</v>
      </c>
      <c r="C1578" s="3" t="s">
        <v>3391</v>
      </c>
      <c r="D1578" s="3">
        <v>21.3</v>
      </c>
      <c r="E1578" s="3" t="s">
        <v>13502</v>
      </c>
      <c r="F1578" s="357" t="s">
        <v>14747</v>
      </c>
      <c r="I1578" s="190">
        <f t="shared" si="27"/>
        <v>0</v>
      </c>
    </row>
    <row r="1579" spans="1:9" ht="12.75" customHeight="1">
      <c r="A1579" s="2">
        <v>1557</v>
      </c>
      <c r="B1579" s="3" t="s">
        <v>3393</v>
      </c>
      <c r="C1579" s="3" t="s">
        <v>3394</v>
      </c>
      <c r="D1579" s="3" t="s">
        <v>3395</v>
      </c>
      <c r="E1579" s="3" t="s">
        <v>3396</v>
      </c>
      <c r="F1579" s="357" t="s">
        <v>14747</v>
      </c>
      <c r="I1579" s="190">
        <f t="shared" si="27"/>
        <v>0</v>
      </c>
    </row>
    <row r="1580" spans="1:9" ht="12.75" customHeight="1">
      <c r="A1580" s="2">
        <v>1558</v>
      </c>
      <c r="B1580" s="3" t="s">
        <v>3397</v>
      </c>
      <c r="C1580" s="3" t="s">
        <v>3398</v>
      </c>
      <c r="D1580" s="3"/>
      <c r="E1580" s="3" t="s">
        <v>3399</v>
      </c>
      <c r="F1580" s="357" t="s">
        <v>14747</v>
      </c>
      <c r="I1580" s="190">
        <f t="shared" si="27"/>
        <v>0</v>
      </c>
    </row>
    <row r="1581" spans="1:9" ht="12.75" customHeight="1">
      <c r="A1581" s="2">
        <v>1559</v>
      </c>
      <c r="B1581" s="3" t="s">
        <v>3400</v>
      </c>
      <c r="C1581" s="3" t="s">
        <v>3401</v>
      </c>
      <c r="D1581" s="3" t="s">
        <v>3402</v>
      </c>
      <c r="E1581" s="3" t="s">
        <v>3403</v>
      </c>
      <c r="F1581" s="685" t="s">
        <v>721</v>
      </c>
      <c r="H1581" s="190">
        <f>Raccorderia!F85</f>
        <v>0.6</v>
      </c>
      <c r="I1581" s="190">
        <f t="shared" si="27"/>
        <v>0.6</v>
      </c>
    </row>
    <row r="1582" spans="1:9" ht="12.75" customHeight="1">
      <c r="A1582" s="2">
        <v>1560</v>
      </c>
      <c r="B1582" s="3" t="s">
        <v>3404</v>
      </c>
      <c r="C1582" s="3" t="s">
        <v>3405</v>
      </c>
      <c r="D1582" s="3" t="s">
        <v>3406</v>
      </c>
      <c r="E1582" s="3" t="s">
        <v>3407</v>
      </c>
      <c r="F1582" s="685" t="s">
        <v>721</v>
      </c>
      <c r="H1582" s="190">
        <f>Raccorderia!F86</f>
        <v>0.75</v>
      </c>
      <c r="I1582" s="190">
        <f t="shared" si="27"/>
        <v>0.75</v>
      </c>
    </row>
    <row r="1583" spans="1:9" ht="12.75" customHeight="1">
      <c r="A1583" s="2">
        <v>1561</v>
      </c>
      <c r="B1583" s="3" t="s">
        <v>3408</v>
      </c>
      <c r="C1583" s="3" t="s">
        <v>3409</v>
      </c>
      <c r="D1583" s="3" t="s">
        <v>3410</v>
      </c>
      <c r="E1583" s="3" t="s">
        <v>3411</v>
      </c>
      <c r="F1583" s="685" t="s">
        <v>721</v>
      </c>
      <c r="H1583" s="190">
        <f>Raccorderia!F87</f>
        <v>0.85</v>
      </c>
      <c r="I1583" s="190">
        <f t="shared" si="27"/>
        <v>0.85</v>
      </c>
    </row>
    <row r="1584" spans="1:9" ht="12.75" customHeight="1">
      <c r="A1584" s="2">
        <v>1562</v>
      </c>
      <c r="B1584" s="3" t="s">
        <v>3412</v>
      </c>
      <c r="C1584" s="3" t="s">
        <v>3413</v>
      </c>
      <c r="D1584" s="3" t="s">
        <v>3414</v>
      </c>
      <c r="E1584" s="3" t="s">
        <v>3415</v>
      </c>
      <c r="F1584" s="685" t="s">
        <v>721</v>
      </c>
      <c r="H1584" s="190">
        <f>Raccorderia!F88</f>
        <v>1.27</v>
      </c>
      <c r="I1584" s="190">
        <f t="shared" si="27"/>
        <v>1.27</v>
      </c>
    </row>
    <row r="1585" spans="1:9" ht="12.75" customHeight="1">
      <c r="A1585" s="2">
        <v>1563</v>
      </c>
      <c r="B1585" s="3" t="s">
        <v>3416</v>
      </c>
      <c r="C1585" s="3" t="s">
        <v>3417</v>
      </c>
      <c r="D1585" s="3" t="s">
        <v>3418</v>
      </c>
      <c r="E1585" s="3" t="s">
        <v>3419</v>
      </c>
      <c r="F1585" s="685" t="s">
        <v>721</v>
      </c>
      <c r="H1585" s="190">
        <f>Raccorderia!F89</f>
        <v>1.99</v>
      </c>
      <c r="I1585" s="190">
        <f t="shared" si="27"/>
        <v>1.99</v>
      </c>
    </row>
    <row r="1586" spans="1:9" ht="12.75" customHeight="1">
      <c r="A1586" s="2">
        <v>1564</v>
      </c>
      <c r="B1586" s="3" t="s">
        <v>3420</v>
      </c>
      <c r="C1586" s="3" t="s">
        <v>3421</v>
      </c>
      <c r="D1586" s="3" t="s">
        <v>3422</v>
      </c>
      <c r="E1586" s="3" t="s">
        <v>3423</v>
      </c>
      <c r="F1586" s="685" t="s">
        <v>721</v>
      </c>
      <c r="H1586" s="190">
        <f>Raccorderia!F90</f>
        <v>3.26</v>
      </c>
      <c r="I1586" s="190">
        <f t="shared" si="27"/>
        <v>3.26</v>
      </c>
    </row>
    <row r="1587" spans="1:9" ht="12.75" customHeight="1">
      <c r="A1587" s="2">
        <v>1565</v>
      </c>
      <c r="B1587" s="3" t="s">
        <v>3424</v>
      </c>
      <c r="C1587" s="3" t="s">
        <v>3425</v>
      </c>
      <c r="D1587" s="3" t="s">
        <v>3426</v>
      </c>
      <c r="E1587" s="3" t="s">
        <v>3427</v>
      </c>
      <c r="F1587" s="685" t="s">
        <v>721</v>
      </c>
      <c r="H1587" s="190">
        <f>Raccorderia!F91</f>
        <v>3.38</v>
      </c>
      <c r="I1587" s="190">
        <f t="shared" si="27"/>
        <v>3.38</v>
      </c>
    </row>
    <row r="1588" spans="1:9" ht="12.75" customHeight="1">
      <c r="A1588" s="2">
        <v>1566</v>
      </c>
      <c r="B1588" s="3" t="s">
        <v>3428</v>
      </c>
      <c r="C1588" s="3" t="s">
        <v>3429</v>
      </c>
      <c r="D1588" s="3" t="s">
        <v>3430</v>
      </c>
      <c r="E1588" s="3" t="s">
        <v>3431</v>
      </c>
      <c r="F1588" s="685" t="s">
        <v>721</v>
      </c>
      <c r="H1588" s="190">
        <f>Raccorderia!F92</f>
        <v>5.44</v>
      </c>
      <c r="I1588" s="190">
        <f t="shared" si="27"/>
        <v>5.44</v>
      </c>
    </row>
    <row r="1589" spans="1:9" ht="12.75" customHeight="1">
      <c r="A1589" s="2">
        <v>1567</v>
      </c>
      <c r="B1589" s="3" t="s">
        <v>3432</v>
      </c>
      <c r="C1589" s="3" t="s">
        <v>3433</v>
      </c>
      <c r="D1589" s="3"/>
      <c r="E1589" s="3" t="s">
        <v>3434</v>
      </c>
      <c r="F1589" s="357" t="s">
        <v>14747</v>
      </c>
      <c r="I1589" s="190">
        <f t="shared" si="27"/>
        <v>0</v>
      </c>
    </row>
    <row r="1590" spans="1:9" ht="12.75" customHeight="1">
      <c r="A1590" s="2">
        <v>1568</v>
      </c>
      <c r="B1590" s="3" t="s">
        <v>3435</v>
      </c>
      <c r="C1590" s="3" t="s">
        <v>3436</v>
      </c>
      <c r="D1590" s="3" t="s">
        <v>3437</v>
      </c>
      <c r="E1590" s="3" t="s">
        <v>3438</v>
      </c>
      <c r="F1590" s="357" t="s">
        <v>14747</v>
      </c>
      <c r="I1590" s="190">
        <f t="shared" si="27"/>
        <v>0</v>
      </c>
    </row>
    <row r="1591" spans="1:9" ht="12.75" customHeight="1">
      <c r="A1591" s="2">
        <v>1569</v>
      </c>
      <c r="B1591" s="3" t="s">
        <v>3439</v>
      </c>
      <c r="C1591" s="3" t="s">
        <v>3440</v>
      </c>
      <c r="D1591" s="3"/>
      <c r="E1591" s="3" t="s">
        <v>3441</v>
      </c>
      <c r="F1591" s="357" t="s">
        <v>14747</v>
      </c>
      <c r="I1591" s="190">
        <f t="shared" si="27"/>
        <v>0</v>
      </c>
    </row>
    <row r="1592" spans="1:9" ht="12.75" customHeight="1">
      <c r="A1592" s="2">
        <v>1570</v>
      </c>
      <c r="B1592" s="3" t="s">
        <v>3442</v>
      </c>
      <c r="C1592" s="3" t="s">
        <v>3443</v>
      </c>
      <c r="D1592" s="3"/>
      <c r="E1592" s="3" t="s">
        <v>3444</v>
      </c>
      <c r="F1592" s="357" t="s">
        <v>14747</v>
      </c>
      <c r="I1592" s="190">
        <f t="shared" si="27"/>
        <v>0</v>
      </c>
    </row>
    <row r="1593" spans="1:9" ht="12.75" customHeight="1">
      <c r="A1593" s="2">
        <v>1571</v>
      </c>
      <c r="B1593" s="3" t="s">
        <v>3445</v>
      </c>
      <c r="C1593" s="3" t="s">
        <v>3446</v>
      </c>
      <c r="D1593" s="3"/>
      <c r="E1593" s="3" t="s">
        <v>3447</v>
      </c>
      <c r="F1593" s="357" t="s">
        <v>14747</v>
      </c>
      <c r="I1593" s="190">
        <f t="shared" si="27"/>
        <v>0</v>
      </c>
    </row>
    <row r="1594" spans="1:9" ht="12.75" customHeight="1">
      <c r="A1594" s="2">
        <v>1572</v>
      </c>
      <c r="B1594" s="3" t="s">
        <v>3448</v>
      </c>
      <c r="C1594" s="3" t="s">
        <v>3449</v>
      </c>
      <c r="D1594" s="3"/>
      <c r="E1594" s="3" t="s">
        <v>3450</v>
      </c>
      <c r="F1594" s="357" t="s">
        <v>14747</v>
      </c>
      <c r="I1594" s="190">
        <f t="shared" si="27"/>
        <v>0</v>
      </c>
    </row>
    <row r="1595" spans="1:9" ht="12.75" customHeight="1">
      <c r="A1595" s="2">
        <v>1573</v>
      </c>
      <c r="B1595" s="3" t="s">
        <v>3451</v>
      </c>
      <c r="C1595" s="3" t="s">
        <v>3452</v>
      </c>
      <c r="D1595" s="3"/>
      <c r="E1595" s="3" t="s">
        <v>3453</v>
      </c>
      <c r="F1595" s="357" t="s">
        <v>14747</v>
      </c>
      <c r="I1595" s="190">
        <f t="shared" si="27"/>
        <v>0</v>
      </c>
    </row>
    <row r="1596" spans="1:9" ht="12.75" customHeight="1">
      <c r="A1596" s="2">
        <v>1574</v>
      </c>
      <c r="B1596" s="3" t="s">
        <v>3454</v>
      </c>
      <c r="C1596" s="3" t="s">
        <v>3455</v>
      </c>
      <c r="D1596" s="3"/>
      <c r="E1596" s="3" t="s">
        <v>3456</v>
      </c>
      <c r="F1596" s="357" t="s">
        <v>14747</v>
      </c>
      <c r="I1596" s="190">
        <f t="shared" si="27"/>
        <v>0</v>
      </c>
    </row>
    <row r="1597" spans="1:9" ht="12.75" customHeight="1">
      <c r="A1597" s="2">
        <v>1575</v>
      </c>
      <c r="B1597" s="3" t="s">
        <v>3457</v>
      </c>
      <c r="C1597" s="3" t="s">
        <v>3458</v>
      </c>
      <c r="D1597" s="3"/>
      <c r="E1597" s="3" t="s">
        <v>3459</v>
      </c>
      <c r="F1597" s="357" t="s">
        <v>14747</v>
      </c>
      <c r="I1597" s="190">
        <f t="shared" si="27"/>
        <v>0</v>
      </c>
    </row>
    <row r="1598" spans="1:9" ht="12.75" customHeight="1">
      <c r="A1598" s="2">
        <v>1576</v>
      </c>
      <c r="B1598" s="3" t="s">
        <v>3460</v>
      </c>
      <c r="C1598" s="3" t="s">
        <v>3461</v>
      </c>
      <c r="D1598" s="3"/>
      <c r="E1598" s="3" t="s">
        <v>3462</v>
      </c>
      <c r="F1598" s="357" t="s">
        <v>14747</v>
      </c>
      <c r="I1598" s="190">
        <f t="shared" si="27"/>
        <v>0</v>
      </c>
    </row>
    <row r="1599" spans="1:9" ht="12.75" customHeight="1">
      <c r="A1599" s="2">
        <v>1577</v>
      </c>
      <c r="B1599" s="3" t="s">
        <v>3463</v>
      </c>
      <c r="C1599" s="3" t="s">
        <v>3464</v>
      </c>
      <c r="D1599" s="3"/>
      <c r="E1599" s="3" t="s">
        <v>3465</v>
      </c>
      <c r="F1599" s="357" t="s">
        <v>14747</v>
      </c>
      <c r="I1599" s="190">
        <f t="shared" si="27"/>
        <v>0</v>
      </c>
    </row>
    <row r="1600" spans="1:9" ht="12.75" customHeight="1">
      <c r="A1600" s="2">
        <v>1578</v>
      </c>
      <c r="B1600" s="3" t="s">
        <v>3466</v>
      </c>
      <c r="C1600" s="3" t="s">
        <v>3467</v>
      </c>
      <c r="D1600" s="3"/>
      <c r="E1600" s="3" t="s">
        <v>3468</v>
      </c>
      <c r="F1600" s="357" t="s">
        <v>14747</v>
      </c>
      <c r="I1600" s="190">
        <f t="shared" si="27"/>
        <v>0</v>
      </c>
    </row>
    <row r="1601" spans="1:9" ht="12.75" customHeight="1">
      <c r="A1601" s="2">
        <v>1579</v>
      </c>
      <c r="B1601" s="3" t="s">
        <v>3469</v>
      </c>
      <c r="C1601" s="3" t="s">
        <v>3470</v>
      </c>
      <c r="D1601" s="3"/>
      <c r="E1601" s="3" t="s">
        <v>3471</v>
      </c>
      <c r="F1601" s="357" t="s">
        <v>14747</v>
      </c>
      <c r="I1601" s="190">
        <f t="shared" si="27"/>
        <v>0</v>
      </c>
    </row>
    <row r="1602" spans="1:9" ht="12.75" customHeight="1">
      <c r="A1602" s="2">
        <v>1580</v>
      </c>
      <c r="B1602" s="3" t="s">
        <v>3472</v>
      </c>
      <c r="C1602" s="3" t="s">
        <v>3473</v>
      </c>
      <c r="D1602" s="3"/>
      <c r="E1602" s="3" t="s">
        <v>3474</v>
      </c>
      <c r="F1602" s="357" t="s">
        <v>14747</v>
      </c>
      <c r="I1602" s="190">
        <f t="shared" si="27"/>
        <v>0</v>
      </c>
    </row>
    <row r="1603" spans="1:9" ht="12.75" customHeight="1">
      <c r="A1603" s="2">
        <v>1581</v>
      </c>
      <c r="B1603" s="3" t="s">
        <v>3475</v>
      </c>
      <c r="C1603" s="3" t="s">
        <v>3476</v>
      </c>
      <c r="D1603" s="3"/>
      <c r="E1603" s="3" t="s">
        <v>3477</v>
      </c>
      <c r="F1603" s="357" t="s">
        <v>14747</v>
      </c>
      <c r="I1603" s="190">
        <f t="shared" si="27"/>
        <v>0</v>
      </c>
    </row>
    <row r="1604" spans="1:9" ht="12.75" customHeight="1">
      <c r="A1604" s="2">
        <v>1582</v>
      </c>
      <c r="B1604" s="3" t="s">
        <v>3478</v>
      </c>
      <c r="C1604" s="3" t="s">
        <v>3479</v>
      </c>
      <c r="D1604" s="3"/>
      <c r="E1604" s="3" t="s">
        <v>3480</v>
      </c>
      <c r="F1604" s="357" t="s">
        <v>14747</v>
      </c>
      <c r="I1604" s="190">
        <f t="shared" si="27"/>
        <v>0</v>
      </c>
    </row>
    <row r="1605" spans="1:9" ht="12.75" customHeight="1">
      <c r="A1605" s="2">
        <v>1583</v>
      </c>
      <c r="B1605" s="3" t="s">
        <v>3481</v>
      </c>
      <c r="C1605" s="3" t="s">
        <v>3482</v>
      </c>
      <c r="D1605" s="3"/>
      <c r="E1605" s="3" t="s">
        <v>3483</v>
      </c>
      <c r="F1605" s="357" t="s">
        <v>14747</v>
      </c>
      <c r="I1605" s="190">
        <f t="shared" si="27"/>
        <v>0</v>
      </c>
    </row>
    <row r="1606" spans="1:9" ht="12.75" customHeight="1">
      <c r="A1606" s="2">
        <v>1584</v>
      </c>
      <c r="B1606" s="3" t="s">
        <v>3484</v>
      </c>
      <c r="C1606" s="3" t="s">
        <v>3485</v>
      </c>
      <c r="D1606" s="3" t="s">
        <v>3486</v>
      </c>
      <c r="E1606" s="3" t="s">
        <v>3487</v>
      </c>
      <c r="G1606" s="190">
        <f>LAMIERA!F5</f>
        <v>3.4140000000000001</v>
      </c>
      <c r="I1606" s="190">
        <f t="shared" si="27"/>
        <v>3.4140000000000001</v>
      </c>
    </row>
    <row r="1607" spans="1:9" ht="12.75" customHeight="1">
      <c r="A1607" s="2">
        <v>1585</v>
      </c>
      <c r="B1607" s="3" t="s">
        <v>3488</v>
      </c>
      <c r="C1607" s="3" t="s">
        <v>3489</v>
      </c>
      <c r="D1607" s="3" t="s">
        <v>3490</v>
      </c>
      <c r="E1607" s="3" t="s">
        <v>3491</v>
      </c>
      <c r="G1607" s="190">
        <f>LAMIERA!F5</f>
        <v>3.4140000000000001</v>
      </c>
      <c r="I1607" s="190">
        <f t="shared" si="27"/>
        <v>3.4140000000000001</v>
      </c>
    </row>
    <row r="1608" spans="1:9" ht="12.75" customHeight="1">
      <c r="A1608" s="2">
        <v>1586</v>
      </c>
      <c r="B1608" s="3" t="s">
        <v>3492</v>
      </c>
      <c r="C1608" s="3" t="s">
        <v>3493</v>
      </c>
      <c r="D1608" s="3" t="s">
        <v>3494</v>
      </c>
      <c r="E1608" s="3" t="s">
        <v>3495</v>
      </c>
      <c r="G1608" s="190">
        <f>LAMIERA!F6</f>
        <v>3.2640000000000002</v>
      </c>
      <c r="I1608" s="190">
        <f t="shared" si="27"/>
        <v>3.2640000000000002</v>
      </c>
    </row>
    <row r="1609" spans="1:9" ht="12.75" customHeight="1">
      <c r="A1609" s="2">
        <v>1587</v>
      </c>
      <c r="B1609" s="3" t="s">
        <v>3496</v>
      </c>
      <c r="C1609" s="3" t="s">
        <v>3497</v>
      </c>
      <c r="D1609" s="3" t="s">
        <v>3498</v>
      </c>
      <c r="E1609" s="3" t="s">
        <v>3499</v>
      </c>
      <c r="G1609" s="190">
        <f>LAMIERA!$F$6</f>
        <v>3.2640000000000002</v>
      </c>
      <c r="I1609" s="190">
        <f t="shared" si="27"/>
        <v>3.2640000000000002</v>
      </c>
    </row>
    <row r="1610" spans="1:9" ht="12.75" customHeight="1">
      <c r="A1610" s="2">
        <v>1588</v>
      </c>
      <c r="B1610" s="3" t="s">
        <v>3500</v>
      </c>
      <c r="C1610" s="3" t="s">
        <v>3501</v>
      </c>
      <c r="D1610" s="3" t="s">
        <v>3502</v>
      </c>
      <c r="E1610" s="3" t="s">
        <v>3503</v>
      </c>
      <c r="G1610" s="190">
        <f>LAMIERA!$F$6</f>
        <v>3.2640000000000002</v>
      </c>
      <c r="I1610" s="190">
        <f t="shared" si="27"/>
        <v>3.2640000000000002</v>
      </c>
    </row>
    <row r="1611" spans="1:9" ht="12.75" customHeight="1">
      <c r="A1611" s="2">
        <v>1589</v>
      </c>
      <c r="B1611" s="3" t="s">
        <v>3504</v>
      </c>
      <c r="C1611" s="3" t="s">
        <v>3505</v>
      </c>
      <c r="D1611" s="3" t="s">
        <v>3506</v>
      </c>
      <c r="E1611" s="3" t="s">
        <v>3507</v>
      </c>
      <c r="G1611" s="190">
        <f>LAMIERA!$F$6</f>
        <v>3.2640000000000002</v>
      </c>
      <c r="I1611" s="190">
        <f t="shared" si="27"/>
        <v>3.2640000000000002</v>
      </c>
    </row>
    <row r="1612" spans="1:9" ht="12.75" customHeight="1">
      <c r="A1612" s="2">
        <v>1590</v>
      </c>
      <c r="B1612" s="3" t="s">
        <v>3508</v>
      </c>
      <c r="C1612" s="3" t="s">
        <v>3509</v>
      </c>
      <c r="D1612" s="3" t="s">
        <v>3510</v>
      </c>
      <c r="E1612" s="3" t="s">
        <v>3511</v>
      </c>
      <c r="G1612" s="190">
        <f>LAMIERA!$F$6</f>
        <v>3.2640000000000002</v>
      </c>
      <c r="I1612" s="190">
        <f t="shared" si="27"/>
        <v>3.2640000000000002</v>
      </c>
    </row>
    <row r="1613" spans="1:9" ht="12.75" customHeight="1">
      <c r="A1613" s="2">
        <v>1591</v>
      </c>
      <c r="B1613" s="3" t="s">
        <v>3512</v>
      </c>
      <c r="C1613" s="3" t="s">
        <v>3513</v>
      </c>
      <c r="D1613" s="3" t="s">
        <v>3514</v>
      </c>
      <c r="E1613" s="3" t="s">
        <v>3515</v>
      </c>
      <c r="G1613" s="190">
        <f>LAMIERA!F7</f>
        <v>3.1150000000000002</v>
      </c>
      <c r="I1613" s="190">
        <f t="shared" si="27"/>
        <v>3.1150000000000002</v>
      </c>
    </row>
    <row r="1614" spans="1:9" ht="12.75" customHeight="1">
      <c r="A1614" s="2">
        <v>1592</v>
      </c>
      <c r="B1614" s="3" t="s">
        <v>7217</v>
      </c>
      <c r="C1614" s="3" t="s">
        <v>7218</v>
      </c>
      <c r="D1614" s="3" t="s">
        <v>7219</v>
      </c>
      <c r="E1614" s="3" t="s">
        <v>7220</v>
      </c>
      <c r="G1614" s="190">
        <f>LAMIERA!F7</f>
        <v>3.1150000000000002</v>
      </c>
      <c r="I1614" s="190">
        <f t="shared" si="27"/>
        <v>3.1150000000000002</v>
      </c>
    </row>
    <row r="1615" spans="1:9" ht="12.75" customHeight="1">
      <c r="A1615" s="2">
        <v>1593</v>
      </c>
      <c r="B1615" s="3" t="s">
        <v>7221</v>
      </c>
      <c r="C1615" s="3" t="s">
        <v>7222</v>
      </c>
      <c r="D1615" s="3" t="s">
        <v>7223</v>
      </c>
      <c r="E1615" s="3" t="s">
        <v>7224</v>
      </c>
      <c r="G1615" s="190">
        <f>LAMIERA!$F$8</f>
        <v>3</v>
      </c>
      <c r="I1615" s="190">
        <f t="shared" si="27"/>
        <v>3</v>
      </c>
    </row>
    <row r="1616" spans="1:9" ht="12.75" customHeight="1">
      <c r="A1616" s="2">
        <v>1594</v>
      </c>
      <c r="B1616" s="3" t="s">
        <v>7225</v>
      </c>
      <c r="C1616" s="3" t="s">
        <v>7226</v>
      </c>
      <c r="D1616" s="3" t="s">
        <v>7227</v>
      </c>
      <c r="E1616" s="3" t="s">
        <v>7228</v>
      </c>
      <c r="G1616" s="190">
        <f>LAMIERA!$F$8</f>
        <v>3</v>
      </c>
      <c r="I1616" s="190">
        <f t="shared" si="27"/>
        <v>3</v>
      </c>
    </row>
    <row r="1617" spans="1:9" ht="12.75" customHeight="1">
      <c r="A1617" s="2">
        <v>1595</v>
      </c>
      <c r="B1617" s="3" t="s">
        <v>7229</v>
      </c>
      <c r="C1617" s="3" t="s">
        <v>10760</v>
      </c>
      <c r="D1617" s="3" t="s">
        <v>10761</v>
      </c>
      <c r="E1617" s="3" t="s">
        <v>10762</v>
      </c>
      <c r="G1617" s="190">
        <f>LAMIERA!$F$8</f>
        <v>3</v>
      </c>
      <c r="I1617" s="190">
        <f t="shared" si="27"/>
        <v>3</v>
      </c>
    </row>
    <row r="1618" spans="1:9" ht="12.75" customHeight="1">
      <c r="A1618" s="2">
        <v>1596</v>
      </c>
      <c r="B1618" s="3" t="s">
        <v>10763</v>
      </c>
      <c r="C1618" s="3" t="s">
        <v>10764</v>
      </c>
      <c r="D1618" s="3" t="s">
        <v>10765</v>
      </c>
      <c r="E1618" s="3" t="s">
        <v>10766</v>
      </c>
      <c r="G1618" s="190">
        <f>LAMIERA!H8</f>
        <v>3.13</v>
      </c>
      <c r="I1618" s="190">
        <f t="shared" si="27"/>
        <v>3.13</v>
      </c>
    </row>
    <row r="1619" spans="1:9" ht="12.75" customHeight="1">
      <c r="A1619" s="2">
        <v>1597</v>
      </c>
      <c r="B1619" s="3" t="s">
        <v>10767</v>
      </c>
      <c r="C1619" s="3" t="s">
        <v>10768</v>
      </c>
      <c r="D1619" s="3" t="s">
        <v>10769</v>
      </c>
      <c r="E1619" s="3" t="s">
        <v>10770</v>
      </c>
      <c r="G1619" s="190">
        <f>LAMIERA!$F$8</f>
        <v>3</v>
      </c>
      <c r="I1619" s="190">
        <f t="shared" si="27"/>
        <v>3</v>
      </c>
    </row>
    <row r="1620" spans="1:9" ht="12.75" customHeight="1">
      <c r="A1620" s="2">
        <v>1598</v>
      </c>
      <c r="B1620" s="3" t="s">
        <v>10771</v>
      </c>
      <c r="C1620" s="3" t="s">
        <v>10772</v>
      </c>
      <c r="D1620" s="3" t="s">
        <v>10773</v>
      </c>
      <c r="E1620" s="3" t="s">
        <v>10774</v>
      </c>
      <c r="G1620" s="190">
        <f>LAMIERA!$F$8</f>
        <v>3</v>
      </c>
      <c r="I1620" s="190">
        <f t="shared" si="27"/>
        <v>3</v>
      </c>
    </row>
    <row r="1621" spans="1:9" ht="12.75" customHeight="1">
      <c r="A1621" s="2">
        <v>1599</v>
      </c>
      <c r="B1621" s="3" t="s">
        <v>10775</v>
      </c>
      <c r="C1621" s="3" t="s">
        <v>10776</v>
      </c>
      <c r="D1621" s="3" t="s">
        <v>10777</v>
      </c>
      <c r="E1621" s="3" t="s">
        <v>10778</v>
      </c>
      <c r="G1621" s="190">
        <f>LAMIERA!$F$8</f>
        <v>3</v>
      </c>
      <c r="I1621" s="190">
        <f t="shared" si="27"/>
        <v>3</v>
      </c>
    </row>
    <row r="1622" spans="1:9" ht="12.75" customHeight="1">
      <c r="A1622" s="2">
        <v>1600</v>
      </c>
      <c r="B1622" s="3" t="s">
        <v>10779</v>
      </c>
      <c r="C1622" s="3" t="s">
        <v>10780</v>
      </c>
      <c r="D1622" s="3" t="s">
        <v>10781</v>
      </c>
      <c r="E1622" s="3" t="s">
        <v>10782</v>
      </c>
      <c r="G1622" s="190">
        <f>LAMIERA!$F$8</f>
        <v>3</v>
      </c>
      <c r="I1622" s="190">
        <f t="shared" si="27"/>
        <v>3</v>
      </c>
    </row>
    <row r="1623" spans="1:9" ht="12.75" customHeight="1">
      <c r="A1623" s="2">
        <v>1601</v>
      </c>
      <c r="B1623" s="3" t="s">
        <v>10783</v>
      </c>
      <c r="C1623" s="3" t="s">
        <v>10784</v>
      </c>
      <c r="D1623" s="3" t="s">
        <v>10785</v>
      </c>
      <c r="E1623" s="3" t="s">
        <v>10786</v>
      </c>
      <c r="G1623" s="190">
        <f>LAMIERA!$F$10</f>
        <v>2.9650000000000003</v>
      </c>
      <c r="I1623" s="190">
        <f t="shared" si="27"/>
        <v>2.9650000000000003</v>
      </c>
    </row>
    <row r="1624" spans="1:9" ht="12.75" customHeight="1">
      <c r="A1624" s="2">
        <v>1602</v>
      </c>
      <c r="B1624" s="3" t="s">
        <v>10787</v>
      </c>
      <c r="C1624" s="3" t="s">
        <v>10788</v>
      </c>
      <c r="D1624" s="3" t="s">
        <v>10789</v>
      </c>
      <c r="E1624" s="3" t="s">
        <v>10790</v>
      </c>
      <c r="G1624" s="190">
        <f>LAMIERA!$F$10</f>
        <v>2.9650000000000003</v>
      </c>
      <c r="I1624" s="190">
        <f t="shared" si="27"/>
        <v>2.9650000000000003</v>
      </c>
    </row>
    <row r="1625" spans="1:9" ht="12.75" customHeight="1">
      <c r="A1625" s="2">
        <v>1603</v>
      </c>
      <c r="B1625" s="3" t="s">
        <v>10791</v>
      </c>
      <c r="C1625" s="3" t="s">
        <v>10792</v>
      </c>
      <c r="D1625" s="3" t="s">
        <v>10793</v>
      </c>
      <c r="E1625" s="3" t="s">
        <v>10794</v>
      </c>
      <c r="G1625" s="190">
        <f>LAMIERA!$F$10</f>
        <v>2.9650000000000003</v>
      </c>
      <c r="I1625" s="190">
        <f t="shared" si="27"/>
        <v>2.9650000000000003</v>
      </c>
    </row>
    <row r="1626" spans="1:9" ht="12.75" customHeight="1">
      <c r="A1626" s="2">
        <v>1604</v>
      </c>
      <c r="B1626" s="3" t="s">
        <v>10795</v>
      </c>
      <c r="C1626" s="3" t="s">
        <v>10796</v>
      </c>
      <c r="D1626" s="3" t="s">
        <v>10797</v>
      </c>
      <c r="E1626" s="3" t="s">
        <v>10798</v>
      </c>
      <c r="G1626" s="190">
        <f>LAMIERA!$F$10</f>
        <v>2.9650000000000003</v>
      </c>
      <c r="I1626" s="190">
        <f t="shared" si="27"/>
        <v>2.9650000000000003</v>
      </c>
    </row>
    <row r="1627" spans="1:9" ht="12.75" customHeight="1">
      <c r="A1627" s="2">
        <v>1605</v>
      </c>
      <c r="B1627" s="3" t="s">
        <v>10799</v>
      </c>
      <c r="C1627" s="3" t="s">
        <v>10800</v>
      </c>
      <c r="D1627" s="3" t="s">
        <v>10801</v>
      </c>
      <c r="E1627" s="3" t="s">
        <v>10802</v>
      </c>
      <c r="G1627" s="190">
        <f>LAMIERA!$F$10</f>
        <v>2.9650000000000003</v>
      </c>
      <c r="I1627" s="190">
        <f t="shared" si="27"/>
        <v>2.9650000000000003</v>
      </c>
    </row>
    <row r="1628" spans="1:9" ht="12.75" customHeight="1">
      <c r="A1628" s="2">
        <v>1606</v>
      </c>
      <c r="B1628" s="3" t="s">
        <v>10803</v>
      </c>
      <c r="C1628" s="3" t="s">
        <v>10804</v>
      </c>
      <c r="D1628" s="3" t="s">
        <v>10805</v>
      </c>
      <c r="E1628" s="3" t="s">
        <v>10806</v>
      </c>
      <c r="G1628" s="190">
        <f>LAMIERA!H10</f>
        <v>3.0650000000000004</v>
      </c>
      <c r="I1628" s="190">
        <f t="shared" si="27"/>
        <v>3.0650000000000004</v>
      </c>
    </row>
    <row r="1629" spans="1:9" ht="12.75" customHeight="1">
      <c r="A1629" s="2">
        <v>1607</v>
      </c>
      <c r="B1629" s="3" t="s">
        <v>10807</v>
      </c>
      <c r="C1629" s="3" t="s">
        <v>10808</v>
      </c>
      <c r="D1629" s="3" t="s">
        <v>10809</v>
      </c>
      <c r="E1629" s="3" t="s">
        <v>10810</v>
      </c>
      <c r="G1629" s="190">
        <f>LAMIERA!$F$10</f>
        <v>2.9650000000000003</v>
      </c>
      <c r="I1629" s="190">
        <f t="shared" si="27"/>
        <v>2.9650000000000003</v>
      </c>
    </row>
    <row r="1630" spans="1:9" ht="12.75" customHeight="1">
      <c r="A1630" s="2">
        <v>1608</v>
      </c>
      <c r="B1630" s="3" t="s">
        <v>10811</v>
      </c>
      <c r="C1630" s="3" t="s">
        <v>10812</v>
      </c>
      <c r="D1630" s="3" t="s">
        <v>10813</v>
      </c>
      <c r="E1630" s="3" t="s">
        <v>10814</v>
      </c>
      <c r="G1630" s="190">
        <f>LAMIERA!$F$11</f>
        <v>2.9420000000000002</v>
      </c>
      <c r="I1630" s="190">
        <f t="shared" si="27"/>
        <v>2.9420000000000002</v>
      </c>
    </row>
    <row r="1631" spans="1:9" ht="12.75" customHeight="1">
      <c r="A1631" s="2">
        <v>1609</v>
      </c>
      <c r="B1631" s="3" t="s">
        <v>10815</v>
      </c>
      <c r="C1631" s="3" t="s">
        <v>10816</v>
      </c>
      <c r="D1631" s="3" t="s">
        <v>10817</v>
      </c>
      <c r="E1631" s="3" t="s">
        <v>10818</v>
      </c>
      <c r="G1631" s="190">
        <f>LAMIERA!$F$11</f>
        <v>2.9420000000000002</v>
      </c>
      <c r="I1631" s="190">
        <f t="shared" si="27"/>
        <v>2.9420000000000002</v>
      </c>
    </row>
    <row r="1632" spans="1:9" ht="12.75" customHeight="1">
      <c r="A1632" s="2">
        <v>1610</v>
      </c>
      <c r="B1632" s="3" t="s">
        <v>10819</v>
      </c>
      <c r="C1632" s="3" t="s">
        <v>10820</v>
      </c>
      <c r="D1632" s="3" t="s">
        <v>10821</v>
      </c>
      <c r="E1632" s="3" t="s">
        <v>10822</v>
      </c>
      <c r="G1632" s="190">
        <f>LAMIERA!$F$11</f>
        <v>2.9420000000000002</v>
      </c>
      <c r="I1632" s="190">
        <f t="shared" si="27"/>
        <v>2.9420000000000002</v>
      </c>
    </row>
    <row r="1633" spans="1:9" ht="12.75" customHeight="1">
      <c r="A1633" s="2">
        <v>1611</v>
      </c>
      <c r="B1633" s="3" t="s">
        <v>10823</v>
      </c>
      <c r="C1633" s="3" t="s">
        <v>10824</v>
      </c>
      <c r="D1633" s="3" t="s">
        <v>10825</v>
      </c>
      <c r="E1633" s="3" t="s">
        <v>10826</v>
      </c>
      <c r="G1633" s="190">
        <f>LAMIERA!$F$11</f>
        <v>2.9420000000000002</v>
      </c>
      <c r="I1633" s="190">
        <f t="shared" si="27"/>
        <v>2.9420000000000002</v>
      </c>
    </row>
    <row r="1634" spans="1:9" ht="12.75" customHeight="1">
      <c r="A1634" s="2">
        <v>1612</v>
      </c>
      <c r="B1634" s="3" t="s">
        <v>10827</v>
      </c>
      <c r="C1634" s="3" t="s">
        <v>10828</v>
      </c>
      <c r="D1634" s="3" t="s">
        <v>10829</v>
      </c>
      <c r="E1634" s="3" t="s">
        <v>10830</v>
      </c>
      <c r="G1634" s="190">
        <f>LAMIERA!$F$11</f>
        <v>2.9420000000000002</v>
      </c>
      <c r="I1634" s="190">
        <f t="shared" si="27"/>
        <v>2.9420000000000002</v>
      </c>
    </row>
    <row r="1635" spans="1:9" ht="12.75" customHeight="1">
      <c r="A1635" s="2">
        <v>1613</v>
      </c>
      <c r="B1635" s="3" t="s">
        <v>10831</v>
      </c>
      <c r="C1635" s="3" t="s">
        <v>10832</v>
      </c>
      <c r="D1635" s="3" t="s">
        <v>10833</v>
      </c>
      <c r="E1635" s="3" t="s">
        <v>10834</v>
      </c>
      <c r="G1635" s="190">
        <f>LAMIERA!$F$11</f>
        <v>2.9420000000000002</v>
      </c>
      <c r="I1635" s="190">
        <f t="shared" si="27"/>
        <v>2.9420000000000002</v>
      </c>
    </row>
    <row r="1636" spans="1:9" ht="12.75" customHeight="1">
      <c r="A1636" s="2">
        <v>1614</v>
      </c>
      <c r="B1636" s="3" t="s">
        <v>10835</v>
      </c>
      <c r="C1636" s="3" t="s">
        <v>10836</v>
      </c>
      <c r="D1636" s="3" t="s">
        <v>10837</v>
      </c>
      <c r="E1636" s="3" t="s">
        <v>10838</v>
      </c>
      <c r="G1636" s="190">
        <f>LAMIERA!$F$11</f>
        <v>2.9420000000000002</v>
      </c>
      <c r="I1636" s="190">
        <f t="shared" si="27"/>
        <v>2.9420000000000002</v>
      </c>
    </row>
    <row r="1637" spans="1:9" ht="12.75" customHeight="1">
      <c r="A1637" s="2">
        <v>1615</v>
      </c>
      <c r="B1637" s="3" t="s">
        <v>10839</v>
      </c>
      <c r="C1637" s="3" t="s">
        <v>10840</v>
      </c>
      <c r="D1637" s="3" t="s">
        <v>10841</v>
      </c>
      <c r="E1637" s="3" t="s">
        <v>10842</v>
      </c>
      <c r="G1637" s="190">
        <f>LAMIERA!$F$11</f>
        <v>2.9420000000000002</v>
      </c>
      <c r="I1637" s="190">
        <f t="shared" si="27"/>
        <v>2.9420000000000002</v>
      </c>
    </row>
    <row r="1638" spans="1:9" ht="12.75" customHeight="1">
      <c r="A1638" s="2">
        <v>1616</v>
      </c>
      <c r="B1638" s="3" t="s">
        <v>10843</v>
      </c>
      <c r="C1638" s="3" t="s">
        <v>10844</v>
      </c>
      <c r="D1638" s="3" t="s">
        <v>10845</v>
      </c>
      <c r="E1638" s="3" t="s">
        <v>10846</v>
      </c>
      <c r="F1638" s="357" t="s">
        <v>14747</v>
      </c>
      <c r="I1638" s="190">
        <f t="shared" si="27"/>
        <v>0</v>
      </c>
    </row>
    <row r="1639" spans="1:9" ht="12.75" customHeight="1">
      <c r="A1639" s="2">
        <v>1617</v>
      </c>
      <c r="B1639" s="3" t="s">
        <v>10847</v>
      </c>
      <c r="C1639" s="3" t="s">
        <v>10848</v>
      </c>
      <c r="D1639" s="3" t="s">
        <v>10849</v>
      </c>
      <c r="E1639" s="3" t="s">
        <v>10850</v>
      </c>
      <c r="G1639" s="190">
        <f>LAMIERA!$F$12</f>
        <v>2.8850000000000002</v>
      </c>
      <c r="I1639" s="190">
        <f t="shared" si="27"/>
        <v>2.8850000000000002</v>
      </c>
    </row>
    <row r="1640" spans="1:9" ht="12.75" customHeight="1">
      <c r="A1640" s="2">
        <v>1618</v>
      </c>
      <c r="B1640" s="3" t="s">
        <v>10851</v>
      </c>
      <c r="C1640" s="3" t="s">
        <v>10852</v>
      </c>
      <c r="D1640" s="3" t="s">
        <v>10853</v>
      </c>
      <c r="E1640" s="3" t="s">
        <v>10854</v>
      </c>
      <c r="G1640" s="190">
        <f>LAMIERA!$F$12</f>
        <v>2.8850000000000002</v>
      </c>
      <c r="I1640" s="190">
        <f t="shared" ref="I1640:I1711" si="28">IF(F1640="KZ",0,G1640+H1640)</f>
        <v>2.8850000000000002</v>
      </c>
    </row>
    <row r="1641" spans="1:9" ht="12.75" customHeight="1">
      <c r="A1641" s="2">
        <v>1619</v>
      </c>
      <c r="B1641" s="3" t="s">
        <v>10855</v>
      </c>
      <c r="C1641" s="3" t="s">
        <v>10856</v>
      </c>
      <c r="D1641" s="3" t="s">
        <v>10857</v>
      </c>
      <c r="E1641" s="3" t="s">
        <v>10858</v>
      </c>
      <c r="G1641" s="190">
        <f>LAMIERA!$F$12</f>
        <v>2.8850000000000002</v>
      </c>
      <c r="I1641" s="190">
        <f t="shared" si="28"/>
        <v>2.8850000000000002</v>
      </c>
    </row>
    <row r="1642" spans="1:9" ht="12.75" customHeight="1">
      <c r="A1642" s="2">
        <v>1620</v>
      </c>
      <c r="B1642" s="3" t="s">
        <v>10859</v>
      </c>
      <c r="C1642" s="3" t="s">
        <v>10860</v>
      </c>
      <c r="D1642" s="3" t="s">
        <v>10861</v>
      </c>
      <c r="E1642" s="3" t="s">
        <v>10862</v>
      </c>
      <c r="G1642" s="190">
        <f>LAMIERA!$F$12</f>
        <v>2.8850000000000002</v>
      </c>
      <c r="I1642" s="190">
        <f t="shared" si="28"/>
        <v>2.8850000000000002</v>
      </c>
    </row>
    <row r="1643" spans="1:9" ht="12.75" customHeight="1">
      <c r="A1643" s="2">
        <v>1621</v>
      </c>
      <c r="B1643" s="3" t="s">
        <v>10863</v>
      </c>
      <c r="C1643" s="3" t="s">
        <v>10864</v>
      </c>
      <c r="D1643" s="3" t="s">
        <v>10865</v>
      </c>
      <c r="E1643" s="3" t="s">
        <v>10866</v>
      </c>
      <c r="G1643" s="190">
        <f>LAMIERA!H12</f>
        <v>2.9550000000000001</v>
      </c>
      <c r="I1643" s="190">
        <f t="shared" si="28"/>
        <v>2.9550000000000001</v>
      </c>
    </row>
    <row r="1644" spans="1:9" ht="12.75" customHeight="1">
      <c r="A1644" s="2">
        <v>1622</v>
      </c>
      <c r="B1644" s="3" t="s">
        <v>10867</v>
      </c>
      <c r="C1644" s="3" t="s">
        <v>10868</v>
      </c>
      <c r="D1644" s="3" t="s">
        <v>10869</v>
      </c>
      <c r="E1644" s="3" t="s">
        <v>10870</v>
      </c>
      <c r="G1644" s="190">
        <f>LAMIERA!$F$12</f>
        <v>2.8850000000000002</v>
      </c>
      <c r="I1644" s="190">
        <f t="shared" si="28"/>
        <v>2.8850000000000002</v>
      </c>
    </row>
    <row r="1645" spans="1:9" ht="12.75" customHeight="1">
      <c r="A1645" s="2">
        <v>1623</v>
      </c>
      <c r="B1645" s="3" t="s">
        <v>10871</v>
      </c>
      <c r="C1645" s="3" t="s">
        <v>10872</v>
      </c>
      <c r="D1645" s="3" t="s">
        <v>10873</v>
      </c>
      <c r="E1645" s="3" t="s">
        <v>10874</v>
      </c>
      <c r="G1645" s="190">
        <f>LAMIERA!$F$12</f>
        <v>2.8850000000000002</v>
      </c>
      <c r="I1645" s="190">
        <f t="shared" si="28"/>
        <v>2.8850000000000002</v>
      </c>
    </row>
    <row r="1646" spans="1:9" ht="12.75" customHeight="1">
      <c r="B1646" s="3" t="s">
        <v>15181</v>
      </c>
      <c r="C1646" s="3" t="s">
        <v>15182</v>
      </c>
      <c r="D1646" s="3" t="s">
        <v>792</v>
      </c>
      <c r="E1646" s="3" t="s">
        <v>3</v>
      </c>
      <c r="G1646" s="190">
        <f>LAMIERA!$F$12</f>
        <v>2.8850000000000002</v>
      </c>
      <c r="I1646" s="190">
        <f t="shared" si="28"/>
        <v>2.8850000000000002</v>
      </c>
    </row>
    <row r="1647" spans="1:9" ht="12.75" customHeight="1">
      <c r="A1647" s="2">
        <v>1624</v>
      </c>
      <c r="B1647" s="3" t="s">
        <v>10875</v>
      </c>
      <c r="C1647" s="3" t="s">
        <v>10876</v>
      </c>
      <c r="D1647" s="3" t="s">
        <v>10877</v>
      </c>
      <c r="E1647" s="3" t="s">
        <v>10878</v>
      </c>
      <c r="G1647" s="190">
        <f>LAMIERA!$F$12</f>
        <v>2.8850000000000002</v>
      </c>
      <c r="I1647" s="190">
        <f t="shared" si="28"/>
        <v>2.8850000000000002</v>
      </c>
    </row>
    <row r="1648" spans="1:9" ht="12.75" customHeight="1">
      <c r="A1648" s="2">
        <v>1625</v>
      </c>
      <c r="B1648" s="3" t="s">
        <v>10879</v>
      </c>
      <c r="C1648" s="3" t="s">
        <v>10880</v>
      </c>
      <c r="D1648" s="3" t="s">
        <v>10881</v>
      </c>
      <c r="E1648" s="3" t="s">
        <v>10882</v>
      </c>
      <c r="G1648" s="190">
        <f>LAMIERA!$F$12</f>
        <v>2.8850000000000002</v>
      </c>
      <c r="I1648" s="190">
        <f t="shared" si="28"/>
        <v>2.8850000000000002</v>
      </c>
    </row>
    <row r="1649" spans="1:9" ht="12.75" customHeight="1">
      <c r="A1649" s="2">
        <v>1626</v>
      </c>
      <c r="B1649" s="3" t="s">
        <v>10883</v>
      </c>
      <c r="C1649" s="3" t="s">
        <v>10884</v>
      </c>
      <c r="D1649" s="3" t="s">
        <v>10885</v>
      </c>
      <c r="E1649" s="3" t="s">
        <v>10886</v>
      </c>
      <c r="F1649" s="357" t="s">
        <v>14747</v>
      </c>
      <c r="I1649" s="190">
        <f t="shared" si="28"/>
        <v>0</v>
      </c>
    </row>
    <row r="1650" spans="1:9" ht="12.75" customHeight="1">
      <c r="A1650" s="2">
        <v>1627</v>
      </c>
      <c r="B1650" s="3" t="s">
        <v>10887</v>
      </c>
      <c r="C1650" s="3" t="s">
        <v>10888</v>
      </c>
      <c r="D1650" s="3" t="s">
        <v>10889</v>
      </c>
      <c r="E1650" s="3" t="s">
        <v>10890</v>
      </c>
      <c r="G1650" s="190">
        <f>LAMIERA!$F$13</f>
        <v>2.85</v>
      </c>
      <c r="I1650" s="190">
        <f t="shared" si="28"/>
        <v>2.85</v>
      </c>
    </row>
    <row r="1651" spans="1:9" ht="12.75" customHeight="1">
      <c r="B1651" s="3" t="s">
        <v>15183</v>
      </c>
      <c r="C1651" s="3" t="s">
        <v>15182</v>
      </c>
      <c r="D1651" s="3" t="s">
        <v>800</v>
      </c>
      <c r="E1651" s="3" t="s">
        <v>3</v>
      </c>
      <c r="G1651" s="190">
        <f>LAMIERA!$F$13</f>
        <v>2.85</v>
      </c>
      <c r="I1651" s="190">
        <f t="shared" si="28"/>
        <v>2.85</v>
      </c>
    </row>
    <row r="1652" spans="1:9" ht="12.75" customHeight="1">
      <c r="A1652" s="2">
        <v>1628</v>
      </c>
      <c r="B1652" s="3" t="s">
        <v>7390</v>
      </c>
      <c r="C1652" s="3" t="s">
        <v>7391</v>
      </c>
      <c r="D1652" s="3" t="s">
        <v>7392</v>
      </c>
      <c r="E1652" s="3" t="s">
        <v>7393</v>
      </c>
      <c r="G1652" s="190">
        <f>LAMIERA!$F$13</f>
        <v>2.85</v>
      </c>
      <c r="I1652" s="190">
        <f t="shared" si="28"/>
        <v>2.85</v>
      </c>
    </row>
    <row r="1653" spans="1:9" ht="12.75" customHeight="1">
      <c r="A1653" s="2">
        <v>1629</v>
      </c>
      <c r="B1653" s="3" t="s">
        <v>7394</v>
      </c>
      <c r="C1653" s="3" t="s">
        <v>7395</v>
      </c>
      <c r="D1653" s="3" t="s">
        <v>7396</v>
      </c>
      <c r="E1653" s="3" t="s">
        <v>7397</v>
      </c>
      <c r="G1653" s="190">
        <f>LAMIERA!$F$13</f>
        <v>2.85</v>
      </c>
      <c r="I1653" s="190">
        <f t="shared" si="28"/>
        <v>2.85</v>
      </c>
    </row>
    <row r="1654" spans="1:9" ht="12.75" customHeight="1">
      <c r="A1654" s="2">
        <v>1630</v>
      </c>
      <c r="B1654" s="3" t="s">
        <v>7398</v>
      </c>
      <c r="C1654" s="3" t="s">
        <v>7399</v>
      </c>
      <c r="D1654" s="3" t="s">
        <v>7400</v>
      </c>
      <c r="E1654" s="3" t="s">
        <v>7401</v>
      </c>
      <c r="G1654" s="190">
        <f>LAMIERA!$F$13</f>
        <v>2.85</v>
      </c>
      <c r="I1654" s="190">
        <f t="shared" si="28"/>
        <v>2.85</v>
      </c>
    </row>
    <row r="1655" spans="1:9" ht="12.75" customHeight="1">
      <c r="A1655" s="2">
        <v>1631</v>
      </c>
      <c r="B1655" s="3" t="s">
        <v>7402</v>
      </c>
      <c r="C1655" s="3" t="s">
        <v>7403</v>
      </c>
      <c r="D1655" s="3" t="s">
        <v>7404</v>
      </c>
      <c r="E1655" s="3" t="s">
        <v>7405</v>
      </c>
      <c r="G1655" s="190">
        <f>LAMIERA!$F$13</f>
        <v>2.85</v>
      </c>
      <c r="I1655" s="190">
        <f t="shared" si="28"/>
        <v>2.85</v>
      </c>
    </row>
    <row r="1656" spans="1:9" ht="12.75" customHeight="1">
      <c r="A1656" s="2">
        <v>1632</v>
      </c>
      <c r="B1656" s="3" t="s">
        <v>7406</v>
      </c>
      <c r="C1656" s="3" t="s">
        <v>7407</v>
      </c>
      <c r="D1656" s="3" t="s">
        <v>7408</v>
      </c>
      <c r="E1656" s="3" t="s">
        <v>7409</v>
      </c>
      <c r="G1656" s="190">
        <f>LAMIERA!$F$13</f>
        <v>2.85</v>
      </c>
      <c r="I1656" s="190">
        <f t="shared" si="28"/>
        <v>2.85</v>
      </c>
    </row>
    <row r="1657" spans="1:9" ht="12.75" customHeight="1">
      <c r="A1657" s="2">
        <v>1633</v>
      </c>
      <c r="B1657" s="3" t="s">
        <v>7410</v>
      </c>
      <c r="C1657" s="3" t="s">
        <v>7411</v>
      </c>
      <c r="D1657" s="3" t="s">
        <v>7412</v>
      </c>
      <c r="E1657" s="3" t="s">
        <v>7413</v>
      </c>
      <c r="G1657" s="190">
        <f>LAMIERA!$F$13</f>
        <v>2.85</v>
      </c>
      <c r="I1657" s="190">
        <f t="shared" si="28"/>
        <v>2.85</v>
      </c>
    </row>
    <row r="1658" spans="1:9" ht="12.75" customHeight="1">
      <c r="A1658" s="2">
        <v>1634</v>
      </c>
      <c r="B1658" s="3" t="s">
        <v>7414</v>
      </c>
      <c r="C1658" s="3" t="s">
        <v>7415</v>
      </c>
      <c r="D1658" s="3" t="s">
        <v>7416</v>
      </c>
      <c r="E1658" s="3" t="s">
        <v>7417</v>
      </c>
      <c r="G1658" s="190">
        <f>LAMIERA!$F$13</f>
        <v>2.85</v>
      </c>
      <c r="I1658" s="190">
        <f t="shared" si="28"/>
        <v>2.85</v>
      </c>
    </row>
    <row r="1659" spans="1:9" ht="12.75" customHeight="1">
      <c r="B1659" s="3" t="s">
        <v>15184</v>
      </c>
      <c r="C1659" s="3" t="s">
        <v>15182</v>
      </c>
      <c r="D1659" s="3" t="s">
        <v>816</v>
      </c>
      <c r="E1659" s="3" t="s">
        <v>3</v>
      </c>
      <c r="G1659" s="190">
        <f>LAMIERA!$F$13</f>
        <v>2.85</v>
      </c>
      <c r="I1659" s="190">
        <f t="shared" ref="I1659" si="29">IF(F1659="KZ",0,G1659+H1659)</f>
        <v>2.85</v>
      </c>
    </row>
    <row r="1660" spans="1:9" ht="12.75" customHeight="1">
      <c r="A1660" s="2">
        <v>1635</v>
      </c>
      <c r="B1660" s="3" t="s">
        <v>7418</v>
      </c>
      <c r="C1660" s="3" t="s">
        <v>7419</v>
      </c>
      <c r="D1660" s="3" t="s">
        <v>7420</v>
      </c>
      <c r="E1660" s="3" t="s">
        <v>7421</v>
      </c>
      <c r="G1660" s="190">
        <f>LAMIERA!H13</f>
        <v>2.91</v>
      </c>
      <c r="I1660" s="190">
        <f t="shared" si="28"/>
        <v>2.91</v>
      </c>
    </row>
    <row r="1661" spans="1:9" ht="12.75" customHeight="1">
      <c r="A1661" s="2">
        <v>1636</v>
      </c>
      <c r="B1661" s="3" t="s">
        <v>7422</v>
      </c>
      <c r="C1661" s="3" t="s">
        <v>7423</v>
      </c>
      <c r="D1661" s="3" t="s">
        <v>7424</v>
      </c>
      <c r="E1661" s="3" t="s">
        <v>7425</v>
      </c>
      <c r="G1661" s="190">
        <f>LAMIERA!$F$13</f>
        <v>2.85</v>
      </c>
      <c r="I1661" s="190">
        <f t="shared" si="28"/>
        <v>2.85</v>
      </c>
    </row>
    <row r="1662" spans="1:9" ht="12.75" customHeight="1">
      <c r="A1662" s="2">
        <v>1637</v>
      </c>
      <c r="B1662" s="3" t="s">
        <v>7426</v>
      </c>
      <c r="C1662" s="3" t="s">
        <v>7427</v>
      </c>
      <c r="D1662" s="3" t="s">
        <v>7428</v>
      </c>
      <c r="E1662" s="3" t="s">
        <v>7429</v>
      </c>
      <c r="G1662" s="190">
        <f>LAMIERA!$F$13</f>
        <v>2.85</v>
      </c>
      <c r="H1662" s="190">
        <v>0.15</v>
      </c>
      <c r="I1662" s="190">
        <f t="shared" si="28"/>
        <v>3</v>
      </c>
    </row>
    <row r="1663" spans="1:9" ht="12.75" customHeight="1">
      <c r="A1663" s="2">
        <v>1638</v>
      </c>
      <c r="B1663" s="3" t="s">
        <v>7430</v>
      </c>
      <c r="C1663" s="3" t="s">
        <v>7431</v>
      </c>
      <c r="D1663" s="3" t="s">
        <v>7432</v>
      </c>
      <c r="E1663" s="3" t="s">
        <v>7433</v>
      </c>
      <c r="G1663" s="190">
        <f>LAMIERA!$F$14</f>
        <v>2.85</v>
      </c>
      <c r="I1663" s="190">
        <f t="shared" si="28"/>
        <v>2.85</v>
      </c>
    </row>
    <row r="1664" spans="1:9" ht="12.75" customHeight="1">
      <c r="A1664" s="2">
        <v>1639</v>
      </c>
      <c r="B1664" s="3" t="s">
        <v>7434</v>
      </c>
      <c r="C1664" s="3" t="s">
        <v>7435</v>
      </c>
      <c r="D1664" s="3" t="s">
        <v>7436</v>
      </c>
      <c r="E1664" s="3" t="s">
        <v>7437</v>
      </c>
      <c r="G1664" s="190">
        <f>LAMIERA!$F$14</f>
        <v>2.85</v>
      </c>
      <c r="I1664" s="190">
        <f t="shared" si="28"/>
        <v>2.85</v>
      </c>
    </row>
    <row r="1665" spans="1:9" ht="12.75" customHeight="1">
      <c r="A1665" s="2">
        <v>1640</v>
      </c>
      <c r="B1665" s="3" t="s">
        <v>7438</v>
      </c>
      <c r="C1665" s="3" t="s">
        <v>7439</v>
      </c>
      <c r="D1665" s="3" t="s">
        <v>7440</v>
      </c>
      <c r="E1665" s="3" t="s">
        <v>7441</v>
      </c>
      <c r="G1665" s="190">
        <f>LAMIERA!$F$14</f>
        <v>2.85</v>
      </c>
      <c r="I1665" s="190">
        <f t="shared" si="28"/>
        <v>2.85</v>
      </c>
    </row>
    <row r="1666" spans="1:9" ht="12.75" customHeight="1">
      <c r="A1666" s="2">
        <v>1641</v>
      </c>
      <c r="B1666" s="3" t="s">
        <v>7442</v>
      </c>
      <c r="C1666" s="3" t="s">
        <v>7443</v>
      </c>
      <c r="D1666" s="3" t="s">
        <v>7444</v>
      </c>
      <c r="E1666" s="3" t="s">
        <v>7445</v>
      </c>
      <c r="G1666" s="190">
        <f>LAMIERA!$F$14</f>
        <v>2.85</v>
      </c>
      <c r="I1666" s="190">
        <f t="shared" si="28"/>
        <v>2.85</v>
      </c>
    </row>
    <row r="1667" spans="1:9" ht="12.75" customHeight="1">
      <c r="A1667" s="2">
        <v>1642</v>
      </c>
      <c r="B1667" s="3" t="s">
        <v>7446</v>
      </c>
      <c r="C1667" s="3" t="s">
        <v>7447</v>
      </c>
      <c r="D1667" s="3" t="s">
        <v>7448</v>
      </c>
      <c r="E1667" s="3" t="s">
        <v>7449</v>
      </c>
      <c r="G1667" s="190">
        <f>LAMIERA!$F$14</f>
        <v>2.85</v>
      </c>
      <c r="I1667" s="190">
        <f t="shared" si="28"/>
        <v>2.85</v>
      </c>
    </row>
    <row r="1668" spans="1:9" ht="12.75" customHeight="1">
      <c r="A1668" s="2">
        <v>1643</v>
      </c>
      <c r="B1668" s="3" t="s">
        <v>7450</v>
      </c>
      <c r="C1668" s="3" t="s">
        <v>7451</v>
      </c>
      <c r="D1668" s="3" t="s">
        <v>7452</v>
      </c>
      <c r="E1668" s="3" t="s">
        <v>7453</v>
      </c>
      <c r="G1668" s="190">
        <f>LAMIERA!$F$14</f>
        <v>2.85</v>
      </c>
      <c r="I1668" s="190">
        <f t="shared" si="28"/>
        <v>2.85</v>
      </c>
    </row>
    <row r="1669" spans="1:9" ht="12.75" customHeight="1">
      <c r="A1669" s="2">
        <v>1644</v>
      </c>
      <c r="B1669" s="3" t="s">
        <v>7454</v>
      </c>
      <c r="C1669" s="3" t="s">
        <v>7455</v>
      </c>
      <c r="D1669" s="3" t="s">
        <v>7456</v>
      </c>
      <c r="E1669" s="3" t="s">
        <v>7457</v>
      </c>
      <c r="G1669" s="190">
        <f>LAMIERA!$F$14</f>
        <v>2.85</v>
      </c>
      <c r="I1669" s="190">
        <f t="shared" si="28"/>
        <v>2.85</v>
      </c>
    </row>
    <row r="1670" spans="1:9" ht="12.75" customHeight="1">
      <c r="A1670" s="2">
        <v>1645</v>
      </c>
      <c r="B1670" s="3" t="s">
        <v>7458</v>
      </c>
      <c r="C1670" s="3" t="s">
        <v>7459</v>
      </c>
      <c r="D1670" s="3" t="s">
        <v>7460</v>
      </c>
      <c r="E1670" s="3" t="s">
        <v>7461</v>
      </c>
      <c r="F1670" s="357" t="s">
        <v>14747</v>
      </c>
      <c r="I1670" s="190">
        <f t="shared" si="28"/>
        <v>0</v>
      </c>
    </row>
    <row r="1671" spans="1:9" ht="12.75" customHeight="1">
      <c r="A1671" s="2">
        <v>1646</v>
      </c>
      <c r="B1671" s="3" t="s">
        <v>7462</v>
      </c>
      <c r="C1671" s="3" t="s">
        <v>7463</v>
      </c>
      <c r="D1671" s="3" t="s">
        <v>7464</v>
      </c>
      <c r="E1671" s="3" t="s">
        <v>7465</v>
      </c>
      <c r="G1671" s="190">
        <f>LAMIERA!$F$15</f>
        <v>2.85</v>
      </c>
      <c r="I1671" s="190">
        <f t="shared" si="28"/>
        <v>2.85</v>
      </c>
    </row>
    <row r="1672" spans="1:9" ht="12.75" customHeight="1">
      <c r="A1672" s="2">
        <v>1647</v>
      </c>
      <c r="B1672" s="3" t="s">
        <v>7466</v>
      </c>
      <c r="C1672" s="3" t="s">
        <v>7467</v>
      </c>
      <c r="D1672" s="3" t="s">
        <v>7468</v>
      </c>
      <c r="E1672" s="3" t="s">
        <v>7469</v>
      </c>
      <c r="G1672" s="190">
        <f>LAMIERA!$F$15</f>
        <v>2.85</v>
      </c>
      <c r="I1672" s="190">
        <f t="shared" si="28"/>
        <v>2.85</v>
      </c>
    </row>
    <row r="1673" spans="1:9" ht="12.75" customHeight="1">
      <c r="A1673" s="2">
        <v>1648</v>
      </c>
      <c r="B1673" s="3" t="s">
        <v>7470</v>
      </c>
      <c r="C1673" s="3" t="s">
        <v>7471</v>
      </c>
      <c r="D1673" s="3" t="s">
        <v>7472</v>
      </c>
      <c r="E1673" s="3" t="s">
        <v>7473</v>
      </c>
      <c r="G1673" s="190">
        <f>LAMIERA!$F$15</f>
        <v>2.85</v>
      </c>
      <c r="I1673" s="190">
        <f t="shared" si="28"/>
        <v>2.85</v>
      </c>
    </row>
    <row r="1674" spans="1:9" ht="12.75" customHeight="1">
      <c r="A1674" s="2">
        <v>1649</v>
      </c>
      <c r="B1674" s="3" t="s">
        <v>7474</v>
      </c>
      <c r="C1674" s="3" t="s">
        <v>10988</v>
      </c>
      <c r="D1674" s="3" t="s">
        <v>10989</v>
      </c>
      <c r="E1674" s="3" t="s">
        <v>10990</v>
      </c>
      <c r="G1674" s="190">
        <f>LAMIERA!$F$15</f>
        <v>2.85</v>
      </c>
      <c r="I1674" s="190">
        <f t="shared" si="28"/>
        <v>2.85</v>
      </c>
    </row>
    <row r="1675" spans="1:9" ht="12.75" customHeight="1">
      <c r="A1675" s="2">
        <v>1650</v>
      </c>
      <c r="B1675" s="3" t="s">
        <v>10991</v>
      </c>
      <c r="C1675" s="3" t="s">
        <v>10992</v>
      </c>
      <c r="D1675" s="3" t="s">
        <v>10993</v>
      </c>
      <c r="E1675" s="3" t="s">
        <v>10994</v>
      </c>
      <c r="G1675" s="190">
        <f>LAMIERA!$F$15</f>
        <v>2.85</v>
      </c>
      <c r="I1675" s="190">
        <f t="shared" si="28"/>
        <v>2.85</v>
      </c>
    </row>
    <row r="1676" spans="1:9" ht="12.75" customHeight="1">
      <c r="B1676" s="3" t="s">
        <v>15185</v>
      </c>
      <c r="C1676" s="3" t="s">
        <v>15182</v>
      </c>
      <c r="D1676" s="3" t="s">
        <v>836</v>
      </c>
      <c r="E1676" s="3" t="s">
        <v>3</v>
      </c>
      <c r="G1676" s="190">
        <f>LAMIERA!$F$15</f>
        <v>2.85</v>
      </c>
      <c r="I1676" s="190">
        <f t="shared" ref="I1676" si="30">IF(F1676="KZ",0,G1676+H1676)</f>
        <v>2.85</v>
      </c>
    </row>
    <row r="1677" spans="1:9" ht="12.75" customHeight="1">
      <c r="A1677" s="2">
        <v>1651</v>
      </c>
      <c r="B1677" s="3" t="s">
        <v>10995</v>
      </c>
      <c r="C1677" s="3" t="s">
        <v>10996</v>
      </c>
      <c r="D1677" s="3" t="s">
        <v>10997</v>
      </c>
      <c r="E1677" s="3" t="s">
        <v>10998</v>
      </c>
      <c r="G1677" s="190">
        <f>LAMIERA!H15</f>
        <v>2.89</v>
      </c>
      <c r="I1677" s="190">
        <f t="shared" si="28"/>
        <v>2.89</v>
      </c>
    </row>
    <row r="1678" spans="1:9" ht="12.75" customHeight="1">
      <c r="A1678" s="2">
        <v>1652</v>
      </c>
      <c r="B1678" s="3" t="s">
        <v>10999</v>
      </c>
      <c r="C1678" s="3" t="s">
        <v>11000</v>
      </c>
      <c r="D1678" s="3" t="s">
        <v>11001</v>
      </c>
      <c r="E1678" s="3" t="s">
        <v>11002</v>
      </c>
      <c r="G1678" s="190">
        <f>LAMIERA!$F$15</f>
        <v>2.85</v>
      </c>
      <c r="I1678" s="190">
        <f t="shared" si="28"/>
        <v>2.85</v>
      </c>
    </row>
    <row r="1679" spans="1:9" ht="12.75" customHeight="1">
      <c r="A1679" s="2">
        <v>1653</v>
      </c>
      <c r="B1679" s="3" t="s">
        <v>11003</v>
      </c>
      <c r="C1679" s="3" t="s">
        <v>11004</v>
      </c>
      <c r="D1679" s="3" t="s">
        <v>11005</v>
      </c>
      <c r="E1679" s="3" t="s">
        <v>11006</v>
      </c>
      <c r="G1679" s="190">
        <f>LAMIERA!$F$15</f>
        <v>2.85</v>
      </c>
      <c r="H1679" s="190">
        <v>0.15</v>
      </c>
      <c r="I1679" s="190">
        <f t="shared" si="28"/>
        <v>3</v>
      </c>
    </row>
    <row r="1680" spans="1:9" ht="12.75" customHeight="1">
      <c r="A1680" s="2">
        <v>1654</v>
      </c>
      <c r="B1680" s="3" t="s">
        <v>11007</v>
      </c>
      <c r="C1680" s="3" t="s">
        <v>11008</v>
      </c>
      <c r="D1680" s="3" t="s">
        <v>11009</v>
      </c>
      <c r="E1680" s="3" t="s">
        <v>11010</v>
      </c>
      <c r="G1680" s="190">
        <f>LAMIERA!$F$15</f>
        <v>2.85</v>
      </c>
      <c r="I1680" s="190">
        <f t="shared" si="28"/>
        <v>2.85</v>
      </c>
    </row>
    <row r="1681" spans="1:9" ht="12.75" customHeight="1">
      <c r="A1681" s="2">
        <v>1655</v>
      </c>
      <c r="B1681" s="3" t="s">
        <v>11011</v>
      </c>
      <c r="C1681" s="3" t="s">
        <v>11012</v>
      </c>
      <c r="D1681" s="3" t="s">
        <v>11013</v>
      </c>
      <c r="E1681" s="3" t="s">
        <v>11014</v>
      </c>
      <c r="G1681" s="190">
        <f>LAMIERA!$F$15</f>
        <v>2.85</v>
      </c>
      <c r="I1681" s="190">
        <f t="shared" si="28"/>
        <v>2.85</v>
      </c>
    </row>
    <row r="1682" spans="1:9" ht="12.75" customHeight="1">
      <c r="B1682" s="3" t="s">
        <v>15186</v>
      </c>
      <c r="C1682" s="3" t="s">
        <v>15182</v>
      </c>
      <c r="D1682" s="3" t="s">
        <v>6001</v>
      </c>
      <c r="E1682" s="3" t="s">
        <v>3</v>
      </c>
      <c r="G1682" s="190">
        <f>LAMIERA!$F$15</f>
        <v>2.85</v>
      </c>
      <c r="I1682" s="190">
        <f t="shared" ref="I1682" si="31">IF(F1682="KZ",0,G1682+H1682)</f>
        <v>2.85</v>
      </c>
    </row>
    <row r="1683" spans="1:9" ht="12.75" customHeight="1">
      <c r="A1683" s="2">
        <v>1656</v>
      </c>
      <c r="B1683" s="3" t="s">
        <v>11015</v>
      </c>
      <c r="C1683" s="3" t="s">
        <v>11016</v>
      </c>
      <c r="D1683" s="3" t="s">
        <v>11017</v>
      </c>
      <c r="E1683" s="3" t="s">
        <v>11018</v>
      </c>
      <c r="G1683" s="190">
        <f>LAMIERA!$F$15</f>
        <v>2.85</v>
      </c>
      <c r="H1683" s="190">
        <v>0.05</v>
      </c>
      <c r="I1683" s="190">
        <f t="shared" si="28"/>
        <v>2.9</v>
      </c>
    </row>
    <row r="1684" spans="1:9" ht="12.75" customHeight="1">
      <c r="A1684" s="2">
        <v>1657</v>
      </c>
      <c r="B1684" s="3" t="s">
        <v>11019</v>
      </c>
      <c r="C1684" s="3" t="s">
        <v>11020</v>
      </c>
      <c r="D1684" s="3" t="s">
        <v>11021</v>
      </c>
      <c r="E1684" s="3" t="s">
        <v>11022</v>
      </c>
      <c r="G1684" s="190">
        <f>LAMIERA!$F$15</f>
        <v>2.85</v>
      </c>
      <c r="I1684" s="190">
        <f t="shared" si="28"/>
        <v>2.85</v>
      </c>
    </row>
    <row r="1685" spans="1:9" ht="12.75" customHeight="1">
      <c r="A1685" s="2">
        <v>1658</v>
      </c>
      <c r="B1685" s="3" t="s">
        <v>11023</v>
      </c>
      <c r="C1685" s="3" t="s">
        <v>11024</v>
      </c>
      <c r="D1685" s="3" t="s">
        <v>11025</v>
      </c>
      <c r="E1685" s="3" t="s">
        <v>11026</v>
      </c>
      <c r="G1685" s="190">
        <f>LAMIERA!$F$15</f>
        <v>2.85</v>
      </c>
      <c r="I1685" s="190">
        <f t="shared" si="28"/>
        <v>2.85</v>
      </c>
    </row>
    <row r="1686" spans="1:9" ht="12.75" customHeight="1">
      <c r="B1686" s="3" t="s">
        <v>15187</v>
      </c>
      <c r="C1686" s="3" t="s">
        <v>15182</v>
      </c>
      <c r="D1686" s="3" t="s">
        <v>4155</v>
      </c>
      <c r="E1686" s="3" t="s">
        <v>3</v>
      </c>
      <c r="G1686" s="190">
        <f>LAMIERA!$F$15</f>
        <v>2.85</v>
      </c>
      <c r="I1686" s="190">
        <f t="shared" ref="I1686" si="32">IF(F1686="KZ",0,G1686+H1686)</f>
        <v>2.85</v>
      </c>
    </row>
    <row r="1687" spans="1:9" ht="12.75" customHeight="1">
      <c r="A1687" s="2">
        <v>1659</v>
      </c>
      <c r="B1687" s="3" t="s">
        <v>11027</v>
      </c>
      <c r="C1687" s="3" t="s">
        <v>11028</v>
      </c>
      <c r="D1687" s="3" t="s">
        <v>11029</v>
      </c>
      <c r="E1687" s="3" t="s">
        <v>11030</v>
      </c>
      <c r="G1687" s="190">
        <f>LAMIERA!H15</f>
        <v>2.89</v>
      </c>
      <c r="I1687" s="190">
        <f t="shared" si="28"/>
        <v>2.89</v>
      </c>
    </row>
    <row r="1688" spans="1:9" ht="12.75" customHeight="1">
      <c r="A1688" s="2">
        <v>1660</v>
      </c>
      <c r="B1688" s="3" t="s">
        <v>11031</v>
      </c>
      <c r="C1688" s="3" t="s">
        <v>11032</v>
      </c>
      <c r="D1688" s="3" t="s">
        <v>11033</v>
      </c>
      <c r="E1688" s="3" t="s">
        <v>11034</v>
      </c>
      <c r="G1688" s="190">
        <f>LAMIERA!$F$15</f>
        <v>2.85</v>
      </c>
      <c r="I1688" s="190">
        <f t="shared" si="28"/>
        <v>2.85</v>
      </c>
    </row>
    <row r="1689" spans="1:9" ht="12.75" customHeight="1">
      <c r="A1689" s="2">
        <v>1661</v>
      </c>
      <c r="B1689" s="3" t="s">
        <v>11035</v>
      </c>
      <c r="C1689" s="3" t="s">
        <v>11036</v>
      </c>
      <c r="D1689" s="3" t="s">
        <v>11037</v>
      </c>
      <c r="E1689" s="3" t="s">
        <v>11038</v>
      </c>
      <c r="G1689" s="190">
        <f>LAMIERA!$F$15</f>
        <v>2.85</v>
      </c>
      <c r="I1689" s="190">
        <f t="shared" si="28"/>
        <v>2.85</v>
      </c>
    </row>
    <row r="1690" spans="1:9" ht="12.75" customHeight="1">
      <c r="A1690" s="2">
        <v>1662</v>
      </c>
      <c r="B1690" s="3" t="s">
        <v>11039</v>
      </c>
      <c r="C1690" s="3" t="s">
        <v>11040</v>
      </c>
      <c r="D1690" s="3" t="s">
        <v>11041</v>
      </c>
      <c r="E1690" s="3" t="s">
        <v>11042</v>
      </c>
      <c r="G1690" s="190">
        <f>LAMIERA!$F$15</f>
        <v>2.85</v>
      </c>
      <c r="I1690" s="190">
        <f t="shared" si="28"/>
        <v>2.85</v>
      </c>
    </row>
    <row r="1691" spans="1:9" ht="12.75" customHeight="1">
      <c r="A1691" s="2">
        <v>1663</v>
      </c>
      <c r="B1691" s="3" t="s">
        <v>11043</v>
      </c>
      <c r="C1691" s="3" t="s">
        <v>11044</v>
      </c>
      <c r="D1691" s="3" t="s">
        <v>11045</v>
      </c>
      <c r="E1691" s="3" t="s">
        <v>11046</v>
      </c>
      <c r="G1691" s="190">
        <f>LAMIERA!$F$15</f>
        <v>2.85</v>
      </c>
      <c r="I1691" s="190">
        <f t="shared" si="28"/>
        <v>2.85</v>
      </c>
    </row>
    <row r="1692" spans="1:9" ht="12.75" customHeight="1">
      <c r="A1692" s="2">
        <v>1664</v>
      </c>
      <c r="B1692" s="3" t="s">
        <v>11047</v>
      </c>
      <c r="C1692" s="3" t="s">
        <v>11048</v>
      </c>
      <c r="D1692" s="3" t="s">
        <v>11049</v>
      </c>
      <c r="E1692" s="3" t="s">
        <v>11050</v>
      </c>
      <c r="G1692" s="190">
        <f>LAMIERA!$F$15</f>
        <v>2.85</v>
      </c>
      <c r="I1692" s="190">
        <f t="shared" si="28"/>
        <v>2.85</v>
      </c>
    </row>
    <row r="1693" spans="1:9" ht="12.75" customHeight="1">
      <c r="A1693" s="2">
        <v>1665</v>
      </c>
      <c r="B1693" s="3" t="s">
        <v>11051</v>
      </c>
      <c r="C1693" s="3" t="s">
        <v>11052</v>
      </c>
      <c r="D1693" s="3" t="s">
        <v>11053</v>
      </c>
      <c r="E1693" s="3" t="s">
        <v>11054</v>
      </c>
      <c r="G1693" s="190">
        <f>LAMIERA!$F$15</f>
        <v>2.85</v>
      </c>
      <c r="I1693" s="190">
        <f t="shared" si="28"/>
        <v>2.85</v>
      </c>
    </row>
    <row r="1694" spans="1:9" ht="12.75" customHeight="1">
      <c r="B1694" s="3" t="s">
        <v>15208</v>
      </c>
      <c r="C1694" s="3" t="s">
        <v>15182</v>
      </c>
      <c r="D1694" s="3" t="s">
        <v>4175</v>
      </c>
      <c r="E1694" s="3" t="s">
        <v>3</v>
      </c>
      <c r="G1694" s="190">
        <f>LAMIERA!$F$15</f>
        <v>2.85</v>
      </c>
      <c r="I1694" s="190">
        <f t="shared" si="28"/>
        <v>2.85</v>
      </c>
    </row>
    <row r="1695" spans="1:9" ht="12.75" customHeight="1">
      <c r="A1695" s="2">
        <v>1666</v>
      </c>
      <c r="B1695" s="3" t="s">
        <v>11055</v>
      </c>
      <c r="C1695" s="3" t="s">
        <v>11056</v>
      </c>
      <c r="D1695" s="3" t="s">
        <v>11057</v>
      </c>
      <c r="E1695" s="3" t="s">
        <v>11058</v>
      </c>
      <c r="G1695" s="190">
        <f>LAMIERA!H15</f>
        <v>2.89</v>
      </c>
      <c r="I1695" s="190">
        <f t="shared" si="28"/>
        <v>2.89</v>
      </c>
    </row>
    <row r="1696" spans="1:9" ht="12.75" customHeight="1">
      <c r="A1696" s="2">
        <v>1667</v>
      </c>
      <c r="B1696" s="3" t="s">
        <v>11059</v>
      </c>
      <c r="C1696" s="3" t="s">
        <v>11060</v>
      </c>
      <c r="D1696" s="3" t="s">
        <v>11061</v>
      </c>
      <c r="E1696" s="3" t="s">
        <v>11062</v>
      </c>
      <c r="G1696" s="190">
        <f>LAMIERA!$F$15</f>
        <v>2.85</v>
      </c>
      <c r="I1696" s="190">
        <f t="shared" si="28"/>
        <v>2.85</v>
      </c>
    </row>
    <row r="1697" spans="1:9" ht="12.75" customHeight="1">
      <c r="B1697" s="3" t="s">
        <v>15096</v>
      </c>
      <c r="C1697" s="3" t="s">
        <v>3482</v>
      </c>
      <c r="D1697" s="3" t="s">
        <v>15095</v>
      </c>
      <c r="E1697" s="3" t="s">
        <v>3</v>
      </c>
      <c r="G1697" s="190">
        <f>LAMIERA!C5</f>
        <v>2.85</v>
      </c>
      <c r="I1697" s="190">
        <f t="shared" si="28"/>
        <v>2.85</v>
      </c>
    </row>
    <row r="1698" spans="1:9" ht="12.75" customHeight="1">
      <c r="A1698" s="2">
        <v>1668</v>
      </c>
      <c r="B1698" s="3" t="s">
        <v>11063</v>
      </c>
      <c r="C1698" s="3" t="s">
        <v>11064</v>
      </c>
      <c r="D1698" s="3" t="s">
        <v>11065</v>
      </c>
      <c r="E1698" s="3" t="s">
        <v>11066</v>
      </c>
      <c r="G1698" s="190">
        <f>LAMIERA!$F$15</f>
        <v>2.85</v>
      </c>
      <c r="I1698" s="190">
        <f t="shared" si="28"/>
        <v>2.85</v>
      </c>
    </row>
    <row r="1699" spans="1:9" ht="12.75" customHeight="1">
      <c r="A1699" s="2">
        <v>1669</v>
      </c>
      <c r="B1699" s="3" t="s">
        <v>11067</v>
      </c>
      <c r="C1699" s="3" t="s">
        <v>11068</v>
      </c>
      <c r="D1699" s="3" t="s">
        <v>11069</v>
      </c>
      <c r="E1699" s="3" t="s">
        <v>11070</v>
      </c>
      <c r="G1699" s="190">
        <f>LAMIERA!$F$15</f>
        <v>2.85</v>
      </c>
      <c r="I1699" s="190">
        <f t="shared" si="28"/>
        <v>2.85</v>
      </c>
    </row>
    <row r="1700" spans="1:9" ht="12.75" customHeight="1">
      <c r="A1700" s="2">
        <v>1670</v>
      </c>
      <c r="B1700" s="3" t="s">
        <v>7564</v>
      </c>
      <c r="C1700" s="3" t="s">
        <v>7565</v>
      </c>
      <c r="D1700" s="3" t="s">
        <v>7566</v>
      </c>
      <c r="E1700" s="3" t="s">
        <v>7567</v>
      </c>
      <c r="G1700" s="190">
        <f>LAMIERA!$F$15</f>
        <v>2.85</v>
      </c>
      <c r="H1700" s="190">
        <v>0.1</v>
      </c>
      <c r="I1700" s="190">
        <f t="shared" si="28"/>
        <v>2.95</v>
      </c>
    </row>
    <row r="1701" spans="1:9" ht="12.75" customHeight="1">
      <c r="A1701" s="2">
        <v>1671</v>
      </c>
      <c r="B1701" s="3" t="s">
        <v>7568</v>
      </c>
      <c r="C1701" s="3" t="s">
        <v>7569</v>
      </c>
      <c r="D1701" s="3"/>
      <c r="E1701" s="3" t="s">
        <v>7570</v>
      </c>
      <c r="F1701" s="357" t="s">
        <v>14747</v>
      </c>
      <c r="I1701" s="190">
        <f t="shared" si="28"/>
        <v>0</v>
      </c>
    </row>
    <row r="1702" spans="1:9" ht="12.75" customHeight="1">
      <c r="A1702" s="2">
        <v>1672</v>
      </c>
      <c r="B1702" s="3" t="s">
        <v>7571</v>
      </c>
      <c r="C1702" s="3" t="s">
        <v>7572</v>
      </c>
      <c r="D1702" s="3" t="s">
        <v>7573</v>
      </c>
      <c r="E1702" s="3" t="s">
        <v>7574</v>
      </c>
      <c r="F1702" s="357" t="s">
        <v>14747</v>
      </c>
      <c r="I1702" s="190">
        <f t="shared" si="28"/>
        <v>0</v>
      </c>
    </row>
    <row r="1703" spans="1:9" ht="12.75" customHeight="1">
      <c r="A1703" s="2">
        <v>1673</v>
      </c>
      <c r="B1703" s="3" t="s">
        <v>7575</v>
      </c>
      <c r="C1703" s="3" t="s">
        <v>7576</v>
      </c>
      <c r="D1703" s="3" t="s">
        <v>7577</v>
      </c>
      <c r="E1703" s="3" t="s">
        <v>7578</v>
      </c>
      <c r="F1703" s="357" t="s">
        <v>14747</v>
      </c>
      <c r="I1703" s="190">
        <f t="shared" si="28"/>
        <v>0</v>
      </c>
    </row>
    <row r="1704" spans="1:9" ht="12.75" customHeight="1">
      <c r="A1704" s="2">
        <v>1674</v>
      </c>
      <c r="B1704" s="3" t="s">
        <v>7579</v>
      </c>
      <c r="C1704" s="3" t="s">
        <v>7580</v>
      </c>
      <c r="D1704" s="3" t="s">
        <v>7581</v>
      </c>
      <c r="E1704" s="3" t="s">
        <v>7582</v>
      </c>
      <c r="F1704" s="357" t="s">
        <v>14747</v>
      </c>
      <c r="I1704" s="190">
        <f t="shared" si="28"/>
        <v>0</v>
      </c>
    </row>
    <row r="1705" spans="1:9" ht="12.75" customHeight="1">
      <c r="A1705" s="2">
        <v>1675</v>
      </c>
      <c r="B1705" s="3" t="s">
        <v>7583</v>
      </c>
      <c r="C1705" s="3" t="s">
        <v>7584</v>
      </c>
      <c r="D1705" s="3" t="s">
        <v>7585</v>
      </c>
      <c r="E1705" s="3" t="s">
        <v>7586</v>
      </c>
      <c r="F1705" s="357" t="s">
        <v>14747</v>
      </c>
      <c r="I1705" s="190">
        <f t="shared" si="28"/>
        <v>0</v>
      </c>
    </row>
    <row r="1706" spans="1:9" ht="12.75" customHeight="1">
      <c r="A1706" s="2">
        <v>1676</v>
      </c>
      <c r="B1706" s="3" t="s">
        <v>7587</v>
      </c>
      <c r="C1706" s="3" t="s">
        <v>7588</v>
      </c>
      <c r="D1706" s="3" t="s">
        <v>7589</v>
      </c>
      <c r="E1706" s="3" t="s">
        <v>7590</v>
      </c>
      <c r="F1706" s="357" t="s">
        <v>14747</v>
      </c>
      <c r="I1706" s="190">
        <f t="shared" si="28"/>
        <v>0</v>
      </c>
    </row>
    <row r="1707" spans="1:9" ht="12.75" customHeight="1">
      <c r="A1707" s="2">
        <v>1677</v>
      </c>
      <c r="B1707" s="3" t="s">
        <v>7591</v>
      </c>
      <c r="C1707" s="3" t="s">
        <v>7592</v>
      </c>
      <c r="D1707" s="3" t="s">
        <v>7593</v>
      </c>
      <c r="E1707" s="3" t="s">
        <v>7594</v>
      </c>
      <c r="F1707" s="357" t="s">
        <v>14747</v>
      </c>
      <c r="I1707" s="190">
        <f t="shared" si="28"/>
        <v>0</v>
      </c>
    </row>
    <row r="1708" spans="1:9" ht="12.75" customHeight="1">
      <c r="A1708" s="2">
        <v>1678</v>
      </c>
      <c r="B1708" s="3" t="s">
        <v>7595</v>
      </c>
      <c r="C1708" s="3" t="s">
        <v>7596</v>
      </c>
      <c r="D1708" s="3" t="s">
        <v>7597</v>
      </c>
      <c r="E1708" s="3" t="s">
        <v>7598</v>
      </c>
      <c r="F1708" s="357" t="s">
        <v>14747</v>
      </c>
      <c r="I1708" s="190">
        <f t="shared" si="28"/>
        <v>0</v>
      </c>
    </row>
    <row r="1709" spans="1:9" ht="12.75" customHeight="1">
      <c r="A1709" s="2">
        <v>1679</v>
      </c>
      <c r="B1709" s="3" t="s">
        <v>7599</v>
      </c>
      <c r="C1709" s="3" t="s">
        <v>7600</v>
      </c>
      <c r="D1709" s="3" t="s">
        <v>7601</v>
      </c>
      <c r="E1709" s="3" t="s">
        <v>7602</v>
      </c>
      <c r="F1709" s="357" t="s">
        <v>14747</v>
      </c>
      <c r="I1709" s="190">
        <f t="shared" si="28"/>
        <v>0</v>
      </c>
    </row>
    <row r="1710" spans="1:9" ht="12.75" customHeight="1">
      <c r="A1710" s="2">
        <v>1680</v>
      </c>
      <c r="B1710" s="3" t="s">
        <v>7603</v>
      </c>
      <c r="C1710" s="3" t="s">
        <v>7604</v>
      </c>
      <c r="D1710" s="3" t="s">
        <v>7605</v>
      </c>
      <c r="E1710" s="3" t="s">
        <v>7606</v>
      </c>
      <c r="F1710" s="357" t="s">
        <v>14747</v>
      </c>
      <c r="I1710" s="190">
        <f t="shared" si="28"/>
        <v>0</v>
      </c>
    </row>
    <row r="1711" spans="1:9" ht="12.75" customHeight="1">
      <c r="A1711" s="2">
        <v>1681</v>
      </c>
      <c r="B1711" s="3" t="s">
        <v>7607</v>
      </c>
      <c r="C1711" s="3" t="s">
        <v>7608</v>
      </c>
      <c r="D1711" s="3" t="s">
        <v>7609</v>
      </c>
      <c r="E1711" s="3" t="s">
        <v>7610</v>
      </c>
      <c r="F1711" s="357" t="s">
        <v>14747</v>
      </c>
      <c r="I1711" s="190">
        <f t="shared" si="28"/>
        <v>0</v>
      </c>
    </row>
    <row r="1712" spans="1:9" ht="12.75" customHeight="1">
      <c r="A1712" s="2">
        <v>1682</v>
      </c>
      <c r="B1712" s="3" t="s">
        <v>7611</v>
      </c>
      <c r="C1712" s="3" t="s">
        <v>7612</v>
      </c>
      <c r="D1712" s="3" t="s">
        <v>7613</v>
      </c>
      <c r="E1712" s="3" t="s">
        <v>7614</v>
      </c>
      <c r="F1712" s="357" t="s">
        <v>14747</v>
      </c>
      <c r="I1712" s="190">
        <f t="shared" ref="I1712:I1779" si="33">IF(F1712="KZ",0,G1712+H1712)</f>
        <v>0</v>
      </c>
    </row>
    <row r="1713" spans="1:9" ht="12.75" customHeight="1">
      <c r="A1713" s="2">
        <v>1683</v>
      </c>
      <c r="B1713" s="3" t="s">
        <v>7615</v>
      </c>
      <c r="C1713" s="3" t="s">
        <v>7616</v>
      </c>
      <c r="D1713" s="3" t="s">
        <v>7617</v>
      </c>
      <c r="E1713" s="3" t="s">
        <v>7618</v>
      </c>
      <c r="F1713" s="357" t="s">
        <v>14747</v>
      </c>
      <c r="I1713" s="190">
        <f t="shared" si="33"/>
        <v>0</v>
      </c>
    </row>
    <row r="1714" spans="1:9" ht="12.75" customHeight="1">
      <c r="A1714" s="2">
        <v>1684</v>
      </c>
      <c r="B1714" s="3" t="s">
        <v>7619</v>
      </c>
      <c r="C1714" s="3" t="s">
        <v>7620</v>
      </c>
      <c r="D1714" s="3"/>
      <c r="E1714" s="3" t="s">
        <v>7621</v>
      </c>
      <c r="F1714" s="357" t="s">
        <v>14747</v>
      </c>
      <c r="I1714" s="190">
        <f t="shared" si="33"/>
        <v>0</v>
      </c>
    </row>
    <row r="1715" spans="1:9" ht="12.75" customHeight="1">
      <c r="A1715" s="2">
        <v>1685</v>
      </c>
      <c r="B1715" s="3" t="s">
        <v>7622</v>
      </c>
      <c r="C1715" s="3" t="s">
        <v>7623</v>
      </c>
      <c r="D1715" s="3" t="s">
        <v>7624</v>
      </c>
      <c r="E1715" s="3" t="s">
        <v>7625</v>
      </c>
      <c r="G1715" s="190">
        <f>LAMIERA!O5</f>
        <v>4.8140000000000001</v>
      </c>
      <c r="I1715" s="190">
        <f t="shared" si="33"/>
        <v>4.8140000000000001</v>
      </c>
    </row>
    <row r="1716" spans="1:9" ht="12.75" customHeight="1">
      <c r="A1716" s="2">
        <v>1686</v>
      </c>
      <c r="B1716" s="3" t="s">
        <v>7626</v>
      </c>
      <c r="C1716" s="3" t="s">
        <v>7627</v>
      </c>
      <c r="D1716" s="3" t="s">
        <v>7628</v>
      </c>
      <c r="E1716" s="3" t="s">
        <v>7629</v>
      </c>
      <c r="G1716" s="190">
        <f>LAMIERA!O5</f>
        <v>4.8140000000000001</v>
      </c>
      <c r="I1716" s="190">
        <f t="shared" si="33"/>
        <v>4.8140000000000001</v>
      </c>
    </row>
    <row r="1717" spans="1:9" ht="12.75" customHeight="1">
      <c r="A1717" s="2">
        <v>1687</v>
      </c>
      <c r="B1717" s="3" t="s">
        <v>7630</v>
      </c>
      <c r="C1717" s="3" t="s">
        <v>7631</v>
      </c>
      <c r="D1717" s="3" t="s">
        <v>7632</v>
      </c>
      <c r="E1717" s="3" t="s">
        <v>7633</v>
      </c>
      <c r="G1717" s="190">
        <f>LAMIERA!O6</f>
        <v>4.6639999999999997</v>
      </c>
      <c r="I1717" s="190">
        <f t="shared" si="33"/>
        <v>4.6639999999999997</v>
      </c>
    </row>
    <row r="1718" spans="1:9" ht="12.75" customHeight="1">
      <c r="A1718" s="2">
        <v>1688</v>
      </c>
      <c r="B1718" s="3" t="s">
        <v>7634</v>
      </c>
      <c r="C1718" s="3" t="s">
        <v>7635</v>
      </c>
      <c r="D1718" s="3" t="s">
        <v>7636</v>
      </c>
      <c r="E1718" s="3" t="s">
        <v>7637</v>
      </c>
      <c r="G1718" s="190">
        <f>LAMIERA!$O$8</f>
        <v>4.4000000000000004</v>
      </c>
      <c r="I1718" s="190">
        <f t="shared" si="33"/>
        <v>4.4000000000000004</v>
      </c>
    </row>
    <row r="1719" spans="1:9" ht="12.75" customHeight="1">
      <c r="A1719" s="2">
        <v>1689</v>
      </c>
      <c r="B1719" s="3" t="s">
        <v>7638</v>
      </c>
      <c r="C1719" s="3" t="s">
        <v>7639</v>
      </c>
      <c r="D1719" s="3" t="s">
        <v>7640</v>
      </c>
      <c r="E1719" s="3" t="s">
        <v>7641</v>
      </c>
      <c r="G1719" s="190">
        <f>LAMIERA!$O$8</f>
        <v>4.4000000000000004</v>
      </c>
      <c r="I1719" s="190">
        <f t="shared" si="33"/>
        <v>4.4000000000000004</v>
      </c>
    </row>
    <row r="1720" spans="1:9" ht="12.75" customHeight="1">
      <c r="A1720" s="2">
        <v>1690</v>
      </c>
      <c r="B1720" s="3" t="s">
        <v>7642</v>
      </c>
      <c r="C1720" s="3" t="s">
        <v>7643</v>
      </c>
      <c r="D1720" s="3" t="s">
        <v>7644</v>
      </c>
      <c r="E1720" s="3" t="s">
        <v>7645</v>
      </c>
      <c r="G1720" s="190">
        <f>LAMIERA!$O$8</f>
        <v>4.4000000000000004</v>
      </c>
      <c r="H1720" s="190">
        <v>0.35</v>
      </c>
      <c r="I1720" s="190">
        <f t="shared" si="33"/>
        <v>4.75</v>
      </c>
    </row>
    <row r="1721" spans="1:9" ht="12.75" customHeight="1">
      <c r="A1721" s="2">
        <v>1691</v>
      </c>
      <c r="B1721" s="3" t="s">
        <v>7646</v>
      </c>
      <c r="C1721" s="3" t="s">
        <v>7647</v>
      </c>
      <c r="D1721" s="3" t="s">
        <v>7648</v>
      </c>
      <c r="E1721" s="3" t="s">
        <v>7649</v>
      </c>
      <c r="G1721" s="190">
        <f>LAMIERA!$O$10</f>
        <v>4.3650000000000002</v>
      </c>
      <c r="I1721" s="190">
        <f t="shared" si="33"/>
        <v>4.3650000000000002</v>
      </c>
    </row>
    <row r="1722" spans="1:9" ht="12.75" customHeight="1">
      <c r="A1722" s="2">
        <v>1692</v>
      </c>
      <c r="B1722" s="3" t="s">
        <v>7650</v>
      </c>
      <c r="C1722" s="3" t="s">
        <v>7651</v>
      </c>
      <c r="D1722" s="3" t="s">
        <v>7652</v>
      </c>
      <c r="E1722" s="3" t="s">
        <v>7653</v>
      </c>
      <c r="G1722" s="190">
        <f>LAMIERA!$O$10</f>
        <v>4.3650000000000002</v>
      </c>
      <c r="I1722" s="190">
        <f t="shared" si="33"/>
        <v>4.3650000000000002</v>
      </c>
    </row>
    <row r="1723" spans="1:9" ht="12.75" customHeight="1">
      <c r="B1723" s="3" t="s">
        <v>7650</v>
      </c>
      <c r="C1723" s="3" t="s">
        <v>15247</v>
      </c>
      <c r="D1723" s="3" t="s">
        <v>744</v>
      </c>
      <c r="E1723" s="3" t="s">
        <v>3</v>
      </c>
      <c r="G1723" s="190">
        <f>LAMIERA!$O$10</f>
        <v>4.3650000000000002</v>
      </c>
      <c r="I1723" s="190">
        <f t="shared" ref="I1723" si="34">IF(F1723="KZ",0,G1723+H1723)</f>
        <v>4.3650000000000002</v>
      </c>
    </row>
    <row r="1724" spans="1:9" ht="12.75" customHeight="1">
      <c r="A1724" s="2">
        <v>1693</v>
      </c>
      <c r="B1724" s="3" t="s">
        <v>7654</v>
      </c>
      <c r="C1724" s="3" t="s">
        <v>7655</v>
      </c>
      <c r="D1724" s="3" t="s">
        <v>7656</v>
      </c>
      <c r="E1724" s="3" t="s">
        <v>7657</v>
      </c>
      <c r="G1724" s="190">
        <f>LAMIERA!$O$10</f>
        <v>4.3650000000000002</v>
      </c>
      <c r="I1724" s="190">
        <f t="shared" si="33"/>
        <v>4.3650000000000002</v>
      </c>
    </row>
    <row r="1725" spans="1:9" ht="12.75" customHeight="1">
      <c r="A1725" s="2">
        <v>1694</v>
      </c>
      <c r="B1725" s="3" t="s">
        <v>7658</v>
      </c>
      <c r="C1725" s="3" t="s">
        <v>7659</v>
      </c>
      <c r="D1725" s="3" t="s">
        <v>7660</v>
      </c>
      <c r="E1725" s="3" t="s">
        <v>7661</v>
      </c>
      <c r="G1725" s="190">
        <f>LAMIERA!$O$10</f>
        <v>4.3650000000000002</v>
      </c>
      <c r="I1725" s="190">
        <f t="shared" si="33"/>
        <v>4.3650000000000002</v>
      </c>
    </row>
    <row r="1726" spans="1:9" ht="12.75" customHeight="1">
      <c r="A1726" s="2">
        <v>1695</v>
      </c>
      <c r="B1726" s="3" t="s">
        <v>7662</v>
      </c>
      <c r="C1726" s="3" t="s">
        <v>7663</v>
      </c>
      <c r="D1726" s="3" t="s">
        <v>7664</v>
      </c>
      <c r="E1726" s="3" t="s">
        <v>7665</v>
      </c>
      <c r="G1726" s="190">
        <f>LAMIERA!O11</f>
        <v>4.3419999999999996</v>
      </c>
      <c r="I1726" s="190">
        <f t="shared" si="33"/>
        <v>4.3419999999999996</v>
      </c>
    </row>
    <row r="1727" spans="1:9" ht="12.75" customHeight="1">
      <c r="A1727" s="2">
        <v>1696</v>
      </c>
      <c r="B1727" s="3" t="s">
        <v>7666</v>
      </c>
      <c r="C1727" s="3" t="s">
        <v>7667</v>
      </c>
      <c r="D1727" s="3" t="s">
        <v>7668</v>
      </c>
      <c r="E1727" s="3" t="s">
        <v>7669</v>
      </c>
      <c r="G1727" s="190">
        <f>LAMIERA!O11</f>
        <v>4.3419999999999996</v>
      </c>
      <c r="I1727" s="190">
        <f t="shared" si="33"/>
        <v>4.3419999999999996</v>
      </c>
    </row>
    <row r="1728" spans="1:9" ht="12.75" customHeight="1">
      <c r="A1728" s="2">
        <v>1697</v>
      </c>
      <c r="B1728" s="3" t="s">
        <v>7670</v>
      </c>
      <c r="C1728" s="3" t="s">
        <v>7671</v>
      </c>
      <c r="D1728" s="3" t="s">
        <v>7672</v>
      </c>
      <c r="E1728" s="3" t="s">
        <v>7673</v>
      </c>
      <c r="F1728" s="357" t="s">
        <v>14747</v>
      </c>
      <c r="I1728" s="190">
        <f t="shared" si="33"/>
        <v>0</v>
      </c>
    </row>
    <row r="1729" spans="1:9" ht="12.75" customHeight="1">
      <c r="A1729" s="2">
        <v>1698</v>
      </c>
      <c r="B1729" s="3" t="s">
        <v>7674</v>
      </c>
      <c r="C1729" s="3" t="s">
        <v>7675</v>
      </c>
      <c r="D1729" s="3" t="s">
        <v>7676</v>
      </c>
      <c r="E1729" s="3" t="s">
        <v>7677</v>
      </c>
      <c r="G1729" s="190">
        <f>LAMIERA!$O$12</f>
        <v>4.2850000000000001</v>
      </c>
      <c r="I1729" s="190">
        <f t="shared" si="33"/>
        <v>4.2850000000000001</v>
      </c>
    </row>
    <row r="1730" spans="1:9" ht="12.75" customHeight="1">
      <c r="A1730" s="2">
        <v>1699</v>
      </c>
      <c r="B1730" s="3" t="s">
        <v>7678</v>
      </c>
      <c r="C1730" s="3" t="s">
        <v>7679</v>
      </c>
      <c r="D1730" s="3" t="s">
        <v>7680</v>
      </c>
      <c r="E1730" s="3" t="s">
        <v>7681</v>
      </c>
      <c r="G1730" s="190">
        <f>LAMIERA!$O$12</f>
        <v>4.2850000000000001</v>
      </c>
      <c r="I1730" s="190">
        <f t="shared" si="33"/>
        <v>4.2850000000000001</v>
      </c>
    </row>
    <row r="1731" spans="1:9" ht="12.75" customHeight="1">
      <c r="A1731" s="2">
        <v>1700</v>
      </c>
      <c r="B1731" s="3" t="s">
        <v>7682</v>
      </c>
      <c r="C1731" s="3" t="s">
        <v>7683</v>
      </c>
      <c r="D1731" s="3" t="s">
        <v>7684</v>
      </c>
      <c r="E1731" s="3" t="s">
        <v>7685</v>
      </c>
      <c r="G1731" s="190">
        <f>LAMIERA!$O$12</f>
        <v>4.2850000000000001</v>
      </c>
      <c r="I1731" s="190">
        <f t="shared" si="33"/>
        <v>4.2850000000000001</v>
      </c>
    </row>
    <row r="1732" spans="1:9" ht="12.75" customHeight="1">
      <c r="A1732" s="2">
        <v>1701</v>
      </c>
      <c r="B1732" s="3" t="s">
        <v>7686</v>
      </c>
      <c r="C1732" s="3" t="s">
        <v>7687</v>
      </c>
      <c r="D1732" s="3" t="s">
        <v>7688</v>
      </c>
      <c r="E1732" s="3" t="s">
        <v>7689</v>
      </c>
      <c r="G1732" s="190">
        <f>LAMIERA!$O$12</f>
        <v>4.2850000000000001</v>
      </c>
      <c r="I1732" s="190">
        <f t="shared" si="33"/>
        <v>4.2850000000000001</v>
      </c>
    </row>
    <row r="1733" spans="1:9" ht="12.75" customHeight="1">
      <c r="B1733" s="3" t="s">
        <v>15250</v>
      </c>
      <c r="C1733" s="3" t="s">
        <v>15247</v>
      </c>
      <c r="D1733" s="3" t="s">
        <v>792</v>
      </c>
      <c r="E1733" s="3" t="s">
        <v>3</v>
      </c>
      <c r="G1733" s="190">
        <f>LAMIERA!$O$12</f>
        <v>4.2850000000000001</v>
      </c>
      <c r="I1733" s="190">
        <f t="shared" si="33"/>
        <v>4.2850000000000001</v>
      </c>
    </row>
    <row r="1734" spans="1:9" ht="12.75" customHeight="1">
      <c r="A1734" s="2">
        <v>1702</v>
      </c>
      <c r="B1734" s="3" t="s">
        <v>7690</v>
      </c>
      <c r="C1734" s="3" t="s">
        <v>7691</v>
      </c>
      <c r="D1734" s="3" t="s">
        <v>7692</v>
      </c>
      <c r="E1734" s="3" t="s">
        <v>7693</v>
      </c>
      <c r="G1734" s="190">
        <f>LAMIERA!$O$13</f>
        <v>4.25</v>
      </c>
      <c r="I1734" s="190">
        <f t="shared" si="33"/>
        <v>4.25</v>
      </c>
    </row>
    <row r="1735" spans="1:9" ht="12.75" customHeight="1">
      <c r="B1735" s="3" t="s">
        <v>15249</v>
      </c>
      <c r="C1735" s="3" t="s">
        <v>15247</v>
      </c>
      <c r="D1735" s="3" t="s">
        <v>800</v>
      </c>
      <c r="E1735" s="3" t="s">
        <v>3</v>
      </c>
      <c r="G1735" s="190">
        <f>LAMIERA!$O$13</f>
        <v>4.25</v>
      </c>
      <c r="I1735" s="190">
        <f t="shared" si="33"/>
        <v>4.25</v>
      </c>
    </row>
    <row r="1736" spans="1:9" ht="12.75" customHeight="1">
      <c r="A1736" s="2">
        <v>1703</v>
      </c>
      <c r="B1736" s="3" t="s">
        <v>7694</v>
      </c>
      <c r="C1736" s="3" t="s">
        <v>7695</v>
      </c>
      <c r="D1736" s="3" t="s">
        <v>7696</v>
      </c>
      <c r="E1736" s="3" t="s">
        <v>7697</v>
      </c>
      <c r="G1736" s="190">
        <f>LAMIERA!$O$13</f>
        <v>4.25</v>
      </c>
      <c r="I1736" s="190">
        <f t="shared" si="33"/>
        <v>4.25</v>
      </c>
    </row>
    <row r="1737" spans="1:9" ht="12.75" customHeight="1">
      <c r="A1737" s="2">
        <v>1704</v>
      </c>
      <c r="B1737" s="3" t="s">
        <v>7698</v>
      </c>
      <c r="C1737" s="3" t="s">
        <v>7699</v>
      </c>
      <c r="D1737" s="3" t="s">
        <v>7700</v>
      </c>
      <c r="E1737" s="3" t="s">
        <v>7701</v>
      </c>
      <c r="G1737" s="190">
        <f>LAMIERA!$O$13</f>
        <v>4.25</v>
      </c>
      <c r="I1737" s="190">
        <f t="shared" si="33"/>
        <v>4.25</v>
      </c>
    </row>
    <row r="1738" spans="1:9" ht="12.75" customHeight="1">
      <c r="A1738" s="2">
        <v>1705</v>
      </c>
      <c r="B1738" s="3" t="s">
        <v>7702</v>
      </c>
      <c r="C1738" s="3" t="s">
        <v>7703</v>
      </c>
      <c r="D1738" s="3" t="s">
        <v>7704</v>
      </c>
      <c r="E1738" s="3" t="s">
        <v>7705</v>
      </c>
      <c r="G1738" s="190">
        <f>LAMIERA!$O$13</f>
        <v>4.25</v>
      </c>
      <c r="I1738" s="190">
        <f t="shared" si="33"/>
        <v>4.25</v>
      </c>
    </row>
    <row r="1739" spans="1:9" ht="12.75" customHeight="1">
      <c r="B1739" s="3" t="s">
        <v>15248</v>
      </c>
      <c r="C1739" s="3" t="s">
        <v>15247</v>
      </c>
      <c r="D1739" s="3" t="s">
        <v>816</v>
      </c>
      <c r="E1739" s="3" t="s">
        <v>3</v>
      </c>
      <c r="G1739" s="190">
        <f>LAMIERA!$O$13</f>
        <v>4.25</v>
      </c>
      <c r="I1739" s="190">
        <f t="shared" si="33"/>
        <v>4.25</v>
      </c>
    </row>
    <row r="1740" spans="1:9" ht="12.75" customHeight="1">
      <c r="A1740" s="2">
        <v>1706</v>
      </c>
      <c r="B1740" s="3" t="s">
        <v>7706</v>
      </c>
      <c r="C1740" s="3" t="s">
        <v>7707</v>
      </c>
      <c r="D1740" s="3" t="s">
        <v>7708</v>
      </c>
      <c r="E1740" s="3" t="s">
        <v>7709</v>
      </c>
      <c r="G1740" s="190">
        <f>LAMIERA!$O$14</f>
        <v>4.25</v>
      </c>
      <c r="I1740" s="190">
        <f t="shared" si="33"/>
        <v>4.25</v>
      </c>
    </row>
    <row r="1741" spans="1:9" ht="12.75" customHeight="1">
      <c r="A1741" s="2">
        <v>1707</v>
      </c>
      <c r="B1741" s="3" t="s">
        <v>7710</v>
      </c>
      <c r="C1741" s="3" t="s">
        <v>7711</v>
      </c>
      <c r="D1741" s="3" t="s">
        <v>7712</v>
      </c>
      <c r="E1741" s="3" t="s">
        <v>7713</v>
      </c>
      <c r="G1741" s="190">
        <f>LAMIERA!$O$14</f>
        <v>4.25</v>
      </c>
      <c r="I1741" s="190">
        <f t="shared" si="33"/>
        <v>4.25</v>
      </c>
    </row>
    <row r="1742" spans="1:9" ht="12.75" customHeight="1">
      <c r="A1742" s="2">
        <v>1708</v>
      </c>
      <c r="B1742" s="3" t="s">
        <v>7714</v>
      </c>
      <c r="C1742" s="3" t="s">
        <v>7715</v>
      </c>
      <c r="D1742" s="3" t="s">
        <v>7716</v>
      </c>
      <c r="E1742" s="3" t="s">
        <v>7717</v>
      </c>
      <c r="G1742" s="190">
        <f>LAMIERA!$O$14</f>
        <v>4.25</v>
      </c>
      <c r="I1742" s="190">
        <f t="shared" si="33"/>
        <v>4.25</v>
      </c>
    </row>
    <row r="1743" spans="1:9" ht="12.75" customHeight="1">
      <c r="A1743" s="2">
        <v>1709</v>
      </c>
      <c r="B1743" s="3" t="s">
        <v>7718</v>
      </c>
      <c r="C1743" s="3" t="s">
        <v>7719</v>
      </c>
      <c r="D1743" s="3" t="s">
        <v>7720</v>
      </c>
      <c r="E1743" s="3" t="s">
        <v>7721</v>
      </c>
      <c r="G1743" s="190">
        <f>LAMIERA!$O$14</f>
        <v>4.25</v>
      </c>
      <c r="I1743" s="190">
        <f t="shared" si="33"/>
        <v>4.25</v>
      </c>
    </row>
    <row r="1744" spans="1:9" ht="12.75" customHeight="1">
      <c r="A1744" s="2">
        <v>1710</v>
      </c>
      <c r="B1744" s="3" t="s">
        <v>7722</v>
      </c>
      <c r="C1744" s="3" t="s">
        <v>7723</v>
      </c>
      <c r="D1744" s="3" t="s">
        <v>7724</v>
      </c>
      <c r="E1744" s="3" t="s">
        <v>7725</v>
      </c>
      <c r="F1744" s="357" t="s">
        <v>14747</v>
      </c>
      <c r="I1744" s="190">
        <f t="shared" si="33"/>
        <v>0</v>
      </c>
    </row>
    <row r="1745" spans="1:9" ht="12.75" customHeight="1">
      <c r="A1745" s="2">
        <v>1711</v>
      </c>
      <c r="B1745" s="3" t="s">
        <v>7726</v>
      </c>
      <c r="C1745" s="3" t="s">
        <v>7727</v>
      </c>
      <c r="D1745" s="3" t="s">
        <v>7728</v>
      </c>
      <c r="E1745" s="3" t="s">
        <v>7729</v>
      </c>
      <c r="G1745" s="190">
        <f>LAMIERA!$O$15</f>
        <v>4.25</v>
      </c>
      <c r="I1745" s="190">
        <f t="shared" si="33"/>
        <v>4.25</v>
      </c>
    </row>
    <row r="1746" spans="1:9" ht="12.75" customHeight="1">
      <c r="A1746" s="2">
        <v>1712</v>
      </c>
      <c r="B1746" s="3" t="s">
        <v>7730</v>
      </c>
      <c r="C1746" s="3" t="s">
        <v>7731</v>
      </c>
      <c r="D1746" s="3" t="s">
        <v>7732</v>
      </c>
      <c r="E1746" s="3" t="s">
        <v>7733</v>
      </c>
      <c r="G1746" s="190">
        <f>LAMIERA!$O$15</f>
        <v>4.25</v>
      </c>
      <c r="I1746" s="190">
        <f t="shared" si="33"/>
        <v>4.25</v>
      </c>
    </row>
    <row r="1747" spans="1:9" ht="12.75" customHeight="1">
      <c r="A1747" s="2">
        <v>1713</v>
      </c>
      <c r="B1747" s="3" t="s">
        <v>7734</v>
      </c>
      <c r="C1747" s="3" t="s">
        <v>7735</v>
      </c>
      <c r="D1747" s="3" t="s">
        <v>7736</v>
      </c>
      <c r="E1747" s="3" t="s">
        <v>7737</v>
      </c>
      <c r="G1747" s="190">
        <f>LAMIERA!$O$15</f>
        <v>4.25</v>
      </c>
      <c r="I1747" s="190">
        <f t="shared" si="33"/>
        <v>4.25</v>
      </c>
    </row>
    <row r="1748" spans="1:9" ht="12.75" customHeight="1">
      <c r="A1748" s="2">
        <v>1714</v>
      </c>
      <c r="B1748" s="3" t="s">
        <v>7738</v>
      </c>
      <c r="C1748" s="3" t="s">
        <v>7739</v>
      </c>
      <c r="D1748" s="3" t="s">
        <v>7740</v>
      </c>
      <c r="E1748" s="3" t="s">
        <v>7741</v>
      </c>
      <c r="F1748" s="357" t="s">
        <v>14747</v>
      </c>
      <c r="I1748" s="190">
        <f t="shared" si="33"/>
        <v>0</v>
      </c>
    </row>
    <row r="1749" spans="1:9" ht="12.75" customHeight="1">
      <c r="A1749" s="2">
        <v>1715</v>
      </c>
      <c r="B1749" s="3" t="s">
        <v>7742</v>
      </c>
      <c r="C1749" s="3" t="s">
        <v>7743</v>
      </c>
      <c r="D1749" s="3" t="s">
        <v>7744</v>
      </c>
      <c r="E1749" s="3" t="s">
        <v>7745</v>
      </c>
      <c r="F1749" s="357" t="s">
        <v>14747</v>
      </c>
      <c r="I1749" s="190">
        <f t="shared" si="33"/>
        <v>0</v>
      </c>
    </row>
    <row r="1750" spans="1:9" ht="12.75" customHeight="1">
      <c r="A1750" s="2">
        <v>1716</v>
      </c>
      <c r="B1750" s="3" t="s">
        <v>7746</v>
      </c>
      <c r="C1750" s="3" t="s">
        <v>7747</v>
      </c>
      <c r="D1750" s="3" t="s">
        <v>7748</v>
      </c>
      <c r="E1750" s="3" t="s">
        <v>7749</v>
      </c>
      <c r="G1750" s="190">
        <f>LAMIERA!$O$15</f>
        <v>4.25</v>
      </c>
      <c r="I1750" s="190">
        <f t="shared" si="33"/>
        <v>4.25</v>
      </c>
    </row>
    <row r="1751" spans="1:9" ht="12.75" customHeight="1">
      <c r="A1751" s="2">
        <v>1717</v>
      </c>
      <c r="B1751" s="3" t="s">
        <v>7750</v>
      </c>
      <c r="C1751" s="3" t="s">
        <v>4150</v>
      </c>
      <c r="D1751" s="3" t="s">
        <v>4151</v>
      </c>
      <c r="E1751" s="3" t="s">
        <v>4152</v>
      </c>
      <c r="G1751" s="190">
        <f>LAMIERA!$O$15</f>
        <v>4.25</v>
      </c>
      <c r="I1751" s="190">
        <f t="shared" si="33"/>
        <v>4.25</v>
      </c>
    </row>
    <row r="1752" spans="1:9" ht="12.75" customHeight="1">
      <c r="A1752" s="2">
        <v>1718</v>
      </c>
      <c r="B1752" s="3" t="s">
        <v>4153</v>
      </c>
      <c r="C1752" s="3" t="s">
        <v>4154</v>
      </c>
      <c r="D1752" s="3" t="s">
        <v>4155</v>
      </c>
      <c r="E1752" s="3" t="s">
        <v>4156</v>
      </c>
      <c r="G1752" s="190">
        <f>LAMIERA!$O$15</f>
        <v>4.25</v>
      </c>
      <c r="I1752" s="190">
        <f t="shared" si="33"/>
        <v>4.25</v>
      </c>
    </row>
    <row r="1753" spans="1:9" ht="12.75" customHeight="1">
      <c r="A1753" s="2">
        <v>1719</v>
      </c>
      <c r="B1753" s="3" t="s">
        <v>4157</v>
      </c>
      <c r="C1753" s="3" t="s">
        <v>4158</v>
      </c>
      <c r="D1753" s="3" t="s">
        <v>4159</v>
      </c>
      <c r="E1753" s="3" t="s">
        <v>4160</v>
      </c>
      <c r="F1753" s="357" t="s">
        <v>14747</v>
      </c>
      <c r="I1753" s="190">
        <f t="shared" si="33"/>
        <v>0</v>
      </c>
    </row>
    <row r="1754" spans="1:9" ht="12.75" customHeight="1">
      <c r="A1754" s="2">
        <v>1720</v>
      </c>
      <c r="B1754" s="3" t="s">
        <v>4161</v>
      </c>
      <c r="C1754" s="3" t="s">
        <v>4162</v>
      </c>
      <c r="D1754" s="3" t="s">
        <v>4163</v>
      </c>
      <c r="E1754" s="3" t="s">
        <v>4164</v>
      </c>
      <c r="G1754" s="190">
        <f>LAMIERA!$O$15</f>
        <v>4.25</v>
      </c>
      <c r="I1754" s="190">
        <f t="shared" si="33"/>
        <v>4.25</v>
      </c>
    </row>
    <row r="1755" spans="1:9" ht="12.75" customHeight="1">
      <c r="A1755" s="2">
        <v>1721</v>
      </c>
      <c r="B1755" s="3" t="s">
        <v>4165</v>
      </c>
      <c r="C1755" s="3" t="s">
        <v>4166</v>
      </c>
      <c r="D1755" s="3" t="s">
        <v>4167</v>
      </c>
      <c r="E1755" s="3" t="s">
        <v>4168</v>
      </c>
      <c r="G1755" s="190">
        <f>LAMIERA!$O$15</f>
        <v>4.25</v>
      </c>
      <c r="I1755" s="190">
        <f t="shared" si="33"/>
        <v>4.25</v>
      </c>
    </row>
    <row r="1756" spans="1:9" ht="12.75" customHeight="1">
      <c r="A1756" s="2">
        <v>1722</v>
      </c>
      <c r="B1756" s="3" t="s">
        <v>4169</v>
      </c>
      <c r="C1756" s="3" t="s">
        <v>4170</v>
      </c>
      <c r="D1756" s="3" t="s">
        <v>4171</v>
      </c>
      <c r="E1756" s="3" t="s">
        <v>4172</v>
      </c>
      <c r="G1756" s="190">
        <f>LAMIERA!$O$15</f>
        <v>4.25</v>
      </c>
      <c r="I1756" s="190">
        <f t="shared" si="33"/>
        <v>4.25</v>
      </c>
    </row>
    <row r="1757" spans="1:9" ht="12.75" customHeight="1">
      <c r="A1757" s="2">
        <v>1723</v>
      </c>
      <c r="B1757" s="3" t="s">
        <v>4173</v>
      </c>
      <c r="C1757" s="3" t="s">
        <v>4174</v>
      </c>
      <c r="D1757" s="3" t="s">
        <v>4175</v>
      </c>
      <c r="E1757" s="3" t="s">
        <v>4176</v>
      </c>
      <c r="G1757" s="190">
        <f>LAMIERA!$O$15</f>
        <v>4.25</v>
      </c>
      <c r="I1757" s="190">
        <f t="shared" si="33"/>
        <v>4.25</v>
      </c>
    </row>
    <row r="1758" spans="1:9" ht="12.75" customHeight="1">
      <c r="A1758" s="2">
        <v>1724</v>
      </c>
      <c r="B1758" s="3" t="s">
        <v>4177</v>
      </c>
      <c r="C1758" s="3" t="s">
        <v>4178</v>
      </c>
      <c r="D1758" s="3" t="s">
        <v>4179</v>
      </c>
      <c r="E1758" s="3" t="s">
        <v>4180</v>
      </c>
      <c r="F1758" s="357" t="s">
        <v>14747</v>
      </c>
      <c r="I1758" s="190">
        <f t="shared" si="33"/>
        <v>0</v>
      </c>
    </row>
    <row r="1759" spans="1:9" ht="12.75" customHeight="1">
      <c r="A1759" s="2">
        <v>1725</v>
      </c>
      <c r="B1759" s="3" t="s">
        <v>4181</v>
      </c>
      <c r="C1759" s="3" t="s">
        <v>4182</v>
      </c>
      <c r="D1759" s="3"/>
      <c r="E1759" s="3" t="s">
        <v>4183</v>
      </c>
      <c r="F1759" s="357" t="s">
        <v>14747</v>
      </c>
      <c r="I1759" s="190">
        <f t="shared" si="33"/>
        <v>0</v>
      </c>
    </row>
    <row r="1760" spans="1:9" ht="12.75" customHeight="1">
      <c r="A1760" s="2">
        <v>1726</v>
      </c>
      <c r="B1760" s="3" t="s">
        <v>4184</v>
      </c>
      <c r="C1760" s="3" t="s">
        <v>4185</v>
      </c>
      <c r="D1760" s="3" t="s">
        <v>4186</v>
      </c>
      <c r="E1760" s="3" t="s">
        <v>4187</v>
      </c>
      <c r="G1760" s="190">
        <f>LAMIERA!K8</f>
        <v>2.15</v>
      </c>
      <c r="I1760" s="190">
        <f t="shared" si="33"/>
        <v>2.15</v>
      </c>
    </row>
    <row r="1761" spans="1:9" ht="12.75" customHeight="1">
      <c r="A1761" s="2">
        <v>1727</v>
      </c>
      <c r="B1761" s="3" t="s">
        <v>4188</v>
      </c>
      <c r="C1761" s="3" t="s">
        <v>4189</v>
      </c>
      <c r="D1761" s="3" t="s">
        <v>4190</v>
      </c>
      <c r="E1761" s="3" t="s">
        <v>4191</v>
      </c>
      <c r="G1761" s="190">
        <f>LAMIERA!K10</f>
        <v>2.1150000000000002</v>
      </c>
      <c r="I1761" s="190">
        <f t="shared" si="33"/>
        <v>2.1150000000000002</v>
      </c>
    </row>
    <row r="1762" spans="1:9" ht="12.75" customHeight="1">
      <c r="A1762" s="2">
        <v>1728</v>
      </c>
      <c r="B1762" s="3" t="s">
        <v>4192</v>
      </c>
      <c r="C1762" s="3" t="s">
        <v>4193</v>
      </c>
      <c r="D1762" s="3" t="s">
        <v>4194</v>
      </c>
      <c r="E1762" s="3" t="s">
        <v>4195</v>
      </c>
      <c r="G1762" s="190">
        <f>LAMIERA!L10</f>
        <v>2.2150000000000003</v>
      </c>
      <c r="I1762" s="190">
        <f t="shared" si="33"/>
        <v>2.2150000000000003</v>
      </c>
    </row>
    <row r="1763" spans="1:9" ht="12.75" customHeight="1">
      <c r="A1763" s="2">
        <v>1729</v>
      </c>
      <c r="B1763" s="3" t="s">
        <v>4196</v>
      </c>
      <c r="C1763" s="3" t="s">
        <v>4197</v>
      </c>
      <c r="D1763" s="3" t="s">
        <v>4198</v>
      </c>
      <c r="E1763" s="3" t="s">
        <v>4199</v>
      </c>
      <c r="G1763" s="190">
        <f>LAMIERA!K11</f>
        <v>2.0920000000000001</v>
      </c>
      <c r="I1763" s="190">
        <f t="shared" si="33"/>
        <v>2.0920000000000001</v>
      </c>
    </row>
    <row r="1764" spans="1:9" ht="12.75" customHeight="1">
      <c r="A1764" s="2">
        <v>1730</v>
      </c>
      <c r="B1764" s="3" t="s">
        <v>4200</v>
      </c>
      <c r="C1764" s="3" t="s">
        <v>4201</v>
      </c>
      <c r="D1764" s="3" t="s">
        <v>4202</v>
      </c>
      <c r="E1764" s="3" t="s">
        <v>4203</v>
      </c>
      <c r="G1764" s="190">
        <f>LAMIERA!L11</f>
        <v>2.1819999999999999</v>
      </c>
      <c r="I1764" s="190">
        <f t="shared" si="33"/>
        <v>2.1819999999999999</v>
      </c>
    </row>
    <row r="1765" spans="1:9" ht="12.75" customHeight="1">
      <c r="A1765" s="2">
        <v>1731</v>
      </c>
      <c r="B1765" s="3" t="s">
        <v>4204</v>
      </c>
      <c r="C1765" s="3" t="s">
        <v>4205</v>
      </c>
      <c r="D1765" s="3" t="s">
        <v>4206</v>
      </c>
      <c r="E1765" s="3" t="s">
        <v>4207</v>
      </c>
      <c r="G1765" s="190">
        <f>LAMIERA!K12</f>
        <v>2.0350000000000001</v>
      </c>
      <c r="I1765" s="190">
        <f t="shared" si="33"/>
        <v>2.0350000000000001</v>
      </c>
    </row>
    <row r="1766" spans="1:9" ht="12.75" customHeight="1">
      <c r="A1766" s="2">
        <v>1732</v>
      </c>
      <c r="B1766" s="3" t="s">
        <v>4208</v>
      </c>
      <c r="C1766" s="3" t="s">
        <v>4209</v>
      </c>
      <c r="D1766" s="3" t="s">
        <v>4210</v>
      </c>
      <c r="E1766" s="3" t="s">
        <v>4211</v>
      </c>
      <c r="G1766" s="190">
        <f>LAMIERA!L12</f>
        <v>2.105</v>
      </c>
      <c r="I1766" s="190">
        <f t="shared" si="33"/>
        <v>2.105</v>
      </c>
    </row>
    <row r="1767" spans="1:9" ht="12.75" customHeight="1">
      <c r="A1767" s="2">
        <v>1733</v>
      </c>
      <c r="B1767" s="3" t="s">
        <v>4212</v>
      </c>
      <c r="C1767" s="3" t="s">
        <v>4213</v>
      </c>
      <c r="D1767" s="3" t="s">
        <v>4214</v>
      </c>
      <c r="E1767" s="3" t="s">
        <v>4215</v>
      </c>
      <c r="G1767" s="190">
        <f>LAMIERA!K13</f>
        <v>2</v>
      </c>
      <c r="I1767" s="190">
        <f t="shared" si="33"/>
        <v>2</v>
      </c>
    </row>
    <row r="1768" spans="1:9" ht="12.75" customHeight="1">
      <c r="A1768" s="2">
        <v>1734</v>
      </c>
      <c r="B1768" s="3" t="s">
        <v>4216</v>
      </c>
      <c r="C1768" s="3" t="s">
        <v>4217</v>
      </c>
      <c r="D1768" s="3" t="s">
        <v>4218</v>
      </c>
      <c r="E1768" s="3" t="s">
        <v>4219</v>
      </c>
      <c r="G1768" s="190">
        <f>LAMIERA!K13</f>
        <v>2</v>
      </c>
      <c r="I1768" s="190">
        <f t="shared" si="33"/>
        <v>2</v>
      </c>
    </row>
    <row r="1769" spans="1:9" ht="12.75" customHeight="1">
      <c r="A1769" s="2">
        <v>1735</v>
      </c>
      <c r="B1769" s="3" t="s">
        <v>4220</v>
      </c>
      <c r="C1769" s="3" t="s">
        <v>4221</v>
      </c>
      <c r="D1769" s="3" t="s">
        <v>4222</v>
      </c>
      <c r="E1769" s="3" t="s">
        <v>4223</v>
      </c>
      <c r="G1769" s="190">
        <f>LAMIERA!K14</f>
        <v>2</v>
      </c>
      <c r="I1769" s="190">
        <f t="shared" si="33"/>
        <v>2</v>
      </c>
    </row>
    <row r="1770" spans="1:9" ht="12.75" customHeight="1">
      <c r="A1770" s="2">
        <v>1736</v>
      </c>
      <c r="B1770" s="3" t="s">
        <v>4224</v>
      </c>
      <c r="C1770" s="3" t="s">
        <v>4225</v>
      </c>
      <c r="D1770" s="3" t="s">
        <v>4226</v>
      </c>
      <c r="E1770" s="3" t="s">
        <v>4227</v>
      </c>
      <c r="G1770" s="190">
        <f>LAMIERA!K14</f>
        <v>2</v>
      </c>
      <c r="I1770" s="190">
        <f t="shared" si="33"/>
        <v>2</v>
      </c>
    </row>
    <row r="1771" spans="1:9" ht="12.75" customHeight="1">
      <c r="A1771" s="2">
        <v>1737</v>
      </c>
      <c r="B1771" s="3" t="s">
        <v>4228</v>
      </c>
      <c r="C1771" s="3" t="s">
        <v>4229</v>
      </c>
      <c r="D1771" s="3" t="s">
        <v>4230</v>
      </c>
      <c r="E1771" s="3" t="s">
        <v>4231</v>
      </c>
      <c r="G1771" s="190">
        <f>LAMIERA!K15</f>
        <v>2</v>
      </c>
      <c r="I1771" s="190">
        <f t="shared" si="33"/>
        <v>2</v>
      </c>
    </row>
    <row r="1772" spans="1:9" ht="12.75" customHeight="1">
      <c r="A1772" s="2">
        <v>1738</v>
      </c>
      <c r="B1772" s="3" t="s">
        <v>4232</v>
      </c>
      <c r="C1772" s="3" t="s">
        <v>4233</v>
      </c>
      <c r="D1772" s="3"/>
      <c r="E1772" s="3" t="s">
        <v>4234</v>
      </c>
      <c r="F1772" s="357" t="s">
        <v>14747</v>
      </c>
      <c r="I1772" s="190">
        <f t="shared" si="33"/>
        <v>0</v>
      </c>
    </row>
    <row r="1773" spans="1:9" ht="12.75" customHeight="1">
      <c r="A1773" s="2">
        <v>1739</v>
      </c>
      <c r="B1773" s="3" t="s">
        <v>4235</v>
      </c>
      <c r="C1773" s="3" t="s">
        <v>4236</v>
      </c>
      <c r="D1773" s="3" t="s">
        <v>4237</v>
      </c>
      <c r="E1773" s="3" t="s">
        <v>4238</v>
      </c>
      <c r="F1773" s="357" t="s">
        <v>14747</v>
      </c>
      <c r="I1773" s="190">
        <f t="shared" si="33"/>
        <v>0</v>
      </c>
    </row>
    <row r="1774" spans="1:9" ht="12.75" customHeight="1">
      <c r="A1774" s="2">
        <v>1740</v>
      </c>
      <c r="B1774" s="3" t="s">
        <v>4239</v>
      </c>
      <c r="C1774" s="3" t="s">
        <v>4240</v>
      </c>
      <c r="D1774" s="3" t="s">
        <v>4241</v>
      </c>
      <c r="E1774" s="3" t="s">
        <v>4242</v>
      </c>
      <c r="F1774" s="357" t="s">
        <v>14747</v>
      </c>
      <c r="I1774" s="190">
        <f t="shared" si="33"/>
        <v>0</v>
      </c>
    </row>
    <row r="1775" spans="1:9" ht="12.75" customHeight="1">
      <c r="A1775" s="2">
        <v>1741</v>
      </c>
      <c r="B1775" s="3" t="s">
        <v>4243</v>
      </c>
      <c r="C1775" s="3" t="s">
        <v>4244</v>
      </c>
      <c r="D1775" s="3" t="s">
        <v>4245</v>
      </c>
      <c r="E1775" s="3" t="s">
        <v>4246</v>
      </c>
      <c r="F1775" s="357" t="s">
        <v>14747</v>
      </c>
      <c r="I1775" s="190">
        <f t="shared" si="33"/>
        <v>0</v>
      </c>
    </row>
    <row r="1776" spans="1:9" ht="12.75" customHeight="1">
      <c r="A1776" s="2">
        <v>1742</v>
      </c>
      <c r="B1776" s="3" t="s">
        <v>4247</v>
      </c>
      <c r="C1776" s="3" t="s">
        <v>4248</v>
      </c>
      <c r="D1776" s="3" t="s">
        <v>4249</v>
      </c>
      <c r="E1776" s="3" t="s">
        <v>4250</v>
      </c>
      <c r="F1776" s="357" t="s">
        <v>14747</v>
      </c>
      <c r="I1776" s="190">
        <f t="shared" si="33"/>
        <v>0</v>
      </c>
    </row>
    <row r="1777" spans="1:9" ht="12.75" customHeight="1">
      <c r="A1777" s="2">
        <v>1743</v>
      </c>
      <c r="B1777" s="3" t="s">
        <v>4251</v>
      </c>
      <c r="C1777" s="3" t="s">
        <v>4252</v>
      </c>
      <c r="D1777" s="3" t="s">
        <v>4253</v>
      </c>
      <c r="E1777" s="3" t="s">
        <v>4254</v>
      </c>
      <c r="F1777" s="357" t="s">
        <v>14747</v>
      </c>
      <c r="I1777" s="190">
        <f t="shared" si="33"/>
        <v>0</v>
      </c>
    </row>
    <row r="1778" spans="1:9" ht="12.75" customHeight="1">
      <c r="A1778" s="2">
        <v>1744</v>
      </c>
      <c r="B1778" s="3" t="s">
        <v>4255</v>
      </c>
      <c r="C1778" s="3" t="s">
        <v>4256</v>
      </c>
      <c r="D1778" s="3" t="s">
        <v>4257</v>
      </c>
      <c r="E1778" s="3" t="s">
        <v>4258</v>
      </c>
      <c r="F1778" s="357" t="s">
        <v>14747</v>
      </c>
      <c r="I1778" s="190">
        <f t="shared" si="33"/>
        <v>0</v>
      </c>
    </row>
    <row r="1779" spans="1:9" ht="12.75" customHeight="1">
      <c r="A1779" s="2">
        <v>1745</v>
      </c>
      <c r="B1779" s="3" t="s">
        <v>4259</v>
      </c>
      <c r="C1779" s="3" t="s">
        <v>4260</v>
      </c>
      <c r="D1779" s="3" t="s">
        <v>7887</v>
      </c>
      <c r="E1779" s="3" t="s">
        <v>7888</v>
      </c>
      <c r="F1779" s="357" t="s">
        <v>14747</v>
      </c>
      <c r="I1779" s="190">
        <f t="shared" si="33"/>
        <v>0</v>
      </c>
    </row>
    <row r="1780" spans="1:9" ht="12.75" customHeight="1">
      <c r="A1780" s="2">
        <v>1746</v>
      </c>
      <c r="B1780" s="3" t="s">
        <v>7889</v>
      </c>
      <c r="C1780" s="3" t="s">
        <v>7890</v>
      </c>
      <c r="D1780" s="3" t="s">
        <v>7891</v>
      </c>
      <c r="E1780" s="3" t="s">
        <v>7892</v>
      </c>
      <c r="F1780" s="357" t="s">
        <v>14747</v>
      </c>
      <c r="I1780" s="190">
        <f t="shared" ref="I1780:I1845" si="35">IF(F1780="KZ",0,G1780+H1780)</f>
        <v>0</v>
      </c>
    </row>
    <row r="1781" spans="1:9" ht="12.75" customHeight="1">
      <c r="A1781" s="2">
        <v>1747</v>
      </c>
      <c r="B1781" s="3" t="s">
        <v>7893</v>
      </c>
      <c r="C1781" s="3" t="s">
        <v>7894</v>
      </c>
      <c r="D1781" s="3" t="s">
        <v>7895</v>
      </c>
      <c r="E1781" s="3" t="s">
        <v>7896</v>
      </c>
      <c r="F1781" s="357" t="s">
        <v>14747</v>
      </c>
      <c r="I1781" s="190">
        <f t="shared" si="35"/>
        <v>0</v>
      </c>
    </row>
    <row r="1782" spans="1:9" ht="12.75" customHeight="1">
      <c r="A1782" s="2">
        <v>1748</v>
      </c>
      <c r="B1782" s="3" t="s">
        <v>7897</v>
      </c>
      <c r="C1782" s="3" t="s">
        <v>7898</v>
      </c>
      <c r="D1782" s="3" t="s">
        <v>7899</v>
      </c>
      <c r="E1782" s="3" t="s">
        <v>7900</v>
      </c>
      <c r="F1782" s="357" t="s">
        <v>14747</v>
      </c>
      <c r="I1782" s="190">
        <f t="shared" si="35"/>
        <v>0</v>
      </c>
    </row>
    <row r="1783" spans="1:9" ht="12.75" customHeight="1">
      <c r="A1783" s="2">
        <v>1749</v>
      </c>
      <c r="B1783" s="3" t="s">
        <v>7901</v>
      </c>
      <c r="C1783" s="3" t="s">
        <v>7902</v>
      </c>
      <c r="D1783" s="3" t="s">
        <v>7903</v>
      </c>
      <c r="E1783" s="3" t="s">
        <v>7904</v>
      </c>
      <c r="F1783" s="357" t="s">
        <v>14747</v>
      </c>
      <c r="I1783" s="190">
        <f t="shared" si="35"/>
        <v>0</v>
      </c>
    </row>
    <row r="1784" spans="1:9" ht="12.75" customHeight="1">
      <c r="A1784" s="2">
        <v>1750</v>
      </c>
      <c r="B1784" s="3" t="s">
        <v>7905</v>
      </c>
      <c r="C1784" s="3" t="s">
        <v>7906</v>
      </c>
      <c r="D1784" s="3" t="s">
        <v>7907</v>
      </c>
      <c r="E1784" s="3" t="s">
        <v>7908</v>
      </c>
      <c r="F1784" s="357" t="s">
        <v>14747</v>
      </c>
      <c r="I1784" s="190">
        <f t="shared" si="35"/>
        <v>0</v>
      </c>
    </row>
    <row r="1785" spans="1:9" ht="12.75" customHeight="1">
      <c r="A1785" s="2">
        <v>1751</v>
      </c>
      <c r="B1785" s="3" t="s">
        <v>7909</v>
      </c>
      <c r="C1785" s="3" t="s">
        <v>7910</v>
      </c>
      <c r="D1785" s="3" t="s">
        <v>7911</v>
      </c>
      <c r="E1785" s="3" t="s">
        <v>7912</v>
      </c>
      <c r="F1785" s="357" t="s">
        <v>14747</v>
      </c>
      <c r="I1785" s="190">
        <f t="shared" si="35"/>
        <v>0</v>
      </c>
    </row>
    <row r="1786" spans="1:9" ht="12.75" customHeight="1">
      <c r="A1786" s="2">
        <v>1752</v>
      </c>
      <c r="B1786" s="3" t="s">
        <v>7913</v>
      </c>
      <c r="C1786" s="3" t="s">
        <v>7914</v>
      </c>
      <c r="D1786" s="3" t="s">
        <v>7915</v>
      </c>
      <c r="E1786" s="3" t="s">
        <v>7916</v>
      </c>
      <c r="F1786" s="357" t="s">
        <v>14747</v>
      </c>
      <c r="I1786" s="190">
        <f t="shared" si="35"/>
        <v>0</v>
      </c>
    </row>
    <row r="1787" spans="1:9" ht="12.75" customHeight="1">
      <c r="A1787" s="2">
        <v>1753</v>
      </c>
      <c r="B1787" s="3" t="s">
        <v>7917</v>
      </c>
      <c r="C1787" s="3" t="s">
        <v>11406</v>
      </c>
      <c r="D1787" s="3" t="s">
        <v>11407</v>
      </c>
      <c r="E1787" s="3" t="s">
        <v>11408</v>
      </c>
      <c r="F1787" s="357" t="s">
        <v>14747</v>
      </c>
      <c r="I1787" s="190">
        <f t="shared" si="35"/>
        <v>0</v>
      </c>
    </row>
    <row r="1788" spans="1:9" ht="12.75" customHeight="1">
      <c r="A1788" s="2">
        <v>1754</v>
      </c>
      <c r="B1788" s="3" t="s">
        <v>11409</v>
      </c>
      <c r="C1788" s="3" t="s">
        <v>11410</v>
      </c>
      <c r="D1788" s="3" t="s">
        <v>11411</v>
      </c>
      <c r="E1788" s="3" t="s">
        <v>11412</v>
      </c>
      <c r="F1788" s="357" t="s">
        <v>14747</v>
      </c>
      <c r="I1788" s="190">
        <f t="shared" si="35"/>
        <v>0</v>
      </c>
    </row>
    <row r="1789" spans="1:9" ht="12.75" customHeight="1">
      <c r="A1789" s="2">
        <v>1755</v>
      </c>
      <c r="B1789" s="3" t="s">
        <v>11413</v>
      </c>
      <c r="C1789" s="3" t="s">
        <v>11414</v>
      </c>
      <c r="D1789" s="3" t="s">
        <v>11415</v>
      </c>
      <c r="E1789" s="3" t="s">
        <v>11416</v>
      </c>
      <c r="F1789" s="357" t="s">
        <v>14747</v>
      </c>
      <c r="I1789" s="190">
        <f t="shared" si="35"/>
        <v>0</v>
      </c>
    </row>
    <row r="1790" spans="1:9" ht="12.75" customHeight="1">
      <c r="A1790" s="2">
        <v>1756</v>
      </c>
      <c r="B1790" s="3" t="s">
        <v>11417</v>
      </c>
      <c r="C1790" s="3" t="s">
        <v>11418</v>
      </c>
      <c r="D1790" s="3" t="s">
        <v>11419</v>
      </c>
      <c r="E1790" s="3" t="s">
        <v>11420</v>
      </c>
      <c r="F1790" s="357" t="s">
        <v>14747</v>
      </c>
      <c r="I1790" s="190">
        <f t="shared" si="35"/>
        <v>0</v>
      </c>
    </row>
    <row r="1791" spans="1:9" ht="12.75" customHeight="1">
      <c r="A1791" s="2">
        <v>1757</v>
      </c>
      <c r="B1791" s="3" t="s">
        <v>11421</v>
      </c>
      <c r="C1791" s="3" t="s">
        <v>11422</v>
      </c>
      <c r="D1791" s="3" t="s">
        <v>11423</v>
      </c>
      <c r="E1791" s="3" t="s">
        <v>11424</v>
      </c>
      <c r="F1791" s="357" t="s">
        <v>14747</v>
      </c>
      <c r="I1791" s="190">
        <f t="shared" si="35"/>
        <v>0</v>
      </c>
    </row>
    <row r="1792" spans="1:9" ht="12.75" customHeight="1">
      <c r="A1792" s="2">
        <v>1758</v>
      </c>
      <c r="B1792" s="3" t="s">
        <v>11425</v>
      </c>
      <c r="C1792" s="3" t="s">
        <v>11426</v>
      </c>
      <c r="D1792" s="3" t="s">
        <v>11427</v>
      </c>
      <c r="E1792" s="3" t="s">
        <v>11428</v>
      </c>
      <c r="F1792" s="357" t="s">
        <v>14747</v>
      </c>
      <c r="I1792" s="190">
        <f t="shared" si="35"/>
        <v>0</v>
      </c>
    </row>
    <row r="1793" spans="1:9" ht="12.75" customHeight="1">
      <c r="A1793" s="2">
        <v>1759</v>
      </c>
      <c r="B1793" s="3" t="s">
        <v>11429</v>
      </c>
      <c r="C1793" s="3" t="s">
        <v>11430</v>
      </c>
      <c r="D1793" s="3" t="s">
        <v>11431</v>
      </c>
      <c r="E1793" s="3" t="s">
        <v>11432</v>
      </c>
      <c r="F1793" s="357" t="s">
        <v>14747</v>
      </c>
      <c r="I1793" s="190">
        <f t="shared" si="35"/>
        <v>0</v>
      </c>
    </row>
    <row r="1794" spans="1:9" ht="12.75" customHeight="1">
      <c r="A1794" s="2">
        <v>1760</v>
      </c>
      <c r="B1794" s="3" t="s">
        <v>11433</v>
      </c>
      <c r="C1794" s="3" t="s">
        <v>11434</v>
      </c>
      <c r="D1794" s="3" t="s">
        <v>11435</v>
      </c>
      <c r="E1794" s="3" t="s">
        <v>11436</v>
      </c>
      <c r="F1794" s="357" t="s">
        <v>14747</v>
      </c>
      <c r="I1794" s="190">
        <f t="shared" si="35"/>
        <v>0</v>
      </c>
    </row>
    <row r="1795" spans="1:9" ht="12.75" customHeight="1">
      <c r="A1795" s="2">
        <v>1761</v>
      </c>
      <c r="B1795" s="3" t="s">
        <v>11437</v>
      </c>
      <c r="C1795" s="3" t="s">
        <v>11438</v>
      </c>
      <c r="D1795" s="3" t="s">
        <v>11439</v>
      </c>
      <c r="E1795" s="3" t="s">
        <v>11440</v>
      </c>
      <c r="F1795" s="357" t="s">
        <v>14747</v>
      </c>
      <c r="I1795" s="190">
        <f t="shared" si="35"/>
        <v>0</v>
      </c>
    </row>
    <row r="1796" spans="1:9" ht="12.75" customHeight="1">
      <c r="A1796" s="2">
        <v>1762</v>
      </c>
      <c r="B1796" s="3" t="s">
        <v>11441</v>
      </c>
      <c r="C1796" s="3" t="s">
        <v>11442</v>
      </c>
      <c r="D1796" s="3"/>
      <c r="E1796" s="3" t="s">
        <v>11443</v>
      </c>
      <c r="F1796" s="357" t="s">
        <v>14747</v>
      </c>
      <c r="I1796" s="190">
        <f t="shared" si="35"/>
        <v>0</v>
      </c>
    </row>
    <row r="1797" spans="1:9" ht="12.75" customHeight="1">
      <c r="A1797" s="2">
        <v>1763</v>
      </c>
      <c r="B1797" s="3" t="s">
        <v>11444</v>
      </c>
      <c r="C1797" s="3" t="s">
        <v>11445</v>
      </c>
      <c r="D1797" s="3"/>
      <c r="E1797" s="3" t="s">
        <v>11446</v>
      </c>
      <c r="F1797" s="357" t="s">
        <v>14747</v>
      </c>
      <c r="I1797" s="190">
        <f t="shared" si="35"/>
        <v>0</v>
      </c>
    </row>
    <row r="1798" spans="1:9" ht="12.75" customHeight="1">
      <c r="A1798" s="2">
        <v>1764</v>
      </c>
      <c r="B1798" s="3" t="s">
        <v>11447</v>
      </c>
      <c r="C1798" s="3" t="s">
        <v>11448</v>
      </c>
      <c r="D1798" s="3" t="s">
        <v>11449</v>
      </c>
      <c r="E1798" s="3" t="s">
        <v>11450</v>
      </c>
      <c r="F1798" s="357" t="s">
        <v>14747</v>
      </c>
      <c r="I1798" s="190">
        <f t="shared" si="35"/>
        <v>0</v>
      </c>
    </row>
    <row r="1799" spans="1:9" ht="12.75" customHeight="1">
      <c r="A1799" s="2">
        <v>1765</v>
      </c>
      <c r="B1799" s="3" t="s">
        <v>11451</v>
      </c>
      <c r="C1799" s="3" t="s">
        <v>11452</v>
      </c>
      <c r="D1799" s="3" t="s">
        <v>11453</v>
      </c>
      <c r="E1799" s="3" t="s">
        <v>11454</v>
      </c>
      <c r="F1799" s="357" t="s">
        <v>14747</v>
      </c>
      <c r="I1799" s="190">
        <f t="shared" si="35"/>
        <v>0</v>
      </c>
    </row>
    <row r="1800" spans="1:9" ht="12.75" customHeight="1">
      <c r="A1800" s="2">
        <v>1766</v>
      </c>
      <c r="B1800" s="3" t="s">
        <v>11455</v>
      </c>
      <c r="C1800" s="3" t="s">
        <v>11456</v>
      </c>
      <c r="D1800" s="3"/>
      <c r="E1800" s="3" t="s">
        <v>11457</v>
      </c>
      <c r="F1800" s="357" t="s">
        <v>14747</v>
      </c>
      <c r="I1800" s="190">
        <f t="shared" si="35"/>
        <v>0</v>
      </c>
    </row>
    <row r="1801" spans="1:9" ht="12.75" customHeight="1">
      <c r="A1801" s="2">
        <v>1767</v>
      </c>
      <c r="B1801" s="3" t="s">
        <v>11458</v>
      </c>
      <c r="C1801" s="3" t="s">
        <v>11459</v>
      </c>
      <c r="D1801" s="3" t="s">
        <v>7984</v>
      </c>
      <c r="E1801" s="3" t="s">
        <v>7985</v>
      </c>
      <c r="F1801" s="357" t="s">
        <v>14747</v>
      </c>
      <c r="I1801" s="190">
        <f t="shared" si="35"/>
        <v>0</v>
      </c>
    </row>
    <row r="1802" spans="1:9" ht="12.75" customHeight="1">
      <c r="A1802" s="2">
        <v>1768</v>
      </c>
      <c r="B1802" s="3" t="s">
        <v>7986</v>
      </c>
      <c r="C1802" s="3" t="s">
        <v>7987</v>
      </c>
      <c r="D1802" s="3" t="s">
        <v>7988</v>
      </c>
      <c r="E1802" s="3" t="s">
        <v>7989</v>
      </c>
      <c r="G1802" s="190">
        <f>LAMIERA!G4</f>
        <v>3.9200000000000004</v>
      </c>
      <c r="H1802" s="190">
        <v>0.05</v>
      </c>
      <c r="I1802" s="190">
        <f t="shared" si="35"/>
        <v>3.97</v>
      </c>
    </row>
    <row r="1803" spans="1:9" ht="12.75" customHeight="1">
      <c r="A1803" s="2">
        <v>1769</v>
      </c>
      <c r="B1803" s="3" t="s">
        <v>7990</v>
      </c>
      <c r="C1803" s="3" t="s">
        <v>7991</v>
      </c>
      <c r="D1803" s="3" t="s">
        <v>7992</v>
      </c>
      <c r="E1803" s="3" t="s">
        <v>7993</v>
      </c>
      <c r="G1803" s="190">
        <f>LAMIERA!G5</f>
        <v>3.7240000000000002</v>
      </c>
      <c r="H1803" s="190">
        <v>0.05</v>
      </c>
      <c r="I1803" s="190">
        <f t="shared" si="35"/>
        <v>3.774</v>
      </c>
    </row>
    <row r="1804" spans="1:9" ht="12.75" customHeight="1">
      <c r="A1804" s="2">
        <v>1770</v>
      </c>
      <c r="B1804" s="3" t="s">
        <v>7994</v>
      </c>
      <c r="C1804" s="3" t="s">
        <v>7995</v>
      </c>
      <c r="D1804" s="3" t="s">
        <v>7996</v>
      </c>
      <c r="E1804" s="3" t="s">
        <v>7997</v>
      </c>
      <c r="G1804" s="190">
        <f>LAMIERA!G5</f>
        <v>3.7240000000000002</v>
      </c>
      <c r="H1804" s="190">
        <v>0.05</v>
      </c>
      <c r="I1804" s="190">
        <f t="shared" si="35"/>
        <v>3.774</v>
      </c>
    </row>
    <row r="1805" spans="1:9" ht="12.75" customHeight="1">
      <c r="A1805" s="2">
        <v>1771</v>
      </c>
      <c r="B1805" s="3" t="s">
        <v>7998</v>
      </c>
      <c r="C1805" s="3" t="s">
        <v>7999</v>
      </c>
      <c r="D1805" s="3" t="s">
        <v>8000</v>
      </c>
      <c r="E1805" s="3" t="s">
        <v>8001</v>
      </c>
      <c r="G1805" s="190">
        <f>LAMIERA!G6</f>
        <v>3.5440000000000005</v>
      </c>
      <c r="H1805" s="190">
        <v>0.05</v>
      </c>
      <c r="I1805" s="190">
        <f t="shared" si="35"/>
        <v>3.5940000000000003</v>
      </c>
    </row>
    <row r="1806" spans="1:9" ht="12.75" customHeight="1">
      <c r="A1806" s="2">
        <v>1772</v>
      </c>
      <c r="B1806" s="3" t="s">
        <v>8002</v>
      </c>
      <c r="C1806" s="3" t="s">
        <v>8003</v>
      </c>
      <c r="D1806" s="3" t="s">
        <v>8004</v>
      </c>
      <c r="E1806" s="3" t="s">
        <v>8005</v>
      </c>
      <c r="G1806" s="190">
        <f>LAMIERA!G6</f>
        <v>3.5440000000000005</v>
      </c>
      <c r="H1806" s="190">
        <v>0.05</v>
      </c>
      <c r="I1806" s="190">
        <f t="shared" si="35"/>
        <v>3.5940000000000003</v>
      </c>
    </row>
    <row r="1807" spans="1:9" ht="12.75" customHeight="1">
      <c r="A1807" s="2">
        <v>1773</v>
      </c>
      <c r="B1807" s="3" t="s">
        <v>8006</v>
      </c>
      <c r="C1807" s="3" t="s">
        <v>8007</v>
      </c>
      <c r="D1807" s="3" t="s">
        <v>8008</v>
      </c>
      <c r="E1807" s="3" t="s">
        <v>8009</v>
      </c>
      <c r="G1807" s="190">
        <f>LAMIERA!G6</f>
        <v>3.5440000000000005</v>
      </c>
      <c r="H1807" s="190">
        <v>0.05</v>
      </c>
      <c r="I1807" s="190">
        <f t="shared" si="35"/>
        <v>3.5940000000000003</v>
      </c>
    </row>
    <row r="1808" spans="1:9" ht="12.75" customHeight="1">
      <c r="A1808" s="2">
        <v>1774</v>
      </c>
      <c r="B1808" s="3" t="s">
        <v>8010</v>
      </c>
      <c r="C1808" s="3" t="s">
        <v>8011</v>
      </c>
      <c r="D1808" s="3" t="s">
        <v>8012</v>
      </c>
      <c r="E1808" s="3" t="s">
        <v>8013</v>
      </c>
      <c r="G1808" s="190">
        <f>LAMIERA!$G$8</f>
        <v>3.23</v>
      </c>
      <c r="H1808" s="190">
        <v>0.05</v>
      </c>
      <c r="I1808" s="190">
        <f t="shared" si="35"/>
        <v>3.28</v>
      </c>
    </row>
    <row r="1809" spans="1:9" ht="12.75" customHeight="1">
      <c r="A1809" s="2">
        <v>1775</v>
      </c>
      <c r="B1809" s="3" t="s">
        <v>8014</v>
      </c>
      <c r="C1809" s="3" t="s">
        <v>8015</v>
      </c>
      <c r="D1809" s="3" t="s">
        <v>8016</v>
      </c>
      <c r="E1809" s="3" t="s">
        <v>8017</v>
      </c>
      <c r="G1809" s="190">
        <f>LAMIERA!$G$8</f>
        <v>3.23</v>
      </c>
      <c r="H1809" s="190">
        <v>0.05</v>
      </c>
      <c r="I1809" s="190">
        <f t="shared" si="35"/>
        <v>3.28</v>
      </c>
    </row>
    <row r="1810" spans="1:9" ht="12.75" customHeight="1">
      <c r="A1810" s="2">
        <v>1776</v>
      </c>
      <c r="B1810" s="3" t="s">
        <v>8018</v>
      </c>
      <c r="C1810" s="3" t="s">
        <v>8019</v>
      </c>
      <c r="D1810" s="3" t="s">
        <v>8020</v>
      </c>
      <c r="E1810" s="3" t="s">
        <v>8021</v>
      </c>
      <c r="G1810" s="190">
        <f>LAMIERA!$G$8</f>
        <v>3.23</v>
      </c>
      <c r="H1810" s="190">
        <v>0.05</v>
      </c>
      <c r="I1810" s="190">
        <f t="shared" si="35"/>
        <v>3.28</v>
      </c>
    </row>
    <row r="1811" spans="1:9" ht="12.75" customHeight="1">
      <c r="A1811" s="2">
        <v>1777</v>
      </c>
      <c r="B1811" s="3" t="s">
        <v>8022</v>
      </c>
      <c r="C1811" s="3" t="s">
        <v>8023</v>
      </c>
      <c r="D1811" s="3" t="s">
        <v>8024</v>
      </c>
      <c r="E1811" s="3" t="s">
        <v>8025</v>
      </c>
      <c r="G1811" s="190">
        <f>LAMIERA!$G$8</f>
        <v>3.23</v>
      </c>
      <c r="H1811" s="190">
        <v>0.05</v>
      </c>
      <c r="I1811" s="190">
        <f t="shared" si="35"/>
        <v>3.28</v>
      </c>
    </row>
    <row r="1812" spans="1:9" ht="12.75" customHeight="1">
      <c r="A1812" s="2">
        <v>1778</v>
      </c>
      <c r="B1812" s="3" t="s">
        <v>8026</v>
      </c>
      <c r="C1812" s="3" t="s">
        <v>8027</v>
      </c>
      <c r="D1812" s="3" t="s">
        <v>8028</v>
      </c>
      <c r="E1812" s="3" t="s">
        <v>8029</v>
      </c>
      <c r="G1812" s="190">
        <f>LAMIERA!$G$8</f>
        <v>3.23</v>
      </c>
      <c r="H1812" s="190">
        <v>0.05</v>
      </c>
      <c r="I1812" s="190">
        <f t="shared" si="35"/>
        <v>3.28</v>
      </c>
    </row>
    <row r="1813" spans="1:9" ht="12.75" customHeight="1">
      <c r="A1813" s="2">
        <v>1779</v>
      </c>
      <c r="B1813" s="3" t="s">
        <v>8030</v>
      </c>
      <c r="C1813" s="3" t="s">
        <v>8031</v>
      </c>
      <c r="D1813" s="3" t="s">
        <v>8032</v>
      </c>
      <c r="E1813" s="3" t="s">
        <v>8033</v>
      </c>
      <c r="G1813" s="190">
        <f>LAMIERA!$G$8</f>
        <v>3.23</v>
      </c>
      <c r="H1813" s="190">
        <v>0.05</v>
      </c>
      <c r="I1813" s="190">
        <f t="shared" si="35"/>
        <v>3.28</v>
      </c>
    </row>
    <row r="1814" spans="1:9" ht="12.75" customHeight="1">
      <c r="A1814" s="2">
        <v>1780</v>
      </c>
      <c r="B1814" s="3" t="s">
        <v>8034</v>
      </c>
      <c r="C1814" s="3" t="s">
        <v>8035</v>
      </c>
      <c r="D1814" s="3" t="s">
        <v>8036</v>
      </c>
      <c r="E1814" s="3" t="s">
        <v>8037</v>
      </c>
      <c r="G1814" s="190">
        <f>LAMIERA!$G$10</f>
        <v>3.1650000000000005</v>
      </c>
      <c r="H1814" s="190">
        <v>0.05</v>
      </c>
      <c r="I1814" s="190">
        <f t="shared" si="35"/>
        <v>3.2150000000000003</v>
      </c>
    </row>
    <row r="1815" spans="1:9" ht="12.75" customHeight="1">
      <c r="A1815" s="2">
        <v>1781</v>
      </c>
      <c r="B1815" s="3" t="s">
        <v>8038</v>
      </c>
      <c r="C1815" s="3" t="s">
        <v>8039</v>
      </c>
      <c r="D1815" s="3" t="s">
        <v>8040</v>
      </c>
      <c r="E1815" s="3" t="s">
        <v>8041</v>
      </c>
      <c r="G1815" s="190">
        <f>LAMIERA!$G$10</f>
        <v>3.1650000000000005</v>
      </c>
      <c r="H1815" s="190">
        <v>0.05</v>
      </c>
      <c r="I1815" s="190">
        <f t="shared" si="35"/>
        <v>3.2150000000000003</v>
      </c>
    </row>
    <row r="1816" spans="1:9" ht="12.75" customHeight="1">
      <c r="A1816" s="2">
        <v>1782</v>
      </c>
      <c r="B1816" s="3" t="s">
        <v>8042</v>
      </c>
      <c r="C1816" s="3" t="s">
        <v>8043</v>
      </c>
      <c r="D1816" s="3" t="s">
        <v>8044</v>
      </c>
      <c r="E1816" s="3" t="s">
        <v>8045</v>
      </c>
      <c r="G1816" s="190">
        <f>LAMIERA!$G$10</f>
        <v>3.1650000000000005</v>
      </c>
      <c r="H1816" s="190">
        <v>0.05</v>
      </c>
      <c r="I1816" s="190">
        <f t="shared" si="35"/>
        <v>3.2150000000000003</v>
      </c>
    </row>
    <row r="1817" spans="1:9" ht="12.75" customHeight="1">
      <c r="A1817" s="2">
        <v>1783</v>
      </c>
      <c r="B1817" s="3" t="s">
        <v>8046</v>
      </c>
      <c r="C1817" s="3" t="s">
        <v>8047</v>
      </c>
      <c r="D1817" s="3" t="s">
        <v>8048</v>
      </c>
      <c r="E1817" s="3" t="s">
        <v>8049</v>
      </c>
      <c r="G1817" s="190">
        <f>LAMIERA!$G$10</f>
        <v>3.1650000000000005</v>
      </c>
      <c r="H1817" s="190">
        <v>0.05</v>
      </c>
      <c r="I1817" s="190">
        <f t="shared" si="35"/>
        <v>3.2150000000000003</v>
      </c>
    </row>
    <row r="1818" spans="1:9" ht="12.75" customHeight="1">
      <c r="A1818" s="2">
        <v>1784</v>
      </c>
      <c r="B1818" s="3" t="s">
        <v>8050</v>
      </c>
      <c r="C1818" s="3" t="s">
        <v>8051</v>
      </c>
      <c r="D1818" s="3" t="s">
        <v>8052</v>
      </c>
      <c r="E1818" s="3" t="s">
        <v>8053</v>
      </c>
      <c r="G1818" s="190">
        <f>LAMIERA!$G$10</f>
        <v>3.1650000000000005</v>
      </c>
      <c r="H1818" s="190">
        <v>0.05</v>
      </c>
      <c r="I1818" s="190">
        <f t="shared" si="35"/>
        <v>3.2150000000000003</v>
      </c>
    </row>
    <row r="1819" spans="1:9" ht="12.75" customHeight="1">
      <c r="A1819" s="2">
        <v>1785</v>
      </c>
      <c r="B1819" s="3" t="s">
        <v>8054</v>
      </c>
      <c r="C1819" s="3" t="s">
        <v>8055</v>
      </c>
      <c r="D1819" s="3" t="s">
        <v>8056</v>
      </c>
      <c r="E1819" s="3" t="s">
        <v>8057</v>
      </c>
      <c r="G1819" s="190">
        <f>LAMIERA!$G$10</f>
        <v>3.1650000000000005</v>
      </c>
      <c r="H1819" s="190">
        <v>0.05</v>
      </c>
      <c r="I1819" s="190">
        <f t="shared" si="35"/>
        <v>3.2150000000000003</v>
      </c>
    </row>
    <row r="1820" spans="1:9" ht="12.75" customHeight="1">
      <c r="A1820" s="2">
        <v>1786</v>
      </c>
      <c r="B1820" s="3" t="s">
        <v>8058</v>
      </c>
      <c r="C1820" s="3" t="s">
        <v>8059</v>
      </c>
      <c r="D1820" s="3" t="s">
        <v>8060</v>
      </c>
      <c r="E1820" s="3" t="s">
        <v>8061</v>
      </c>
      <c r="G1820" s="190">
        <f>LAMIERA!$G$10</f>
        <v>3.1650000000000005</v>
      </c>
      <c r="H1820" s="190">
        <v>0.05</v>
      </c>
      <c r="I1820" s="190">
        <f t="shared" si="35"/>
        <v>3.2150000000000003</v>
      </c>
    </row>
    <row r="1821" spans="1:9" ht="12.75" customHeight="1">
      <c r="B1821" s="3" t="s">
        <v>625</v>
      </c>
      <c r="C1821" s="3" t="s">
        <v>624</v>
      </c>
      <c r="D1821" s="3" t="s">
        <v>12587</v>
      </c>
      <c r="E1821" s="3" t="s">
        <v>11745</v>
      </c>
      <c r="G1821" s="190">
        <f>LAMIERA!G10</f>
        <v>3.1650000000000005</v>
      </c>
      <c r="H1821" s="190">
        <v>0.05</v>
      </c>
      <c r="I1821" s="190">
        <f t="shared" si="35"/>
        <v>3.2150000000000003</v>
      </c>
    </row>
    <row r="1822" spans="1:9" ht="12.75" customHeight="1">
      <c r="A1822" s="2">
        <v>1787</v>
      </c>
      <c r="B1822" s="3" t="s">
        <v>8062</v>
      </c>
      <c r="C1822" s="3" t="s">
        <v>8063</v>
      </c>
      <c r="D1822" s="3" t="s">
        <v>8064</v>
      </c>
      <c r="E1822" s="3" t="s">
        <v>8065</v>
      </c>
      <c r="G1822" s="190">
        <f>LAMIERA!$G$10</f>
        <v>3.1650000000000005</v>
      </c>
      <c r="H1822" s="190">
        <v>0.05</v>
      </c>
      <c r="I1822" s="190">
        <f t="shared" si="35"/>
        <v>3.2150000000000003</v>
      </c>
    </row>
    <row r="1823" spans="1:9" ht="12.75" customHeight="1">
      <c r="A1823" s="2">
        <v>1788</v>
      </c>
      <c r="B1823" s="3" t="s">
        <v>8066</v>
      </c>
      <c r="C1823" s="3" t="s">
        <v>8067</v>
      </c>
      <c r="D1823" s="3" t="s">
        <v>8068</v>
      </c>
      <c r="E1823" s="3" t="s">
        <v>8069</v>
      </c>
      <c r="G1823" s="190">
        <f>LAMIERA!$G$11</f>
        <v>3.1320000000000001</v>
      </c>
      <c r="H1823" s="190">
        <v>0.05</v>
      </c>
      <c r="I1823" s="190">
        <f t="shared" si="35"/>
        <v>3.1819999999999999</v>
      </c>
    </row>
    <row r="1824" spans="1:9" ht="12.75" customHeight="1">
      <c r="A1824" s="2">
        <v>1789</v>
      </c>
      <c r="B1824" s="3" t="s">
        <v>8070</v>
      </c>
      <c r="C1824" s="3" t="s">
        <v>8071</v>
      </c>
      <c r="D1824" s="3" t="s">
        <v>8072</v>
      </c>
      <c r="E1824" s="3" t="s">
        <v>8073</v>
      </c>
      <c r="G1824" s="190">
        <f>LAMIERA!$G$11</f>
        <v>3.1320000000000001</v>
      </c>
      <c r="H1824" s="190">
        <v>0.05</v>
      </c>
      <c r="I1824" s="190">
        <f t="shared" si="35"/>
        <v>3.1819999999999999</v>
      </c>
    </row>
    <row r="1825" spans="1:9" ht="12.75" customHeight="1">
      <c r="A1825" s="2">
        <v>1790</v>
      </c>
      <c r="B1825" s="3" t="s">
        <v>8074</v>
      </c>
      <c r="C1825" s="3" t="s">
        <v>8075</v>
      </c>
      <c r="D1825" s="3" t="s">
        <v>8076</v>
      </c>
      <c r="E1825" s="3" t="s">
        <v>8077</v>
      </c>
      <c r="G1825" s="190">
        <f>LAMIERA!$G$11</f>
        <v>3.1320000000000001</v>
      </c>
      <c r="H1825" s="190">
        <v>0.05</v>
      </c>
      <c r="I1825" s="190">
        <f t="shared" si="35"/>
        <v>3.1819999999999999</v>
      </c>
    </row>
    <row r="1826" spans="1:9" ht="12.75" customHeight="1">
      <c r="A1826" s="2">
        <v>1791</v>
      </c>
      <c r="B1826" s="3" t="s">
        <v>8078</v>
      </c>
      <c r="C1826" s="3" t="s">
        <v>8079</v>
      </c>
      <c r="D1826" s="3" t="s">
        <v>8080</v>
      </c>
      <c r="E1826" s="3" t="s">
        <v>8081</v>
      </c>
      <c r="G1826" s="190">
        <f>LAMIERA!$G$11</f>
        <v>3.1320000000000001</v>
      </c>
      <c r="H1826" s="190">
        <v>0.05</v>
      </c>
      <c r="I1826" s="190">
        <f t="shared" si="35"/>
        <v>3.1819999999999999</v>
      </c>
    </row>
    <row r="1827" spans="1:9" ht="12.75" customHeight="1">
      <c r="A1827" s="2">
        <v>1792</v>
      </c>
      <c r="B1827" s="3" t="s">
        <v>8082</v>
      </c>
      <c r="C1827" s="3" t="s">
        <v>8083</v>
      </c>
      <c r="D1827" s="3" t="s">
        <v>8084</v>
      </c>
      <c r="E1827" s="3" t="s">
        <v>8085</v>
      </c>
      <c r="G1827" s="190">
        <f>LAMIERA!$G$11</f>
        <v>3.1320000000000001</v>
      </c>
      <c r="H1827" s="190">
        <v>0.05</v>
      </c>
      <c r="I1827" s="190">
        <f t="shared" si="35"/>
        <v>3.1819999999999999</v>
      </c>
    </row>
    <row r="1828" spans="1:9" ht="12.75" customHeight="1">
      <c r="B1828" s="3" t="s">
        <v>623</v>
      </c>
      <c r="C1828" s="3" t="s">
        <v>624</v>
      </c>
      <c r="D1828" s="3" t="s">
        <v>12520</v>
      </c>
      <c r="E1828" s="3" t="s">
        <v>11745</v>
      </c>
      <c r="G1828" s="190">
        <f>LAMIERA!G11</f>
        <v>3.1320000000000001</v>
      </c>
      <c r="H1828" s="190">
        <v>0.05</v>
      </c>
      <c r="I1828" s="190">
        <f t="shared" si="35"/>
        <v>3.1819999999999999</v>
      </c>
    </row>
    <row r="1829" spans="1:9" ht="12.75" customHeight="1">
      <c r="A1829" s="2">
        <v>1793</v>
      </c>
      <c r="B1829" s="3" t="s">
        <v>8086</v>
      </c>
      <c r="C1829" s="3" t="s">
        <v>8087</v>
      </c>
      <c r="D1829" s="3" t="s">
        <v>8088</v>
      </c>
      <c r="E1829" s="3" t="s">
        <v>8089</v>
      </c>
      <c r="G1829" s="190">
        <f>LAMIERA!$G$11</f>
        <v>3.1320000000000001</v>
      </c>
      <c r="H1829" s="190">
        <v>0.05</v>
      </c>
      <c r="I1829" s="190">
        <f t="shared" si="35"/>
        <v>3.1819999999999999</v>
      </c>
    </row>
    <row r="1830" spans="1:9" ht="12.75" customHeight="1">
      <c r="A1830" s="2">
        <v>1794</v>
      </c>
      <c r="B1830" s="3" t="s">
        <v>8090</v>
      </c>
      <c r="C1830" s="3" t="s">
        <v>8091</v>
      </c>
      <c r="D1830" s="3" t="s">
        <v>8092</v>
      </c>
      <c r="E1830" s="3" t="s">
        <v>8093</v>
      </c>
      <c r="F1830" s="357" t="s">
        <v>14747</v>
      </c>
      <c r="I1830" s="190">
        <f t="shared" si="35"/>
        <v>0</v>
      </c>
    </row>
    <row r="1831" spans="1:9" ht="12.75" customHeight="1">
      <c r="A1831" s="2">
        <v>1795</v>
      </c>
      <c r="B1831" s="3" t="s">
        <v>8094</v>
      </c>
      <c r="C1831" s="3" t="s">
        <v>8095</v>
      </c>
      <c r="D1831" s="3" t="s">
        <v>8096</v>
      </c>
      <c r="E1831" s="3" t="s">
        <v>8097</v>
      </c>
      <c r="G1831" s="190">
        <f>LAMIERA!$G$12</f>
        <v>3.0550000000000002</v>
      </c>
      <c r="H1831" s="190">
        <v>0.05</v>
      </c>
      <c r="I1831" s="190">
        <f t="shared" si="35"/>
        <v>3.105</v>
      </c>
    </row>
    <row r="1832" spans="1:9" ht="12.75" customHeight="1">
      <c r="A1832" s="2">
        <v>1796</v>
      </c>
      <c r="B1832" s="3" t="s">
        <v>8098</v>
      </c>
      <c r="C1832" s="3" t="s">
        <v>8099</v>
      </c>
      <c r="D1832" s="3" t="s">
        <v>8100</v>
      </c>
      <c r="E1832" s="3" t="s">
        <v>8101</v>
      </c>
      <c r="G1832" s="190">
        <f>LAMIERA!$G$12</f>
        <v>3.0550000000000002</v>
      </c>
      <c r="H1832" s="190">
        <v>0.05</v>
      </c>
      <c r="I1832" s="190">
        <f t="shared" si="35"/>
        <v>3.105</v>
      </c>
    </row>
    <row r="1833" spans="1:9" ht="12.75" customHeight="1">
      <c r="A1833" s="2">
        <v>1797</v>
      </c>
      <c r="B1833" s="3" t="s">
        <v>8102</v>
      </c>
      <c r="C1833" s="3" t="s">
        <v>8103</v>
      </c>
      <c r="D1833" s="3" t="s">
        <v>4535</v>
      </c>
      <c r="E1833" s="3" t="s">
        <v>4536</v>
      </c>
      <c r="G1833" s="190">
        <f>LAMIERA!$G$12</f>
        <v>3.0550000000000002</v>
      </c>
      <c r="H1833" s="190">
        <v>0.05</v>
      </c>
      <c r="I1833" s="190">
        <f t="shared" si="35"/>
        <v>3.105</v>
      </c>
    </row>
    <row r="1834" spans="1:9" ht="12.75" customHeight="1">
      <c r="A1834" s="2">
        <v>1798</v>
      </c>
      <c r="B1834" s="3" t="s">
        <v>4537</v>
      </c>
      <c r="C1834" s="3" t="s">
        <v>4538</v>
      </c>
      <c r="D1834" s="3" t="s">
        <v>4539</v>
      </c>
      <c r="E1834" s="3" t="s">
        <v>4540</v>
      </c>
      <c r="G1834" s="190">
        <f>LAMIERA!$G$12</f>
        <v>3.0550000000000002</v>
      </c>
      <c r="H1834" s="190">
        <v>0.05</v>
      </c>
      <c r="I1834" s="190">
        <f t="shared" si="35"/>
        <v>3.105</v>
      </c>
    </row>
    <row r="1835" spans="1:9" ht="12.75" customHeight="1">
      <c r="A1835" s="2">
        <v>1799</v>
      </c>
      <c r="B1835" s="3" t="s">
        <v>15100</v>
      </c>
      <c r="C1835" s="3" t="s">
        <v>4541</v>
      </c>
      <c r="D1835" s="3" t="s">
        <v>4542</v>
      </c>
      <c r="E1835" s="3" t="s">
        <v>4543</v>
      </c>
      <c r="G1835" s="190">
        <f>LAMIERA!$G$12</f>
        <v>3.0550000000000002</v>
      </c>
      <c r="H1835" s="190">
        <v>0.05</v>
      </c>
      <c r="I1835" s="190">
        <f t="shared" si="35"/>
        <v>3.105</v>
      </c>
    </row>
    <row r="1836" spans="1:9" ht="12.75" customHeight="1">
      <c r="A1836" s="2">
        <v>1800</v>
      </c>
      <c r="B1836" s="3" t="s">
        <v>4544</v>
      </c>
      <c r="C1836" s="3" t="s">
        <v>4545</v>
      </c>
      <c r="D1836" s="3" t="s">
        <v>4546</v>
      </c>
      <c r="E1836" s="3" t="s">
        <v>4547</v>
      </c>
      <c r="G1836" s="190">
        <f>LAMIERA!$G$12</f>
        <v>3.0550000000000002</v>
      </c>
      <c r="H1836" s="190">
        <v>0.05</v>
      </c>
      <c r="I1836" s="190">
        <f t="shared" si="35"/>
        <v>3.105</v>
      </c>
    </row>
    <row r="1837" spans="1:9" ht="12.75" customHeight="1">
      <c r="A1837" s="2">
        <v>1801</v>
      </c>
      <c r="B1837" s="3" t="s">
        <v>4548</v>
      </c>
      <c r="C1837" s="3" t="s">
        <v>4549</v>
      </c>
      <c r="D1837" s="3" t="s">
        <v>4550</v>
      </c>
      <c r="E1837" s="3" t="s">
        <v>4551</v>
      </c>
      <c r="G1837" s="190">
        <f>LAMIERA!$G$13</f>
        <v>3.0100000000000002</v>
      </c>
      <c r="H1837" s="190">
        <v>0.05</v>
      </c>
      <c r="I1837" s="190">
        <f t="shared" si="35"/>
        <v>3.06</v>
      </c>
    </row>
    <row r="1838" spans="1:9" ht="12.75" customHeight="1">
      <c r="A1838" s="2">
        <v>1802</v>
      </c>
      <c r="B1838" s="3" t="s">
        <v>4552</v>
      </c>
      <c r="C1838" s="3" t="s">
        <v>4553</v>
      </c>
      <c r="D1838" s="3" t="s">
        <v>4554</v>
      </c>
      <c r="E1838" s="3" t="s">
        <v>4555</v>
      </c>
      <c r="G1838" s="190">
        <f>LAMIERA!$G$13</f>
        <v>3.0100000000000002</v>
      </c>
      <c r="H1838" s="190">
        <v>0.05</v>
      </c>
      <c r="I1838" s="190">
        <f t="shared" si="35"/>
        <v>3.06</v>
      </c>
    </row>
    <row r="1839" spans="1:9" ht="12.75" customHeight="1">
      <c r="A1839" s="2">
        <v>1803</v>
      </c>
      <c r="B1839" s="3" t="s">
        <v>4556</v>
      </c>
      <c r="C1839" s="3" t="s">
        <v>4557</v>
      </c>
      <c r="D1839" s="3" t="s">
        <v>4558</v>
      </c>
      <c r="E1839" s="3" t="s">
        <v>4559</v>
      </c>
      <c r="G1839" s="190">
        <f>LAMIERA!$G$13</f>
        <v>3.0100000000000002</v>
      </c>
      <c r="H1839" s="190">
        <v>0.05</v>
      </c>
      <c r="I1839" s="190">
        <f t="shared" si="35"/>
        <v>3.06</v>
      </c>
    </row>
    <row r="1840" spans="1:9" ht="12.75" customHeight="1">
      <c r="A1840" s="2">
        <v>1804</v>
      </c>
      <c r="B1840" s="3" t="s">
        <v>4560</v>
      </c>
      <c r="C1840" s="3" t="s">
        <v>4561</v>
      </c>
      <c r="D1840" s="3" t="s">
        <v>4562</v>
      </c>
      <c r="E1840" s="3" t="s">
        <v>4563</v>
      </c>
      <c r="G1840" s="190">
        <f>LAMIERA!$G$13</f>
        <v>3.0100000000000002</v>
      </c>
      <c r="H1840" s="190">
        <v>0.05</v>
      </c>
      <c r="I1840" s="190">
        <f t="shared" si="35"/>
        <v>3.06</v>
      </c>
    </row>
    <row r="1841" spans="1:9" ht="12.75" customHeight="1">
      <c r="A1841" s="2">
        <v>1805</v>
      </c>
      <c r="B1841" s="3" t="s">
        <v>4564</v>
      </c>
      <c r="C1841" s="3" t="s">
        <v>4565</v>
      </c>
      <c r="D1841" s="3" t="s">
        <v>4566</v>
      </c>
      <c r="E1841" s="3" t="s">
        <v>4567</v>
      </c>
      <c r="G1841" s="190">
        <f>LAMIERA!G14</f>
        <v>3</v>
      </c>
      <c r="H1841" s="190">
        <v>0.05</v>
      </c>
      <c r="I1841" s="190">
        <f t="shared" si="35"/>
        <v>3.05</v>
      </c>
    </row>
    <row r="1842" spans="1:9" ht="12.75" customHeight="1">
      <c r="A1842" s="2">
        <v>1806</v>
      </c>
      <c r="B1842" s="3" t="s">
        <v>4568</v>
      </c>
      <c r="C1842" s="3" t="s">
        <v>4569</v>
      </c>
      <c r="D1842" s="3" t="s">
        <v>4570</v>
      </c>
      <c r="E1842" s="3" t="s">
        <v>4571</v>
      </c>
      <c r="G1842" s="190">
        <f>LAMIERA!G15</f>
        <v>2.99</v>
      </c>
      <c r="H1842" s="190">
        <v>0.05</v>
      </c>
      <c r="I1842" s="190">
        <f t="shared" si="35"/>
        <v>3.04</v>
      </c>
    </row>
    <row r="1843" spans="1:9" ht="12.75" customHeight="1">
      <c r="A1843" s="2">
        <v>1807</v>
      </c>
      <c r="B1843" s="3" t="s">
        <v>4572</v>
      </c>
      <c r="C1843" s="3" t="s">
        <v>4573</v>
      </c>
      <c r="D1843" s="3" t="s">
        <v>4574</v>
      </c>
      <c r="E1843" s="3" t="s">
        <v>4575</v>
      </c>
      <c r="G1843" s="190">
        <f>LAMIERA!G15</f>
        <v>2.99</v>
      </c>
      <c r="H1843" s="190">
        <v>0.05</v>
      </c>
      <c r="I1843" s="190">
        <f t="shared" si="35"/>
        <v>3.04</v>
      </c>
    </row>
    <row r="1844" spans="1:9" ht="12.75" customHeight="1">
      <c r="A1844" s="2">
        <v>1808</v>
      </c>
      <c r="B1844" s="3" t="s">
        <v>4576</v>
      </c>
      <c r="C1844" s="3" t="s">
        <v>4577</v>
      </c>
      <c r="D1844" s="3"/>
      <c r="E1844" s="3" t="s">
        <v>4578</v>
      </c>
      <c r="F1844" s="357" t="s">
        <v>14747</v>
      </c>
      <c r="I1844" s="190">
        <f t="shared" si="35"/>
        <v>0</v>
      </c>
    </row>
    <row r="1845" spans="1:9" ht="12.75" customHeight="1">
      <c r="A1845" s="2">
        <v>1809</v>
      </c>
      <c r="B1845" s="3" t="s">
        <v>4579</v>
      </c>
      <c r="C1845" s="3" t="s">
        <v>4580</v>
      </c>
      <c r="D1845" s="3" t="s">
        <v>4581</v>
      </c>
      <c r="E1845" s="3" t="s">
        <v>4582</v>
      </c>
      <c r="G1845" s="190">
        <f>LAMIERA!P12</f>
        <v>4.4550000000000001</v>
      </c>
      <c r="I1845" s="190">
        <f t="shared" si="35"/>
        <v>4.4550000000000001</v>
      </c>
    </row>
    <row r="1846" spans="1:9" ht="12.75" customHeight="1">
      <c r="A1846" s="2">
        <v>1810</v>
      </c>
      <c r="B1846" s="3" t="s">
        <v>4583</v>
      </c>
      <c r="C1846" s="3" t="s">
        <v>4584</v>
      </c>
      <c r="D1846" s="3" t="s">
        <v>4585</v>
      </c>
      <c r="E1846" s="3" t="s">
        <v>4586</v>
      </c>
      <c r="G1846" s="190">
        <f>LAMIERA!P12</f>
        <v>4.4550000000000001</v>
      </c>
      <c r="I1846" s="190">
        <f t="shared" ref="I1846:I1912" si="36">IF(F1846="KZ",0,G1846+H1846)</f>
        <v>4.4550000000000001</v>
      </c>
    </row>
    <row r="1847" spans="1:9" ht="12.75" customHeight="1">
      <c r="A1847" s="2">
        <v>1811</v>
      </c>
      <c r="B1847" s="3" t="s">
        <v>4587</v>
      </c>
      <c r="C1847" s="3" t="s">
        <v>4588</v>
      </c>
      <c r="D1847" s="3" t="s">
        <v>4589</v>
      </c>
      <c r="E1847" s="3" t="s">
        <v>4590</v>
      </c>
      <c r="G1847" s="190">
        <f>LAMIERA!P15</f>
        <v>4.3899999999999997</v>
      </c>
      <c r="I1847" s="190">
        <f t="shared" si="36"/>
        <v>4.3899999999999997</v>
      </c>
    </row>
    <row r="1848" spans="1:9" ht="12.75" customHeight="1">
      <c r="A1848" s="2">
        <v>1812</v>
      </c>
      <c r="B1848" s="3" t="s">
        <v>4591</v>
      </c>
      <c r="C1848" s="3" t="s">
        <v>4592</v>
      </c>
      <c r="D1848" s="3"/>
      <c r="E1848" s="3" t="s">
        <v>4593</v>
      </c>
      <c r="F1848" s="357" t="s">
        <v>14747</v>
      </c>
      <c r="I1848" s="190">
        <f t="shared" si="36"/>
        <v>0</v>
      </c>
    </row>
    <row r="1849" spans="1:9" ht="12.75" customHeight="1">
      <c r="A1849" s="2">
        <v>1813</v>
      </c>
      <c r="B1849" s="3" t="s">
        <v>4594</v>
      </c>
      <c r="C1849" s="3" t="s">
        <v>4595</v>
      </c>
      <c r="D1849" s="3" t="s">
        <v>4596</v>
      </c>
      <c r="E1849" s="3" t="s">
        <v>4597</v>
      </c>
      <c r="G1849" s="190">
        <f>LAMIERA!$K$8</f>
        <v>2.15</v>
      </c>
      <c r="I1849" s="190">
        <f t="shared" si="36"/>
        <v>2.15</v>
      </c>
    </row>
    <row r="1850" spans="1:9" ht="12.75" customHeight="1">
      <c r="A1850" s="2">
        <v>1814</v>
      </c>
      <c r="B1850" s="3" t="s">
        <v>4598</v>
      </c>
      <c r="C1850" s="3" t="s">
        <v>4599</v>
      </c>
      <c r="D1850" s="3" t="s">
        <v>4600</v>
      </c>
      <c r="E1850" s="3" t="s">
        <v>4601</v>
      </c>
      <c r="G1850" s="190">
        <f>LAMIERA!L8</f>
        <v>2.2799999999999998</v>
      </c>
      <c r="I1850" s="190">
        <f t="shared" si="36"/>
        <v>2.2799999999999998</v>
      </c>
    </row>
    <row r="1851" spans="1:9" ht="12.75" customHeight="1">
      <c r="A1851" s="2">
        <v>1815</v>
      </c>
      <c r="B1851" s="3" t="s">
        <v>4602</v>
      </c>
      <c r="C1851" s="3" t="s">
        <v>4603</v>
      </c>
      <c r="D1851" s="3" t="s">
        <v>4604</v>
      </c>
      <c r="E1851" s="3" t="s">
        <v>4605</v>
      </c>
      <c r="G1851" s="190">
        <f>LAMIERA!$K$8</f>
        <v>2.15</v>
      </c>
      <c r="I1851" s="190">
        <f t="shared" si="36"/>
        <v>2.15</v>
      </c>
    </row>
    <row r="1852" spans="1:9" ht="12.75" customHeight="1">
      <c r="A1852" s="2">
        <v>1816</v>
      </c>
      <c r="B1852" s="3" t="s">
        <v>4606</v>
      </c>
      <c r="C1852" s="3" t="s">
        <v>4607</v>
      </c>
      <c r="D1852" s="3" t="s">
        <v>4608</v>
      </c>
      <c r="E1852" s="3" t="s">
        <v>4609</v>
      </c>
      <c r="G1852" s="190">
        <f>LAMIERA!L8</f>
        <v>2.2799999999999998</v>
      </c>
      <c r="I1852" s="190">
        <f t="shared" si="36"/>
        <v>2.2799999999999998</v>
      </c>
    </row>
    <row r="1853" spans="1:9" ht="12.75" customHeight="1">
      <c r="A1853" s="2">
        <v>1817</v>
      </c>
      <c r="B1853" s="3" t="s">
        <v>4610</v>
      </c>
      <c r="C1853" s="3" t="s">
        <v>4611</v>
      </c>
      <c r="D1853" s="3" t="s">
        <v>4612</v>
      </c>
      <c r="E1853" s="3" t="s">
        <v>4613</v>
      </c>
      <c r="G1853" s="190">
        <f>LAMIERA!$K$8</f>
        <v>2.15</v>
      </c>
      <c r="I1853" s="190">
        <f t="shared" si="36"/>
        <v>2.15</v>
      </c>
    </row>
    <row r="1854" spans="1:9" ht="12.75" customHeight="1">
      <c r="A1854" s="2">
        <v>1818</v>
      </c>
      <c r="B1854" s="3" t="s">
        <v>4614</v>
      </c>
      <c r="C1854" s="3" t="s">
        <v>4615</v>
      </c>
      <c r="D1854" s="3" t="s">
        <v>4616</v>
      </c>
      <c r="E1854" s="3" t="s">
        <v>4617</v>
      </c>
      <c r="G1854" s="190">
        <f>LAMIERA!$K$8</f>
        <v>2.15</v>
      </c>
      <c r="I1854" s="190">
        <f t="shared" si="36"/>
        <v>2.15</v>
      </c>
    </row>
    <row r="1855" spans="1:9" ht="12.75" customHeight="1">
      <c r="A1855" s="2">
        <v>1819</v>
      </c>
      <c r="B1855" s="3" t="s">
        <v>4618</v>
      </c>
      <c r="C1855" s="3" t="s">
        <v>4619</v>
      </c>
      <c r="D1855" s="3" t="s">
        <v>4620</v>
      </c>
      <c r="E1855" s="3" t="s">
        <v>4621</v>
      </c>
      <c r="G1855" s="190">
        <f>LAMIERA!$K$8</f>
        <v>2.15</v>
      </c>
      <c r="I1855" s="190">
        <f t="shared" si="36"/>
        <v>2.15</v>
      </c>
    </row>
    <row r="1856" spans="1:9" ht="12.75" customHeight="1">
      <c r="A1856" s="2">
        <v>1820</v>
      </c>
      <c r="B1856" s="3" t="s">
        <v>4622</v>
      </c>
      <c r="C1856" s="3" t="s">
        <v>4623</v>
      </c>
      <c r="D1856" s="3" t="s">
        <v>4624</v>
      </c>
      <c r="E1856" s="3" t="s">
        <v>4625</v>
      </c>
      <c r="G1856" s="190">
        <f>LAMIERA!L8</f>
        <v>2.2799999999999998</v>
      </c>
      <c r="I1856" s="190">
        <f t="shared" si="36"/>
        <v>2.2799999999999998</v>
      </c>
    </row>
    <row r="1857" spans="1:9" ht="12.75" customHeight="1">
      <c r="A1857" s="2">
        <v>1821</v>
      </c>
      <c r="B1857" s="3" t="s">
        <v>734</v>
      </c>
      <c r="C1857" s="3" t="s">
        <v>735</v>
      </c>
      <c r="D1857" s="3" t="s">
        <v>736</v>
      </c>
      <c r="E1857" s="3" t="s">
        <v>737</v>
      </c>
      <c r="G1857" s="190">
        <f>LAMIERA!K10</f>
        <v>2.1150000000000002</v>
      </c>
      <c r="I1857" s="190">
        <f t="shared" si="36"/>
        <v>2.1150000000000002</v>
      </c>
    </row>
    <row r="1858" spans="1:9" ht="12.75" customHeight="1">
      <c r="A1858" s="2">
        <v>1822</v>
      </c>
      <c r="B1858" s="3" t="s">
        <v>738</v>
      </c>
      <c r="C1858" s="3" t="s">
        <v>739</v>
      </c>
      <c r="D1858" s="3" t="s">
        <v>740</v>
      </c>
      <c r="E1858" s="3" t="s">
        <v>741</v>
      </c>
      <c r="G1858" s="190">
        <f>LAMIERA!L10</f>
        <v>2.2150000000000003</v>
      </c>
      <c r="I1858" s="190">
        <f t="shared" si="36"/>
        <v>2.2150000000000003</v>
      </c>
    </row>
    <row r="1859" spans="1:9" ht="12.75" customHeight="1">
      <c r="A1859" s="2">
        <v>1823</v>
      </c>
      <c r="B1859" s="3" t="s">
        <v>742</v>
      </c>
      <c r="C1859" s="3" t="s">
        <v>743</v>
      </c>
      <c r="D1859" s="3" t="s">
        <v>744</v>
      </c>
      <c r="E1859" s="3" t="s">
        <v>745</v>
      </c>
      <c r="G1859" s="190">
        <f>LAMIERA!K10</f>
        <v>2.1150000000000002</v>
      </c>
      <c r="I1859" s="190">
        <f t="shared" si="36"/>
        <v>2.1150000000000002</v>
      </c>
    </row>
    <row r="1860" spans="1:9" ht="12.75" customHeight="1">
      <c r="A1860" s="2">
        <v>1824</v>
      </c>
      <c r="B1860" s="3" t="s">
        <v>746</v>
      </c>
      <c r="C1860" s="3" t="s">
        <v>747</v>
      </c>
      <c r="D1860" s="3" t="s">
        <v>748</v>
      </c>
      <c r="E1860" s="3" t="s">
        <v>749</v>
      </c>
      <c r="G1860" s="190">
        <f>LAMIERA!L10</f>
        <v>2.2150000000000003</v>
      </c>
      <c r="I1860" s="190">
        <f t="shared" si="36"/>
        <v>2.2150000000000003</v>
      </c>
    </row>
    <row r="1861" spans="1:9" ht="12.75" customHeight="1">
      <c r="A1861" s="2">
        <v>1825</v>
      </c>
      <c r="B1861" s="3" t="s">
        <v>750</v>
      </c>
      <c r="C1861" s="3" t="s">
        <v>751</v>
      </c>
      <c r="D1861" s="3" t="s">
        <v>752</v>
      </c>
      <c r="E1861" s="3" t="s">
        <v>753</v>
      </c>
      <c r="G1861" s="190">
        <f>LAMIERA!K10</f>
        <v>2.1150000000000002</v>
      </c>
      <c r="I1861" s="190">
        <f t="shared" si="36"/>
        <v>2.1150000000000002</v>
      </c>
    </row>
    <row r="1862" spans="1:9" ht="12.75" customHeight="1">
      <c r="A1862" s="2">
        <v>1826</v>
      </c>
      <c r="B1862" s="3" t="s">
        <v>754</v>
      </c>
      <c r="C1862" s="3" t="s">
        <v>755</v>
      </c>
      <c r="D1862" s="3" t="s">
        <v>756</v>
      </c>
      <c r="E1862" s="3" t="s">
        <v>757</v>
      </c>
      <c r="G1862" s="190">
        <f>LAMIERA!L10</f>
        <v>2.2150000000000003</v>
      </c>
      <c r="I1862" s="190">
        <f t="shared" si="36"/>
        <v>2.2150000000000003</v>
      </c>
    </row>
    <row r="1863" spans="1:9" ht="12.75" customHeight="1">
      <c r="B1863" s="3" t="s">
        <v>615</v>
      </c>
      <c r="C1863" s="3" t="s">
        <v>616</v>
      </c>
      <c r="D1863" s="3" t="s">
        <v>12587</v>
      </c>
      <c r="E1863" s="3" t="s">
        <v>11745</v>
      </c>
      <c r="G1863" s="190">
        <f>LAMIERA!L10</f>
        <v>2.2150000000000003</v>
      </c>
      <c r="I1863" s="190">
        <f t="shared" si="36"/>
        <v>2.2150000000000003</v>
      </c>
    </row>
    <row r="1864" spans="1:9" ht="12.75" customHeight="1">
      <c r="A1864" s="2">
        <v>1827</v>
      </c>
      <c r="B1864" s="3" t="s">
        <v>758</v>
      </c>
      <c r="C1864" s="3" t="s">
        <v>759</v>
      </c>
      <c r="D1864" s="3" t="s">
        <v>760</v>
      </c>
      <c r="E1864" s="3" t="s">
        <v>761</v>
      </c>
      <c r="G1864" s="190">
        <f>LAMIERA!L11</f>
        <v>2.1819999999999999</v>
      </c>
      <c r="I1864" s="190">
        <f t="shared" si="36"/>
        <v>2.1819999999999999</v>
      </c>
    </row>
    <row r="1865" spans="1:9" ht="12.75" customHeight="1">
      <c r="A1865" s="2">
        <v>1828</v>
      </c>
      <c r="B1865" s="3" t="s">
        <v>762</v>
      </c>
      <c r="C1865" s="3" t="s">
        <v>763</v>
      </c>
      <c r="D1865" s="3" t="s">
        <v>764</v>
      </c>
      <c r="E1865" s="3" t="s">
        <v>765</v>
      </c>
      <c r="G1865" s="190">
        <f>LAMIERA!K11</f>
        <v>2.0920000000000001</v>
      </c>
      <c r="I1865" s="190">
        <f t="shared" si="36"/>
        <v>2.0920000000000001</v>
      </c>
    </row>
    <row r="1866" spans="1:9" ht="12.75" customHeight="1">
      <c r="A1866" s="2">
        <v>1829</v>
      </c>
      <c r="B1866" s="3" t="s">
        <v>766</v>
      </c>
      <c r="C1866" s="3" t="s">
        <v>767</v>
      </c>
      <c r="D1866" s="3" t="s">
        <v>768</v>
      </c>
      <c r="E1866" s="3" t="s">
        <v>769</v>
      </c>
      <c r="G1866" s="190">
        <f>LAMIERA!K11</f>
        <v>2.0920000000000001</v>
      </c>
      <c r="I1866" s="190">
        <f t="shared" si="36"/>
        <v>2.0920000000000001</v>
      </c>
    </row>
    <row r="1867" spans="1:9" ht="12.75" customHeight="1">
      <c r="A1867" s="2">
        <v>1830</v>
      </c>
      <c r="B1867" s="3" t="s">
        <v>770</v>
      </c>
      <c r="C1867" s="3" t="s">
        <v>771</v>
      </c>
      <c r="D1867" s="3" t="s">
        <v>772</v>
      </c>
      <c r="E1867" s="3" t="s">
        <v>773</v>
      </c>
      <c r="G1867" s="190">
        <f>LAMIERA!L11</f>
        <v>2.1819999999999999</v>
      </c>
      <c r="I1867" s="190">
        <f t="shared" si="36"/>
        <v>2.1819999999999999</v>
      </c>
    </row>
    <row r="1868" spans="1:9" ht="12.75" customHeight="1">
      <c r="A1868" s="2">
        <v>1831</v>
      </c>
      <c r="B1868" s="3" t="s">
        <v>774</v>
      </c>
      <c r="C1868" s="3" t="s">
        <v>775</v>
      </c>
      <c r="D1868" s="3" t="s">
        <v>776</v>
      </c>
      <c r="E1868" s="3" t="s">
        <v>777</v>
      </c>
      <c r="G1868" s="190">
        <f>LAMIERA!K12</f>
        <v>2.0350000000000001</v>
      </c>
      <c r="I1868" s="190">
        <f t="shared" si="36"/>
        <v>2.0350000000000001</v>
      </c>
    </row>
    <row r="1869" spans="1:9" ht="12.75" customHeight="1">
      <c r="A1869" s="2">
        <v>1832</v>
      </c>
      <c r="B1869" s="3" t="s">
        <v>778</v>
      </c>
      <c r="C1869" s="3" t="s">
        <v>779</v>
      </c>
      <c r="D1869" s="3" t="s">
        <v>780</v>
      </c>
      <c r="E1869" s="3" t="s">
        <v>781</v>
      </c>
      <c r="G1869" s="190">
        <f>LAMIERA!L12</f>
        <v>2.105</v>
      </c>
      <c r="I1869" s="190">
        <f t="shared" si="36"/>
        <v>2.105</v>
      </c>
    </row>
    <row r="1870" spans="1:9" ht="12.75" customHeight="1">
      <c r="A1870" s="2">
        <v>1833</v>
      </c>
      <c r="B1870" s="3" t="s">
        <v>782</v>
      </c>
      <c r="C1870" s="3" t="s">
        <v>783</v>
      </c>
      <c r="D1870" s="3" t="s">
        <v>784</v>
      </c>
      <c r="E1870" s="3" t="s">
        <v>785</v>
      </c>
      <c r="G1870" s="190">
        <f>LAMIERA!K12</f>
        <v>2.0350000000000001</v>
      </c>
      <c r="I1870" s="190">
        <f t="shared" si="36"/>
        <v>2.0350000000000001</v>
      </c>
    </row>
    <row r="1871" spans="1:9" ht="12.75" customHeight="1">
      <c r="A1871" s="2">
        <v>1834</v>
      </c>
      <c r="B1871" s="3" t="s">
        <v>786</v>
      </c>
      <c r="C1871" s="3" t="s">
        <v>787</v>
      </c>
      <c r="D1871" s="3" t="s">
        <v>788</v>
      </c>
      <c r="E1871" s="3" t="s">
        <v>789</v>
      </c>
      <c r="G1871" s="190">
        <f>LAMIERA!L12</f>
        <v>2.105</v>
      </c>
      <c r="I1871" s="190">
        <f t="shared" si="36"/>
        <v>2.105</v>
      </c>
    </row>
    <row r="1872" spans="1:9" ht="12.75" customHeight="1">
      <c r="A1872" s="2">
        <v>1835</v>
      </c>
      <c r="B1872" s="3" t="s">
        <v>790</v>
      </c>
      <c r="C1872" s="3" t="s">
        <v>791</v>
      </c>
      <c r="D1872" s="3" t="s">
        <v>792</v>
      </c>
      <c r="E1872" s="3" t="s">
        <v>793</v>
      </c>
      <c r="G1872" s="190">
        <f>LAMIERA!K12</f>
        <v>2.0350000000000001</v>
      </c>
      <c r="I1872" s="190">
        <f t="shared" si="36"/>
        <v>2.0350000000000001</v>
      </c>
    </row>
    <row r="1873" spans="1:9" ht="12.75" customHeight="1">
      <c r="B1873" s="3" t="s">
        <v>628</v>
      </c>
      <c r="C1873" s="3" t="s">
        <v>629</v>
      </c>
      <c r="D1873" s="3" t="s">
        <v>10865</v>
      </c>
      <c r="E1873" s="3" t="s">
        <v>11745</v>
      </c>
      <c r="G1873" s="190">
        <f>LAMIERA!L12</f>
        <v>2.105</v>
      </c>
      <c r="I1873" s="190">
        <f t="shared" si="36"/>
        <v>2.105</v>
      </c>
    </row>
    <row r="1874" spans="1:9" ht="12.75" customHeight="1">
      <c r="A1874" s="2">
        <v>1836</v>
      </c>
      <c r="B1874" s="3" t="s">
        <v>794</v>
      </c>
      <c r="C1874" s="3" t="s">
        <v>795</v>
      </c>
      <c r="D1874" s="3" t="s">
        <v>796</v>
      </c>
      <c r="E1874" s="3" t="s">
        <v>797</v>
      </c>
      <c r="G1874" s="190">
        <f>LAMIERA!L12</f>
        <v>2.105</v>
      </c>
      <c r="I1874" s="190">
        <f t="shared" si="36"/>
        <v>2.105</v>
      </c>
    </row>
    <row r="1875" spans="1:9" ht="12.75" customHeight="1">
      <c r="A1875" s="2">
        <v>1837</v>
      </c>
      <c r="B1875" s="3" t="s">
        <v>798</v>
      </c>
      <c r="C1875" s="3" t="s">
        <v>799</v>
      </c>
      <c r="D1875" s="3" t="s">
        <v>800</v>
      </c>
      <c r="E1875" s="3" t="s">
        <v>801</v>
      </c>
      <c r="G1875" s="190">
        <f>LAMIERA!K13</f>
        <v>2</v>
      </c>
      <c r="I1875" s="190">
        <f t="shared" si="36"/>
        <v>2</v>
      </c>
    </row>
    <row r="1876" spans="1:9" ht="12.75" customHeight="1">
      <c r="A1876" s="2">
        <v>1838</v>
      </c>
      <c r="B1876" s="3" t="s">
        <v>802</v>
      </c>
      <c r="C1876" s="3" t="s">
        <v>803</v>
      </c>
      <c r="D1876" s="3" t="s">
        <v>804</v>
      </c>
      <c r="E1876" s="3" t="s">
        <v>805</v>
      </c>
      <c r="G1876" s="190">
        <f>LAMIERA!L13</f>
        <v>2.06</v>
      </c>
      <c r="I1876" s="190">
        <f t="shared" si="36"/>
        <v>2.06</v>
      </c>
    </row>
    <row r="1877" spans="1:9" ht="12.75" customHeight="1">
      <c r="A1877" s="2">
        <v>1839</v>
      </c>
      <c r="B1877" s="3" t="s">
        <v>806</v>
      </c>
      <c r="C1877" s="3" t="s">
        <v>807</v>
      </c>
      <c r="D1877" s="3" t="s">
        <v>808</v>
      </c>
      <c r="E1877" s="3" t="s">
        <v>809</v>
      </c>
      <c r="G1877" s="190">
        <f>LAMIERA!K13</f>
        <v>2</v>
      </c>
      <c r="I1877" s="190">
        <f t="shared" si="36"/>
        <v>2</v>
      </c>
    </row>
    <row r="1878" spans="1:9" ht="12.75" customHeight="1">
      <c r="A1878" s="2">
        <v>1840</v>
      </c>
      <c r="B1878" s="3" t="s">
        <v>810</v>
      </c>
      <c r="C1878" s="3" t="s">
        <v>811</v>
      </c>
      <c r="D1878" s="3" t="s">
        <v>812</v>
      </c>
      <c r="E1878" s="3" t="s">
        <v>813</v>
      </c>
      <c r="G1878" s="190">
        <f>LAMIERA!L13</f>
        <v>2.06</v>
      </c>
      <c r="I1878" s="190">
        <f t="shared" si="36"/>
        <v>2.06</v>
      </c>
    </row>
    <row r="1879" spans="1:9" ht="12.75" customHeight="1">
      <c r="A1879" s="2">
        <v>1841</v>
      </c>
      <c r="B1879" s="3" t="s">
        <v>814</v>
      </c>
      <c r="C1879" s="3" t="s">
        <v>815</v>
      </c>
      <c r="D1879" s="3" t="s">
        <v>816</v>
      </c>
      <c r="E1879" s="3" t="s">
        <v>817</v>
      </c>
      <c r="G1879" s="190">
        <f>LAMIERA!K13</f>
        <v>2</v>
      </c>
      <c r="I1879" s="190">
        <f t="shared" si="36"/>
        <v>2</v>
      </c>
    </row>
    <row r="1880" spans="1:9" ht="12.75" customHeight="1">
      <c r="B1880" s="3" t="s">
        <v>617</v>
      </c>
      <c r="C1880" s="3" t="s">
        <v>4599</v>
      </c>
      <c r="D1880" s="3" t="s">
        <v>11419</v>
      </c>
      <c r="E1880" s="3" t="s">
        <v>11745</v>
      </c>
      <c r="G1880" s="190">
        <f>LAMIERA!L13</f>
        <v>2.06</v>
      </c>
      <c r="I1880" s="190">
        <f t="shared" si="36"/>
        <v>2.06</v>
      </c>
    </row>
    <row r="1881" spans="1:9" ht="12.75" customHeight="1">
      <c r="A1881" s="2">
        <v>1842</v>
      </c>
      <c r="B1881" s="3" t="s">
        <v>818</v>
      </c>
      <c r="C1881" s="3" t="s">
        <v>819</v>
      </c>
      <c r="D1881" s="3" t="s">
        <v>820</v>
      </c>
      <c r="E1881" s="3" t="s">
        <v>821</v>
      </c>
      <c r="G1881" s="190">
        <f>LAMIERA!K14</f>
        <v>2</v>
      </c>
      <c r="I1881" s="190">
        <f t="shared" si="36"/>
        <v>2</v>
      </c>
    </row>
    <row r="1882" spans="1:9" ht="12.75" customHeight="1">
      <c r="A1882" s="2">
        <v>1843</v>
      </c>
      <c r="B1882" s="3" t="s">
        <v>822</v>
      </c>
      <c r="C1882" s="3" t="s">
        <v>823</v>
      </c>
      <c r="D1882" s="3" t="s">
        <v>824</v>
      </c>
      <c r="E1882" s="3" t="s">
        <v>825</v>
      </c>
      <c r="G1882" s="190">
        <f>LAMIERA!K14</f>
        <v>2</v>
      </c>
      <c r="I1882" s="190">
        <f t="shared" si="36"/>
        <v>2</v>
      </c>
    </row>
    <row r="1883" spans="1:9" ht="12.75" customHeight="1">
      <c r="A1883" s="2">
        <v>1844</v>
      </c>
      <c r="B1883" s="3" t="s">
        <v>826</v>
      </c>
      <c r="C1883" s="3" t="s">
        <v>827</v>
      </c>
      <c r="D1883" s="3" t="s">
        <v>828</v>
      </c>
      <c r="E1883" s="3" t="s">
        <v>829</v>
      </c>
      <c r="G1883" s="190">
        <f>LAMIERA!K15</f>
        <v>2</v>
      </c>
      <c r="I1883" s="190">
        <f t="shared" si="36"/>
        <v>2</v>
      </c>
    </row>
    <row r="1884" spans="1:9" ht="12.75" customHeight="1">
      <c r="A1884" s="2">
        <v>1845</v>
      </c>
      <c r="B1884" s="3" t="s">
        <v>830</v>
      </c>
      <c r="C1884" s="3" t="s">
        <v>831</v>
      </c>
      <c r="D1884" s="3" t="s">
        <v>832</v>
      </c>
      <c r="E1884" s="3" t="s">
        <v>833</v>
      </c>
      <c r="G1884" s="190">
        <f>LAMIERA!L15</f>
        <v>2.04</v>
      </c>
      <c r="I1884" s="190">
        <f t="shared" si="36"/>
        <v>2.04</v>
      </c>
    </row>
    <row r="1885" spans="1:9" ht="12.75" customHeight="1">
      <c r="A1885" s="2">
        <v>1846</v>
      </c>
      <c r="B1885" s="3" t="s">
        <v>834</v>
      </c>
      <c r="C1885" s="3" t="s">
        <v>835</v>
      </c>
      <c r="D1885" s="3" t="s">
        <v>836</v>
      </c>
      <c r="E1885" s="3" t="s">
        <v>837</v>
      </c>
      <c r="G1885" s="190">
        <f>LAMIERA!K15</f>
        <v>2</v>
      </c>
      <c r="I1885" s="190">
        <f t="shared" si="36"/>
        <v>2</v>
      </c>
    </row>
    <row r="1886" spans="1:9" ht="12.75" customHeight="1">
      <c r="A1886" s="2">
        <v>1847</v>
      </c>
      <c r="B1886" s="3" t="s">
        <v>838</v>
      </c>
      <c r="C1886" s="3" t="s">
        <v>839</v>
      </c>
      <c r="D1886" s="3" t="s">
        <v>840</v>
      </c>
      <c r="E1886" s="3" t="s">
        <v>841</v>
      </c>
      <c r="F1886" s="357" t="s">
        <v>14747</v>
      </c>
      <c r="I1886" s="190">
        <f t="shared" si="36"/>
        <v>0</v>
      </c>
    </row>
    <row r="1887" spans="1:9" ht="12.75" customHeight="1">
      <c r="A1887" s="2">
        <v>1848</v>
      </c>
      <c r="B1887" s="3" t="s">
        <v>842</v>
      </c>
      <c r="C1887" s="3" t="s">
        <v>843</v>
      </c>
      <c r="D1887" s="3" t="s">
        <v>4721</v>
      </c>
      <c r="E1887" s="3" t="s">
        <v>4722</v>
      </c>
      <c r="F1887" s="357" t="s">
        <v>14747</v>
      </c>
      <c r="I1887" s="190">
        <f t="shared" si="36"/>
        <v>0</v>
      </c>
    </row>
    <row r="1888" spans="1:9" ht="12.75" customHeight="1">
      <c r="A1888" s="2">
        <v>1849</v>
      </c>
      <c r="B1888" s="3" t="s">
        <v>4723</v>
      </c>
      <c r="C1888" s="3" t="s">
        <v>4724</v>
      </c>
      <c r="D1888" s="3" t="s">
        <v>8299</v>
      </c>
      <c r="E1888" s="3" t="s">
        <v>8300</v>
      </c>
      <c r="F1888" s="357" t="s">
        <v>14747</v>
      </c>
      <c r="I1888" s="190">
        <f t="shared" si="36"/>
        <v>0</v>
      </c>
    </row>
    <row r="1889" spans="1:9" ht="12.75" customHeight="1">
      <c r="A1889" s="2">
        <v>1850</v>
      </c>
      <c r="B1889" s="3" t="s">
        <v>8301</v>
      </c>
      <c r="C1889" s="3" t="s">
        <v>8302</v>
      </c>
      <c r="D1889" s="3" t="s">
        <v>8303</v>
      </c>
      <c r="E1889" s="3" t="s">
        <v>8304</v>
      </c>
      <c r="F1889" s="357" t="s">
        <v>14747</v>
      </c>
      <c r="I1889" s="190">
        <f t="shared" si="36"/>
        <v>0</v>
      </c>
    </row>
    <row r="1890" spans="1:9" ht="12.75" customHeight="1">
      <c r="A1890" s="2">
        <v>1851</v>
      </c>
      <c r="B1890" s="3" t="s">
        <v>8305</v>
      </c>
      <c r="C1890" s="3" t="s">
        <v>8306</v>
      </c>
      <c r="D1890" s="3" t="s">
        <v>8307</v>
      </c>
      <c r="E1890" s="3" t="s">
        <v>8308</v>
      </c>
      <c r="F1890" s="357" t="s">
        <v>14747</v>
      </c>
      <c r="I1890" s="190">
        <f t="shared" si="36"/>
        <v>0</v>
      </c>
    </row>
    <row r="1891" spans="1:9" ht="12.75" customHeight="1">
      <c r="A1891" s="2">
        <v>1852</v>
      </c>
      <c r="B1891" s="3" t="s">
        <v>8309</v>
      </c>
      <c r="C1891" s="3" t="s">
        <v>8310</v>
      </c>
      <c r="D1891" s="3" t="s">
        <v>8311</v>
      </c>
      <c r="E1891" s="3" t="s">
        <v>8312</v>
      </c>
      <c r="F1891" s="357" t="s">
        <v>14747</v>
      </c>
      <c r="I1891" s="190">
        <f t="shared" si="36"/>
        <v>0</v>
      </c>
    </row>
    <row r="1892" spans="1:9" ht="12.75" customHeight="1">
      <c r="A1892" s="2">
        <v>1853</v>
      </c>
      <c r="B1892" s="3" t="s">
        <v>8313</v>
      </c>
      <c r="C1892" s="3" t="s">
        <v>8314</v>
      </c>
      <c r="D1892" s="3" t="s">
        <v>8315</v>
      </c>
      <c r="E1892" s="3" t="s">
        <v>8316</v>
      </c>
      <c r="F1892" s="357" t="s">
        <v>14747</v>
      </c>
      <c r="I1892" s="190">
        <f t="shared" si="36"/>
        <v>0</v>
      </c>
    </row>
    <row r="1893" spans="1:9" ht="12.75" customHeight="1">
      <c r="A1893" s="2">
        <v>1854</v>
      </c>
      <c r="B1893" s="3" t="s">
        <v>8317</v>
      </c>
      <c r="C1893" s="3" t="s">
        <v>8318</v>
      </c>
      <c r="D1893" s="3"/>
      <c r="E1893" s="3" t="s">
        <v>8319</v>
      </c>
      <c r="F1893" s="357" t="s">
        <v>14747</v>
      </c>
      <c r="I1893" s="190">
        <f t="shared" si="36"/>
        <v>0</v>
      </c>
    </row>
    <row r="1894" spans="1:9" ht="12.75" customHeight="1">
      <c r="A1894" s="2">
        <v>1855</v>
      </c>
      <c r="B1894" s="3" t="s">
        <v>8320</v>
      </c>
      <c r="C1894" s="3" t="s">
        <v>8321</v>
      </c>
      <c r="D1894" s="3" t="s">
        <v>8322</v>
      </c>
      <c r="E1894" s="3" t="s">
        <v>8323</v>
      </c>
      <c r="G1894" s="190">
        <f>LAMIERA!$C$21</f>
        <v>2.5499999999999998</v>
      </c>
      <c r="I1894" s="190">
        <f t="shared" si="36"/>
        <v>2.5499999999999998</v>
      </c>
    </row>
    <row r="1895" spans="1:9" ht="12.75" customHeight="1">
      <c r="A1895" s="2">
        <v>1856</v>
      </c>
      <c r="B1895" s="3" t="s">
        <v>8324</v>
      </c>
      <c r="C1895" s="3" t="s">
        <v>8325</v>
      </c>
      <c r="D1895" s="3" t="s">
        <v>8326</v>
      </c>
      <c r="E1895" s="3" t="s">
        <v>8327</v>
      </c>
      <c r="G1895" s="190">
        <f>LAMIERA!$C$21</f>
        <v>2.5499999999999998</v>
      </c>
      <c r="I1895" s="190">
        <f t="shared" si="36"/>
        <v>2.5499999999999998</v>
      </c>
    </row>
    <row r="1896" spans="1:9" ht="12.75" customHeight="1">
      <c r="A1896" s="2">
        <v>1857</v>
      </c>
      <c r="B1896" s="3" t="s">
        <v>8328</v>
      </c>
      <c r="C1896" s="3" t="s">
        <v>8329</v>
      </c>
      <c r="D1896" s="3" t="s">
        <v>8330</v>
      </c>
      <c r="E1896" s="3" t="s">
        <v>8331</v>
      </c>
      <c r="G1896" s="190">
        <f>LAMIERA!$C$21</f>
        <v>2.5499999999999998</v>
      </c>
      <c r="I1896" s="190">
        <f t="shared" si="36"/>
        <v>2.5499999999999998</v>
      </c>
    </row>
    <row r="1897" spans="1:9" ht="12.75" customHeight="1">
      <c r="A1897" s="2">
        <v>1858</v>
      </c>
      <c r="B1897" s="3" t="s">
        <v>8332</v>
      </c>
      <c r="C1897" s="3" t="s">
        <v>8333</v>
      </c>
      <c r="D1897" s="3" t="s">
        <v>8334</v>
      </c>
      <c r="E1897" s="3" t="s">
        <v>8335</v>
      </c>
      <c r="G1897" s="190">
        <f>LAMIERA!$C$21</f>
        <v>2.5499999999999998</v>
      </c>
      <c r="I1897" s="190">
        <f t="shared" si="36"/>
        <v>2.5499999999999998</v>
      </c>
    </row>
    <row r="1898" spans="1:9" ht="12.75" customHeight="1">
      <c r="A1898" s="2">
        <v>1859</v>
      </c>
      <c r="B1898" s="3" t="s">
        <v>8336</v>
      </c>
      <c r="C1898" s="3" t="s">
        <v>8337</v>
      </c>
      <c r="D1898" s="3" t="s">
        <v>8338</v>
      </c>
      <c r="E1898" s="3" t="s">
        <v>8339</v>
      </c>
      <c r="G1898" s="190">
        <f>LAMIERA!$C$21</f>
        <v>2.5499999999999998</v>
      </c>
      <c r="I1898" s="190">
        <f t="shared" si="36"/>
        <v>2.5499999999999998</v>
      </c>
    </row>
    <row r="1899" spans="1:9" ht="12.75" customHeight="1">
      <c r="A1899" s="2">
        <v>1860</v>
      </c>
      <c r="B1899" s="3" t="s">
        <v>8340</v>
      </c>
      <c r="C1899" s="3" t="s">
        <v>8341</v>
      </c>
      <c r="D1899" s="3" t="s">
        <v>8342</v>
      </c>
      <c r="E1899" s="3" t="s">
        <v>8343</v>
      </c>
      <c r="G1899" s="190">
        <f>LAMIERA!$C$21</f>
        <v>2.5499999999999998</v>
      </c>
      <c r="I1899" s="190">
        <f t="shared" si="36"/>
        <v>2.5499999999999998</v>
      </c>
    </row>
    <row r="1900" spans="1:9" ht="12.75" customHeight="1">
      <c r="A1900" s="2">
        <v>1861</v>
      </c>
      <c r="B1900" s="3" t="s">
        <v>8344</v>
      </c>
      <c r="C1900" s="3" t="s">
        <v>8345</v>
      </c>
      <c r="D1900" s="3" t="s">
        <v>8346</v>
      </c>
      <c r="E1900" s="3" t="s">
        <v>8347</v>
      </c>
      <c r="G1900" s="190">
        <f>LAMIERA!$C$21</f>
        <v>2.5499999999999998</v>
      </c>
      <c r="I1900" s="190">
        <f t="shared" si="36"/>
        <v>2.5499999999999998</v>
      </c>
    </row>
    <row r="1901" spans="1:9" ht="12.75" customHeight="1">
      <c r="A1901" s="2">
        <v>1862</v>
      </c>
      <c r="B1901" s="3" t="s">
        <v>8348</v>
      </c>
      <c r="C1901" s="3" t="s">
        <v>8349</v>
      </c>
      <c r="D1901" s="3" t="s">
        <v>8350</v>
      </c>
      <c r="E1901" s="3" t="s">
        <v>8351</v>
      </c>
      <c r="G1901" s="190">
        <f>LAMIERA!$C$21</f>
        <v>2.5499999999999998</v>
      </c>
      <c r="I1901" s="190">
        <f t="shared" si="36"/>
        <v>2.5499999999999998</v>
      </c>
    </row>
    <row r="1902" spans="1:9" ht="12.75" customHeight="1">
      <c r="A1902" s="2">
        <v>1863</v>
      </c>
      <c r="B1902" s="3" t="s">
        <v>8352</v>
      </c>
      <c r="C1902" s="3" t="s">
        <v>8353</v>
      </c>
      <c r="D1902" s="3" t="s">
        <v>8354</v>
      </c>
      <c r="E1902" s="3" t="s">
        <v>8355</v>
      </c>
      <c r="G1902" s="190">
        <f>LAMIERA!$C$21</f>
        <v>2.5499999999999998</v>
      </c>
      <c r="I1902" s="190">
        <f t="shared" si="36"/>
        <v>2.5499999999999998</v>
      </c>
    </row>
    <row r="1903" spans="1:9" ht="12.75" customHeight="1">
      <c r="A1903" s="2">
        <v>1864</v>
      </c>
      <c r="B1903" s="3" t="s">
        <v>8356</v>
      </c>
      <c r="C1903" s="3" t="s">
        <v>8357</v>
      </c>
      <c r="D1903" s="3" t="s">
        <v>8358</v>
      </c>
      <c r="E1903" s="3" t="s">
        <v>8359</v>
      </c>
      <c r="G1903" s="190">
        <f>LAMIERA!$C$21</f>
        <v>2.5499999999999998</v>
      </c>
      <c r="I1903" s="190">
        <f t="shared" si="36"/>
        <v>2.5499999999999998</v>
      </c>
    </row>
    <row r="1904" spans="1:9" ht="12.75" customHeight="1">
      <c r="A1904" s="2">
        <v>1865</v>
      </c>
      <c r="B1904" s="3" t="s">
        <v>8360</v>
      </c>
      <c r="C1904" s="3" t="s">
        <v>8361</v>
      </c>
      <c r="D1904" s="3" t="s">
        <v>8362</v>
      </c>
      <c r="E1904" s="3" t="s">
        <v>8363</v>
      </c>
      <c r="G1904" s="190">
        <f>LAMIERA!$C$21</f>
        <v>2.5499999999999998</v>
      </c>
      <c r="I1904" s="190">
        <f t="shared" si="36"/>
        <v>2.5499999999999998</v>
      </c>
    </row>
    <row r="1905" spans="1:9" ht="12.75" customHeight="1">
      <c r="A1905" s="2">
        <v>1866</v>
      </c>
      <c r="B1905" s="3" t="s">
        <v>8364</v>
      </c>
      <c r="C1905" s="3" t="s">
        <v>8365</v>
      </c>
      <c r="D1905" s="3" t="s">
        <v>8366</v>
      </c>
      <c r="E1905" s="3" t="s">
        <v>8367</v>
      </c>
      <c r="G1905" s="190">
        <f>LAMIERA!$C$21</f>
        <v>2.5499999999999998</v>
      </c>
      <c r="I1905" s="190">
        <f t="shared" si="36"/>
        <v>2.5499999999999998</v>
      </c>
    </row>
    <row r="1906" spans="1:9" ht="12.75" customHeight="1">
      <c r="A1906" s="2">
        <v>1867</v>
      </c>
      <c r="B1906" s="3" t="s">
        <v>8368</v>
      </c>
      <c r="C1906" s="3" t="s">
        <v>8369</v>
      </c>
      <c r="D1906" s="3" t="s">
        <v>8370</v>
      </c>
      <c r="E1906" s="3" t="s">
        <v>8371</v>
      </c>
      <c r="G1906" s="190">
        <f>LAMIERA!$C$21</f>
        <v>2.5499999999999998</v>
      </c>
      <c r="I1906" s="190">
        <f t="shared" si="36"/>
        <v>2.5499999999999998</v>
      </c>
    </row>
    <row r="1907" spans="1:9" ht="12.75" customHeight="1">
      <c r="A1907" s="2">
        <v>1868</v>
      </c>
      <c r="B1907" s="3" t="s">
        <v>8372</v>
      </c>
      <c r="C1907" s="3" t="s">
        <v>8373</v>
      </c>
      <c r="D1907" s="3" t="s">
        <v>8374</v>
      </c>
      <c r="E1907" s="3" t="s">
        <v>8375</v>
      </c>
      <c r="G1907" s="190">
        <f>LAMIERA!$C$21</f>
        <v>2.5499999999999998</v>
      </c>
      <c r="I1907" s="190">
        <f t="shared" si="36"/>
        <v>2.5499999999999998</v>
      </c>
    </row>
    <row r="1908" spans="1:9" ht="12.75" customHeight="1">
      <c r="A1908" s="2">
        <v>1869</v>
      </c>
      <c r="B1908" s="3" t="s">
        <v>8376</v>
      </c>
      <c r="C1908" s="3" t="s">
        <v>8377</v>
      </c>
      <c r="D1908" s="3" t="s">
        <v>8378</v>
      </c>
      <c r="E1908" s="3" t="s">
        <v>8379</v>
      </c>
      <c r="G1908" s="190">
        <f>LAMIERA!$C$21</f>
        <v>2.5499999999999998</v>
      </c>
      <c r="I1908" s="190">
        <f t="shared" si="36"/>
        <v>2.5499999999999998</v>
      </c>
    </row>
    <row r="1909" spans="1:9" ht="12.75" customHeight="1">
      <c r="A1909" s="2">
        <v>1870</v>
      </c>
      <c r="B1909" s="3" t="s">
        <v>8380</v>
      </c>
      <c r="C1909" s="3" t="s">
        <v>8381</v>
      </c>
      <c r="D1909" s="3" t="s">
        <v>8382</v>
      </c>
      <c r="E1909" s="3" t="s">
        <v>8383</v>
      </c>
      <c r="F1909" s="357" t="s">
        <v>14747</v>
      </c>
      <c r="I1909" s="190">
        <f t="shared" si="36"/>
        <v>0</v>
      </c>
    </row>
    <row r="1910" spans="1:9" ht="12.75" customHeight="1">
      <c r="A1910" s="2">
        <v>1871</v>
      </c>
      <c r="B1910" s="3" t="s">
        <v>8384</v>
      </c>
      <c r="C1910" s="3" t="s">
        <v>8385</v>
      </c>
      <c r="D1910" s="3" t="s">
        <v>8386</v>
      </c>
      <c r="E1910" s="3" t="s">
        <v>8387</v>
      </c>
      <c r="G1910" s="190">
        <f>LAMIERA!$C$21</f>
        <v>2.5499999999999998</v>
      </c>
      <c r="I1910" s="190">
        <f t="shared" si="36"/>
        <v>2.5499999999999998</v>
      </c>
    </row>
    <row r="1911" spans="1:9" ht="12.75" customHeight="1">
      <c r="A1911" s="2">
        <v>1872</v>
      </c>
      <c r="B1911" s="3" t="s">
        <v>8388</v>
      </c>
      <c r="C1911" s="3" t="s">
        <v>8389</v>
      </c>
      <c r="D1911" s="3" t="s">
        <v>8390</v>
      </c>
      <c r="E1911" s="3" t="s">
        <v>8391</v>
      </c>
      <c r="G1911" s="190">
        <f>LAMIERA!$C$21</f>
        <v>2.5499999999999998</v>
      </c>
      <c r="I1911" s="190">
        <f t="shared" si="36"/>
        <v>2.5499999999999998</v>
      </c>
    </row>
    <row r="1912" spans="1:9" ht="12.75" customHeight="1">
      <c r="A1912" s="2">
        <v>1873</v>
      </c>
      <c r="B1912" s="3" t="s">
        <v>8392</v>
      </c>
      <c r="C1912" s="3" t="s">
        <v>8393</v>
      </c>
      <c r="D1912" s="3" t="s">
        <v>8394</v>
      </c>
      <c r="E1912" s="3" t="s">
        <v>8395</v>
      </c>
      <c r="G1912" s="190">
        <f>LAMIERA!$C$21</f>
        <v>2.5499999999999998</v>
      </c>
      <c r="I1912" s="190">
        <f t="shared" si="36"/>
        <v>2.5499999999999998</v>
      </c>
    </row>
    <row r="1913" spans="1:9" ht="12.75" customHeight="1">
      <c r="A1913" s="2">
        <v>1874</v>
      </c>
      <c r="B1913" s="3" t="s">
        <v>8396</v>
      </c>
      <c r="C1913" s="3" t="s">
        <v>8397</v>
      </c>
      <c r="D1913" s="3" t="s">
        <v>8398</v>
      </c>
      <c r="E1913" s="3" t="s">
        <v>8399</v>
      </c>
      <c r="G1913" s="190">
        <f>LAMIERA!$C$21</f>
        <v>2.5499999999999998</v>
      </c>
      <c r="I1913" s="190">
        <f t="shared" ref="I1913:I1977" si="37">IF(F1913="KZ",0,G1913+H1913)</f>
        <v>2.5499999999999998</v>
      </c>
    </row>
    <row r="1914" spans="1:9" ht="12.75" customHeight="1">
      <c r="A1914" s="2">
        <v>1875</v>
      </c>
      <c r="B1914" s="3" t="s">
        <v>8400</v>
      </c>
      <c r="C1914" s="3" t="s">
        <v>8401</v>
      </c>
      <c r="D1914" s="3" t="s">
        <v>8402</v>
      </c>
      <c r="E1914" s="3" t="s">
        <v>8403</v>
      </c>
      <c r="F1914" s="357" t="s">
        <v>14747</v>
      </c>
      <c r="I1914" s="190">
        <f t="shared" si="37"/>
        <v>0</v>
      </c>
    </row>
    <row r="1915" spans="1:9" ht="12.75" customHeight="1">
      <c r="A1915" s="2">
        <v>1876</v>
      </c>
      <c r="B1915" s="3" t="s">
        <v>8404</v>
      </c>
      <c r="C1915" s="3" t="s">
        <v>8405</v>
      </c>
      <c r="D1915" s="3" t="s">
        <v>8406</v>
      </c>
      <c r="E1915" s="3" t="s">
        <v>8407</v>
      </c>
      <c r="F1915" s="357" t="s">
        <v>14747</v>
      </c>
      <c r="I1915" s="190">
        <f t="shared" si="37"/>
        <v>0</v>
      </c>
    </row>
    <row r="1916" spans="1:9" ht="12.75" customHeight="1">
      <c r="A1916" s="2">
        <v>1877</v>
      </c>
      <c r="B1916" s="3" t="s">
        <v>8408</v>
      </c>
      <c r="C1916" s="3" t="s">
        <v>8409</v>
      </c>
      <c r="D1916" s="3" t="s">
        <v>8410</v>
      </c>
      <c r="E1916" s="3" t="s">
        <v>8411</v>
      </c>
      <c r="G1916" s="190">
        <f>LAMIERA!$C$21</f>
        <v>2.5499999999999998</v>
      </c>
      <c r="I1916" s="190">
        <f t="shared" si="37"/>
        <v>2.5499999999999998</v>
      </c>
    </row>
    <row r="1917" spans="1:9" ht="12.75" customHeight="1">
      <c r="A1917" s="2">
        <v>1878</v>
      </c>
      <c r="B1917" s="3" t="s">
        <v>8412</v>
      </c>
      <c r="C1917" s="3" t="s">
        <v>8413</v>
      </c>
      <c r="D1917" s="3" t="s">
        <v>8414</v>
      </c>
      <c r="E1917" s="3" t="s">
        <v>8415</v>
      </c>
      <c r="G1917" s="190">
        <f>LAMIERA!$C$21</f>
        <v>2.5499999999999998</v>
      </c>
      <c r="I1917" s="190">
        <f t="shared" si="37"/>
        <v>2.5499999999999998</v>
      </c>
    </row>
    <row r="1918" spans="1:9" ht="12.75" customHeight="1">
      <c r="A1918" s="2">
        <v>1879</v>
      </c>
      <c r="B1918" s="3" t="s">
        <v>8416</v>
      </c>
      <c r="C1918" s="3" t="s">
        <v>8417</v>
      </c>
      <c r="D1918" s="3" t="s">
        <v>8418</v>
      </c>
      <c r="E1918" s="3" t="s">
        <v>8419</v>
      </c>
      <c r="G1918" s="190">
        <f>LAMIERA!$C$21</f>
        <v>2.5499999999999998</v>
      </c>
      <c r="I1918" s="190">
        <f t="shared" si="37"/>
        <v>2.5499999999999998</v>
      </c>
    </row>
    <row r="1919" spans="1:9" ht="12.75" customHeight="1">
      <c r="A1919" s="2">
        <v>1880</v>
      </c>
      <c r="B1919" s="3" t="s">
        <v>8420</v>
      </c>
      <c r="C1919" s="3" t="s">
        <v>8421</v>
      </c>
      <c r="D1919" s="3" t="s">
        <v>8422</v>
      </c>
      <c r="E1919" s="3" t="s">
        <v>8423</v>
      </c>
      <c r="G1919" s="190">
        <f>LAMIERA!$C$21</f>
        <v>2.5499999999999998</v>
      </c>
      <c r="I1919" s="190">
        <f t="shared" si="37"/>
        <v>2.5499999999999998</v>
      </c>
    </row>
    <row r="1920" spans="1:9" ht="12.75" customHeight="1">
      <c r="A1920" s="2">
        <v>1881</v>
      </c>
      <c r="B1920" s="3" t="s">
        <v>8424</v>
      </c>
      <c r="C1920" s="3" t="s">
        <v>8425</v>
      </c>
      <c r="D1920" s="3" t="s">
        <v>8426</v>
      </c>
      <c r="E1920" s="3" t="s">
        <v>8427</v>
      </c>
      <c r="F1920" s="357" t="s">
        <v>14747</v>
      </c>
      <c r="I1920" s="190">
        <f t="shared" si="37"/>
        <v>0</v>
      </c>
    </row>
    <row r="1921" spans="1:9" ht="12.75" customHeight="1">
      <c r="A1921" s="2">
        <v>1882</v>
      </c>
      <c r="B1921" s="3" t="s">
        <v>8428</v>
      </c>
      <c r="C1921" s="3" t="s">
        <v>4875</v>
      </c>
      <c r="D1921" s="3" t="s">
        <v>4876</v>
      </c>
      <c r="E1921" s="3" t="s">
        <v>4877</v>
      </c>
      <c r="G1921" s="190">
        <f>LAMIERA!$C$21</f>
        <v>2.5499999999999998</v>
      </c>
      <c r="I1921" s="190">
        <f t="shared" si="37"/>
        <v>2.5499999999999998</v>
      </c>
    </row>
    <row r="1922" spans="1:9" ht="12.75" customHeight="1">
      <c r="A1922" s="2">
        <v>1883</v>
      </c>
      <c r="B1922" s="3" t="s">
        <v>4878</v>
      </c>
      <c r="C1922" s="3" t="s">
        <v>4879</v>
      </c>
      <c r="D1922" s="3" t="s">
        <v>4880</v>
      </c>
      <c r="E1922" s="3" t="s">
        <v>4881</v>
      </c>
      <c r="G1922" s="190">
        <f>LAMIERA!$C$21</f>
        <v>2.5499999999999998</v>
      </c>
      <c r="I1922" s="190">
        <f t="shared" si="37"/>
        <v>2.5499999999999998</v>
      </c>
    </row>
    <row r="1923" spans="1:9" ht="12.75" customHeight="1">
      <c r="A1923" s="2">
        <v>1884</v>
      </c>
      <c r="B1923" s="3" t="s">
        <v>4882</v>
      </c>
      <c r="C1923" s="3" t="s">
        <v>4883</v>
      </c>
      <c r="D1923" s="3" t="s">
        <v>4884</v>
      </c>
      <c r="E1923" s="3" t="s">
        <v>4885</v>
      </c>
      <c r="F1923" s="357" t="s">
        <v>14747</v>
      </c>
      <c r="I1923" s="190">
        <f t="shared" si="37"/>
        <v>0</v>
      </c>
    </row>
    <row r="1924" spans="1:9" ht="12.75" customHeight="1">
      <c r="A1924" s="2">
        <v>1885</v>
      </c>
      <c r="B1924" s="3" t="s">
        <v>4886</v>
      </c>
      <c r="C1924" s="3" t="s">
        <v>4887</v>
      </c>
      <c r="D1924" s="3" t="s">
        <v>4888</v>
      </c>
      <c r="E1924" s="3" t="s">
        <v>4889</v>
      </c>
      <c r="F1924" s="357" t="s">
        <v>14747</v>
      </c>
      <c r="I1924" s="190">
        <f t="shared" si="37"/>
        <v>0</v>
      </c>
    </row>
    <row r="1925" spans="1:9" ht="12.75" customHeight="1">
      <c r="A1925" s="2">
        <v>1886</v>
      </c>
      <c r="B1925" s="3" t="s">
        <v>4890</v>
      </c>
      <c r="C1925" s="3" t="s">
        <v>4891</v>
      </c>
      <c r="D1925" s="3" t="s">
        <v>4892</v>
      </c>
      <c r="E1925" s="3" t="s">
        <v>4893</v>
      </c>
      <c r="F1925" s="357" t="s">
        <v>14747</v>
      </c>
      <c r="I1925" s="190">
        <f t="shared" si="37"/>
        <v>0</v>
      </c>
    </row>
    <row r="1926" spans="1:9" ht="12.75" customHeight="1">
      <c r="A1926" s="2">
        <v>1887</v>
      </c>
      <c r="B1926" s="3" t="s">
        <v>4894</v>
      </c>
      <c r="C1926" s="3" t="s">
        <v>4895</v>
      </c>
      <c r="D1926" s="3" t="s">
        <v>4896</v>
      </c>
      <c r="E1926" s="3" t="s">
        <v>4897</v>
      </c>
      <c r="F1926" s="357" t="s">
        <v>14747</v>
      </c>
      <c r="I1926" s="190">
        <f t="shared" si="37"/>
        <v>0</v>
      </c>
    </row>
    <row r="1927" spans="1:9" ht="12.75" customHeight="1">
      <c r="A1927" s="2">
        <v>1888</v>
      </c>
      <c r="B1927" s="3" t="s">
        <v>4898</v>
      </c>
      <c r="C1927" s="3" t="s">
        <v>4899</v>
      </c>
      <c r="D1927" s="3" t="s">
        <v>4900</v>
      </c>
      <c r="E1927" s="3" t="s">
        <v>4901</v>
      </c>
      <c r="F1927" s="357" t="s">
        <v>14747</v>
      </c>
      <c r="I1927" s="190">
        <f t="shared" si="37"/>
        <v>0</v>
      </c>
    </row>
    <row r="1928" spans="1:9" ht="12.75" customHeight="1">
      <c r="A1928" s="2">
        <v>1889</v>
      </c>
      <c r="B1928" s="3" t="s">
        <v>4902</v>
      </c>
      <c r="C1928" s="3" t="s">
        <v>4903</v>
      </c>
      <c r="D1928" s="3" t="s">
        <v>4904</v>
      </c>
      <c r="E1928" s="3" t="s">
        <v>4905</v>
      </c>
      <c r="F1928" s="357" t="s">
        <v>14747</v>
      </c>
      <c r="I1928" s="190">
        <f t="shared" si="37"/>
        <v>0</v>
      </c>
    </row>
    <row r="1929" spans="1:9" ht="12.75" customHeight="1">
      <c r="A1929" s="2">
        <v>1890</v>
      </c>
      <c r="B1929" s="3" t="s">
        <v>4906</v>
      </c>
      <c r="C1929" s="3" t="s">
        <v>4907</v>
      </c>
      <c r="D1929" s="3" t="s">
        <v>4908</v>
      </c>
      <c r="E1929" s="3" t="s">
        <v>4909</v>
      </c>
      <c r="F1929" s="357" t="s">
        <v>14747</v>
      </c>
      <c r="I1929" s="190">
        <f t="shared" si="37"/>
        <v>0</v>
      </c>
    </row>
    <row r="1930" spans="1:9" ht="12.75" customHeight="1">
      <c r="A1930" s="2">
        <v>1891</v>
      </c>
      <c r="B1930" s="3" t="s">
        <v>4910</v>
      </c>
      <c r="C1930" s="3" t="s">
        <v>4911</v>
      </c>
      <c r="D1930" s="3" t="s">
        <v>4912</v>
      </c>
      <c r="E1930" s="3" t="s">
        <v>4913</v>
      </c>
      <c r="F1930" s="357" t="s">
        <v>14747</v>
      </c>
      <c r="I1930" s="190">
        <f t="shared" si="37"/>
        <v>0</v>
      </c>
    </row>
    <row r="1931" spans="1:9" ht="12.75" customHeight="1">
      <c r="A1931" s="2">
        <v>1892</v>
      </c>
      <c r="B1931" s="3" t="s">
        <v>4914</v>
      </c>
      <c r="C1931" s="3" t="s">
        <v>4915</v>
      </c>
      <c r="D1931" s="3" t="s">
        <v>4916</v>
      </c>
      <c r="E1931" s="3" t="s">
        <v>4917</v>
      </c>
      <c r="F1931" s="357" t="s">
        <v>14747</v>
      </c>
      <c r="I1931" s="190">
        <f t="shared" si="37"/>
        <v>0</v>
      </c>
    </row>
    <row r="1932" spans="1:9" ht="12.75" customHeight="1">
      <c r="A1932" s="2">
        <v>1893</v>
      </c>
      <c r="B1932" s="3" t="s">
        <v>4918</v>
      </c>
      <c r="C1932" s="3" t="s">
        <v>4919</v>
      </c>
      <c r="D1932" s="3"/>
      <c r="E1932" s="3" t="s">
        <v>4920</v>
      </c>
      <c r="F1932" s="357" t="s">
        <v>14747</v>
      </c>
      <c r="I1932" s="190">
        <f t="shared" si="37"/>
        <v>0</v>
      </c>
    </row>
    <row r="1933" spans="1:9" ht="12.75" customHeight="1">
      <c r="A1933" s="2">
        <v>1894</v>
      </c>
      <c r="B1933" s="3" t="s">
        <v>4921</v>
      </c>
      <c r="C1933" s="3" t="s">
        <v>4922</v>
      </c>
      <c r="D1933" s="3" t="s">
        <v>4923</v>
      </c>
      <c r="E1933" s="3" t="s">
        <v>4924</v>
      </c>
      <c r="F1933" s="357" t="s">
        <v>14747</v>
      </c>
      <c r="I1933" s="190">
        <f t="shared" si="37"/>
        <v>0</v>
      </c>
    </row>
    <row r="1934" spans="1:9" ht="12.75" customHeight="1">
      <c r="A1934" s="2">
        <v>1895</v>
      </c>
      <c r="B1934" s="3" t="s">
        <v>4925</v>
      </c>
      <c r="C1934" s="3" t="s">
        <v>4926</v>
      </c>
      <c r="D1934" s="3" t="s">
        <v>4927</v>
      </c>
      <c r="E1934" s="3" t="s">
        <v>4928</v>
      </c>
      <c r="F1934" s="357" t="s">
        <v>14747</v>
      </c>
      <c r="I1934" s="190">
        <f t="shared" si="37"/>
        <v>0</v>
      </c>
    </row>
    <row r="1935" spans="1:9" ht="12.75" customHeight="1">
      <c r="A1935" s="2">
        <v>1896</v>
      </c>
      <c r="B1935" s="3" t="s">
        <v>4929</v>
      </c>
      <c r="C1935" s="3" t="s">
        <v>4930</v>
      </c>
      <c r="D1935" s="3" t="s">
        <v>4931</v>
      </c>
      <c r="E1935" s="3" t="s">
        <v>4932</v>
      </c>
      <c r="F1935" s="357" t="s">
        <v>14747</v>
      </c>
      <c r="I1935" s="190">
        <f t="shared" si="37"/>
        <v>0</v>
      </c>
    </row>
    <row r="1936" spans="1:9" ht="12.75" customHeight="1">
      <c r="A1936" s="2">
        <v>1897</v>
      </c>
      <c r="B1936" s="3" t="s">
        <v>4933</v>
      </c>
      <c r="C1936" s="3" t="s">
        <v>4934</v>
      </c>
      <c r="D1936" s="3" t="s">
        <v>4935</v>
      </c>
      <c r="E1936" s="3" t="s">
        <v>4936</v>
      </c>
      <c r="F1936" s="357" t="s">
        <v>14747</v>
      </c>
      <c r="I1936" s="190">
        <f t="shared" si="37"/>
        <v>0</v>
      </c>
    </row>
    <row r="1937" spans="1:9" ht="12.75" customHeight="1">
      <c r="A1937" s="2">
        <v>1898</v>
      </c>
      <c r="B1937" s="3" t="s">
        <v>4937</v>
      </c>
      <c r="C1937" s="3" t="s">
        <v>4938</v>
      </c>
      <c r="D1937" s="3" t="s">
        <v>4939</v>
      </c>
      <c r="E1937" s="3" t="s">
        <v>4940</v>
      </c>
      <c r="F1937" s="357" t="s">
        <v>14747</v>
      </c>
      <c r="I1937" s="190">
        <f t="shared" si="37"/>
        <v>0</v>
      </c>
    </row>
    <row r="1938" spans="1:9" ht="12.75" customHeight="1">
      <c r="A1938" s="2">
        <v>1899</v>
      </c>
      <c r="B1938" s="3" t="s">
        <v>4941</v>
      </c>
      <c r="C1938" s="3" t="s">
        <v>4942</v>
      </c>
      <c r="D1938" s="3" t="s">
        <v>4943</v>
      </c>
      <c r="E1938" s="3" t="s">
        <v>4944</v>
      </c>
      <c r="F1938" s="357" t="s">
        <v>14747</v>
      </c>
      <c r="I1938" s="190">
        <f t="shared" si="37"/>
        <v>0</v>
      </c>
    </row>
    <row r="1939" spans="1:9" ht="12.75" customHeight="1">
      <c r="A1939" s="2">
        <v>1900</v>
      </c>
      <c r="B1939" s="3" t="s">
        <v>4945</v>
      </c>
      <c r="C1939" s="3" t="s">
        <v>4946</v>
      </c>
      <c r="D1939" s="3" t="s">
        <v>4947</v>
      </c>
      <c r="E1939" s="3" t="s">
        <v>4948</v>
      </c>
      <c r="F1939" s="357" t="s">
        <v>14747</v>
      </c>
      <c r="I1939" s="190">
        <f t="shared" si="37"/>
        <v>0</v>
      </c>
    </row>
    <row r="1940" spans="1:9" ht="12.75" customHeight="1">
      <c r="A1940" s="2">
        <v>1901</v>
      </c>
      <c r="B1940" s="3" t="s">
        <v>4949</v>
      </c>
      <c r="C1940" s="3" t="s">
        <v>4950</v>
      </c>
      <c r="D1940" s="3" t="s">
        <v>4951</v>
      </c>
      <c r="E1940" s="3" t="s">
        <v>4952</v>
      </c>
      <c r="F1940" s="357" t="s">
        <v>14747</v>
      </c>
      <c r="I1940" s="190">
        <f t="shared" si="37"/>
        <v>0</v>
      </c>
    </row>
    <row r="1941" spans="1:9" ht="12.75" customHeight="1">
      <c r="A1941" s="2">
        <v>1902</v>
      </c>
      <c r="B1941" s="3" t="s">
        <v>4953</v>
      </c>
      <c r="C1941" s="3" t="s">
        <v>4954</v>
      </c>
      <c r="D1941" s="3" t="s">
        <v>4955</v>
      </c>
      <c r="E1941" s="3" t="s">
        <v>4956</v>
      </c>
      <c r="F1941" s="357" t="s">
        <v>14747</v>
      </c>
      <c r="I1941" s="190">
        <f t="shared" si="37"/>
        <v>0</v>
      </c>
    </row>
    <row r="1942" spans="1:9" ht="12.75" customHeight="1">
      <c r="A1942" s="2">
        <v>1903</v>
      </c>
      <c r="B1942" s="3" t="s">
        <v>4957</v>
      </c>
      <c r="C1942" s="3" t="s">
        <v>4958</v>
      </c>
      <c r="D1942" s="3" t="s">
        <v>4959</v>
      </c>
      <c r="E1942" s="3" t="s">
        <v>4960</v>
      </c>
      <c r="F1942" s="357" t="s">
        <v>14747</v>
      </c>
      <c r="I1942" s="190">
        <f t="shared" si="37"/>
        <v>0</v>
      </c>
    </row>
    <row r="1943" spans="1:9" ht="12.75" customHeight="1">
      <c r="A1943" s="2">
        <v>1904</v>
      </c>
      <c r="B1943" s="3" t="s">
        <v>4961</v>
      </c>
      <c r="C1943" s="3" t="s">
        <v>4962</v>
      </c>
      <c r="D1943" s="3" t="s">
        <v>4963</v>
      </c>
      <c r="E1943" s="3" t="s">
        <v>4964</v>
      </c>
      <c r="F1943" s="357" t="s">
        <v>14747</v>
      </c>
      <c r="I1943" s="190">
        <f t="shared" si="37"/>
        <v>0</v>
      </c>
    </row>
    <row r="1944" spans="1:9" ht="12.75" customHeight="1">
      <c r="A1944" s="2">
        <v>1905</v>
      </c>
      <c r="B1944" s="3" t="s">
        <v>4965</v>
      </c>
      <c r="C1944" s="3" t="s">
        <v>4966</v>
      </c>
      <c r="D1944" s="3" t="s">
        <v>4967</v>
      </c>
      <c r="E1944" s="3" t="s">
        <v>4968</v>
      </c>
      <c r="F1944" s="357" t="s">
        <v>14747</v>
      </c>
      <c r="I1944" s="190">
        <f t="shared" si="37"/>
        <v>0</v>
      </c>
    </row>
    <row r="1945" spans="1:9" ht="12.75" customHeight="1">
      <c r="A1945" s="2">
        <v>1906</v>
      </c>
      <c r="B1945" s="3" t="s">
        <v>4969</v>
      </c>
      <c r="C1945" s="3" t="s">
        <v>4970</v>
      </c>
      <c r="D1945" s="3" t="s">
        <v>12116</v>
      </c>
      <c r="E1945" s="3" t="s">
        <v>12117</v>
      </c>
      <c r="F1945" s="357" t="s">
        <v>14747</v>
      </c>
      <c r="I1945" s="190">
        <f t="shared" si="37"/>
        <v>0</v>
      </c>
    </row>
    <row r="1946" spans="1:9" ht="12.75" customHeight="1">
      <c r="A1946" s="2">
        <v>1907</v>
      </c>
      <c r="B1946" s="3" t="s">
        <v>12118</v>
      </c>
      <c r="C1946" s="3" t="s">
        <v>12119</v>
      </c>
      <c r="D1946" s="3"/>
      <c r="E1946" s="3" t="s">
        <v>12120</v>
      </c>
      <c r="F1946" s="357" t="s">
        <v>14747</v>
      </c>
      <c r="I1946" s="190">
        <f t="shared" si="37"/>
        <v>0</v>
      </c>
    </row>
    <row r="1947" spans="1:9" ht="12.75" customHeight="1">
      <c r="A1947" s="2">
        <v>1908</v>
      </c>
      <c r="B1947" s="3" t="s">
        <v>12121</v>
      </c>
      <c r="C1947" s="3" t="s">
        <v>12122</v>
      </c>
      <c r="D1947" s="3" t="s">
        <v>12123</v>
      </c>
      <c r="E1947" s="3" t="s">
        <v>12124</v>
      </c>
      <c r="F1947" s="357" t="s">
        <v>14747</v>
      </c>
      <c r="G1947" s="190">
        <f>LAMIERA!$C$23</f>
        <v>0</v>
      </c>
      <c r="I1947" s="190">
        <f t="shared" si="37"/>
        <v>0</v>
      </c>
    </row>
    <row r="1948" spans="1:9" ht="12.75" customHeight="1">
      <c r="A1948" s="2">
        <v>1909</v>
      </c>
      <c r="B1948" s="3" t="s">
        <v>12125</v>
      </c>
      <c r="C1948" s="3" t="s">
        <v>12126</v>
      </c>
      <c r="D1948" s="3" t="s">
        <v>12127</v>
      </c>
      <c r="E1948" s="3" t="s">
        <v>12128</v>
      </c>
      <c r="F1948" s="357" t="s">
        <v>14747</v>
      </c>
      <c r="G1948" s="190">
        <f>LAMIERA!$C$23</f>
        <v>0</v>
      </c>
      <c r="I1948" s="190">
        <f t="shared" si="37"/>
        <v>0</v>
      </c>
    </row>
    <row r="1949" spans="1:9" ht="12.75" customHeight="1">
      <c r="A1949" s="2">
        <v>1910</v>
      </c>
      <c r="B1949" s="3" t="s">
        <v>12129</v>
      </c>
      <c r="C1949" s="3" t="s">
        <v>12130</v>
      </c>
      <c r="D1949" s="3" t="s">
        <v>12131</v>
      </c>
      <c r="E1949" s="3" t="s">
        <v>12132</v>
      </c>
      <c r="F1949" s="357" t="s">
        <v>14747</v>
      </c>
      <c r="G1949" s="190">
        <f>LAMIERA!$C$23</f>
        <v>0</v>
      </c>
      <c r="I1949" s="190">
        <f t="shared" si="37"/>
        <v>0</v>
      </c>
    </row>
    <row r="1950" spans="1:9" ht="12.75" customHeight="1">
      <c r="A1950" s="2">
        <v>1911</v>
      </c>
      <c r="B1950" s="3" t="s">
        <v>12133</v>
      </c>
      <c r="C1950" s="3" t="s">
        <v>12134</v>
      </c>
      <c r="D1950" s="3" t="s">
        <v>12135</v>
      </c>
      <c r="E1950" s="3" t="s">
        <v>12136</v>
      </c>
      <c r="F1950" s="357" t="s">
        <v>14747</v>
      </c>
      <c r="G1950" s="190">
        <f>LAMIERA!$C$23</f>
        <v>0</v>
      </c>
      <c r="I1950" s="190">
        <f t="shared" si="37"/>
        <v>0</v>
      </c>
    </row>
    <row r="1951" spans="1:9" ht="12.75" customHeight="1">
      <c r="A1951" s="2">
        <v>1912</v>
      </c>
      <c r="B1951" s="3" t="s">
        <v>12137</v>
      </c>
      <c r="C1951" s="3" t="s">
        <v>12138</v>
      </c>
      <c r="D1951" s="3" t="s">
        <v>12139</v>
      </c>
      <c r="E1951" s="3" t="s">
        <v>12140</v>
      </c>
      <c r="F1951" s="357" t="s">
        <v>14747</v>
      </c>
      <c r="G1951" s="190">
        <f>LAMIERA!$C$23</f>
        <v>0</v>
      </c>
      <c r="I1951" s="190">
        <f t="shared" si="37"/>
        <v>0</v>
      </c>
    </row>
    <row r="1952" spans="1:9" ht="12.75" customHeight="1">
      <c r="A1952" s="2">
        <v>1913</v>
      </c>
      <c r="B1952" s="3" t="s">
        <v>12141</v>
      </c>
      <c r="C1952" s="3" t="s">
        <v>12142</v>
      </c>
      <c r="D1952" s="3" t="s">
        <v>12143</v>
      </c>
      <c r="E1952" s="3" t="s">
        <v>12144</v>
      </c>
      <c r="F1952" s="357" t="s">
        <v>14747</v>
      </c>
      <c r="G1952" s="190">
        <f>LAMIERA!$C$23</f>
        <v>0</v>
      </c>
      <c r="I1952" s="190">
        <f t="shared" si="37"/>
        <v>0</v>
      </c>
    </row>
    <row r="1953" spans="1:9" ht="12.75" customHeight="1">
      <c r="A1953" s="2">
        <v>1914</v>
      </c>
      <c r="B1953" s="3" t="s">
        <v>12145</v>
      </c>
      <c r="C1953" s="3" t="s">
        <v>12146</v>
      </c>
      <c r="D1953" s="3" t="s">
        <v>12147</v>
      </c>
      <c r="E1953" s="3" t="s">
        <v>12148</v>
      </c>
      <c r="F1953" s="357" t="s">
        <v>14747</v>
      </c>
      <c r="G1953" s="190">
        <f>LAMIERA!$C$23</f>
        <v>0</v>
      </c>
      <c r="I1953" s="190">
        <f t="shared" si="37"/>
        <v>0</v>
      </c>
    </row>
    <row r="1954" spans="1:9" ht="12.75" customHeight="1">
      <c r="A1954" s="2">
        <v>1915</v>
      </c>
      <c r="B1954" s="3" t="s">
        <v>12149</v>
      </c>
      <c r="C1954" s="3" t="s">
        <v>12150</v>
      </c>
      <c r="D1954" s="3" t="s">
        <v>12151</v>
      </c>
      <c r="E1954" s="3" t="s">
        <v>12152</v>
      </c>
      <c r="F1954" s="357" t="s">
        <v>14747</v>
      </c>
      <c r="G1954" s="190">
        <f>LAMIERA!$C$23</f>
        <v>0</v>
      </c>
      <c r="I1954" s="190">
        <f t="shared" si="37"/>
        <v>0</v>
      </c>
    </row>
    <row r="1955" spans="1:9" ht="12.75" customHeight="1">
      <c r="A1955" s="2">
        <v>1916</v>
      </c>
      <c r="B1955" s="3" t="s">
        <v>12153</v>
      </c>
      <c r="C1955" s="3" t="s">
        <v>12154</v>
      </c>
      <c r="D1955" s="3" t="s">
        <v>12155</v>
      </c>
      <c r="E1955" s="3" t="s">
        <v>12156</v>
      </c>
      <c r="F1955" s="357" t="s">
        <v>14747</v>
      </c>
      <c r="G1955" s="190">
        <f>LAMIERA!$C$23</f>
        <v>0</v>
      </c>
      <c r="I1955" s="190">
        <f t="shared" si="37"/>
        <v>0</v>
      </c>
    </row>
    <row r="1956" spans="1:9" ht="12.75" customHeight="1">
      <c r="A1956" s="2">
        <v>1917</v>
      </c>
      <c r="B1956" s="3" t="s">
        <v>12157</v>
      </c>
      <c r="C1956" s="3" t="s">
        <v>12158</v>
      </c>
      <c r="D1956" s="3" t="s">
        <v>12159</v>
      </c>
      <c r="E1956" s="3" t="s">
        <v>12160</v>
      </c>
      <c r="F1956" s="357" t="s">
        <v>14747</v>
      </c>
      <c r="G1956" s="190">
        <f>LAMIERA!$C$23</f>
        <v>0</v>
      </c>
      <c r="I1956" s="190">
        <f t="shared" si="37"/>
        <v>0</v>
      </c>
    </row>
    <row r="1957" spans="1:9" ht="12.75" customHeight="1">
      <c r="A1957" s="2">
        <v>1918</v>
      </c>
      <c r="B1957" s="3" t="s">
        <v>12161</v>
      </c>
      <c r="C1957" s="3" t="s">
        <v>12162</v>
      </c>
      <c r="D1957" s="3" t="s">
        <v>8642</v>
      </c>
      <c r="E1957" s="3" t="s">
        <v>8643</v>
      </c>
      <c r="F1957" s="357" t="s">
        <v>14747</v>
      </c>
      <c r="G1957" s="190">
        <f>LAMIERA!$C$23</f>
        <v>0</v>
      </c>
      <c r="I1957" s="190">
        <f t="shared" si="37"/>
        <v>0</v>
      </c>
    </row>
    <row r="1958" spans="1:9" ht="12.75" customHeight="1">
      <c r="A1958" s="2">
        <v>1919</v>
      </c>
      <c r="B1958" s="3" t="s">
        <v>8644</v>
      </c>
      <c r="C1958" s="3" t="s">
        <v>8645</v>
      </c>
      <c r="D1958" s="3" t="s">
        <v>8646</v>
      </c>
      <c r="E1958" s="3" t="s">
        <v>8647</v>
      </c>
      <c r="F1958" s="357" t="s">
        <v>14747</v>
      </c>
      <c r="G1958" s="190">
        <f>LAMIERA!$C$23</f>
        <v>0</v>
      </c>
      <c r="I1958" s="190">
        <f t="shared" si="37"/>
        <v>0</v>
      </c>
    </row>
    <row r="1959" spans="1:9" ht="12.75" customHeight="1">
      <c r="A1959" s="2">
        <v>1920</v>
      </c>
      <c r="B1959" s="3" t="s">
        <v>8648</v>
      </c>
      <c r="C1959" s="3" t="s">
        <v>8649</v>
      </c>
      <c r="D1959" s="3" t="s">
        <v>8650</v>
      </c>
      <c r="E1959" s="3" t="s">
        <v>8651</v>
      </c>
      <c r="F1959" s="357" t="s">
        <v>14747</v>
      </c>
      <c r="G1959" s="190">
        <f>LAMIERA!$C$23</f>
        <v>0</v>
      </c>
      <c r="I1959" s="190">
        <f t="shared" si="37"/>
        <v>0</v>
      </c>
    </row>
    <row r="1960" spans="1:9" ht="12.75" customHeight="1">
      <c r="A1960" s="2">
        <v>1921</v>
      </c>
      <c r="B1960" s="3" t="s">
        <v>8652</v>
      </c>
      <c r="C1960" s="3" t="s">
        <v>8653</v>
      </c>
      <c r="D1960" s="3" t="s">
        <v>8654</v>
      </c>
      <c r="E1960" s="3" t="s">
        <v>8655</v>
      </c>
      <c r="F1960" s="357" t="s">
        <v>14747</v>
      </c>
      <c r="G1960" s="190">
        <f>LAMIERA!$C$23</f>
        <v>0</v>
      </c>
      <c r="I1960" s="190">
        <f t="shared" si="37"/>
        <v>0</v>
      </c>
    </row>
    <row r="1961" spans="1:9" ht="12.75" customHeight="1">
      <c r="A1961" s="2">
        <v>1922</v>
      </c>
      <c r="B1961" s="3" t="s">
        <v>8656</v>
      </c>
      <c r="C1961" s="3" t="s">
        <v>8657</v>
      </c>
      <c r="D1961" s="3" t="s">
        <v>8658</v>
      </c>
      <c r="E1961" s="3" t="s">
        <v>8659</v>
      </c>
      <c r="F1961" s="357" t="s">
        <v>14747</v>
      </c>
      <c r="G1961" s="190">
        <f>LAMIERA!$C$23</f>
        <v>0</v>
      </c>
      <c r="I1961" s="190">
        <f t="shared" si="37"/>
        <v>0</v>
      </c>
    </row>
    <row r="1962" spans="1:9" ht="12.75" customHeight="1">
      <c r="A1962" s="2">
        <v>1923</v>
      </c>
      <c r="B1962" s="3" t="s">
        <v>8660</v>
      </c>
      <c r="C1962" s="3" t="s">
        <v>8661</v>
      </c>
      <c r="D1962" s="3" t="s">
        <v>8662</v>
      </c>
      <c r="E1962" s="3" t="s">
        <v>8663</v>
      </c>
      <c r="F1962" s="357" t="s">
        <v>14747</v>
      </c>
      <c r="G1962" s="190">
        <f>LAMIERA!$C$23</f>
        <v>0</v>
      </c>
      <c r="I1962" s="190">
        <f t="shared" si="37"/>
        <v>0</v>
      </c>
    </row>
    <row r="1963" spans="1:9" ht="12.75" customHeight="1">
      <c r="A1963" s="2">
        <v>1924</v>
      </c>
      <c r="B1963" s="3" t="s">
        <v>8664</v>
      </c>
      <c r="C1963" s="3" t="s">
        <v>8665</v>
      </c>
      <c r="D1963" s="3" t="s">
        <v>8666</v>
      </c>
      <c r="E1963" s="3" t="s">
        <v>8667</v>
      </c>
      <c r="F1963" s="357" t="s">
        <v>14747</v>
      </c>
      <c r="G1963" s="190">
        <f>LAMIERA!$C$23</f>
        <v>0</v>
      </c>
      <c r="I1963" s="190">
        <f t="shared" si="37"/>
        <v>0</v>
      </c>
    </row>
    <row r="1964" spans="1:9" ht="12.75" customHeight="1">
      <c r="A1964" s="2">
        <v>1925</v>
      </c>
      <c r="B1964" s="3" t="s">
        <v>8668</v>
      </c>
      <c r="C1964" s="3" t="s">
        <v>8669</v>
      </c>
      <c r="D1964" s="3"/>
      <c r="E1964" s="3" t="s">
        <v>8670</v>
      </c>
      <c r="F1964" s="357" t="s">
        <v>14747</v>
      </c>
      <c r="I1964" s="190">
        <f t="shared" si="37"/>
        <v>0</v>
      </c>
    </row>
    <row r="1965" spans="1:9" ht="12.75" customHeight="1">
      <c r="A1965" s="2">
        <v>1926</v>
      </c>
      <c r="B1965" s="3" t="s">
        <v>596</v>
      </c>
      <c r="C1965" s="3" t="s">
        <v>8669</v>
      </c>
      <c r="D1965" s="3" t="s">
        <v>11017</v>
      </c>
      <c r="E1965" s="3" t="s">
        <v>11745</v>
      </c>
      <c r="F1965" s="357" t="s">
        <v>14747</v>
      </c>
      <c r="I1965" s="190">
        <f t="shared" si="37"/>
        <v>0</v>
      </c>
    </row>
    <row r="1966" spans="1:9" ht="12.75" customHeight="1">
      <c r="A1966" s="2">
        <v>1927</v>
      </c>
      <c r="B1966" s="3" t="s">
        <v>8671</v>
      </c>
      <c r="C1966" s="3" t="s">
        <v>8672</v>
      </c>
      <c r="D1966" s="3" t="s">
        <v>8673</v>
      </c>
      <c r="E1966" s="3" t="s">
        <v>8674</v>
      </c>
      <c r="F1966" s="357" t="s">
        <v>14747</v>
      </c>
      <c r="I1966" s="190">
        <f t="shared" si="37"/>
        <v>0</v>
      </c>
    </row>
    <row r="1967" spans="1:9" ht="12.75" customHeight="1">
      <c r="A1967" s="2">
        <v>1928</v>
      </c>
      <c r="B1967" s="3" t="s">
        <v>8675</v>
      </c>
      <c r="C1967" s="3" t="s">
        <v>8676</v>
      </c>
      <c r="D1967" s="3"/>
      <c r="E1967" s="3" t="s">
        <v>8677</v>
      </c>
      <c r="F1967" s="357" t="s">
        <v>14747</v>
      </c>
      <c r="I1967" s="190">
        <f t="shared" si="37"/>
        <v>0</v>
      </c>
    </row>
    <row r="1968" spans="1:9" ht="12.75" customHeight="1">
      <c r="A1968" s="2">
        <v>1929</v>
      </c>
      <c r="B1968" s="3" t="s">
        <v>8678</v>
      </c>
      <c r="C1968" s="3" t="s">
        <v>8679</v>
      </c>
      <c r="D1968" s="3"/>
      <c r="E1968" s="3" t="s">
        <v>8680</v>
      </c>
      <c r="F1968" s="357" t="s">
        <v>14747</v>
      </c>
      <c r="I1968" s="190">
        <f t="shared" si="37"/>
        <v>0</v>
      </c>
    </row>
    <row r="1969" spans="1:9" ht="12.75" customHeight="1">
      <c r="A1969" s="2">
        <v>1930</v>
      </c>
      <c r="B1969" s="3" t="s">
        <v>8681</v>
      </c>
      <c r="C1969" s="3" t="s">
        <v>8682</v>
      </c>
      <c r="D1969" s="3"/>
      <c r="E1969" s="3" t="s">
        <v>8683</v>
      </c>
      <c r="F1969" s="357" t="s">
        <v>14747</v>
      </c>
      <c r="I1969" s="190">
        <f t="shared" si="37"/>
        <v>0</v>
      </c>
    </row>
    <row r="1970" spans="1:9" ht="12.75" customHeight="1">
      <c r="A1970" s="2">
        <v>1931</v>
      </c>
      <c r="B1970" s="3" t="s">
        <v>8684</v>
      </c>
      <c r="C1970" s="3" t="s">
        <v>8685</v>
      </c>
      <c r="D1970" s="3" t="s">
        <v>8686</v>
      </c>
      <c r="E1970" s="3" t="s">
        <v>8687</v>
      </c>
      <c r="F1970" s="357" t="s">
        <v>14747</v>
      </c>
      <c r="I1970" s="190">
        <f t="shared" si="37"/>
        <v>0</v>
      </c>
    </row>
    <row r="1971" spans="1:9" ht="12.75" customHeight="1">
      <c r="A1971" s="2">
        <v>1932</v>
      </c>
      <c r="B1971" s="3" t="s">
        <v>8688</v>
      </c>
      <c r="C1971" s="3" t="s">
        <v>8689</v>
      </c>
      <c r="D1971" s="3" t="s">
        <v>8690</v>
      </c>
      <c r="E1971" s="3" t="s">
        <v>8691</v>
      </c>
      <c r="F1971" s="357" t="s">
        <v>14747</v>
      </c>
      <c r="I1971" s="190">
        <f t="shared" si="37"/>
        <v>0</v>
      </c>
    </row>
    <row r="1972" spans="1:9" ht="12.75" customHeight="1">
      <c r="A1972" s="2">
        <v>1933</v>
      </c>
      <c r="B1972" s="3" t="s">
        <v>8692</v>
      </c>
      <c r="C1972" s="3" t="s">
        <v>8693</v>
      </c>
      <c r="D1972" s="3" t="s">
        <v>8694</v>
      </c>
      <c r="E1972" s="3" t="s">
        <v>8695</v>
      </c>
      <c r="F1972" s="357" t="s">
        <v>14747</v>
      </c>
      <c r="I1972" s="190">
        <f t="shared" si="37"/>
        <v>0</v>
      </c>
    </row>
    <row r="1973" spans="1:9" ht="12.75" customHeight="1">
      <c r="A1973" s="2">
        <v>1934</v>
      </c>
      <c r="B1973" s="3" t="s">
        <v>8696</v>
      </c>
      <c r="C1973" s="3" t="s">
        <v>8697</v>
      </c>
      <c r="D1973" s="3" t="s">
        <v>8698</v>
      </c>
      <c r="E1973" s="3" t="s">
        <v>8699</v>
      </c>
      <c r="F1973" s="357" t="s">
        <v>14747</v>
      </c>
      <c r="I1973" s="190">
        <f t="shared" si="37"/>
        <v>0</v>
      </c>
    </row>
    <row r="1974" spans="1:9" ht="12.75" customHeight="1">
      <c r="A1974" s="2">
        <v>1935</v>
      </c>
      <c r="B1974" s="3" t="s">
        <v>8700</v>
      </c>
      <c r="C1974" s="3" t="s">
        <v>8701</v>
      </c>
      <c r="D1974" s="3" t="s">
        <v>8702</v>
      </c>
      <c r="E1974" s="3" t="s">
        <v>8703</v>
      </c>
      <c r="F1974" s="357" t="s">
        <v>14747</v>
      </c>
      <c r="I1974" s="190">
        <f t="shared" si="37"/>
        <v>0</v>
      </c>
    </row>
    <row r="1975" spans="1:9" ht="12.75" customHeight="1">
      <c r="A1975" s="2">
        <v>1936</v>
      </c>
      <c r="B1975" s="3" t="s">
        <v>8704</v>
      </c>
      <c r="C1975" s="3" t="s">
        <v>8705</v>
      </c>
      <c r="D1975" s="3" t="s">
        <v>8706</v>
      </c>
      <c r="E1975" s="3" t="s">
        <v>8707</v>
      </c>
      <c r="F1975" s="357" t="s">
        <v>14747</v>
      </c>
      <c r="I1975" s="190">
        <f t="shared" si="37"/>
        <v>0</v>
      </c>
    </row>
    <row r="1976" spans="1:9" ht="12.75" customHeight="1">
      <c r="A1976" s="2">
        <v>1937</v>
      </c>
      <c r="B1976" s="3" t="s">
        <v>8708</v>
      </c>
      <c r="C1976" s="3" t="s">
        <v>8709</v>
      </c>
      <c r="D1976" s="3" t="s">
        <v>8710</v>
      </c>
      <c r="E1976" s="3" t="s">
        <v>8711</v>
      </c>
      <c r="F1976" s="357" t="s">
        <v>14747</v>
      </c>
      <c r="I1976" s="190">
        <f t="shared" si="37"/>
        <v>0</v>
      </c>
    </row>
    <row r="1977" spans="1:9" ht="12.75" customHeight="1">
      <c r="A1977" s="2">
        <v>1938</v>
      </c>
      <c r="B1977" s="3" t="s">
        <v>8712</v>
      </c>
      <c r="C1977" s="3" t="s">
        <v>8713</v>
      </c>
      <c r="D1977" s="3"/>
      <c r="E1977" s="3" t="s">
        <v>8714</v>
      </c>
      <c r="F1977" s="357" t="s">
        <v>14747</v>
      </c>
      <c r="I1977" s="190">
        <f t="shared" si="37"/>
        <v>0</v>
      </c>
    </row>
    <row r="1978" spans="1:9" ht="12.75" customHeight="1">
      <c r="A1978" s="2">
        <v>1939</v>
      </c>
      <c r="B1978" s="3" t="s">
        <v>8715</v>
      </c>
      <c r="C1978" s="3" t="s">
        <v>8716</v>
      </c>
      <c r="D1978" s="3" t="s">
        <v>8717</v>
      </c>
      <c r="E1978" s="3" t="s">
        <v>8718</v>
      </c>
      <c r="F1978" s="357" t="s">
        <v>14747</v>
      </c>
      <c r="I1978" s="190">
        <f t="shared" ref="I1978:I2042" si="38">IF(F1978="KZ",0,G1978+H1978)</f>
        <v>0</v>
      </c>
    </row>
    <row r="1979" spans="1:9" ht="12.75" customHeight="1">
      <c r="A1979" s="2">
        <v>1940</v>
      </c>
      <c r="B1979" s="3" t="s">
        <v>8719</v>
      </c>
      <c r="C1979" s="3" t="s">
        <v>8720</v>
      </c>
      <c r="D1979" s="3" t="s">
        <v>8721</v>
      </c>
      <c r="E1979" s="3" t="s">
        <v>8722</v>
      </c>
      <c r="F1979" s="357" t="s">
        <v>14747</v>
      </c>
      <c r="I1979" s="190">
        <f t="shared" si="38"/>
        <v>0</v>
      </c>
    </row>
    <row r="1980" spans="1:9" ht="12.75" customHeight="1">
      <c r="A1980" s="2">
        <v>1941</v>
      </c>
      <c r="B1980" s="3" t="s">
        <v>8723</v>
      </c>
      <c r="C1980" s="3" t="s">
        <v>8724</v>
      </c>
      <c r="D1980" s="3" t="s">
        <v>8725</v>
      </c>
      <c r="E1980" s="3" t="s">
        <v>8726</v>
      </c>
      <c r="F1980" s="357" t="s">
        <v>14747</v>
      </c>
      <c r="I1980" s="190">
        <f t="shared" si="38"/>
        <v>0</v>
      </c>
    </row>
    <row r="1981" spans="1:9" ht="12.75" customHeight="1">
      <c r="A1981" s="2">
        <v>1942</v>
      </c>
      <c r="B1981" s="3" t="s">
        <v>8727</v>
      </c>
      <c r="C1981" s="3" t="s">
        <v>8728</v>
      </c>
      <c r="D1981" s="3" t="s">
        <v>8729</v>
      </c>
      <c r="E1981" s="3" t="s">
        <v>8730</v>
      </c>
      <c r="F1981" s="357" t="s">
        <v>14747</v>
      </c>
      <c r="I1981" s="190">
        <f t="shared" si="38"/>
        <v>0</v>
      </c>
    </row>
    <row r="1982" spans="1:9" ht="12.75" customHeight="1">
      <c r="A1982" s="2">
        <v>1943</v>
      </c>
      <c r="B1982" s="3" t="s">
        <v>8731</v>
      </c>
      <c r="C1982" s="3" t="s">
        <v>8732</v>
      </c>
      <c r="D1982" s="3" t="s">
        <v>8733</v>
      </c>
      <c r="E1982" s="3" t="s">
        <v>8734</v>
      </c>
      <c r="F1982" s="357" t="s">
        <v>14747</v>
      </c>
      <c r="I1982" s="190">
        <f t="shared" si="38"/>
        <v>0</v>
      </c>
    </row>
    <row r="1983" spans="1:9" ht="12.75" customHeight="1">
      <c r="A1983" s="2">
        <v>1944</v>
      </c>
      <c r="B1983" s="3" t="s">
        <v>8735</v>
      </c>
      <c r="C1983" s="3" t="s">
        <v>8736</v>
      </c>
      <c r="D1983" s="3" t="s">
        <v>8737</v>
      </c>
      <c r="E1983" s="3" t="s">
        <v>8738</v>
      </c>
      <c r="F1983" s="357" t="s">
        <v>14747</v>
      </c>
      <c r="I1983" s="190">
        <f t="shared" si="38"/>
        <v>0</v>
      </c>
    </row>
    <row r="1984" spans="1:9" ht="12.75" customHeight="1">
      <c r="A1984" s="2">
        <v>1945</v>
      </c>
      <c r="B1984" s="3" t="s">
        <v>8739</v>
      </c>
      <c r="C1984" s="3" t="s">
        <v>8740</v>
      </c>
      <c r="D1984" s="3"/>
      <c r="E1984" s="3" t="s">
        <v>8741</v>
      </c>
      <c r="F1984" s="357" t="s">
        <v>14747</v>
      </c>
      <c r="I1984" s="190">
        <f t="shared" si="38"/>
        <v>0</v>
      </c>
    </row>
    <row r="1985" spans="1:9" ht="12.75" customHeight="1">
      <c r="A1985" s="2">
        <v>1946</v>
      </c>
      <c r="B1985" s="3" t="s">
        <v>8742</v>
      </c>
      <c r="C1985" s="3" t="s">
        <v>5201</v>
      </c>
      <c r="D1985" s="3" t="s">
        <v>5202</v>
      </c>
      <c r="E1985" s="3" t="s">
        <v>5203</v>
      </c>
      <c r="F1985" s="357" t="s">
        <v>14747</v>
      </c>
      <c r="I1985" s="190">
        <f t="shared" si="38"/>
        <v>0</v>
      </c>
    </row>
    <row r="1986" spans="1:9" ht="12.75" customHeight="1">
      <c r="A1986" s="2">
        <v>1947</v>
      </c>
      <c r="B1986" s="3" t="s">
        <v>5204</v>
      </c>
      <c r="C1986" s="3" t="s">
        <v>5205</v>
      </c>
      <c r="D1986" s="3" t="s">
        <v>5206</v>
      </c>
      <c r="E1986" s="3" t="s">
        <v>5207</v>
      </c>
      <c r="F1986" s="357" t="s">
        <v>14747</v>
      </c>
      <c r="I1986" s="190">
        <f t="shared" si="38"/>
        <v>0</v>
      </c>
    </row>
    <row r="1987" spans="1:9" ht="12.75" customHeight="1">
      <c r="A1987" s="2">
        <v>1948</v>
      </c>
      <c r="B1987" s="3" t="s">
        <v>5208</v>
      </c>
      <c r="C1987" s="3" t="s">
        <v>5209</v>
      </c>
      <c r="D1987" s="3" t="s">
        <v>5210</v>
      </c>
      <c r="E1987" s="3" t="s">
        <v>5211</v>
      </c>
      <c r="F1987" s="357" t="s">
        <v>14747</v>
      </c>
      <c r="I1987" s="190">
        <f t="shared" si="38"/>
        <v>0</v>
      </c>
    </row>
    <row r="1988" spans="1:9" ht="12.75" customHeight="1">
      <c r="A1988" s="2">
        <v>1949</v>
      </c>
      <c r="B1988" s="3" t="s">
        <v>5212</v>
      </c>
      <c r="C1988" s="3" t="s">
        <v>5213</v>
      </c>
      <c r="D1988" s="3" t="s">
        <v>5214</v>
      </c>
      <c r="E1988" s="3" t="s">
        <v>5215</v>
      </c>
      <c r="H1988" s="190">
        <v>5</v>
      </c>
      <c r="I1988" s="190">
        <f t="shared" si="38"/>
        <v>5</v>
      </c>
    </row>
    <row r="1989" spans="1:9" ht="12.75" customHeight="1">
      <c r="B1989" s="3" t="s">
        <v>15199</v>
      </c>
      <c r="C1989" s="3" t="s">
        <v>5201</v>
      </c>
      <c r="D1989" s="3" t="s">
        <v>15200</v>
      </c>
      <c r="E1989" s="3" t="s">
        <v>3</v>
      </c>
      <c r="H1989" s="190">
        <v>5</v>
      </c>
      <c r="I1989" s="190">
        <f t="shared" si="38"/>
        <v>5</v>
      </c>
    </row>
    <row r="1990" spans="1:9" ht="12.75" customHeight="1">
      <c r="A1990" s="2">
        <v>1950</v>
      </c>
      <c r="B1990" s="3" t="s">
        <v>5216</v>
      </c>
      <c r="C1990" s="3" t="s">
        <v>5217</v>
      </c>
      <c r="D1990" s="3" t="s">
        <v>5218</v>
      </c>
      <c r="E1990" s="3" t="s">
        <v>5219</v>
      </c>
      <c r="H1990" s="190">
        <v>5</v>
      </c>
      <c r="I1990" s="190">
        <f t="shared" si="38"/>
        <v>5</v>
      </c>
    </row>
    <row r="1991" spans="1:9" ht="12.75" customHeight="1">
      <c r="A1991" s="2">
        <v>1951</v>
      </c>
      <c r="B1991" s="3" t="s">
        <v>5220</v>
      </c>
      <c r="C1991" s="3" t="s">
        <v>5221</v>
      </c>
      <c r="D1991" s="3" t="s">
        <v>5222</v>
      </c>
      <c r="E1991" s="3" t="s">
        <v>5223</v>
      </c>
      <c r="H1991" s="190">
        <v>5</v>
      </c>
      <c r="I1991" s="190">
        <f t="shared" si="38"/>
        <v>5</v>
      </c>
    </row>
    <row r="1992" spans="1:9" ht="12.75" customHeight="1">
      <c r="A1992" s="2">
        <v>1952</v>
      </c>
      <c r="B1992" s="3" t="s">
        <v>5224</v>
      </c>
      <c r="C1992" s="3" t="s">
        <v>5225</v>
      </c>
      <c r="D1992" s="3" t="s">
        <v>5226</v>
      </c>
      <c r="E1992" s="3" t="s">
        <v>5227</v>
      </c>
      <c r="F1992" s="357" t="s">
        <v>14747</v>
      </c>
      <c r="I1992" s="190">
        <f t="shared" si="38"/>
        <v>0</v>
      </c>
    </row>
    <row r="1993" spans="1:9" ht="12.75" customHeight="1">
      <c r="A1993" s="2">
        <v>1953</v>
      </c>
      <c r="B1993" s="3" t="s">
        <v>5228</v>
      </c>
      <c r="C1993" s="3" t="s">
        <v>5229</v>
      </c>
      <c r="D1993" s="3" t="s">
        <v>5230</v>
      </c>
      <c r="E1993" s="3" t="s">
        <v>5231</v>
      </c>
      <c r="F1993" s="357" t="s">
        <v>14747</v>
      </c>
      <c r="I1993" s="190">
        <f t="shared" si="38"/>
        <v>0</v>
      </c>
    </row>
    <row r="1994" spans="1:9" ht="12.75" customHeight="1">
      <c r="A1994" s="2">
        <v>1954</v>
      </c>
      <c r="B1994" s="3" t="s">
        <v>5232</v>
      </c>
      <c r="C1994" s="3" t="s">
        <v>5233</v>
      </c>
      <c r="D1994" s="3" t="s">
        <v>5234</v>
      </c>
      <c r="E1994" s="3" t="s">
        <v>5235</v>
      </c>
      <c r="F1994" s="357" t="s">
        <v>14747</v>
      </c>
      <c r="I1994" s="190">
        <f t="shared" si="38"/>
        <v>0</v>
      </c>
    </row>
    <row r="1995" spans="1:9" ht="12.75" customHeight="1">
      <c r="A1995" s="2">
        <v>1955</v>
      </c>
      <c r="B1995" s="3" t="s">
        <v>5236</v>
      </c>
      <c r="C1995" s="3" t="s">
        <v>5237</v>
      </c>
      <c r="D1995" s="3" t="s">
        <v>5238</v>
      </c>
      <c r="E1995" s="3" t="s">
        <v>5239</v>
      </c>
      <c r="F1995" s="357" t="s">
        <v>14747</v>
      </c>
      <c r="I1995" s="190">
        <f t="shared" si="38"/>
        <v>0</v>
      </c>
    </row>
    <row r="1996" spans="1:9" ht="12.75" customHeight="1">
      <c r="A1996" s="2">
        <v>1956</v>
      </c>
      <c r="B1996" s="3" t="s">
        <v>5240</v>
      </c>
      <c r="C1996" s="3" t="s">
        <v>5241</v>
      </c>
      <c r="D1996" s="3"/>
      <c r="E1996" s="3" t="s">
        <v>5242</v>
      </c>
      <c r="F1996" s="357" t="s">
        <v>14747</v>
      </c>
      <c r="I1996" s="190">
        <f t="shared" si="38"/>
        <v>0</v>
      </c>
    </row>
    <row r="1997" spans="1:9" ht="12.75" customHeight="1">
      <c r="A1997" s="2">
        <v>1957</v>
      </c>
      <c r="B1997" s="3" t="s">
        <v>5243</v>
      </c>
      <c r="C1997" s="3" t="s">
        <v>5244</v>
      </c>
      <c r="D1997" s="3" t="s">
        <v>5245</v>
      </c>
      <c r="E1997" s="3" t="s">
        <v>5246</v>
      </c>
      <c r="F1997" s="357" t="s">
        <v>14747</v>
      </c>
      <c r="I1997" s="190">
        <f t="shared" si="38"/>
        <v>0</v>
      </c>
    </row>
    <row r="1998" spans="1:9" ht="12.75" customHeight="1">
      <c r="A1998" s="2">
        <v>1958</v>
      </c>
      <c r="B1998" s="3" t="s">
        <v>5247</v>
      </c>
      <c r="C1998" s="3" t="s">
        <v>5248</v>
      </c>
      <c r="D1998" s="3" t="s">
        <v>5249</v>
      </c>
      <c r="E1998" s="3" t="s">
        <v>5250</v>
      </c>
      <c r="F1998" s="357" t="s">
        <v>14747</v>
      </c>
      <c r="I1998" s="190">
        <f t="shared" si="38"/>
        <v>0</v>
      </c>
    </row>
    <row r="1999" spans="1:9" ht="12.75" customHeight="1">
      <c r="A1999" s="2">
        <v>1959</v>
      </c>
      <c r="B1999" s="3" t="s">
        <v>5251</v>
      </c>
      <c r="C1999" s="3" t="s">
        <v>5252</v>
      </c>
      <c r="D1999" s="3" t="s">
        <v>5253</v>
      </c>
      <c r="E1999" s="3" t="s">
        <v>5254</v>
      </c>
      <c r="F1999" s="357" t="s">
        <v>14747</v>
      </c>
      <c r="I1999" s="190">
        <f t="shared" si="38"/>
        <v>0</v>
      </c>
    </row>
    <row r="2000" spans="1:9" ht="12.75" customHeight="1">
      <c r="A2000" s="2">
        <v>1960</v>
      </c>
      <c r="B2000" s="3" t="s">
        <v>5255</v>
      </c>
      <c r="C2000" s="3" t="s">
        <v>5256</v>
      </c>
      <c r="D2000" s="3" t="s">
        <v>5257</v>
      </c>
      <c r="E2000" s="3" t="s">
        <v>5258</v>
      </c>
      <c r="F2000" s="357" t="s">
        <v>14747</v>
      </c>
      <c r="I2000" s="190">
        <f t="shared" si="38"/>
        <v>0</v>
      </c>
    </row>
    <row r="2001" spans="1:9" ht="12.75" customHeight="1">
      <c r="A2001" s="2">
        <v>1961</v>
      </c>
      <c r="B2001" s="3" t="s">
        <v>5259</v>
      </c>
      <c r="C2001" s="3" t="s">
        <v>5260</v>
      </c>
      <c r="D2001" s="3" t="s">
        <v>5261</v>
      </c>
      <c r="E2001" s="3" t="s">
        <v>5262</v>
      </c>
      <c r="F2001" s="357" t="s">
        <v>14747</v>
      </c>
      <c r="I2001" s="190">
        <f t="shared" si="38"/>
        <v>0</v>
      </c>
    </row>
    <row r="2002" spans="1:9" ht="12.75" customHeight="1">
      <c r="A2002" s="2">
        <v>1962</v>
      </c>
      <c r="B2002" s="3" t="s">
        <v>5263</v>
      </c>
      <c r="C2002" s="3" t="s">
        <v>5264</v>
      </c>
      <c r="D2002" s="3" t="s">
        <v>5265</v>
      </c>
      <c r="E2002" s="3" t="s">
        <v>5266</v>
      </c>
      <c r="F2002" s="357" t="s">
        <v>14747</v>
      </c>
      <c r="I2002" s="190">
        <f t="shared" si="38"/>
        <v>0</v>
      </c>
    </row>
    <row r="2003" spans="1:9" ht="12.75" customHeight="1">
      <c r="A2003" s="2">
        <v>1963</v>
      </c>
      <c r="B2003" s="3" t="s">
        <v>5267</v>
      </c>
      <c r="C2003" s="3" t="s">
        <v>5268</v>
      </c>
      <c r="D2003" s="3" t="s">
        <v>5269</v>
      </c>
      <c r="E2003" s="3" t="s">
        <v>5270</v>
      </c>
      <c r="F2003" s="357" t="s">
        <v>14747</v>
      </c>
      <c r="I2003" s="190">
        <f t="shared" si="38"/>
        <v>0</v>
      </c>
    </row>
    <row r="2004" spans="1:9" ht="12.75" customHeight="1">
      <c r="A2004" s="2">
        <v>1964</v>
      </c>
      <c r="B2004" s="3" t="s">
        <v>5271</v>
      </c>
      <c r="C2004" s="3" t="s">
        <v>5272</v>
      </c>
      <c r="D2004" s="3" t="s">
        <v>5273</v>
      </c>
      <c r="E2004" s="3" t="s">
        <v>5274</v>
      </c>
      <c r="F2004" s="357" t="s">
        <v>14747</v>
      </c>
      <c r="I2004" s="190">
        <f t="shared" si="38"/>
        <v>0</v>
      </c>
    </row>
    <row r="2005" spans="1:9" ht="12.75" customHeight="1">
      <c r="A2005" s="2">
        <v>1965</v>
      </c>
      <c r="B2005" s="3" t="s">
        <v>5275</v>
      </c>
      <c r="C2005" s="3" t="s">
        <v>5276</v>
      </c>
      <c r="D2005" s="3" t="s">
        <v>5277</v>
      </c>
      <c r="E2005" s="3" t="s">
        <v>5278</v>
      </c>
      <c r="F2005" s="357" t="s">
        <v>14747</v>
      </c>
      <c r="I2005" s="190">
        <f t="shared" si="38"/>
        <v>0</v>
      </c>
    </row>
    <row r="2006" spans="1:9" ht="12.75" customHeight="1">
      <c r="A2006" s="2">
        <v>1966</v>
      </c>
      <c r="B2006" s="3" t="s">
        <v>5279</v>
      </c>
      <c r="C2006" s="3" t="s">
        <v>5280</v>
      </c>
      <c r="D2006" s="3" t="s">
        <v>5281</v>
      </c>
      <c r="E2006" s="3" t="s">
        <v>5282</v>
      </c>
      <c r="F2006" s="357" t="s">
        <v>14747</v>
      </c>
      <c r="I2006" s="190">
        <f t="shared" si="38"/>
        <v>0</v>
      </c>
    </row>
    <row r="2007" spans="1:9" ht="12.75" customHeight="1">
      <c r="A2007" s="2">
        <v>1967</v>
      </c>
      <c r="B2007" s="3" t="s">
        <v>5283</v>
      </c>
      <c r="C2007" s="3" t="s">
        <v>5284</v>
      </c>
      <c r="D2007" s="3" t="s">
        <v>5285</v>
      </c>
      <c r="E2007" s="3" t="s">
        <v>5286</v>
      </c>
      <c r="F2007" s="357" t="s">
        <v>14747</v>
      </c>
      <c r="I2007" s="190">
        <f t="shared" si="38"/>
        <v>0</v>
      </c>
    </row>
    <row r="2008" spans="1:9" ht="12.75" customHeight="1">
      <c r="A2008" s="2">
        <v>1968</v>
      </c>
      <c r="B2008" s="3" t="s">
        <v>5287</v>
      </c>
      <c r="C2008" s="3" t="s">
        <v>5288</v>
      </c>
      <c r="D2008" s="3" t="s">
        <v>5289</v>
      </c>
      <c r="E2008" s="3" t="s">
        <v>5290</v>
      </c>
      <c r="F2008" s="357" t="s">
        <v>14747</v>
      </c>
      <c r="I2008" s="190">
        <f t="shared" si="38"/>
        <v>0</v>
      </c>
    </row>
    <row r="2009" spans="1:9" ht="12.75" customHeight="1">
      <c r="A2009" s="2">
        <v>1969</v>
      </c>
      <c r="B2009" s="3" t="s">
        <v>5291</v>
      </c>
      <c r="C2009" s="3" t="s">
        <v>5292</v>
      </c>
      <c r="D2009" s="3" t="s">
        <v>5293</v>
      </c>
      <c r="E2009" s="3" t="s">
        <v>5294</v>
      </c>
      <c r="F2009" s="357" t="s">
        <v>14747</v>
      </c>
      <c r="I2009" s="190">
        <f t="shared" si="38"/>
        <v>0</v>
      </c>
    </row>
    <row r="2010" spans="1:9" ht="12.75" customHeight="1">
      <c r="A2010" s="2">
        <v>1970</v>
      </c>
      <c r="B2010" s="3" t="s">
        <v>5295</v>
      </c>
      <c r="C2010" s="3" t="s">
        <v>5296</v>
      </c>
      <c r="D2010" s="3" t="s">
        <v>5297</v>
      </c>
      <c r="E2010" s="3" t="s">
        <v>5298</v>
      </c>
      <c r="F2010" s="357" t="s">
        <v>14747</v>
      </c>
      <c r="I2010" s="190">
        <f t="shared" si="38"/>
        <v>0</v>
      </c>
    </row>
    <row r="2011" spans="1:9" ht="12.75" customHeight="1">
      <c r="A2011" s="2">
        <v>1971</v>
      </c>
      <c r="B2011" s="3" t="s">
        <v>5299</v>
      </c>
      <c r="C2011" s="3" t="s">
        <v>5300</v>
      </c>
      <c r="D2011" s="3" t="s">
        <v>5301</v>
      </c>
      <c r="E2011" s="3" t="s">
        <v>5302</v>
      </c>
      <c r="F2011" s="357" t="s">
        <v>14747</v>
      </c>
      <c r="I2011" s="190">
        <f t="shared" si="38"/>
        <v>0</v>
      </c>
    </row>
    <row r="2012" spans="1:9" ht="12.75" customHeight="1">
      <c r="A2012" s="2">
        <v>1972</v>
      </c>
      <c r="B2012" s="3" t="s">
        <v>5303</v>
      </c>
      <c r="C2012" s="3" t="s">
        <v>5304</v>
      </c>
      <c r="D2012" s="3" t="s">
        <v>5305</v>
      </c>
      <c r="E2012" s="3" t="s">
        <v>5306</v>
      </c>
      <c r="F2012" s="357" t="s">
        <v>14747</v>
      </c>
      <c r="I2012" s="190">
        <f t="shared" si="38"/>
        <v>0</v>
      </c>
    </row>
    <row r="2013" spans="1:9" ht="12.75" customHeight="1">
      <c r="A2013" s="2">
        <v>1973</v>
      </c>
      <c r="B2013" s="3" t="s">
        <v>5307</v>
      </c>
      <c r="C2013" s="3" t="s">
        <v>5308</v>
      </c>
      <c r="D2013" s="3" t="s">
        <v>5309</v>
      </c>
      <c r="E2013" s="3" t="s">
        <v>5310</v>
      </c>
      <c r="F2013" s="357" t="s">
        <v>14747</v>
      </c>
      <c r="I2013" s="190">
        <f t="shared" si="38"/>
        <v>0</v>
      </c>
    </row>
    <row r="2014" spans="1:9" ht="12.75" customHeight="1">
      <c r="A2014" s="2">
        <v>1974</v>
      </c>
      <c r="B2014" s="3" t="s">
        <v>5311</v>
      </c>
      <c r="C2014" s="3" t="s">
        <v>5312</v>
      </c>
      <c r="D2014" s="3" t="s">
        <v>5313</v>
      </c>
      <c r="E2014" s="3" t="s">
        <v>5314</v>
      </c>
      <c r="F2014" s="357" t="s">
        <v>14747</v>
      </c>
      <c r="I2014" s="190">
        <f t="shared" si="38"/>
        <v>0</v>
      </c>
    </row>
    <row r="2015" spans="1:9" ht="12.75" customHeight="1">
      <c r="A2015" s="2">
        <v>1975</v>
      </c>
      <c r="B2015" s="3" t="s">
        <v>5315</v>
      </c>
      <c r="C2015" s="3" t="s">
        <v>5316</v>
      </c>
      <c r="D2015" s="3" t="s">
        <v>5317</v>
      </c>
      <c r="E2015" s="3" t="s">
        <v>5318</v>
      </c>
      <c r="F2015" s="357" t="s">
        <v>14747</v>
      </c>
      <c r="I2015" s="190">
        <f t="shared" si="38"/>
        <v>0</v>
      </c>
    </row>
    <row r="2016" spans="1:9" ht="12.75" customHeight="1">
      <c r="A2016" s="2">
        <v>1976</v>
      </c>
      <c r="B2016" s="3" t="s">
        <v>5319</v>
      </c>
      <c r="C2016" s="3" t="s">
        <v>5320</v>
      </c>
      <c r="D2016" s="3" t="s">
        <v>5321</v>
      </c>
      <c r="E2016" s="3" t="s">
        <v>5322</v>
      </c>
      <c r="F2016" s="357" t="s">
        <v>14747</v>
      </c>
      <c r="I2016" s="190">
        <f t="shared" si="38"/>
        <v>0</v>
      </c>
    </row>
    <row r="2017" spans="1:9" ht="12.75" customHeight="1">
      <c r="A2017" s="2">
        <v>1977</v>
      </c>
      <c r="B2017" s="3" t="s">
        <v>5323</v>
      </c>
      <c r="C2017" s="3" t="s">
        <v>5324</v>
      </c>
      <c r="D2017" s="3" t="s">
        <v>5325</v>
      </c>
      <c r="E2017" s="3" t="s">
        <v>5326</v>
      </c>
      <c r="F2017" s="357" t="s">
        <v>14747</v>
      </c>
      <c r="I2017" s="190">
        <f t="shared" si="38"/>
        <v>0</v>
      </c>
    </row>
    <row r="2018" spans="1:9" ht="12.75" customHeight="1">
      <c r="A2018" s="2">
        <v>1978</v>
      </c>
      <c r="B2018" s="3" t="s">
        <v>5327</v>
      </c>
      <c r="C2018" s="3" t="s">
        <v>5328</v>
      </c>
      <c r="D2018" s="3" t="s">
        <v>5329</v>
      </c>
      <c r="E2018" s="3" t="s">
        <v>5330</v>
      </c>
      <c r="F2018" s="357" t="s">
        <v>14747</v>
      </c>
      <c r="I2018" s="190">
        <f t="shared" si="38"/>
        <v>0</v>
      </c>
    </row>
    <row r="2019" spans="1:9" ht="12.75" customHeight="1">
      <c r="A2019" s="2">
        <v>1979</v>
      </c>
      <c r="B2019" s="3" t="s">
        <v>5331</v>
      </c>
      <c r="C2019" s="3" t="s">
        <v>5332</v>
      </c>
      <c r="D2019" s="3" t="s">
        <v>5333</v>
      </c>
      <c r="E2019" s="3" t="s">
        <v>5334</v>
      </c>
      <c r="F2019" s="357" t="s">
        <v>14747</v>
      </c>
      <c r="I2019" s="190">
        <f t="shared" si="38"/>
        <v>0</v>
      </c>
    </row>
    <row r="2020" spans="1:9" ht="12.75" customHeight="1">
      <c r="A2020" s="2">
        <v>1980</v>
      </c>
      <c r="B2020" s="3" t="s">
        <v>5335</v>
      </c>
      <c r="C2020" s="3" t="s">
        <v>5336</v>
      </c>
      <c r="D2020" s="3" t="s">
        <v>5337</v>
      </c>
      <c r="E2020" s="3" t="s">
        <v>5338</v>
      </c>
      <c r="F2020" s="357" t="s">
        <v>14747</v>
      </c>
      <c r="I2020" s="190">
        <f t="shared" si="38"/>
        <v>0</v>
      </c>
    </row>
    <row r="2021" spans="1:9" ht="12.75" customHeight="1">
      <c r="A2021" s="2">
        <v>1981</v>
      </c>
      <c r="B2021" s="3" t="s">
        <v>5339</v>
      </c>
      <c r="C2021" s="3" t="s">
        <v>5340</v>
      </c>
      <c r="D2021" s="3" t="s">
        <v>5341</v>
      </c>
      <c r="E2021" s="3" t="s">
        <v>5342</v>
      </c>
      <c r="F2021" s="357" t="s">
        <v>14747</v>
      </c>
      <c r="I2021" s="190">
        <f t="shared" si="38"/>
        <v>0</v>
      </c>
    </row>
    <row r="2022" spans="1:9" ht="12.75" customHeight="1">
      <c r="A2022" s="2">
        <v>1982</v>
      </c>
      <c r="B2022" s="3" t="s">
        <v>5343</v>
      </c>
      <c r="C2022" s="3" t="s">
        <v>5344</v>
      </c>
      <c r="D2022" s="3" t="s">
        <v>5345</v>
      </c>
      <c r="E2022" s="3" t="s">
        <v>5346</v>
      </c>
      <c r="F2022" s="357" t="s">
        <v>14747</v>
      </c>
      <c r="I2022" s="190">
        <f t="shared" si="38"/>
        <v>0</v>
      </c>
    </row>
    <row r="2023" spans="1:9" ht="12.75" customHeight="1">
      <c r="A2023" s="2">
        <v>1983</v>
      </c>
      <c r="B2023" s="3" t="s">
        <v>5347</v>
      </c>
      <c r="C2023" s="3" t="s">
        <v>5348</v>
      </c>
      <c r="D2023" s="3" t="s">
        <v>5349</v>
      </c>
      <c r="E2023" s="3" t="s">
        <v>5350</v>
      </c>
      <c r="F2023" s="357" t="s">
        <v>14747</v>
      </c>
      <c r="I2023" s="190">
        <f t="shared" si="38"/>
        <v>0</v>
      </c>
    </row>
    <row r="2024" spans="1:9" ht="12.75" customHeight="1">
      <c r="A2024" s="2">
        <v>1984</v>
      </c>
      <c r="B2024" s="3" t="s">
        <v>5351</v>
      </c>
      <c r="C2024" s="3" t="s">
        <v>5352</v>
      </c>
      <c r="D2024" s="3" t="s">
        <v>5353</v>
      </c>
      <c r="E2024" s="3" t="s">
        <v>5354</v>
      </c>
      <c r="F2024" s="357" t="s">
        <v>14747</v>
      </c>
      <c r="I2024" s="190">
        <f t="shared" si="38"/>
        <v>0</v>
      </c>
    </row>
    <row r="2025" spans="1:9" ht="12.75" customHeight="1">
      <c r="A2025" s="2">
        <v>1985</v>
      </c>
      <c r="B2025" s="3" t="s">
        <v>5355</v>
      </c>
      <c r="C2025" s="3" t="s">
        <v>5356</v>
      </c>
      <c r="D2025" s="3" t="s">
        <v>5357</v>
      </c>
      <c r="E2025" s="3" t="s">
        <v>5358</v>
      </c>
      <c r="F2025" s="357" t="s">
        <v>14747</v>
      </c>
      <c r="I2025" s="190">
        <f t="shared" si="38"/>
        <v>0</v>
      </c>
    </row>
    <row r="2026" spans="1:9" ht="12.75" customHeight="1">
      <c r="A2026" s="2">
        <v>1986</v>
      </c>
      <c r="B2026" s="3" t="s">
        <v>5359</v>
      </c>
      <c r="C2026" s="3" t="s">
        <v>5360</v>
      </c>
      <c r="D2026" s="3" t="s">
        <v>5361</v>
      </c>
      <c r="E2026" s="3" t="s">
        <v>5362</v>
      </c>
      <c r="F2026" s="357" t="s">
        <v>14747</v>
      </c>
      <c r="I2026" s="190">
        <f t="shared" si="38"/>
        <v>0</v>
      </c>
    </row>
    <row r="2027" spans="1:9" ht="12.75" customHeight="1">
      <c r="A2027" s="2">
        <v>1987</v>
      </c>
      <c r="B2027" s="3" t="s">
        <v>5363</v>
      </c>
      <c r="C2027" s="3" t="s">
        <v>5364</v>
      </c>
      <c r="D2027" s="3" t="s">
        <v>5365</v>
      </c>
      <c r="E2027" s="3" t="s">
        <v>5366</v>
      </c>
      <c r="F2027" s="357" t="s">
        <v>14747</v>
      </c>
      <c r="I2027" s="190">
        <f t="shared" si="38"/>
        <v>0</v>
      </c>
    </row>
    <row r="2028" spans="1:9" ht="12.75" customHeight="1">
      <c r="A2028" s="2">
        <v>1988</v>
      </c>
      <c r="B2028" s="3" t="s">
        <v>5367</v>
      </c>
      <c r="C2028" s="3" t="s">
        <v>5368</v>
      </c>
      <c r="D2028" s="3" t="s">
        <v>5369</v>
      </c>
      <c r="E2028" s="3" t="s">
        <v>5370</v>
      </c>
      <c r="F2028" s="357" t="s">
        <v>14747</v>
      </c>
      <c r="I2028" s="190">
        <f t="shared" si="38"/>
        <v>0</v>
      </c>
    </row>
    <row r="2029" spans="1:9" ht="12.75" customHeight="1">
      <c r="A2029" s="2">
        <v>1989</v>
      </c>
      <c r="B2029" s="3" t="s">
        <v>5371</v>
      </c>
      <c r="C2029" s="3" t="s">
        <v>5372</v>
      </c>
      <c r="D2029" s="3" t="s">
        <v>5373</v>
      </c>
      <c r="E2029" s="3" t="s">
        <v>5374</v>
      </c>
      <c r="F2029" s="357" t="s">
        <v>14747</v>
      </c>
      <c r="I2029" s="190">
        <f t="shared" si="38"/>
        <v>0</v>
      </c>
    </row>
    <row r="2030" spans="1:9" ht="12.75" customHeight="1">
      <c r="A2030" s="2">
        <v>1990</v>
      </c>
      <c r="B2030" s="3" t="s">
        <v>5375</v>
      </c>
      <c r="C2030" s="3" t="s">
        <v>5376</v>
      </c>
      <c r="D2030" s="3" t="s">
        <v>5377</v>
      </c>
      <c r="E2030" s="3" t="s">
        <v>5378</v>
      </c>
      <c r="F2030" s="357" t="s">
        <v>14747</v>
      </c>
      <c r="I2030" s="190">
        <f t="shared" si="38"/>
        <v>0</v>
      </c>
    </row>
    <row r="2031" spans="1:9" ht="12.75" customHeight="1">
      <c r="A2031" s="2">
        <v>1991</v>
      </c>
      <c r="B2031" s="3" t="s">
        <v>5379</v>
      </c>
      <c r="C2031" s="3" t="s">
        <v>5380</v>
      </c>
      <c r="D2031" s="3"/>
      <c r="E2031" s="3" t="s">
        <v>5381</v>
      </c>
      <c r="F2031" s="357" t="s">
        <v>14747</v>
      </c>
      <c r="I2031" s="190">
        <f t="shared" si="38"/>
        <v>0</v>
      </c>
    </row>
    <row r="2032" spans="1:9" ht="12.75" customHeight="1">
      <c r="A2032" s="2">
        <v>1992</v>
      </c>
      <c r="B2032" s="3" t="s">
        <v>5382</v>
      </c>
      <c r="C2032" s="3" t="s">
        <v>5383</v>
      </c>
      <c r="D2032" s="3" t="s">
        <v>5384</v>
      </c>
      <c r="E2032" s="3" t="s">
        <v>5385</v>
      </c>
      <c r="F2032" s="357" t="s">
        <v>14747</v>
      </c>
      <c r="I2032" s="190">
        <f t="shared" si="38"/>
        <v>0</v>
      </c>
    </row>
    <row r="2033" spans="1:9" ht="12.75" customHeight="1">
      <c r="A2033" s="2">
        <v>1993</v>
      </c>
      <c r="B2033" s="3" t="s">
        <v>5386</v>
      </c>
      <c r="C2033" s="3" t="s">
        <v>8955</v>
      </c>
      <c r="D2033" s="3" t="s">
        <v>8956</v>
      </c>
      <c r="E2033" s="3" t="s">
        <v>8957</v>
      </c>
      <c r="F2033" s="357" t="s">
        <v>14747</v>
      </c>
      <c r="I2033" s="190">
        <f t="shared" si="38"/>
        <v>0</v>
      </c>
    </row>
    <row r="2034" spans="1:9" ht="12.75" customHeight="1">
      <c r="A2034" s="2">
        <v>1994</v>
      </c>
      <c r="B2034" s="3" t="s">
        <v>8958</v>
      </c>
      <c r="C2034" s="3" t="s">
        <v>8959</v>
      </c>
      <c r="D2034" s="3" t="s">
        <v>8960</v>
      </c>
      <c r="E2034" s="3" t="s">
        <v>8961</v>
      </c>
      <c r="F2034" s="357" t="s">
        <v>14747</v>
      </c>
      <c r="I2034" s="190">
        <f t="shared" si="38"/>
        <v>0</v>
      </c>
    </row>
    <row r="2035" spans="1:9" ht="12.75" customHeight="1">
      <c r="A2035" s="2">
        <v>1995</v>
      </c>
      <c r="B2035" s="3" t="s">
        <v>8962</v>
      </c>
      <c r="C2035" s="3" t="s">
        <v>8963</v>
      </c>
      <c r="D2035" s="3" t="s">
        <v>8964</v>
      </c>
      <c r="E2035" s="3" t="s">
        <v>8965</v>
      </c>
      <c r="F2035" s="357" t="s">
        <v>14747</v>
      </c>
      <c r="I2035" s="190">
        <f t="shared" si="38"/>
        <v>0</v>
      </c>
    </row>
    <row r="2036" spans="1:9" ht="12.75" customHeight="1">
      <c r="A2036" s="2">
        <v>1996</v>
      </c>
      <c r="B2036" s="3" t="s">
        <v>8966</v>
      </c>
      <c r="C2036" s="3" t="s">
        <v>8967</v>
      </c>
      <c r="D2036" s="3" t="s">
        <v>8968</v>
      </c>
      <c r="E2036" s="3" t="s">
        <v>8969</v>
      </c>
      <c r="F2036" s="357" t="s">
        <v>14747</v>
      </c>
      <c r="I2036" s="190">
        <f t="shared" si="38"/>
        <v>0</v>
      </c>
    </row>
    <row r="2037" spans="1:9" ht="12.75" customHeight="1">
      <c r="A2037" s="2">
        <v>1997</v>
      </c>
      <c r="B2037" s="3" t="s">
        <v>8970</v>
      </c>
      <c r="C2037" s="3" t="s">
        <v>8971</v>
      </c>
      <c r="D2037" s="3" t="s">
        <v>8972</v>
      </c>
      <c r="E2037" s="3" t="s">
        <v>8973</v>
      </c>
      <c r="F2037" s="357" t="s">
        <v>14747</v>
      </c>
      <c r="I2037" s="190">
        <f t="shared" si="38"/>
        <v>0</v>
      </c>
    </row>
    <row r="2038" spans="1:9" ht="12.75" customHeight="1">
      <c r="A2038" s="2">
        <v>1998</v>
      </c>
      <c r="B2038" s="3" t="s">
        <v>8974</v>
      </c>
      <c r="C2038" s="3" t="s">
        <v>12507</v>
      </c>
      <c r="D2038" s="3" t="s">
        <v>12508</v>
      </c>
      <c r="E2038" s="3" t="s">
        <v>12509</v>
      </c>
      <c r="F2038" s="357" t="s">
        <v>14747</v>
      </c>
      <c r="I2038" s="190">
        <f t="shared" si="38"/>
        <v>0</v>
      </c>
    </row>
    <row r="2039" spans="1:9" ht="12.75" customHeight="1">
      <c r="A2039" s="2">
        <v>1999</v>
      </c>
      <c r="B2039" s="3" t="s">
        <v>12510</v>
      </c>
      <c r="C2039" s="3" t="s">
        <v>12511</v>
      </c>
      <c r="D2039" s="3" t="s">
        <v>12512</v>
      </c>
      <c r="E2039" s="3" t="s">
        <v>12513</v>
      </c>
      <c r="F2039" s="357" t="s">
        <v>14747</v>
      </c>
      <c r="I2039" s="190">
        <f t="shared" si="38"/>
        <v>0</v>
      </c>
    </row>
    <row r="2040" spans="1:9" ht="12.75" customHeight="1">
      <c r="A2040" s="2">
        <v>2000</v>
      </c>
      <c r="B2040" s="3" t="s">
        <v>12514</v>
      </c>
      <c r="C2040" s="3" t="s">
        <v>12515</v>
      </c>
      <c r="D2040" s="3" t="s">
        <v>12516</v>
      </c>
      <c r="E2040" s="3" t="s">
        <v>12517</v>
      </c>
      <c r="F2040" s="357" t="s">
        <v>14747</v>
      </c>
      <c r="I2040" s="190">
        <f t="shared" si="38"/>
        <v>0</v>
      </c>
    </row>
    <row r="2041" spans="1:9" ht="12.75" customHeight="1">
      <c r="A2041" s="2">
        <v>2001</v>
      </c>
      <c r="B2041" s="3" t="s">
        <v>12518</v>
      </c>
      <c r="C2041" s="3" t="s">
        <v>12519</v>
      </c>
      <c r="D2041" s="3" t="s">
        <v>12520</v>
      </c>
      <c r="E2041" s="3" t="s">
        <v>12521</v>
      </c>
      <c r="F2041" s="357" t="s">
        <v>14747</v>
      </c>
      <c r="I2041" s="190">
        <f t="shared" si="38"/>
        <v>0</v>
      </c>
    </row>
    <row r="2042" spans="1:9" ht="12.75" customHeight="1">
      <c r="A2042" s="2">
        <v>2002</v>
      </c>
      <c r="B2042" s="3" t="s">
        <v>12522</v>
      </c>
      <c r="C2042" s="3" t="s">
        <v>12523</v>
      </c>
      <c r="D2042" s="3" t="s">
        <v>12524</v>
      </c>
      <c r="E2042" s="3" t="s">
        <v>12525</v>
      </c>
      <c r="F2042" s="357" t="s">
        <v>14747</v>
      </c>
      <c r="I2042" s="190">
        <f t="shared" si="38"/>
        <v>0</v>
      </c>
    </row>
    <row r="2043" spans="1:9" ht="12.75" customHeight="1">
      <c r="A2043" s="2">
        <v>2003</v>
      </c>
      <c r="B2043" s="3" t="s">
        <v>12526</v>
      </c>
      <c r="C2043" s="3" t="s">
        <v>12527</v>
      </c>
      <c r="D2043" s="3"/>
      <c r="E2043" s="3" t="s">
        <v>12528</v>
      </c>
      <c r="F2043" s="357" t="s">
        <v>14747</v>
      </c>
      <c r="I2043" s="190">
        <f t="shared" ref="I2043:I2109" si="39">IF(F2043="KZ",0,G2043+H2043)</f>
        <v>0</v>
      </c>
    </row>
    <row r="2044" spans="1:9" ht="12.75" customHeight="1">
      <c r="A2044" s="2">
        <v>2004</v>
      </c>
      <c r="B2044" s="3" t="s">
        <v>12529</v>
      </c>
      <c r="C2044" s="3" t="s">
        <v>12530</v>
      </c>
      <c r="D2044" s="3" t="s">
        <v>12531</v>
      </c>
      <c r="E2044" s="3" t="s">
        <v>12532</v>
      </c>
      <c r="G2044" s="190">
        <f>LAMIERA!I5</f>
        <v>3.7640000000000002</v>
      </c>
      <c r="H2044" s="190">
        <v>0.05</v>
      </c>
      <c r="I2044" s="190">
        <f t="shared" si="39"/>
        <v>3.8140000000000001</v>
      </c>
    </row>
    <row r="2045" spans="1:9" ht="12.75" customHeight="1">
      <c r="A2045" s="2">
        <v>2005</v>
      </c>
      <c r="B2045" s="3" t="s">
        <v>12533</v>
      </c>
      <c r="C2045" s="3" t="s">
        <v>12534</v>
      </c>
      <c r="D2045" s="3" t="s">
        <v>12535</v>
      </c>
      <c r="E2045" s="3" t="s">
        <v>12536</v>
      </c>
      <c r="G2045" s="190">
        <f>LAMIERA!$I$6</f>
        <v>3.5440000000000005</v>
      </c>
      <c r="H2045" s="190">
        <v>0.05</v>
      </c>
      <c r="I2045" s="190">
        <f t="shared" si="39"/>
        <v>3.5940000000000003</v>
      </c>
    </row>
    <row r="2046" spans="1:9" ht="12.75" customHeight="1">
      <c r="A2046" s="2">
        <v>2006</v>
      </c>
      <c r="B2046" s="3" t="s">
        <v>12537</v>
      </c>
      <c r="C2046" s="3" t="s">
        <v>12538</v>
      </c>
      <c r="D2046" s="3" t="s">
        <v>12539</v>
      </c>
      <c r="E2046" s="3" t="s">
        <v>12540</v>
      </c>
      <c r="G2046" s="190">
        <f>LAMIERA!$I$6</f>
        <v>3.5440000000000005</v>
      </c>
      <c r="H2046" s="190">
        <v>0.05</v>
      </c>
      <c r="I2046" s="190">
        <f t="shared" si="39"/>
        <v>3.5940000000000003</v>
      </c>
    </row>
    <row r="2047" spans="1:9" ht="12.75" customHeight="1">
      <c r="A2047" s="2">
        <v>2007</v>
      </c>
      <c r="B2047" s="3" t="s">
        <v>12541</v>
      </c>
      <c r="C2047" s="3" t="s">
        <v>12542</v>
      </c>
      <c r="D2047" s="3" t="s">
        <v>12543</v>
      </c>
      <c r="E2047" s="3" t="s">
        <v>12544</v>
      </c>
      <c r="G2047" s="190">
        <f>LAMIERA!$I$6</f>
        <v>3.5440000000000005</v>
      </c>
      <c r="H2047" s="190">
        <v>0.05</v>
      </c>
      <c r="I2047" s="190">
        <f t="shared" si="39"/>
        <v>3.5940000000000003</v>
      </c>
    </row>
    <row r="2048" spans="1:9" ht="12.75" customHeight="1">
      <c r="A2048" s="2">
        <v>2008</v>
      </c>
      <c r="B2048" s="3" t="s">
        <v>12545</v>
      </c>
      <c r="C2048" s="3" t="s">
        <v>12546</v>
      </c>
      <c r="D2048" s="3" t="s">
        <v>12547</v>
      </c>
      <c r="E2048" s="3" t="s">
        <v>12548</v>
      </c>
      <c r="G2048" s="190">
        <f>LAMIERA!$I$8</f>
        <v>3.21</v>
      </c>
      <c r="H2048" s="190">
        <v>0.05</v>
      </c>
      <c r="I2048" s="190">
        <f t="shared" si="39"/>
        <v>3.26</v>
      </c>
    </row>
    <row r="2049" spans="1:9" ht="12.75" customHeight="1">
      <c r="A2049" s="2">
        <v>2009</v>
      </c>
      <c r="B2049" s="3" t="s">
        <v>12549</v>
      </c>
      <c r="C2049" s="3" t="s">
        <v>12550</v>
      </c>
      <c r="D2049" s="3" t="s">
        <v>12551</v>
      </c>
      <c r="E2049" s="3" t="s">
        <v>12552</v>
      </c>
      <c r="G2049" s="190">
        <f>LAMIERA!$I$8</f>
        <v>3.21</v>
      </c>
      <c r="H2049" s="190">
        <v>0.05</v>
      </c>
      <c r="I2049" s="190">
        <f t="shared" si="39"/>
        <v>3.26</v>
      </c>
    </row>
    <row r="2050" spans="1:9" ht="12.75" customHeight="1">
      <c r="A2050" s="2">
        <v>2010</v>
      </c>
      <c r="B2050" s="3" t="s">
        <v>12553</v>
      </c>
      <c r="C2050" s="3" t="s">
        <v>12554</v>
      </c>
      <c r="D2050" s="3" t="s">
        <v>12555</v>
      </c>
      <c r="E2050" s="3" t="s">
        <v>12556</v>
      </c>
      <c r="G2050" s="190">
        <f>LAMIERA!$I$8</f>
        <v>3.21</v>
      </c>
      <c r="H2050" s="190">
        <v>0.05</v>
      </c>
      <c r="I2050" s="190">
        <f t="shared" si="39"/>
        <v>3.26</v>
      </c>
    </row>
    <row r="2051" spans="1:9" ht="12.75" customHeight="1">
      <c r="A2051" s="2">
        <v>2011</v>
      </c>
      <c r="B2051" s="3" t="s">
        <v>12557</v>
      </c>
      <c r="C2051" s="3" t="s">
        <v>12558</v>
      </c>
      <c r="D2051" s="3" t="s">
        <v>12559</v>
      </c>
      <c r="E2051" s="3" t="s">
        <v>12560</v>
      </c>
      <c r="G2051" s="190">
        <f>LAMIERA!$I$8</f>
        <v>3.21</v>
      </c>
      <c r="H2051" s="190">
        <v>0.05</v>
      </c>
      <c r="I2051" s="190">
        <f t="shared" si="39"/>
        <v>3.26</v>
      </c>
    </row>
    <row r="2052" spans="1:9" ht="12.75" customHeight="1">
      <c r="A2052" s="2">
        <v>2012</v>
      </c>
      <c r="B2052" s="3" t="s">
        <v>12561</v>
      </c>
      <c r="C2052" s="3" t="s">
        <v>12562</v>
      </c>
      <c r="D2052" s="3" t="s">
        <v>12563</v>
      </c>
      <c r="E2052" s="3" t="s">
        <v>12564</v>
      </c>
      <c r="G2052" s="190">
        <f>LAMIERA!$I$8</f>
        <v>3.21</v>
      </c>
      <c r="H2052" s="190">
        <v>0.05</v>
      </c>
      <c r="I2052" s="190">
        <f t="shared" si="39"/>
        <v>3.26</v>
      </c>
    </row>
    <row r="2053" spans="1:9" ht="12.75" customHeight="1">
      <c r="A2053" s="2">
        <v>2013</v>
      </c>
      <c r="B2053" s="3" t="s">
        <v>12565</v>
      </c>
      <c r="C2053" s="3" t="s">
        <v>12566</v>
      </c>
      <c r="D2053" s="3" t="s">
        <v>12567</v>
      </c>
      <c r="E2053" s="3" t="s">
        <v>12568</v>
      </c>
      <c r="G2053" s="190">
        <f>LAMIERA!$I$10</f>
        <v>3.1350000000000002</v>
      </c>
      <c r="H2053" s="190">
        <v>0.05</v>
      </c>
      <c r="I2053" s="190">
        <f t="shared" si="39"/>
        <v>3.1850000000000001</v>
      </c>
    </row>
    <row r="2054" spans="1:9" ht="12.75" customHeight="1">
      <c r="A2054" s="2">
        <v>2014</v>
      </c>
      <c r="B2054" s="3" t="s">
        <v>12569</v>
      </c>
      <c r="C2054" s="3" t="s">
        <v>12570</v>
      </c>
      <c r="D2054" s="3" t="s">
        <v>12571</v>
      </c>
      <c r="E2054" s="3" t="s">
        <v>12572</v>
      </c>
      <c r="G2054" s="190">
        <f>LAMIERA!$I$10</f>
        <v>3.1350000000000002</v>
      </c>
      <c r="H2054" s="190">
        <v>0.05</v>
      </c>
      <c r="I2054" s="190">
        <f t="shared" si="39"/>
        <v>3.1850000000000001</v>
      </c>
    </row>
    <row r="2055" spans="1:9" ht="12.75" customHeight="1">
      <c r="A2055" s="2">
        <v>2015</v>
      </c>
      <c r="B2055" s="3" t="s">
        <v>12573</v>
      </c>
      <c r="C2055" s="3" t="s">
        <v>12574</v>
      </c>
      <c r="D2055" s="3" t="s">
        <v>12575</v>
      </c>
      <c r="E2055" s="3" t="s">
        <v>12576</v>
      </c>
      <c r="G2055" s="190">
        <f>LAMIERA!$I$10</f>
        <v>3.1350000000000002</v>
      </c>
      <c r="H2055" s="190">
        <v>0.05</v>
      </c>
      <c r="I2055" s="190">
        <f t="shared" si="39"/>
        <v>3.1850000000000001</v>
      </c>
    </row>
    <row r="2056" spans="1:9" ht="12.75" customHeight="1">
      <c r="A2056" s="2">
        <v>2016</v>
      </c>
      <c r="B2056" s="3" t="s">
        <v>12577</v>
      </c>
      <c r="C2056" s="3" t="s">
        <v>12578</v>
      </c>
      <c r="D2056" s="3" t="s">
        <v>12579</v>
      </c>
      <c r="E2056" s="3" t="s">
        <v>12580</v>
      </c>
      <c r="G2056" s="190">
        <f>LAMIERA!$I$10</f>
        <v>3.1350000000000002</v>
      </c>
      <c r="H2056" s="190">
        <v>0.05</v>
      </c>
      <c r="I2056" s="190">
        <f t="shared" si="39"/>
        <v>3.1850000000000001</v>
      </c>
    </row>
    <row r="2057" spans="1:9" ht="12.75" customHeight="1">
      <c r="A2057" s="2">
        <v>2017</v>
      </c>
      <c r="B2057" s="3" t="s">
        <v>12581</v>
      </c>
      <c r="C2057" s="3" t="s">
        <v>12582</v>
      </c>
      <c r="D2057" s="3" t="s">
        <v>12583</v>
      </c>
      <c r="E2057" s="3" t="s">
        <v>12584</v>
      </c>
      <c r="G2057" s="190">
        <f>LAMIERA!$I$10</f>
        <v>3.1350000000000002</v>
      </c>
      <c r="H2057" s="190">
        <v>0.05</v>
      </c>
      <c r="I2057" s="190">
        <f t="shared" si="39"/>
        <v>3.1850000000000001</v>
      </c>
    </row>
    <row r="2058" spans="1:9" ht="12.75" customHeight="1">
      <c r="A2058" s="2">
        <v>2018</v>
      </c>
      <c r="B2058" s="3" t="s">
        <v>12585</v>
      </c>
      <c r="C2058" s="3" t="s">
        <v>12586</v>
      </c>
      <c r="D2058" s="3" t="s">
        <v>12587</v>
      </c>
      <c r="E2058" s="3" t="s">
        <v>12588</v>
      </c>
      <c r="G2058" s="190">
        <f>LAMIERA!$I$10</f>
        <v>3.1350000000000002</v>
      </c>
      <c r="H2058" s="190">
        <v>0.05</v>
      </c>
      <c r="I2058" s="190">
        <f t="shared" si="39"/>
        <v>3.1850000000000001</v>
      </c>
    </row>
    <row r="2059" spans="1:9" ht="12.75" customHeight="1">
      <c r="A2059" s="2">
        <v>2019</v>
      </c>
      <c r="B2059" s="3" t="s">
        <v>12589</v>
      </c>
      <c r="C2059" s="3" t="s">
        <v>12590</v>
      </c>
      <c r="D2059" s="3" t="s">
        <v>12591</v>
      </c>
      <c r="E2059" s="3" t="s">
        <v>12592</v>
      </c>
      <c r="G2059" s="190">
        <f>LAMIERA!$I$10</f>
        <v>3.1350000000000002</v>
      </c>
      <c r="H2059" s="190">
        <v>0.05</v>
      </c>
      <c r="I2059" s="190">
        <f t="shared" si="39"/>
        <v>3.1850000000000001</v>
      </c>
    </row>
    <row r="2060" spans="1:9" ht="12.75" customHeight="1">
      <c r="A2060" s="2">
        <v>2020</v>
      </c>
      <c r="B2060" s="3" t="s">
        <v>12593</v>
      </c>
      <c r="C2060" s="3" t="s">
        <v>12594</v>
      </c>
      <c r="D2060" s="3" t="s">
        <v>12595</v>
      </c>
      <c r="E2060" s="3" t="s">
        <v>12596</v>
      </c>
      <c r="G2060" s="190">
        <f>LAMIERA!$I$11</f>
        <v>3.0820000000000003</v>
      </c>
      <c r="H2060" s="190">
        <v>0.05</v>
      </c>
      <c r="I2060" s="190">
        <f t="shared" si="39"/>
        <v>3.1320000000000001</v>
      </c>
    </row>
    <row r="2061" spans="1:9" ht="12.75" customHeight="1">
      <c r="A2061" s="2">
        <v>2021</v>
      </c>
      <c r="B2061" s="3" t="s">
        <v>12597</v>
      </c>
      <c r="C2061" s="3" t="s">
        <v>12598</v>
      </c>
      <c r="D2061" s="3" t="s">
        <v>12599</v>
      </c>
      <c r="E2061" s="3" t="s">
        <v>12600</v>
      </c>
      <c r="G2061" s="190">
        <f>LAMIERA!$I$11</f>
        <v>3.0820000000000003</v>
      </c>
      <c r="H2061" s="190">
        <v>0.05</v>
      </c>
      <c r="I2061" s="190">
        <f t="shared" si="39"/>
        <v>3.1320000000000001</v>
      </c>
    </row>
    <row r="2062" spans="1:9" ht="12.75" customHeight="1">
      <c r="A2062" s="2">
        <v>2022</v>
      </c>
      <c r="B2062" s="3" t="s">
        <v>12601</v>
      </c>
      <c r="C2062" s="3" t="s">
        <v>12602</v>
      </c>
      <c r="D2062" s="3" t="s">
        <v>12603</v>
      </c>
      <c r="E2062" s="3" t="s">
        <v>12604</v>
      </c>
      <c r="G2062" s="190">
        <f>LAMIERA!$I$11</f>
        <v>3.0820000000000003</v>
      </c>
      <c r="H2062" s="190">
        <v>0.05</v>
      </c>
      <c r="I2062" s="190">
        <f t="shared" si="39"/>
        <v>3.1320000000000001</v>
      </c>
    </row>
    <row r="2063" spans="1:9" ht="12.75" customHeight="1">
      <c r="A2063" s="2">
        <v>2023</v>
      </c>
      <c r="B2063" s="3" t="s">
        <v>12605</v>
      </c>
      <c r="C2063" s="3" t="s">
        <v>12606</v>
      </c>
      <c r="D2063" s="3" t="s">
        <v>12607</v>
      </c>
      <c r="E2063" s="3" t="s">
        <v>12608</v>
      </c>
      <c r="G2063" s="190">
        <f>LAMIERA!$I$11</f>
        <v>3.0820000000000003</v>
      </c>
      <c r="H2063" s="190">
        <v>0.05</v>
      </c>
      <c r="I2063" s="190">
        <f t="shared" si="39"/>
        <v>3.1320000000000001</v>
      </c>
    </row>
    <row r="2064" spans="1:9" ht="12.75" customHeight="1">
      <c r="A2064" s="2">
        <v>2024</v>
      </c>
      <c r="B2064" s="3" t="s">
        <v>12609</v>
      </c>
      <c r="C2064" s="3" t="s">
        <v>12610</v>
      </c>
      <c r="D2064" s="3" t="s">
        <v>12611</v>
      </c>
      <c r="E2064" s="3" t="s">
        <v>12612</v>
      </c>
      <c r="G2064" s="190">
        <f>LAMIERA!$I$11</f>
        <v>3.0820000000000003</v>
      </c>
      <c r="H2064" s="190">
        <v>0.05</v>
      </c>
      <c r="I2064" s="190">
        <f t="shared" si="39"/>
        <v>3.1320000000000001</v>
      </c>
    </row>
    <row r="2065" spans="1:9" ht="12.75" customHeight="1">
      <c r="A2065" s="2">
        <v>2025</v>
      </c>
      <c r="B2065" s="3" t="s">
        <v>12613</v>
      </c>
      <c r="C2065" s="3" t="s">
        <v>12614</v>
      </c>
      <c r="D2065" s="3" t="s">
        <v>12615</v>
      </c>
      <c r="E2065" s="3" t="s">
        <v>12616</v>
      </c>
      <c r="G2065" s="190">
        <f>LAMIERA!$I$12</f>
        <v>2.9950000000000001</v>
      </c>
      <c r="H2065" s="190">
        <v>0.05</v>
      </c>
      <c r="I2065" s="190">
        <f t="shared" si="39"/>
        <v>3.0449999999999999</v>
      </c>
    </row>
    <row r="2066" spans="1:9" ht="12.75" customHeight="1">
      <c r="A2066" s="2">
        <v>2026</v>
      </c>
      <c r="B2066" s="3" t="s">
        <v>12617</v>
      </c>
      <c r="C2066" s="3" t="s">
        <v>12618</v>
      </c>
      <c r="D2066" s="3" t="s">
        <v>12619</v>
      </c>
      <c r="E2066" s="3" t="s">
        <v>12620</v>
      </c>
      <c r="G2066" s="190">
        <f>LAMIERA!$I$12</f>
        <v>2.9950000000000001</v>
      </c>
      <c r="H2066" s="190">
        <v>0.05</v>
      </c>
      <c r="I2066" s="190">
        <f t="shared" si="39"/>
        <v>3.0449999999999999</v>
      </c>
    </row>
    <row r="2067" spans="1:9" ht="12.75" customHeight="1">
      <c r="A2067" s="2">
        <v>2027</v>
      </c>
      <c r="B2067" s="3" t="s">
        <v>12621</v>
      </c>
      <c r="C2067" s="3" t="s">
        <v>9131</v>
      </c>
      <c r="D2067" s="3" t="s">
        <v>9132</v>
      </c>
      <c r="E2067" s="3" t="s">
        <v>9133</v>
      </c>
      <c r="G2067" s="190">
        <f>LAMIERA!$I$12</f>
        <v>2.9950000000000001</v>
      </c>
      <c r="H2067" s="190">
        <v>0.05</v>
      </c>
      <c r="I2067" s="190">
        <f t="shared" si="39"/>
        <v>3.0449999999999999</v>
      </c>
    </row>
    <row r="2068" spans="1:9" ht="12.75" customHeight="1">
      <c r="A2068" s="2">
        <v>2028</v>
      </c>
      <c r="B2068" s="3" t="s">
        <v>9134</v>
      </c>
      <c r="C2068" s="3" t="s">
        <v>9135</v>
      </c>
      <c r="D2068" s="3" t="s">
        <v>9136</v>
      </c>
      <c r="E2068" s="3" t="s">
        <v>9137</v>
      </c>
      <c r="G2068" s="190">
        <f>LAMIERA!$I$12</f>
        <v>2.9950000000000001</v>
      </c>
      <c r="H2068" s="190">
        <v>0.05</v>
      </c>
      <c r="I2068" s="190">
        <f t="shared" si="39"/>
        <v>3.0449999999999999</v>
      </c>
    </row>
    <row r="2069" spans="1:9" ht="12.75" customHeight="1">
      <c r="A2069" s="2">
        <v>2029</v>
      </c>
      <c r="B2069" s="3" t="s">
        <v>15094</v>
      </c>
      <c r="C2069" s="3" t="s">
        <v>9138</v>
      </c>
      <c r="D2069" s="3" t="s">
        <v>9139</v>
      </c>
      <c r="E2069" s="3" t="s">
        <v>9140</v>
      </c>
      <c r="G2069" s="190">
        <f>LAMIERA!$I$12</f>
        <v>2.9950000000000001</v>
      </c>
      <c r="H2069" s="190">
        <v>0.05</v>
      </c>
      <c r="I2069" s="190">
        <f t="shared" si="39"/>
        <v>3.0449999999999999</v>
      </c>
    </row>
    <row r="2070" spans="1:9" ht="12.75" customHeight="1">
      <c r="A2070" s="2">
        <v>2030</v>
      </c>
      <c r="B2070" s="3" t="s">
        <v>9141</v>
      </c>
      <c r="C2070" s="3" t="s">
        <v>9142</v>
      </c>
      <c r="D2070" s="3" t="s">
        <v>9143</v>
      </c>
      <c r="E2070" s="3" t="s">
        <v>9144</v>
      </c>
      <c r="F2070" s="357" t="s">
        <v>14747</v>
      </c>
      <c r="I2070" s="190">
        <f t="shared" si="39"/>
        <v>0</v>
      </c>
    </row>
    <row r="2071" spans="1:9" ht="12.75" customHeight="1">
      <c r="A2071" s="2">
        <v>2031</v>
      </c>
      <c r="B2071" s="3" t="s">
        <v>9145</v>
      </c>
      <c r="C2071" s="3" t="s">
        <v>9146</v>
      </c>
      <c r="D2071" s="3" t="s">
        <v>9147</v>
      </c>
      <c r="E2071" s="3" t="s">
        <v>9148</v>
      </c>
      <c r="G2071" s="190">
        <f>LAMIERA!I13</f>
        <v>2.94</v>
      </c>
      <c r="H2071" s="190">
        <v>0.05</v>
      </c>
      <c r="I2071" s="190">
        <f t="shared" si="39"/>
        <v>2.9899999999999998</v>
      </c>
    </row>
    <row r="2072" spans="1:9" ht="12.75" customHeight="1">
      <c r="A2072" s="2">
        <v>2032</v>
      </c>
      <c r="B2072" s="3" t="s">
        <v>9149</v>
      </c>
      <c r="C2072" s="3" t="s">
        <v>9150</v>
      </c>
      <c r="D2072" s="3" t="s">
        <v>9151</v>
      </c>
      <c r="E2072" s="3" t="s">
        <v>9152</v>
      </c>
      <c r="G2072" s="190">
        <f>LAMIERA!I13</f>
        <v>2.94</v>
      </c>
      <c r="H2072" s="190">
        <v>0.05</v>
      </c>
      <c r="I2072" s="190">
        <f t="shared" si="39"/>
        <v>2.9899999999999998</v>
      </c>
    </row>
    <row r="2073" spans="1:9" ht="12.75" customHeight="1">
      <c r="A2073" s="2">
        <v>2033</v>
      </c>
      <c r="B2073" s="3" t="s">
        <v>9153</v>
      </c>
      <c r="C2073" s="3" t="s">
        <v>9154</v>
      </c>
      <c r="D2073" s="3" t="s">
        <v>9155</v>
      </c>
      <c r="E2073" s="3" t="s">
        <v>9156</v>
      </c>
      <c r="G2073" s="190">
        <f>LAMIERA!I13</f>
        <v>2.94</v>
      </c>
      <c r="H2073" s="190">
        <v>0.05</v>
      </c>
      <c r="I2073" s="190">
        <f t="shared" si="39"/>
        <v>2.9899999999999998</v>
      </c>
    </row>
    <row r="2074" spans="1:9" ht="12.75" customHeight="1">
      <c r="A2074" s="2">
        <v>2034</v>
      </c>
      <c r="B2074" s="3" t="s">
        <v>9157</v>
      </c>
      <c r="C2074" s="3" t="s">
        <v>9158</v>
      </c>
      <c r="D2074" s="3" t="s">
        <v>9159</v>
      </c>
      <c r="E2074" s="3" t="s">
        <v>9160</v>
      </c>
      <c r="G2074" s="190">
        <f>LAMIERA!I13</f>
        <v>2.94</v>
      </c>
      <c r="H2074" s="190">
        <v>0.05</v>
      </c>
      <c r="I2074" s="190">
        <f t="shared" si="39"/>
        <v>2.9899999999999998</v>
      </c>
    </row>
    <row r="2075" spans="1:9" ht="12.75" customHeight="1">
      <c r="A2075" s="2">
        <v>2035</v>
      </c>
      <c r="B2075" s="3" t="s">
        <v>9161</v>
      </c>
      <c r="C2075" s="3" t="s">
        <v>9162</v>
      </c>
      <c r="D2075" s="3" t="s">
        <v>9163</v>
      </c>
      <c r="E2075" s="3" t="s">
        <v>9164</v>
      </c>
      <c r="G2075" s="190">
        <f>LAMIERA!I14</f>
        <v>2.93</v>
      </c>
      <c r="H2075" s="190">
        <v>0.05</v>
      </c>
      <c r="I2075" s="190">
        <f t="shared" si="39"/>
        <v>2.98</v>
      </c>
    </row>
    <row r="2076" spans="1:9" ht="12.75" customHeight="1">
      <c r="A2076" s="2">
        <v>2036</v>
      </c>
      <c r="B2076" s="3" t="s">
        <v>9165</v>
      </c>
      <c r="C2076" s="3" t="s">
        <v>9166</v>
      </c>
      <c r="D2076" s="3" t="s">
        <v>9167</v>
      </c>
      <c r="E2076" s="3" t="s">
        <v>9168</v>
      </c>
      <c r="G2076" s="190">
        <f>LAMIERA!$I$15</f>
        <v>2.92</v>
      </c>
      <c r="H2076" s="190">
        <v>0.05</v>
      </c>
      <c r="I2076" s="190">
        <f t="shared" si="39"/>
        <v>2.9699999999999998</v>
      </c>
    </row>
    <row r="2077" spans="1:9" ht="12.75" customHeight="1">
      <c r="A2077" s="2">
        <v>2037</v>
      </c>
      <c r="B2077" s="3" t="s">
        <v>9169</v>
      </c>
      <c r="C2077" s="3" t="s">
        <v>9170</v>
      </c>
      <c r="D2077" s="3" t="s">
        <v>9171</v>
      </c>
      <c r="E2077" s="3" t="s">
        <v>9172</v>
      </c>
      <c r="G2077" s="190">
        <f>LAMIERA!$I$15</f>
        <v>2.92</v>
      </c>
      <c r="H2077" s="190">
        <v>0.05</v>
      </c>
      <c r="I2077" s="190">
        <f t="shared" si="39"/>
        <v>2.9699999999999998</v>
      </c>
    </row>
    <row r="2078" spans="1:9" ht="12.75" customHeight="1">
      <c r="A2078" s="2">
        <v>2038</v>
      </c>
      <c r="B2078" s="3" t="s">
        <v>9173</v>
      </c>
      <c r="C2078" s="3" t="s">
        <v>9174</v>
      </c>
      <c r="D2078" s="3" t="s">
        <v>9175</v>
      </c>
      <c r="E2078" s="3" t="s">
        <v>9176</v>
      </c>
      <c r="G2078" s="190">
        <f>LAMIERA!$I$15</f>
        <v>2.92</v>
      </c>
      <c r="H2078" s="190">
        <v>0.05</v>
      </c>
      <c r="I2078" s="190">
        <f t="shared" si="39"/>
        <v>2.9699999999999998</v>
      </c>
    </row>
    <row r="2079" spans="1:9" ht="12.75" customHeight="1">
      <c r="A2079" s="2">
        <v>2039</v>
      </c>
      <c r="B2079" s="3" t="s">
        <v>9177</v>
      </c>
      <c r="C2079" s="3" t="s">
        <v>9178</v>
      </c>
      <c r="D2079" s="3"/>
      <c r="E2079" s="3" t="s">
        <v>9179</v>
      </c>
      <c r="F2079" s="357" t="s">
        <v>14747</v>
      </c>
      <c r="I2079" s="190">
        <f t="shared" si="39"/>
        <v>0</v>
      </c>
    </row>
    <row r="2080" spans="1:9" ht="12.75" customHeight="1">
      <c r="A2080" s="2">
        <v>2040</v>
      </c>
      <c r="B2080" s="3" t="s">
        <v>9180</v>
      </c>
      <c r="C2080" s="3" t="s">
        <v>9181</v>
      </c>
      <c r="D2080" s="3" t="s">
        <v>9182</v>
      </c>
      <c r="E2080" s="3" t="s">
        <v>9183</v>
      </c>
      <c r="G2080" s="190">
        <f>LAMIERA!R10</f>
        <v>4.5350000000000001</v>
      </c>
      <c r="I2080" s="190">
        <f t="shared" si="39"/>
        <v>4.5350000000000001</v>
      </c>
    </row>
    <row r="2081" spans="1:9" ht="12.75" customHeight="1">
      <c r="A2081" s="2">
        <v>2041</v>
      </c>
      <c r="B2081" s="3" t="s">
        <v>9184</v>
      </c>
      <c r="C2081" s="3" t="s">
        <v>9185</v>
      </c>
      <c r="D2081" s="3" t="s">
        <v>9186</v>
      </c>
      <c r="E2081" s="3" t="s">
        <v>9187</v>
      </c>
      <c r="G2081" s="190">
        <f>LAMIERA!R13</f>
        <v>4.34</v>
      </c>
      <c r="I2081" s="190">
        <f t="shared" si="39"/>
        <v>4.34</v>
      </c>
    </row>
    <row r="2082" spans="1:9" ht="12.75" customHeight="1">
      <c r="A2082" s="2">
        <v>2042</v>
      </c>
      <c r="B2082" s="3" t="s">
        <v>9188</v>
      </c>
      <c r="C2082" s="3" t="s">
        <v>9189</v>
      </c>
      <c r="D2082" s="3"/>
      <c r="E2082" s="3" t="s">
        <v>9190</v>
      </c>
      <c r="F2082" s="357" t="s">
        <v>14747</v>
      </c>
      <c r="I2082" s="190">
        <f t="shared" si="39"/>
        <v>0</v>
      </c>
    </row>
    <row r="2083" spans="1:9" ht="12.75" customHeight="1">
      <c r="A2083" s="2">
        <v>2043</v>
      </c>
      <c r="B2083" s="3" t="s">
        <v>9191</v>
      </c>
      <c r="C2083" s="3" t="s">
        <v>9192</v>
      </c>
      <c r="D2083" s="3"/>
      <c r="E2083" s="3" t="s">
        <v>9193</v>
      </c>
      <c r="F2083" s="357" t="s">
        <v>14747</v>
      </c>
      <c r="I2083" s="190">
        <f t="shared" si="39"/>
        <v>0</v>
      </c>
    </row>
    <row r="2084" spans="1:9" ht="12.75" customHeight="1">
      <c r="A2084" s="2">
        <v>2044</v>
      </c>
      <c r="B2084" s="3" t="s">
        <v>9194</v>
      </c>
      <c r="C2084" s="3" t="s">
        <v>9195</v>
      </c>
      <c r="D2084" s="3" t="s">
        <v>9196</v>
      </c>
      <c r="E2084" s="3" t="s">
        <v>9197</v>
      </c>
      <c r="G2084" s="190">
        <f>LAMIERA!J7</f>
        <v>3.4050000000000002</v>
      </c>
      <c r="H2084" s="190">
        <v>0.05</v>
      </c>
      <c r="I2084" s="190">
        <f t="shared" si="39"/>
        <v>3.4550000000000001</v>
      </c>
    </row>
    <row r="2085" spans="1:9" ht="12.75" customHeight="1">
      <c r="A2085" s="2">
        <v>2045</v>
      </c>
      <c r="B2085" s="3" t="s">
        <v>9198</v>
      </c>
      <c r="C2085" s="3" t="s">
        <v>9199</v>
      </c>
      <c r="D2085" s="3" t="s">
        <v>9200</v>
      </c>
      <c r="E2085" s="3" t="s">
        <v>9201</v>
      </c>
      <c r="G2085" s="190">
        <f>LAMIERA!$J$8</f>
        <v>3.25</v>
      </c>
      <c r="H2085" s="190">
        <v>0.05</v>
      </c>
      <c r="I2085" s="190">
        <f t="shared" si="39"/>
        <v>3.3</v>
      </c>
    </row>
    <row r="2086" spans="1:9" ht="12.75" customHeight="1">
      <c r="A2086" s="2">
        <v>2046</v>
      </c>
      <c r="B2086" s="3" t="s">
        <v>9202</v>
      </c>
      <c r="C2086" s="3" t="s">
        <v>9203</v>
      </c>
      <c r="D2086" s="3" t="s">
        <v>9204</v>
      </c>
      <c r="E2086" s="3" t="s">
        <v>9205</v>
      </c>
      <c r="G2086" s="190">
        <f>LAMIERA!$J$8</f>
        <v>3.25</v>
      </c>
      <c r="H2086" s="190">
        <v>0.05</v>
      </c>
      <c r="I2086" s="190">
        <f t="shared" si="39"/>
        <v>3.3</v>
      </c>
    </row>
    <row r="2087" spans="1:9" ht="12.75" customHeight="1">
      <c r="A2087" s="2">
        <v>2047</v>
      </c>
      <c r="B2087" s="3" t="s">
        <v>9206</v>
      </c>
      <c r="C2087" s="3" t="s">
        <v>9207</v>
      </c>
      <c r="D2087" s="3" t="s">
        <v>9208</v>
      </c>
      <c r="E2087" s="3" t="s">
        <v>9209</v>
      </c>
      <c r="G2087" s="190">
        <f>LAMIERA!$J$8</f>
        <v>3.25</v>
      </c>
      <c r="H2087" s="190">
        <v>0.05</v>
      </c>
      <c r="I2087" s="190">
        <f t="shared" si="39"/>
        <v>3.3</v>
      </c>
    </row>
    <row r="2088" spans="1:9" ht="12.75" customHeight="1">
      <c r="A2088" s="2">
        <v>2048</v>
      </c>
      <c r="B2088" s="3" t="s">
        <v>9210</v>
      </c>
      <c r="C2088" s="3" t="s">
        <v>12718</v>
      </c>
      <c r="D2088" s="3" t="s">
        <v>12719</v>
      </c>
      <c r="E2088" s="3" t="s">
        <v>12720</v>
      </c>
      <c r="G2088" s="190">
        <f>LAMIERA!$J$8</f>
        <v>3.25</v>
      </c>
      <c r="H2088" s="190">
        <v>0.05</v>
      </c>
      <c r="I2088" s="190">
        <f t="shared" si="39"/>
        <v>3.3</v>
      </c>
    </row>
    <row r="2089" spans="1:9" ht="12.75" customHeight="1">
      <c r="A2089" s="2">
        <v>2049</v>
      </c>
      <c r="B2089" s="3" t="s">
        <v>12721</v>
      </c>
      <c r="C2089" s="3" t="s">
        <v>12722</v>
      </c>
      <c r="D2089" s="3" t="s">
        <v>12723</v>
      </c>
      <c r="E2089" s="3" t="s">
        <v>12724</v>
      </c>
      <c r="G2089" s="190">
        <f>LAMIERA!$J$8</f>
        <v>3.25</v>
      </c>
      <c r="H2089" s="190">
        <v>0.05</v>
      </c>
      <c r="I2089" s="190">
        <f t="shared" si="39"/>
        <v>3.3</v>
      </c>
    </row>
    <row r="2090" spans="1:9" ht="12.75" customHeight="1">
      <c r="A2090" s="2">
        <v>2050</v>
      </c>
      <c r="B2090" s="3" t="s">
        <v>12725</v>
      </c>
      <c r="C2090" s="3" t="s">
        <v>12726</v>
      </c>
      <c r="D2090" s="3" t="s">
        <v>12727</v>
      </c>
      <c r="E2090" s="3" t="s">
        <v>12728</v>
      </c>
      <c r="G2090" s="190">
        <f>LAMIERA!$J$8</f>
        <v>3.25</v>
      </c>
      <c r="H2090" s="190">
        <v>0.05</v>
      </c>
      <c r="I2090" s="190">
        <f t="shared" si="39"/>
        <v>3.3</v>
      </c>
    </row>
    <row r="2091" spans="1:9" ht="12.75" customHeight="1">
      <c r="B2091" s="3" t="s">
        <v>626</v>
      </c>
      <c r="C2091" s="3" t="s">
        <v>627</v>
      </c>
      <c r="D2091" s="3" t="s">
        <v>12563</v>
      </c>
      <c r="E2091" s="3" t="s">
        <v>11745</v>
      </c>
      <c r="G2091" s="190">
        <f>LAMIERA!J8</f>
        <v>3.25</v>
      </c>
      <c r="H2091" s="190">
        <v>0.05</v>
      </c>
      <c r="I2091" s="190">
        <f t="shared" si="39"/>
        <v>3.3</v>
      </c>
    </row>
    <row r="2092" spans="1:9" ht="12.75" customHeight="1">
      <c r="A2092" s="2">
        <v>2051</v>
      </c>
      <c r="B2092" s="3" t="s">
        <v>12729</v>
      </c>
      <c r="C2092" s="3" t="s">
        <v>12730</v>
      </c>
      <c r="D2092" s="3" t="s">
        <v>12731</v>
      </c>
      <c r="E2092" s="3" t="s">
        <v>12732</v>
      </c>
      <c r="G2092" s="190">
        <f>LAMIERA!$J$8</f>
        <v>3.25</v>
      </c>
      <c r="H2092" s="190">
        <v>0.05</v>
      </c>
      <c r="I2092" s="190">
        <f t="shared" si="39"/>
        <v>3.3</v>
      </c>
    </row>
    <row r="2093" spans="1:9" ht="12.75" customHeight="1">
      <c r="A2093" s="2">
        <v>2052</v>
      </c>
      <c r="B2093" s="3" t="s">
        <v>12733</v>
      </c>
      <c r="C2093" s="3" t="s">
        <v>12734</v>
      </c>
      <c r="D2093" s="3" t="s">
        <v>12735</v>
      </c>
      <c r="E2093" s="3" t="s">
        <v>12736</v>
      </c>
      <c r="G2093" s="190">
        <f>LAMIERA!$J$10</f>
        <v>3.1650000000000005</v>
      </c>
      <c r="H2093" s="190">
        <v>0.05</v>
      </c>
      <c r="I2093" s="190">
        <f t="shared" si="39"/>
        <v>3.2150000000000003</v>
      </c>
    </row>
    <row r="2094" spans="1:9" ht="12.75" customHeight="1">
      <c r="A2094" s="2">
        <v>2053</v>
      </c>
      <c r="B2094" s="3" t="s">
        <v>12737</v>
      </c>
      <c r="C2094" s="3" t="s">
        <v>12738</v>
      </c>
      <c r="D2094" s="3" t="s">
        <v>12739</v>
      </c>
      <c r="E2094" s="3" t="s">
        <v>12740</v>
      </c>
      <c r="G2094" s="190">
        <f>LAMIERA!$J$10</f>
        <v>3.1650000000000005</v>
      </c>
      <c r="H2094" s="190">
        <v>0.05</v>
      </c>
      <c r="I2094" s="190">
        <f t="shared" si="39"/>
        <v>3.2150000000000003</v>
      </c>
    </row>
    <row r="2095" spans="1:9" ht="12.75" customHeight="1">
      <c r="A2095" s="2">
        <v>2054</v>
      </c>
      <c r="B2095" s="3" t="s">
        <v>12741</v>
      </c>
      <c r="C2095" s="3" t="s">
        <v>12742</v>
      </c>
      <c r="D2095" s="3" t="s">
        <v>12743</v>
      </c>
      <c r="E2095" s="3" t="s">
        <v>12744</v>
      </c>
      <c r="G2095" s="190">
        <f>LAMIERA!$J$10</f>
        <v>3.1650000000000005</v>
      </c>
      <c r="H2095" s="190">
        <v>0.05</v>
      </c>
      <c r="I2095" s="190">
        <f t="shared" si="39"/>
        <v>3.2150000000000003</v>
      </c>
    </row>
    <row r="2096" spans="1:9" ht="12.75" customHeight="1">
      <c r="A2096" s="2">
        <v>2055</v>
      </c>
      <c r="B2096" s="3" t="s">
        <v>12745</v>
      </c>
      <c r="C2096" s="3" t="s">
        <v>12746</v>
      </c>
      <c r="D2096" s="3" t="s">
        <v>12747</v>
      </c>
      <c r="E2096" s="3" t="s">
        <v>12748</v>
      </c>
      <c r="G2096" s="190">
        <f>LAMIERA!$J$10</f>
        <v>3.1650000000000005</v>
      </c>
      <c r="H2096" s="190">
        <v>0.05</v>
      </c>
      <c r="I2096" s="190">
        <f t="shared" si="39"/>
        <v>3.2150000000000003</v>
      </c>
    </row>
    <row r="2097" spans="1:9" ht="12.75" customHeight="1">
      <c r="A2097" s="2">
        <v>2056</v>
      </c>
      <c r="B2097" s="3" t="s">
        <v>12749</v>
      </c>
      <c r="C2097" s="3" t="s">
        <v>12750</v>
      </c>
      <c r="D2097" s="3" t="s">
        <v>12751</v>
      </c>
      <c r="E2097" s="3" t="s">
        <v>12752</v>
      </c>
      <c r="G2097" s="190">
        <f>LAMIERA!$J$10</f>
        <v>3.1650000000000005</v>
      </c>
      <c r="H2097" s="190">
        <v>0.05</v>
      </c>
      <c r="I2097" s="190">
        <f t="shared" si="39"/>
        <v>3.2150000000000003</v>
      </c>
    </row>
    <row r="2098" spans="1:9" ht="12.75" customHeight="1">
      <c r="A2098" s="2">
        <v>2057</v>
      </c>
      <c r="B2098" s="3" t="s">
        <v>12753</v>
      </c>
      <c r="C2098" s="3" t="s">
        <v>12754</v>
      </c>
      <c r="D2098" s="3" t="s">
        <v>12755</v>
      </c>
      <c r="E2098" s="3" t="s">
        <v>12756</v>
      </c>
      <c r="G2098" s="190">
        <f>LAMIERA!$J$10</f>
        <v>3.1650000000000005</v>
      </c>
      <c r="H2098" s="190">
        <v>0.05</v>
      </c>
      <c r="I2098" s="190">
        <f t="shared" si="39"/>
        <v>3.2150000000000003</v>
      </c>
    </row>
    <row r="2099" spans="1:9" ht="12.75" customHeight="1">
      <c r="A2099" s="2">
        <v>2058</v>
      </c>
      <c r="B2099" s="3" t="s">
        <v>12757</v>
      </c>
      <c r="C2099" s="3" t="s">
        <v>12758</v>
      </c>
      <c r="D2099" s="3" t="s">
        <v>12759</v>
      </c>
      <c r="E2099" s="3" t="s">
        <v>12760</v>
      </c>
      <c r="G2099" s="190">
        <f>LAMIERA!$J$10</f>
        <v>3.1650000000000005</v>
      </c>
      <c r="H2099" s="190">
        <v>0.05</v>
      </c>
      <c r="I2099" s="190">
        <f t="shared" si="39"/>
        <v>3.2150000000000003</v>
      </c>
    </row>
    <row r="2100" spans="1:9" ht="12.75" customHeight="1">
      <c r="A2100" s="2">
        <v>2059</v>
      </c>
      <c r="B2100" s="3" t="s">
        <v>12761</v>
      </c>
      <c r="C2100" s="3" t="s">
        <v>12762</v>
      </c>
      <c r="D2100" s="3" t="s">
        <v>12763</v>
      </c>
      <c r="E2100" s="3" t="s">
        <v>12764</v>
      </c>
      <c r="G2100" s="190">
        <f>LAMIERA!$J$10</f>
        <v>3.1650000000000005</v>
      </c>
      <c r="H2100" s="190">
        <v>0.05</v>
      </c>
      <c r="I2100" s="190">
        <f t="shared" si="39"/>
        <v>3.2150000000000003</v>
      </c>
    </row>
    <row r="2101" spans="1:9" ht="12.75" customHeight="1">
      <c r="B2101" s="3" t="s">
        <v>618</v>
      </c>
      <c r="C2101" s="3" t="s">
        <v>619</v>
      </c>
      <c r="D2101" s="3" t="s">
        <v>12587</v>
      </c>
      <c r="E2101" s="3" t="s">
        <v>11745</v>
      </c>
      <c r="G2101" s="190">
        <f>LAMIERA!J10</f>
        <v>3.1650000000000005</v>
      </c>
      <c r="H2101" s="190">
        <v>0.05</v>
      </c>
      <c r="I2101" s="190">
        <f t="shared" si="39"/>
        <v>3.2150000000000003</v>
      </c>
    </row>
    <row r="2102" spans="1:9" ht="12.75" customHeight="1">
      <c r="A2102" s="2">
        <v>2060</v>
      </c>
      <c r="B2102" s="3" t="s">
        <v>12765</v>
      </c>
      <c r="C2102" s="3" t="s">
        <v>12766</v>
      </c>
      <c r="D2102" s="3" t="s">
        <v>12767</v>
      </c>
      <c r="E2102" s="3" t="s">
        <v>12768</v>
      </c>
      <c r="G2102" s="190">
        <f>LAMIERA!$J$10</f>
        <v>3.1650000000000005</v>
      </c>
      <c r="H2102" s="190">
        <v>0.05</v>
      </c>
      <c r="I2102" s="190">
        <f t="shared" si="39"/>
        <v>3.2150000000000003</v>
      </c>
    </row>
    <row r="2103" spans="1:9" ht="12.75" customHeight="1">
      <c r="A2103" s="2">
        <v>2061</v>
      </c>
      <c r="B2103" s="3" t="s">
        <v>12769</v>
      </c>
      <c r="C2103" s="3" t="s">
        <v>12770</v>
      </c>
      <c r="D2103" s="3" t="s">
        <v>12771</v>
      </c>
      <c r="E2103" s="3" t="s">
        <v>12772</v>
      </c>
      <c r="G2103" s="190">
        <f>LAMIERA!$J$11</f>
        <v>3.1120000000000001</v>
      </c>
      <c r="H2103" s="190">
        <v>0.05</v>
      </c>
      <c r="I2103" s="190">
        <f t="shared" si="39"/>
        <v>3.1619999999999999</v>
      </c>
    </row>
    <row r="2104" spans="1:9" ht="12.75" customHeight="1">
      <c r="A2104" s="2">
        <v>2062</v>
      </c>
      <c r="B2104" s="3" t="s">
        <v>12773</v>
      </c>
      <c r="C2104" s="3" t="s">
        <v>12774</v>
      </c>
      <c r="D2104" s="3" t="s">
        <v>12775</v>
      </c>
      <c r="E2104" s="3" t="s">
        <v>12776</v>
      </c>
      <c r="G2104" s="190">
        <f>LAMIERA!$J$11</f>
        <v>3.1120000000000001</v>
      </c>
      <c r="H2104" s="190">
        <v>0.05</v>
      </c>
      <c r="I2104" s="190">
        <f t="shared" si="39"/>
        <v>3.1619999999999999</v>
      </c>
    </row>
    <row r="2105" spans="1:9" ht="12.75" customHeight="1">
      <c r="A2105" s="2">
        <v>2063</v>
      </c>
      <c r="B2105" s="3" t="s">
        <v>12777</v>
      </c>
      <c r="C2105" s="3" t="s">
        <v>12778</v>
      </c>
      <c r="D2105" s="3" t="s">
        <v>12779</v>
      </c>
      <c r="E2105" s="3" t="s">
        <v>12780</v>
      </c>
      <c r="G2105" s="190">
        <f>LAMIERA!$J$11</f>
        <v>3.1120000000000001</v>
      </c>
      <c r="H2105" s="190">
        <v>0.05</v>
      </c>
      <c r="I2105" s="190">
        <f t="shared" si="39"/>
        <v>3.1619999999999999</v>
      </c>
    </row>
    <row r="2106" spans="1:9" ht="12.75" customHeight="1">
      <c r="A2106" s="2">
        <v>2064</v>
      </c>
      <c r="B2106" s="3" t="s">
        <v>12781</v>
      </c>
      <c r="C2106" s="3" t="s">
        <v>12782</v>
      </c>
      <c r="D2106" s="3" t="s">
        <v>12783</v>
      </c>
      <c r="E2106" s="3" t="s">
        <v>12784</v>
      </c>
      <c r="G2106" s="190">
        <f>LAMIERA!$J$11</f>
        <v>3.1120000000000001</v>
      </c>
      <c r="H2106" s="190">
        <v>0.05</v>
      </c>
      <c r="I2106" s="190">
        <f t="shared" si="39"/>
        <v>3.1619999999999999</v>
      </c>
    </row>
    <row r="2107" spans="1:9" ht="12.75" customHeight="1">
      <c r="A2107" s="2">
        <v>2065</v>
      </c>
      <c r="B2107" s="3" t="s">
        <v>12785</v>
      </c>
      <c r="C2107" s="3" t="s">
        <v>12786</v>
      </c>
      <c r="D2107" s="3" t="s">
        <v>12787</v>
      </c>
      <c r="E2107" s="3" t="s">
        <v>12788</v>
      </c>
      <c r="G2107" s="190">
        <f>LAMIERA!$J$11</f>
        <v>3.1120000000000001</v>
      </c>
      <c r="H2107" s="190">
        <v>0.05</v>
      </c>
      <c r="I2107" s="190">
        <f t="shared" si="39"/>
        <v>3.1619999999999999</v>
      </c>
    </row>
    <row r="2108" spans="1:9" ht="12.75" customHeight="1">
      <c r="B2108" s="3" t="s">
        <v>620</v>
      </c>
      <c r="C2108" s="3" t="s">
        <v>619</v>
      </c>
      <c r="D2108" s="3" t="s">
        <v>12520</v>
      </c>
      <c r="E2108" s="3" t="s">
        <v>11745</v>
      </c>
      <c r="G2108" s="190">
        <f>LAMIERA!J11</f>
        <v>3.1120000000000001</v>
      </c>
      <c r="H2108" s="190">
        <v>0.05</v>
      </c>
      <c r="I2108" s="190">
        <f t="shared" si="39"/>
        <v>3.1619999999999999</v>
      </c>
    </row>
    <row r="2109" spans="1:9" ht="12.75" customHeight="1">
      <c r="A2109" s="2">
        <v>2066</v>
      </c>
      <c r="B2109" s="3" t="s">
        <v>12789</v>
      </c>
      <c r="C2109" s="3" t="s">
        <v>12790</v>
      </c>
      <c r="D2109" s="3" t="s">
        <v>12791</v>
      </c>
      <c r="E2109" s="3" t="s">
        <v>12792</v>
      </c>
      <c r="G2109" s="190">
        <f>LAMIERA!$J$11</f>
        <v>3.1120000000000001</v>
      </c>
      <c r="H2109" s="190">
        <v>0.05</v>
      </c>
      <c r="I2109" s="190">
        <f t="shared" si="39"/>
        <v>3.1619999999999999</v>
      </c>
    </row>
    <row r="2110" spans="1:9" ht="12.75" customHeight="1">
      <c r="A2110" s="2">
        <v>2067</v>
      </c>
      <c r="B2110" s="3" t="s">
        <v>12793</v>
      </c>
      <c r="C2110" s="3" t="s">
        <v>12794</v>
      </c>
      <c r="D2110" s="3" t="s">
        <v>12795</v>
      </c>
      <c r="E2110" s="3" t="s">
        <v>12796</v>
      </c>
      <c r="G2110" s="190">
        <f>LAMIERA!$J$12</f>
        <v>3.0150000000000001</v>
      </c>
      <c r="H2110" s="190">
        <v>0.05</v>
      </c>
      <c r="I2110" s="190">
        <f t="shared" ref="I2110:I2175" si="40">IF(F2110="KZ",0,G2110+H2110)</f>
        <v>3.0649999999999999</v>
      </c>
    </row>
    <row r="2111" spans="1:9" ht="12.75" customHeight="1">
      <c r="A2111" s="2">
        <v>2068</v>
      </c>
      <c r="B2111" s="3" t="s">
        <v>12797</v>
      </c>
      <c r="C2111" s="3" t="s">
        <v>9315</v>
      </c>
      <c r="D2111" s="3" t="s">
        <v>9316</v>
      </c>
      <c r="E2111" s="3" t="s">
        <v>9317</v>
      </c>
      <c r="G2111" s="190">
        <f>LAMIERA!$J$12</f>
        <v>3.0150000000000001</v>
      </c>
      <c r="H2111" s="190">
        <v>0.05</v>
      </c>
      <c r="I2111" s="190">
        <f t="shared" si="40"/>
        <v>3.0649999999999999</v>
      </c>
    </row>
    <row r="2112" spans="1:9" ht="12.75" customHeight="1">
      <c r="A2112" s="2">
        <v>2069</v>
      </c>
      <c r="B2112" s="3" t="s">
        <v>9318</v>
      </c>
      <c r="C2112" s="3" t="s">
        <v>9319</v>
      </c>
      <c r="D2112" s="3" t="s">
        <v>9320</v>
      </c>
      <c r="E2112" s="3" t="s">
        <v>9321</v>
      </c>
      <c r="G2112" s="190">
        <f>LAMIERA!$J$12</f>
        <v>3.0150000000000001</v>
      </c>
      <c r="H2112" s="190">
        <v>0.05</v>
      </c>
      <c r="I2112" s="190">
        <f t="shared" si="40"/>
        <v>3.0649999999999999</v>
      </c>
    </row>
    <row r="2113" spans="1:9" ht="12.75" customHeight="1">
      <c r="A2113" s="2">
        <v>2070</v>
      </c>
      <c r="B2113" s="3" t="s">
        <v>9322</v>
      </c>
      <c r="C2113" s="3" t="s">
        <v>9323</v>
      </c>
      <c r="D2113" s="3" t="s">
        <v>9324</v>
      </c>
      <c r="E2113" s="3" t="s">
        <v>9325</v>
      </c>
      <c r="G2113" s="190">
        <f>LAMIERA!$J$12</f>
        <v>3.0150000000000001</v>
      </c>
      <c r="H2113" s="190">
        <v>0.05</v>
      </c>
      <c r="I2113" s="190">
        <f t="shared" si="40"/>
        <v>3.0649999999999999</v>
      </c>
    </row>
    <row r="2114" spans="1:9" ht="12.75" customHeight="1">
      <c r="A2114" s="2">
        <v>2071</v>
      </c>
      <c r="B2114" s="3" t="s">
        <v>9326</v>
      </c>
      <c r="C2114" s="3" t="s">
        <v>9327</v>
      </c>
      <c r="D2114" s="3" t="s">
        <v>9328</v>
      </c>
      <c r="E2114" s="3" t="s">
        <v>9329</v>
      </c>
      <c r="G2114" s="190">
        <f>LAMIERA!$J$12</f>
        <v>3.0150000000000001</v>
      </c>
      <c r="H2114" s="190">
        <v>0.05</v>
      </c>
      <c r="I2114" s="190">
        <f t="shared" si="40"/>
        <v>3.0649999999999999</v>
      </c>
    </row>
    <row r="2115" spans="1:9" ht="12.75" customHeight="1">
      <c r="A2115" s="2">
        <v>2072</v>
      </c>
      <c r="B2115" s="3" t="s">
        <v>9330</v>
      </c>
      <c r="C2115" s="3" t="s">
        <v>9331</v>
      </c>
      <c r="D2115" s="3" t="s">
        <v>9332</v>
      </c>
      <c r="E2115" s="3" t="s">
        <v>9333</v>
      </c>
      <c r="G2115" s="190">
        <f>LAMIERA!$J$13</f>
        <v>2.95</v>
      </c>
      <c r="H2115" s="190">
        <v>0.05</v>
      </c>
      <c r="I2115" s="190">
        <f t="shared" si="40"/>
        <v>3</v>
      </c>
    </row>
    <row r="2116" spans="1:9" ht="12.75" customHeight="1">
      <c r="A2116" s="2">
        <v>2073</v>
      </c>
      <c r="B2116" s="3" t="s">
        <v>9334</v>
      </c>
      <c r="C2116" s="3" t="s">
        <v>9335</v>
      </c>
      <c r="D2116" s="3" t="s">
        <v>9336</v>
      </c>
      <c r="E2116" s="3" t="s">
        <v>9337</v>
      </c>
      <c r="G2116" s="190">
        <f>LAMIERA!$J$13</f>
        <v>2.95</v>
      </c>
      <c r="H2116" s="190">
        <v>0.05</v>
      </c>
      <c r="I2116" s="190">
        <f t="shared" si="40"/>
        <v>3</v>
      </c>
    </row>
    <row r="2117" spans="1:9" ht="12.75" customHeight="1">
      <c r="A2117" s="2">
        <v>2074</v>
      </c>
      <c r="B2117" s="3" t="s">
        <v>9338</v>
      </c>
      <c r="C2117" s="3" t="s">
        <v>9339</v>
      </c>
      <c r="D2117" s="3" t="s">
        <v>9340</v>
      </c>
      <c r="E2117" s="3" t="s">
        <v>9341</v>
      </c>
      <c r="G2117" s="190">
        <f>LAMIERA!$J$13</f>
        <v>2.95</v>
      </c>
      <c r="H2117" s="190">
        <v>0.05</v>
      </c>
      <c r="I2117" s="190">
        <f t="shared" si="40"/>
        <v>3</v>
      </c>
    </row>
    <row r="2118" spans="1:9" ht="12.75" customHeight="1">
      <c r="A2118" s="2">
        <v>2075</v>
      </c>
      <c r="B2118" s="3" t="s">
        <v>9342</v>
      </c>
      <c r="C2118" s="3" t="s">
        <v>9343</v>
      </c>
      <c r="D2118" s="3" t="s">
        <v>9344</v>
      </c>
      <c r="E2118" s="3" t="s">
        <v>9345</v>
      </c>
      <c r="G2118" s="190">
        <f>LAMIERA!$J$13</f>
        <v>2.95</v>
      </c>
      <c r="H2118" s="190">
        <v>0.05</v>
      </c>
      <c r="I2118" s="190">
        <f t="shared" si="40"/>
        <v>3</v>
      </c>
    </row>
    <row r="2119" spans="1:9" ht="12.75" customHeight="1">
      <c r="A2119" s="2">
        <v>2076</v>
      </c>
      <c r="B2119" s="3" t="s">
        <v>9346</v>
      </c>
      <c r="C2119" s="3" t="s">
        <v>9347</v>
      </c>
      <c r="D2119" s="3" t="s">
        <v>9348</v>
      </c>
      <c r="E2119" s="3" t="s">
        <v>9349</v>
      </c>
      <c r="G2119" s="190">
        <f>LAMIERA!J14</f>
        <v>2.93</v>
      </c>
      <c r="H2119" s="190">
        <v>0.05</v>
      </c>
      <c r="I2119" s="190">
        <f t="shared" si="40"/>
        <v>2.98</v>
      </c>
    </row>
    <row r="2120" spans="1:9" ht="12.75" customHeight="1">
      <c r="A2120" s="2">
        <v>2077</v>
      </c>
      <c r="B2120" s="3" t="s">
        <v>9350</v>
      </c>
      <c r="C2120" s="3" t="s">
        <v>9351</v>
      </c>
      <c r="D2120" s="3" t="s">
        <v>9352</v>
      </c>
      <c r="E2120" s="3" t="s">
        <v>9353</v>
      </c>
      <c r="G2120" s="190">
        <f>LAMIERA!$J$15</f>
        <v>2.92</v>
      </c>
      <c r="H2120" s="190">
        <v>0.05</v>
      </c>
      <c r="I2120" s="190">
        <f t="shared" si="40"/>
        <v>2.9699999999999998</v>
      </c>
    </row>
    <row r="2121" spans="1:9" ht="12.75" customHeight="1">
      <c r="A2121" s="2">
        <v>2078</v>
      </c>
      <c r="B2121" s="3" t="s">
        <v>9354</v>
      </c>
      <c r="C2121" s="3" t="s">
        <v>9355</v>
      </c>
      <c r="D2121" s="3" t="s">
        <v>9356</v>
      </c>
      <c r="E2121" s="3" t="s">
        <v>9357</v>
      </c>
      <c r="G2121" s="190">
        <f>LAMIERA!$J$15</f>
        <v>2.92</v>
      </c>
      <c r="H2121" s="190">
        <v>0.05</v>
      </c>
      <c r="I2121" s="190">
        <f t="shared" si="40"/>
        <v>2.9699999999999998</v>
      </c>
    </row>
    <row r="2122" spans="1:9" ht="12.75" customHeight="1">
      <c r="A2122" s="2">
        <v>2079</v>
      </c>
      <c r="B2122" s="3" t="s">
        <v>9358</v>
      </c>
      <c r="C2122" s="3" t="s">
        <v>9359</v>
      </c>
      <c r="D2122" s="3" t="s">
        <v>9360</v>
      </c>
      <c r="E2122" s="3" t="s">
        <v>9361</v>
      </c>
      <c r="G2122" s="190">
        <f>LAMIERA!$J$15</f>
        <v>2.92</v>
      </c>
      <c r="H2122" s="190">
        <v>0.05</v>
      </c>
      <c r="I2122" s="190">
        <f t="shared" si="40"/>
        <v>2.9699999999999998</v>
      </c>
    </row>
    <row r="2123" spans="1:9" ht="12.75" customHeight="1">
      <c r="A2123" s="2">
        <v>2080</v>
      </c>
      <c r="B2123" s="3" t="s">
        <v>9362</v>
      </c>
      <c r="C2123" s="3" t="s">
        <v>9363</v>
      </c>
      <c r="D2123" s="3"/>
      <c r="E2123" s="3" t="s">
        <v>9364</v>
      </c>
      <c r="F2123" s="357" t="s">
        <v>14747</v>
      </c>
      <c r="I2123" s="190">
        <f t="shared" si="40"/>
        <v>0</v>
      </c>
    </row>
    <row r="2124" spans="1:9" ht="12.75" customHeight="1">
      <c r="A2124" s="2">
        <v>2081</v>
      </c>
      <c r="B2124" s="3" t="s">
        <v>598</v>
      </c>
      <c r="C2124" s="3" t="s">
        <v>9363</v>
      </c>
      <c r="D2124" s="3" t="s">
        <v>12587</v>
      </c>
      <c r="E2124" s="3" t="s">
        <v>11745</v>
      </c>
      <c r="F2124" s="357" t="s">
        <v>14747</v>
      </c>
    </row>
    <row r="2125" spans="1:9" ht="12.75" customHeight="1">
      <c r="A2125" s="2">
        <v>2082</v>
      </c>
      <c r="B2125" s="3" t="s">
        <v>597</v>
      </c>
      <c r="C2125" s="3" t="s">
        <v>9363</v>
      </c>
      <c r="D2125" s="3" t="s">
        <v>10857</v>
      </c>
      <c r="E2125" s="3" t="s">
        <v>11745</v>
      </c>
      <c r="F2125" s="357" t="s">
        <v>14747</v>
      </c>
    </row>
    <row r="2126" spans="1:9" ht="12.75" customHeight="1">
      <c r="A2126" s="2">
        <v>2083</v>
      </c>
      <c r="B2126" s="3" t="s">
        <v>9365</v>
      </c>
      <c r="C2126" s="3" t="s">
        <v>9366</v>
      </c>
      <c r="D2126" s="3" t="s">
        <v>9367</v>
      </c>
      <c r="E2126" s="3" t="s">
        <v>9368</v>
      </c>
      <c r="G2126" s="190">
        <f>LAMIERA!S12</f>
        <v>4.415</v>
      </c>
      <c r="I2126" s="190">
        <f t="shared" si="40"/>
        <v>4.415</v>
      </c>
    </row>
    <row r="2127" spans="1:9" ht="12.75" customHeight="1">
      <c r="A2127" s="2">
        <v>2084</v>
      </c>
      <c r="B2127" s="3" t="s">
        <v>9369</v>
      </c>
      <c r="C2127" s="3" t="s">
        <v>9370</v>
      </c>
      <c r="D2127" s="3"/>
      <c r="E2127" s="3" t="s">
        <v>9371</v>
      </c>
      <c r="F2127" s="357" t="s">
        <v>14747</v>
      </c>
      <c r="I2127" s="190">
        <f t="shared" si="40"/>
        <v>0</v>
      </c>
    </row>
    <row r="2128" spans="1:9" ht="12.75" customHeight="1">
      <c r="A2128" s="2">
        <v>2085</v>
      </c>
      <c r="B2128" s="3" t="s">
        <v>9372</v>
      </c>
      <c r="C2128" s="3" t="s">
        <v>9373</v>
      </c>
      <c r="D2128" s="3" t="s">
        <v>9374</v>
      </c>
      <c r="E2128" s="3" t="s">
        <v>9375</v>
      </c>
      <c r="G2128" s="190">
        <f>LAMIERA!$N$8</f>
        <v>2.4</v>
      </c>
      <c r="I2128" s="190">
        <f t="shared" si="40"/>
        <v>2.4</v>
      </c>
    </row>
    <row r="2129" spans="1:9" ht="12.75" customHeight="1">
      <c r="A2129" s="2">
        <v>2086</v>
      </c>
      <c r="B2129" s="3" t="s">
        <v>9376</v>
      </c>
      <c r="C2129" s="3" t="s">
        <v>9377</v>
      </c>
      <c r="D2129" s="3" t="s">
        <v>9378</v>
      </c>
      <c r="E2129" s="3" t="s">
        <v>9379</v>
      </c>
      <c r="G2129" s="190">
        <f>LAMIERA!$N$8</f>
        <v>2.4</v>
      </c>
      <c r="I2129" s="190">
        <f t="shared" si="40"/>
        <v>2.4</v>
      </c>
    </row>
    <row r="2130" spans="1:9" ht="12.75" customHeight="1">
      <c r="A2130" s="2">
        <v>2087</v>
      </c>
      <c r="B2130" s="3" t="s">
        <v>9380</v>
      </c>
      <c r="C2130" s="3" t="s">
        <v>9381</v>
      </c>
      <c r="D2130" s="3" t="s">
        <v>9382</v>
      </c>
      <c r="E2130" s="3" t="s">
        <v>9383</v>
      </c>
      <c r="G2130" s="190">
        <f>LAMIERA!$N$8</f>
        <v>2.4</v>
      </c>
      <c r="I2130" s="190">
        <f t="shared" si="40"/>
        <v>2.4</v>
      </c>
    </row>
    <row r="2131" spans="1:9" ht="12.75" customHeight="1">
      <c r="A2131" s="2">
        <v>2088</v>
      </c>
      <c r="B2131" s="3" t="s">
        <v>9384</v>
      </c>
      <c r="C2131" s="3" t="s">
        <v>9385</v>
      </c>
      <c r="D2131" s="3" t="s">
        <v>9386</v>
      </c>
      <c r="E2131" s="3" t="s">
        <v>9387</v>
      </c>
      <c r="G2131" s="190">
        <f>LAMIERA!N10</f>
        <v>2.3150000000000004</v>
      </c>
      <c r="I2131" s="190">
        <f t="shared" si="40"/>
        <v>2.3150000000000004</v>
      </c>
    </row>
    <row r="2132" spans="1:9" ht="12.75" customHeight="1">
      <c r="A2132" s="2">
        <v>2089</v>
      </c>
      <c r="B2132" s="3" t="s">
        <v>9388</v>
      </c>
      <c r="C2132" s="3" t="s">
        <v>9389</v>
      </c>
      <c r="D2132" s="3"/>
      <c r="E2132" s="3" t="s">
        <v>9390</v>
      </c>
      <c r="F2132" s="357" t="s">
        <v>14747</v>
      </c>
      <c r="I2132" s="190">
        <f t="shared" si="40"/>
        <v>0</v>
      </c>
    </row>
    <row r="2133" spans="1:9" ht="12.75" customHeight="1">
      <c r="A2133" s="2">
        <v>2090</v>
      </c>
      <c r="B2133" s="3" t="s">
        <v>9391</v>
      </c>
      <c r="C2133" s="3" t="s">
        <v>9392</v>
      </c>
      <c r="D2133" s="3"/>
      <c r="E2133" s="3" t="s">
        <v>9393</v>
      </c>
      <c r="F2133" s="357" t="s">
        <v>14747</v>
      </c>
      <c r="I2133" s="190">
        <f t="shared" si="40"/>
        <v>0</v>
      </c>
    </row>
    <row r="2134" spans="1:9" ht="12.75" customHeight="1">
      <c r="A2134" s="2">
        <v>2091</v>
      </c>
      <c r="B2134" s="3" t="s">
        <v>9394</v>
      </c>
      <c r="C2134" s="3" t="s">
        <v>9395</v>
      </c>
      <c r="D2134" s="3" t="s">
        <v>9396</v>
      </c>
      <c r="E2134" s="3" t="s">
        <v>9397</v>
      </c>
      <c r="F2134" s="357" t="s">
        <v>14747</v>
      </c>
      <c r="I2134" s="190">
        <f t="shared" si="40"/>
        <v>0</v>
      </c>
    </row>
    <row r="2135" spans="1:9" ht="12.75" customHeight="1">
      <c r="A2135" s="2">
        <v>2092</v>
      </c>
      <c r="B2135" s="3" t="s">
        <v>9398</v>
      </c>
      <c r="C2135" s="3" t="s">
        <v>9399</v>
      </c>
      <c r="D2135" s="3" t="s">
        <v>9400</v>
      </c>
      <c r="E2135" s="3" t="s">
        <v>9401</v>
      </c>
      <c r="F2135" s="357" t="s">
        <v>14747</v>
      </c>
      <c r="I2135" s="190">
        <f t="shared" si="40"/>
        <v>0</v>
      </c>
    </row>
    <row r="2136" spans="1:9" ht="12.75" customHeight="1">
      <c r="A2136" s="2">
        <v>2093</v>
      </c>
      <c r="B2136" s="3" t="s">
        <v>9402</v>
      </c>
      <c r="C2136" s="3" t="s">
        <v>9403</v>
      </c>
      <c r="D2136" s="3" t="s">
        <v>9404</v>
      </c>
      <c r="E2136" s="3" t="s">
        <v>9405</v>
      </c>
      <c r="F2136" s="357" t="s">
        <v>14747</v>
      </c>
      <c r="I2136" s="190">
        <f t="shared" si="40"/>
        <v>0</v>
      </c>
    </row>
    <row r="2137" spans="1:9" ht="12.75" customHeight="1">
      <c r="A2137" s="2">
        <v>2094</v>
      </c>
      <c r="B2137" s="3" t="s">
        <v>9406</v>
      </c>
      <c r="C2137" s="3" t="s">
        <v>9407</v>
      </c>
      <c r="D2137" s="3" t="s">
        <v>9408</v>
      </c>
      <c r="E2137" s="3" t="s">
        <v>9409</v>
      </c>
      <c r="F2137" s="357" t="s">
        <v>14747</v>
      </c>
      <c r="I2137" s="190">
        <f t="shared" si="40"/>
        <v>0</v>
      </c>
    </row>
    <row r="2138" spans="1:9" ht="12.75" customHeight="1">
      <c r="A2138" s="2">
        <v>2095</v>
      </c>
      <c r="B2138" s="3" t="s">
        <v>9410</v>
      </c>
      <c r="C2138" s="3" t="s">
        <v>9411</v>
      </c>
      <c r="D2138" s="3" t="s">
        <v>9412</v>
      </c>
      <c r="E2138" s="3" t="s">
        <v>9413</v>
      </c>
      <c r="F2138" s="357" t="s">
        <v>14747</v>
      </c>
      <c r="I2138" s="190">
        <f t="shared" si="40"/>
        <v>0</v>
      </c>
    </row>
    <row r="2139" spans="1:9" ht="12.75" customHeight="1">
      <c r="A2139" s="2">
        <v>2096</v>
      </c>
      <c r="B2139" s="3" t="s">
        <v>9414</v>
      </c>
      <c r="C2139" s="3" t="s">
        <v>9415</v>
      </c>
      <c r="D2139" s="3" t="s">
        <v>9416</v>
      </c>
      <c r="E2139" s="3" t="s">
        <v>9417</v>
      </c>
      <c r="F2139" s="357" t="s">
        <v>14747</v>
      </c>
      <c r="I2139" s="190">
        <f t="shared" si="40"/>
        <v>0</v>
      </c>
    </row>
    <row r="2140" spans="1:9" ht="12.75" customHeight="1">
      <c r="A2140" s="2">
        <v>2097</v>
      </c>
      <c r="B2140" s="3" t="s">
        <v>9418</v>
      </c>
      <c r="C2140" s="3" t="s">
        <v>9419</v>
      </c>
      <c r="D2140" s="3" t="s">
        <v>9420</v>
      </c>
      <c r="E2140" s="3" t="s">
        <v>9421</v>
      </c>
      <c r="F2140" s="357" t="s">
        <v>14747</v>
      </c>
      <c r="I2140" s="190">
        <f t="shared" si="40"/>
        <v>0</v>
      </c>
    </row>
    <row r="2141" spans="1:9" ht="12.75" customHeight="1">
      <c r="A2141" s="2">
        <v>2098</v>
      </c>
      <c r="B2141" s="3" t="s">
        <v>9422</v>
      </c>
      <c r="C2141" s="3" t="s">
        <v>9423</v>
      </c>
      <c r="D2141" s="3" t="s">
        <v>9424</v>
      </c>
      <c r="E2141" s="3" t="s">
        <v>9425</v>
      </c>
      <c r="F2141" s="357" t="s">
        <v>14747</v>
      </c>
      <c r="I2141" s="190">
        <f t="shared" si="40"/>
        <v>0</v>
      </c>
    </row>
    <row r="2142" spans="1:9" ht="12.75" customHeight="1">
      <c r="A2142" s="2">
        <v>2099</v>
      </c>
      <c r="B2142" s="3" t="s">
        <v>9426</v>
      </c>
      <c r="C2142" s="3" t="s">
        <v>9427</v>
      </c>
      <c r="D2142" s="3" t="s">
        <v>9428</v>
      </c>
      <c r="E2142" s="3" t="s">
        <v>9429</v>
      </c>
      <c r="F2142" s="357" t="s">
        <v>14747</v>
      </c>
      <c r="I2142" s="190">
        <f t="shared" si="40"/>
        <v>0</v>
      </c>
    </row>
    <row r="2143" spans="1:9" ht="12.75" customHeight="1">
      <c r="A2143" s="2">
        <v>2100</v>
      </c>
      <c r="B2143" s="3" t="s">
        <v>9430</v>
      </c>
      <c r="C2143" s="3" t="s">
        <v>9431</v>
      </c>
      <c r="D2143" s="3" t="s">
        <v>9432</v>
      </c>
      <c r="E2143" s="3" t="s">
        <v>9433</v>
      </c>
      <c r="F2143" s="357" t="s">
        <v>14747</v>
      </c>
      <c r="I2143" s="190">
        <f t="shared" si="40"/>
        <v>0</v>
      </c>
    </row>
    <row r="2144" spans="1:9" ht="12.75" customHeight="1">
      <c r="A2144" s="2">
        <v>2101</v>
      </c>
      <c r="B2144" s="3" t="s">
        <v>9434</v>
      </c>
      <c r="C2144" s="3" t="s">
        <v>9435</v>
      </c>
      <c r="D2144" s="3"/>
      <c r="E2144" s="3" t="s">
        <v>9436</v>
      </c>
      <c r="F2144" s="357" t="s">
        <v>14747</v>
      </c>
      <c r="I2144" s="190">
        <f t="shared" si="40"/>
        <v>0</v>
      </c>
    </row>
    <row r="2145" spans="1:9" ht="12.75" customHeight="1">
      <c r="A2145" s="2">
        <v>2102</v>
      </c>
      <c r="B2145" s="3" t="s">
        <v>9437</v>
      </c>
      <c r="C2145" s="3" t="s">
        <v>9438</v>
      </c>
      <c r="D2145" s="3" t="s">
        <v>9439</v>
      </c>
      <c r="E2145" s="3" t="s">
        <v>9440</v>
      </c>
      <c r="F2145" s="357" t="s">
        <v>14747</v>
      </c>
      <c r="I2145" s="190">
        <f t="shared" si="40"/>
        <v>0</v>
      </c>
    </row>
    <row r="2146" spans="1:9" ht="12.75" customHeight="1">
      <c r="A2146" s="2">
        <v>2103</v>
      </c>
      <c r="B2146" s="3" t="s">
        <v>9441</v>
      </c>
      <c r="C2146" s="3" t="s">
        <v>9442</v>
      </c>
      <c r="D2146" s="3" t="s">
        <v>9443</v>
      </c>
      <c r="E2146" s="3" t="s">
        <v>9444</v>
      </c>
      <c r="F2146" s="357" t="s">
        <v>14747</v>
      </c>
      <c r="I2146" s="190">
        <f t="shared" si="40"/>
        <v>0</v>
      </c>
    </row>
    <row r="2147" spans="1:9" ht="12.75" customHeight="1">
      <c r="A2147" s="2">
        <v>2104</v>
      </c>
      <c r="B2147" s="3" t="s">
        <v>9445</v>
      </c>
      <c r="C2147" s="3" t="s">
        <v>9446</v>
      </c>
      <c r="D2147" s="3" t="s">
        <v>9447</v>
      </c>
      <c r="E2147" s="3" t="s">
        <v>9448</v>
      </c>
      <c r="F2147" s="357" t="s">
        <v>14747</v>
      </c>
      <c r="I2147" s="190">
        <f t="shared" si="40"/>
        <v>0</v>
      </c>
    </row>
    <row r="2148" spans="1:9" ht="12.75" customHeight="1">
      <c r="A2148" s="2">
        <v>2105</v>
      </c>
      <c r="B2148" s="3" t="s">
        <v>9449</v>
      </c>
      <c r="C2148" s="3" t="s">
        <v>9450</v>
      </c>
      <c r="D2148" s="3" t="s">
        <v>9451</v>
      </c>
      <c r="E2148" s="3" t="s">
        <v>9452</v>
      </c>
      <c r="F2148" s="357" t="s">
        <v>14747</v>
      </c>
      <c r="I2148" s="190">
        <f t="shared" si="40"/>
        <v>0</v>
      </c>
    </row>
    <row r="2149" spans="1:9" ht="12.75" customHeight="1">
      <c r="A2149" s="2">
        <v>2106</v>
      </c>
      <c r="B2149" s="3" t="s">
        <v>9453</v>
      </c>
      <c r="C2149" s="3" t="s">
        <v>9454</v>
      </c>
      <c r="D2149" s="3" t="s">
        <v>9455</v>
      </c>
      <c r="E2149" s="3" t="s">
        <v>9456</v>
      </c>
      <c r="F2149" s="357" t="s">
        <v>14747</v>
      </c>
      <c r="I2149" s="190">
        <f t="shared" si="40"/>
        <v>0</v>
      </c>
    </row>
    <row r="2150" spans="1:9" ht="12.75" customHeight="1">
      <c r="A2150" s="2">
        <v>2107</v>
      </c>
      <c r="B2150" s="3" t="s">
        <v>9457</v>
      </c>
      <c r="C2150" s="3" t="s">
        <v>9458</v>
      </c>
      <c r="D2150" s="3" t="s">
        <v>9459</v>
      </c>
      <c r="E2150" s="3" t="s">
        <v>9460</v>
      </c>
      <c r="F2150" s="357" t="s">
        <v>14747</v>
      </c>
      <c r="I2150" s="190">
        <f t="shared" si="40"/>
        <v>0</v>
      </c>
    </row>
    <row r="2151" spans="1:9" ht="12.75" customHeight="1">
      <c r="A2151" s="2">
        <v>2108</v>
      </c>
      <c r="B2151" s="3" t="s">
        <v>9461</v>
      </c>
      <c r="C2151" s="3" t="s">
        <v>9462</v>
      </c>
      <c r="D2151" s="3" t="s">
        <v>9463</v>
      </c>
      <c r="E2151" s="3" t="s">
        <v>9464</v>
      </c>
      <c r="F2151" s="357" t="s">
        <v>14747</v>
      </c>
      <c r="I2151" s="190">
        <f t="shared" si="40"/>
        <v>0</v>
      </c>
    </row>
    <row r="2152" spans="1:9" ht="12.75" customHeight="1">
      <c r="A2152" s="2">
        <v>2109</v>
      </c>
      <c r="B2152" s="3" t="s">
        <v>9465</v>
      </c>
      <c r="C2152" s="3" t="s">
        <v>9466</v>
      </c>
      <c r="D2152" s="3" t="s">
        <v>9467</v>
      </c>
      <c r="E2152" s="3" t="s">
        <v>9468</v>
      </c>
      <c r="F2152" s="357" t="s">
        <v>14747</v>
      </c>
      <c r="I2152" s="190">
        <f t="shared" si="40"/>
        <v>0</v>
      </c>
    </row>
    <row r="2153" spans="1:9" ht="12.75" customHeight="1">
      <c r="A2153" s="2">
        <v>2110</v>
      </c>
      <c r="B2153" s="3" t="s">
        <v>9469</v>
      </c>
      <c r="C2153" s="3" t="s">
        <v>9470</v>
      </c>
      <c r="D2153" s="3" t="s">
        <v>5993</v>
      </c>
      <c r="E2153" s="3" t="s">
        <v>5994</v>
      </c>
      <c r="F2153" s="357" t="s">
        <v>14747</v>
      </c>
      <c r="I2153" s="190">
        <f t="shared" si="40"/>
        <v>0</v>
      </c>
    </row>
    <row r="2154" spans="1:9" ht="12.75" customHeight="1">
      <c r="A2154" s="2">
        <v>2111</v>
      </c>
      <c r="B2154" s="3" t="s">
        <v>5995</v>
      </c>
      <c r="C2154" s="3" t="s">
        <v>5996</v>
      </c>
      <c r="D2154" s="3" t="s">
        <v>5997</v>
      </c>
      <c r="E2154" s="3" t="s">
        <v>5998</v>
      </c>
      <c r="F2154" s="357" t="s">
        <v>14747</v>
      </c>
      <c r="I2154" s="190">
        <f t="shared" si="40"/>
        <v>0</v>
      </c>
    </row>
    <row r="2155" spans="1:9" ht="12.75" customHeight="1">
      <c r="A2155" s="2">
        <v>2112</v>
      </c>
      <c r="B2155" s="3" t="s">
        <v>5999</v>
      </c>
      <c r="C2155" s="3" t="s">
        <v>6000</v>
      </c>
      <c r="D2155" s="3" t="s">
        <v>6001</v>
      </c>
      <c r="E2155" s="3" t="s">
        <v>6002</v>
      </c>
      <c r="F2155" s="357" t="s">
        <v>14747</v>
      </c>
      <c r="I2155" s="190">
        <f t="shared" si="40"/>
        <v>0</v>
      </c>
    </row>
    <row r="2156" spans="1:9" ht="12.75" customHeight="1">
      <c r="A2156" s="2">
        <v>2113</v>
      </c>
      <c r="B2156" s="3" t="s">
        <v>6003</v>
      </c>
      <c r="C2156" s="3" t="s">
        <v>6004</v>
      </c>
      <c r="D2156" s="3" t="s">
        <v>6005</v>
      </c>
      <c r="E2156" s="3" t="s">
        <v>6006</v>
      </c>
      <c r="F2156" s="357" t="s">
        <v>14747</v>
      </c>
      <c r="I2156" s="190">
        <f t="shared" si="40"/>
        <v>0</v>
      </c>
    </row>
    <row r="2157" spans="1:9" ht="12.75" customHeight="1">
      <c r="A2157" s="2">
        <v>2114</v>
      </c>
      <c r="B2157" s="3" t="s">
        <v>6007</v>
      </c>
      <c r="C2157" s="3" t="s">
        <v>6008</v>
      </c>
      <c r="D2157" s="3" t="s">
        <v>6009</v>
      </c>
      <c r="E2157" s="3" t="s">
        <v>6010</v>
      </c>
      <c r="F2157" s="357" t="s">
        <v>14747</v>
      </c>
      <c r="I2157" s="190">
        <f t="shared" si="40"/>
        <v>0</v>
      </c>
    </row>
    <row r="2158" spans="1:9" ht="12.75" customHeight="1">
      <c r="A2158" s="2">
        <v>2115</v>
      </c>
      <c r="B2158" s="3" t="s">
        <v>6011</v>
      </c>
      <c r="C2158" s="3" t="s">
        <v>6012</v>
      </c>
      <c r="D2158" s="3" t="s">
        <v>6013</v>
      </c>
      <c r="E2158" s="3" t="s">
        <v>6014</v>
      </c>
      <c r="F2158" s="357" t="s">
        <v>14747</v>
      </c>
      <c r="I2158" s="190">
        <f t="shared" si="40"/>
        <v>0</v>
      </c>
    </row>
    <row r="2159" spans="1:9" ht="12.75" customHeight="1">
      <c r="A2159" s="2">
        <v>2116</v>
      </c>
      <c r="B2159" s="3" t="s">
        <v>6015</v>
      </c>
      <c r="C2159" s="3" t="s">
        <v>6016</v>
      </c>
      <c r="D2159" s="3"/>
      <c r="E2159" s="3" t="s">
        <v>6017</v>
      </c>
      <c r="F2159" s="357" t="s">
        <v>14747</v>
      </c>
      <c r="I2159" s="190">
        <f t="shared" si="40"/>
        <v>0</v>
      </c>
    </row>
    <row r="2160" spans="1:9" ht="12.75" customHeight="1">
      <c r="A2160" s="2">
        <v>2117</v>
      </c>
      <c r="B2160" s="3" t="s">
        <v>6018</v>
      </c>
      <c r="C2160" s="3" t="s">
        <v>6019</v>
      </c>
      <c r="D2160" s="3" t="s">
        <v>6020</v>
      </c>
      <c r="E2160" s="3" t="s">
        <v>6021</v>
      </c>
      <c r="H2160" s="190">
        <f>Raccorderia!F93</f>
        <v>0.43</v>
      </c>
      <c r="I2160" s="190">
        <f t="shared" si="40"/>
        <v>0.43</v>
      </c>
    </row>
    <row r="2161" spans="1:9" ht="12.75" customHeight="1">
      <c r="A2161" s="2">
        <v>2118</v>
      </c>
      <c r="B2161" s="3" t="s">
        <v>6022</v>
      </c>
      <c r="C2161" s="3" t="s">
        <v>6023</v>
      </c>
      <c r="D2161" s="3" t="s">
        <v>6024</v>
      </c>
      <c r="E2161" s="3" t="s">
        <v>6025</v>
      </c>
      <c r="H2161" s="190">
        <f>Raccorderia!F94</f>
        <v>0.52</v>
      </c>
      <c r="I2161" s="190">
        <f t="shared" si="40"/>
        <v>0.52</v>
      </c>
    </row>
    <row r="2162" spans="1:9" ht="12.75" customHeight="1">
      <c r="A2162" s="2">
        <v>2119</v>
      </c>
      <c r="B2162" s="3" t="s">
        <v>6026</v>
      </c>
      <c r="C2162" s="3" t="s">
        <v>6027</v>
      </c>
      <c r="D2162" s="3" t="s">
        <v>6028</v>
      </c>
      <c r="E2162" s="3" t="s">
        <v>6029</v>
      </c>
      <c r="H2162" s="190">
        <f>Raccorderia!F95</f>
        <v>0.49</v>
      </c>
      <c r="I2162" s="190">
        <f t="shared" si="40"/>
        <v>0.49</v>
      </c>
    </row>
    <row r="2163" spans="1:9" ht="12.75" customHeight="1">
      <c r="A2163" s="2">
        <v>2120</v>
      </c>
      <c r="B2163" s="3" t="s">
        <v>6030</v>
      </c>
      <c r="C2163" s="3" t="s">
        <v>6031</v>
      </c>
      <c r="D2163" s="3" t="s">
        <v>6032</v>
      </c>
      <c r="E2163" s="3" t="s">
        <v>6033</v>
      </c>
      <c r="H2163" s="190">
        <f>Raccorderia!F96</f>
        <v>0.48</v>
      </c>
      <c r="I2163" s="190">
        <f t="shared" si="40"/>
        <v>0.48</v>
      </c>
    </row>
    <row r="2164" spans="1:9" ht="12.75" customHeight="1">
      <c r="A2164" s="2">
        <v>2121</v>
      </c>
      <c r="B2164" s="3" t="s">
        <v>6034</v>
      </c>
      <c r="C2164" s="3" t="s">
        <v>6035</v>
      </c>
      <c r="D2164" s="3" t="s">
        <v>6036</v>
      </c>
      <c r="E2164" s="3" t="s">
        <v>6037</v>
      </c>
      <c r="H2164" s="190">
        <f>Raccorderia!F97</f>
        <v>0.62</v>
      </c>
      <c r="I2164" s="190">
        <f t="shared" si="40"/>
        <v>0.62</v>
      </c>
    </row>
    <row r="2165" spans="1:9" ht="12.75" customHeight="1">
      <c r="A2165" s="2">
        <v>2122</v>
      </c>
      <c r="B2165" s="3" t="s">
        <v>6038</v>
      </c>
      <c r="C2165" s="3" t="s">
        <v>6039</v>
      </c>
      <c r="D2165" s="3" t="s">
        <v>6040</v>
      </c>
      <c r="E2165" s="3" t="s">
        <v>6041</v>
      </c>
      <c r="F2165" s="357" t="s">
        <v>14747</v>
      </c>
      <c r="I2165" s="190">
        <f t="shared" si="40"/>
        <v>0</v>
      </c>
    </row>
    <row r="2166" spans="1:9" ht="12.75" customHeight="1">
      <c r="A2166" s="2">
        <v>2123</v>
      </c>
      <c r="B2166" s="3" t="s">
        <v>6042</v>
      </c>
      <c r="C2166" s="3" t="s">
        <v>6043</v>
      </c>
      <c r="D2166" s="3" t="s">
        <v>6044</v>
      </c>
      <c r="E2166" s="3" t="s">
        <v>6045</v>
      </c>
      <c r="H2166" s="190">
        <f>Raccorderia!F98</f>
        <v>0.9</v>
      </c>
      <c r="I2166" s="190">
        <f t="shared" si="40"/>
        <v>0.9</v>
      </c>
    </row>
    <row r="2167" spans="1:9" ht="12.75" customHeight="1">
      <c r="A2167" s="2">
        <v>2124</v>
      </c>
      <c r="B2167" s="3" t="s">
        <v>6046</v>
      </c>
      <c r="C2167" s="3" t="s">
        <v>6047</v>
      </c>
      <c r="D2167" s="3" t="s">
        <v>6048</v>
      </c>
      <c r="E2167" s="3" t="s">
        <v>6049</v>
      </c>
      <c r="H2167" s="190">
        <f>Raccorderia!F99</f>
        <v>1.21</v>
      </c>
      <c r="I2167" s="190">
        <f t="shared" si="40"/>
        <v>1.21</v>
      </c>
    </row>
    <row r="2168" spans="1:9" ht="12.75" customHeight="1">
      <c r="A2168" s="2">
        <v>2125</v>
      </c>
      <c r="B2168" s="3" t="s">
        <v>6050</v>
      </c>
      <c r="C2168" s="3" t="s">
        <v>6051</v>
      </c>
      <c r="D2168" s="3" t="s">
        <v>6052</v>
      </c>
      <c r="E2168" s="3" t="s">
        <v>6053</v>
      </c>
      <c r="H2168" s="190">
        <f>Raccorderia!F100</f>
        <v>1.55</v>
      </c>
      <c r="I2168" s="190">
        <f t="shared" si="40"/>
        <v>1.55</v>
      </c>
    </row>
    <row r="2169" spans="1:9" ht="12.75" customHeight="1">
      <c r="A2169" s="2">
        <v>2126</v>
      </c>
      <c r="B2169" s="3" t="s">
        <v>6054</v>
      </c>
      <c r="C2169" s="3" t="s">
        <v>6055</v>
      </c>
      <c r="D2169" s="3" t="s">
        <v>6056</v>
      </c>
      <c r="E2169" s="3" t="s">
        <v>6057</v>
      </c>
      <c r="H2169" s="190">
        <f>Raccorderia!F101</f>
        <v>1.95</v>
      </c>
      <c r="I2169" s="190">
        <f t="shared" si="40"/>
        <v>1.95</v>
      </c>
    </row>
    <row r="2170" spans="1:9" ht="12.75" customHeight="1">
      <c r="A2170" s="2">
        <v>2127</v>
      </c>
      <c r="B2170" s="3" t="s">
        <v>6058</v>
      </c>
      <c r="C2170" s="3" t="s">
        <v>6059</v>
      </c>
      <c r="D2170" s="3" t="s">
        <v>6060</v>
      </c>
      <c r="E2170" s="3" t="s">
        <v>6061</v>
      </c>
      <c r="H2170" s="190">
        <f>Raccorderia!F102</f>
        <v>2.98</v>
      </c>
      <c r="I2170" s="190">
        <f t="shared" si="40"/>
        <v>2.98</v>
      </c>
    </row>
    <row r="2171" spans="1:9" ht="12.75" customHeight="1">
      <c r="A2171" s="2">
        <v>2128</v>
      </c>
      <c r="B2171" s="3" t="s">
        <v>6062</v>
      </c>
      <c r="C2171" s="3" t="s">
        <v>6063</v>
      </c>
      <c r="D2171" s="3" t="s">
        <v>6064</v>
      </c>
      <c r="E2171" s="3" t="s">
        <v>6065</v>
      </c>
      <c r="H2171" s="190">
        <v>8.06</v>
      </c>
      <c r="I2171" s="190">
        <f t="shared" si="40"/>
        <v>8.06</v>
      </c>
    </row>
    <row r="2172" spans="1:9" ht="12.75" customHeight="1">
      <c r="A2172" s="2">
        <v>2129</v>
      </c>
      <c r="B2172" s="3" t="s">
        <v>6066</v>
      </c>
      <c r="C2172" s="3" t="s">
        <v>6067</v>
      </c>
      <c r="D2172" s="3" t="s">
        <v>6068</v>
      </c>
      <c r="E2172" s="3" t="s">
        <v>6069</v>
      </c>
      <c r="H2172" s="190">
        <v>8.5299999999999994</v>
      </c>
      <c r="I2172" s="190">
        <f t="shared" si="40"/>
        <v>8.5299999999999994</v>
      </c>
    </row>
    <row r="2173" spans="1:9" ht="12.75" customHeight="1">
      <c r="A2173" s="2">
        <v>2130</v>
      </c>
      <c r="B2173" s="3" t="s">
        <v>6070</v>
      </c>
      <c r="C2173" s="3" t="s">
        <v>6071</v>
      </c>
      <c r="D2173" s="3" t="s">
        <v>6072</v>
      </c>
      <c r="E2173" s="3" t="s">
        <v>6073</v>
      </c>
      <c r="F2173" s="357" t="s">
        <v>14747</v>
      </c>
      <c r="I2173" s="190">
        <f t="shared" si="40"/>
        <v>0</v>
      </c>
    </row>
    <row r="2174" spans="1:9" ht="12.75" customHeight="1">
      <c r="A2174" s="2">
        <v>2131</v>
      </c>
      <c r="B2174" s="3" t="s">
        <v>6074</v>
      </c>
      <c r="C2174" s="3" t="s">
        <v>6075</v>
      </c>
      <c r="D2174" s="3" t="s">
        <v>6076</v>
      </c>
      <c r="E2174" s="3" t="s">
        <v>6077</v>
      </c>
      <c r="H2174" s="190">
        <v>13.66</v>
      </c>
      <c r="I2174" s="190">
        <f t="shared" si="40"/>
        <v>13.66</v>
      </c>
    </row>
    <row r="2175" spans="1:9" ht="12.75" customHeight="1">
      <c r="A2175" s="2">
        <v>2132</v>
      </c>
      <c r="B2175" s="3" t="s">
        <v>6078</v>
      </c>
      <c r="C2175" s="3" t="s">
        <v>6079</v>
      </c>
      <c r="D2175" s="3"/>
      <c r="E2175" s="3" t="s">
        <v>6080</v>
      </c>
      <c r="F2175" s="357" t="s">
        <v>14747</v>
      </c>
      <c r="I2175" s="190">
        <f t="shared" si="40"/>
        <v>0</v>
      </c>
    </row>
    <row r="2176" spans="1:9" ht="12.75" customHeight="1">
      <c r="A2176" s="2">
        <v>2133</v>
      </c>
      <c r="B2176" s="3" t="s">
        <v>6081</v>
      </c>
      <c r="C2176" s="3" t="s">
        <v>6082</v>
      </c>
      <c r="D2176" s="3" t="s">
        <v>6083</v>
      </c>
      <c r="E2176" s="3" t="s">
        <v>6084</v>
      </c>
      <c r="F2176" s="357" t="s">
        <v>14747</v>
      </c>
      <c r="I2176" s="190">
        <f t="shared" ref="I2176:I2240" si="41">IF(F2176="KZ",0,G2176+H2176)</f>
        <v>0</v>
      </c>
    </row>
    <row r="2177" spans="1:9" ht="12.75" customHeight="1">
      <c r="A2177" s="2">
        <v>2134</v>
      </c>
      <c r="B2177" s="3" t="s">
        <v>6085</v>
      </c>
      <c r="C2177" s="3" t="s">
        <v>6086</v>
      </c>
      <c r="D2177" s="3" t="s">
        <v>6087</v>
      </c>
      <c r="E2177" s="3" t="s">
        <v>6088</v>
      </c>
      <c r="F2177" s="357" t="s">
        <v>14747</v>
      </c>
      <c r="I2177" s="190">
        <f t="shared" si="41"/>
        <v>0</v>
      </c>
    </row>
    <row r="2178" spans="1:9" ht="12.75" customHeight="1">
      <c r="A2178" s="2">
        <v>2135</v>
      </c>
      <c r="B2178" s="3" t="s">
        <v>6089</v>
      </c>
      <c r="C2178" s="3" t="s">
        <v>6090</v>
      </c>
      <c r="D2178" s="3" t="s">
        <v>6091</v>
      </c>
      <c r="E2178" s="3" t="s">
        <v>6092</v>
      </c>
      <c r="F2178" s="357" t="s">
        <v>14747</v>
      </c>
      <c r="I2178" s="190">
        <f t="shared" si="41"/>
        <v>0</v>
      </c>
    </row>
    <row r="2179" spans="1:9" ht="12.75" customHeight="1">
      <c r="A2179" s="2">
        <v>2136</v>
      </c>
      <c r="B2179" s="3" t="s">
        <v>6093</v>
      </c>
      <c r="C2179" s="3" t="s">
        <v>6094</v>
      </c>
      <c r="D2179" s="3" t="s">
        <v>6095</v>
      </c>
      <c r="E2179" s="3" t="s">
        <v>6096</v>
      </c>
      <c r="F2179" s="357" t="s">
        <v>14747</v>
      </c>
      <c r="I2179" s="190">
        <f t="shared" si="41"/>
        <v>0</v>
      </c>
    </row>
    <row r="2180" spans="1:9" ht="12.75" customHeight="1">
      <c r="A2180" s="2">
        <v>2137</v>
      </c>
      <c r="B2180" s="3" t="s">
        <v>6097</v>
      </c>
      <c r="C2180" s="3" t="s">
        <v>6098</v>
      </c>
      <c r="D2180" s="3" t="s">
        <v>6099</v>
      </c>
      <c r="E2180" s="3" t="s">
        <v>6100</v>
      </c>
      <c r="F2180" s="357" t="s">
        <v>14747</v>
      </c>
      <c r="I2180" s="190">
        <f t="shared" si="41"/>
        <v>0</v>
      </c>
    </row>
    <row r="2181" spans="1:9" ht="12.75" customHeight="1">
      <c r="A2181" s="2">
        <v>2138</v>
      </c>
      <c r="B2181" s="3" t="s">
        <v>6101</v>
      </c>
      <c r="C2181" s="3" t="s">
        <v>6102</v>
      </c>
      <c r="D2181" s="3" t="s">
        <v>6103</v>
      </c>
      <c r="E2181" s="3" t="s">
        <v>6104</v>
      </c>
      <c r="F2181" s="357" t="s">
        <v>14747</v>
      </c>
      <c r="I2181" s="190">
        <f t="shared" si="41"/>
        <v>0</v>
      </c>
    </row>
    <row r="2182" spans="1:9" ht="12.75" customHeight="1">
      <c r="A2182" s="2">
        <v>2139</v>
      </c>
      <c r="B2182" s="3" t="s">
        <v>612</v>
      </c>
      <c r="C2182" s="3" t="s">
        <v>6079</v>
      </c>
      <c r="D2182" s="3">
        <v>76.099999999999994</v>
      </c>
      <c r="E2182" s="3" t="s">
        <v>13502</v>
      </c>
      <c r="F2182" s="685" t="s">
        <v>14747</v>
      </c>
      <c r="H2182" s="190">
        <v>10.42</v>
      </c>
      <c r="I2182" s="190">
        <f t="shared" si="41"/>
        <v>0</v>
      </c>
    </row>
    <row r="2183" spans="1:9" ht="12.75" customHeight="1">
      <c r="A2183" s="2">
        <v>2140</v>
      </c>
      <c r="B2183" s="3" t="s">
        <v>6105</v>
      </c>
      <c r="C2183" s="3" t="s">
        <v>6106</v>
      </c>
      <c r="D2183" s="3"/>
      <c r="E2183" s="3" t="s">
        <v>6107</v>
      </c>
      <c r="F2183" s="357" t="s">
        <v>14747</v>
      </c>
      <c r="I2183" s="190">
        <f t="shared" si="41"/>
        <v>0</v>
      </c>
    </row>
    <row r="2184" spans="1:9" ht="12.75" customHeight="1">
      <c r="A2184" s="2">
        <v>2141</v>
      </c>
      <c r="B2184" s="3" t="s">
        <v>6108</v>
      </c>
      <c r="C2184" s="3" t="s">
        <v>6109</v>
      </c>
      <c r="D2184" s="3"/>
      <c r="E2184" s="3" t="s">
        <v>6110</v>
      </c>
      <c r="F2184" s="357" t="s">
        <v>14747</v>
      </c>
      <c r="I2184" s="190">
        <f t="shared" si="41"/>
        <v>0</v>
      </c>
    </row>
    <row r="2185" spans="1:9" ht="12.75" customHeight="1">
      <c r="A2185" s="2">
        <v>2142</v>
      </c>
      <c r="B2185" s="3" t="s">
        <v>6111</v>
      </c>
      <c r="C2185" s="3" t="s">
        <v>6112</v>
      </c>
      <c r="D2185" s="3"/>
      <c r="E2185" s="3" t="s">
        <v>6113</v>
      </c>
      <c r="F2185" s="357" t="s">
        <v>14747</v>
      </c>
      <c r="I2185" s="190">
        <f t="shared" si="41"/>
        <v>0</v>
      </c>
    </row>
    <row r="2186" spans="1:9" ht="12.75" customHeight="1">
      <c r="A2186" s="2">
        <v>2143</v>
      </c>
      <c r="B2186" s="3" t="s">
        <v>6114</v>
      </c>
      <c r="C2186" s="3" t="s">
        <v>6115</v>
      </c>
      <c r="D2186" s="3" t="s">
        <v>6116</v>
      </c>
      <c r="E2186" s="3" t="s">
        <v>6117</v>
      </c>
      <c r="F2186" s="357" t="s">
        <v>14747</v>
      </c>
      <c r="I2186" s="190">
        <f t="shared" si="41"/>
        <v>0</v>
      </c>
    </row>
    <row r="2187" spans="1:9" ht="12.75" customHeight="1">
      <c r="A2187" s="2">
        <v>2144</v>
      </c>
      <c r="B2187" s="3" t="s">
        <v>6118</v>
      </c>
      <c r="C2187" s="3" t="s">
        <v>6119</v>
      </c>
      <c r="D2187" s="3" t="s">
        <v>6120</v>
      </c>
      <c r="E2187" s="3" t="s">
        <v>6121</v>
      </c>
      <c r="F2187" s="357" t="s">
        <v>14747</v>
      </c>
      <c r="I2187" s="190">
        <f t="shared" si="41"/>
        <v>0</v>
      </c>
    </row>
    <row r="2188" spans="1:9" ht="12.75" customHeight="1">
      <c r="A2188" s="2">
        <v>2145</v>
      </c>
      <c r="B2188" s="3" t="s">
        <v>6122</v>
      </c>
      <c r="C2188" s="3" t="s">
        <v>6123</v>
      </c>
      <c r="D2188" s="3" t="s">
        <v>6124</v>
      </c>
      <c r="E2188" s="3" t="s">
        <v>6125</v>
      </c>
      <c r="F2188" s="357" t="s">
        <v>14747</v>
      </c>
      <c r="I2188" s="190">
        <f t="shared" si="41"/>
        <v>0</v>
      </c>
    </row>
    <row r="2189" spans="1:9" ht="12.75" customHeight="1">
      <c r="A2189" s="2">
        <v>2146</v>
      </c>
      <c r="B2189" s="3" t="s">
        <v>6126</v>
      </c>
      <c r="C2189" s="3" t="s">
        <v>9613</v>
      </c>
      <c r="D2189" s="3" t="s">
        <v>9614</v>
      </c>
      <c r="E2189" s="3" t="s">
        <v>9615</v>
      </c>
      <c r="F2189" s="357" t="s">
        <v>14747</v>
      </c>
      <c r="I2189" s="190">
        <f t="shared" si="41"/>
        <v>0</v>
      </c>
    </row>
    <row r="2190" spans="1:9" ht="12.75" customHeight="1">
      <c r="A2190" s="2">
        <v>2147</v>
      </c>
      <c r="B2190" s="3" t="s">
        <v>9616</v>
      </c>
      <c r="C2190" s="3" t="s">
        <v>9617</v>
      </c>
      <c r="D2190" s="3"/>
      <c r="E2190" s="3" t="s">
        <v>9618</v>
      </c>
      <c r="F2190" s="357" t="s">
        <v>14747</v>
      </c>
      <c r="I2190" s="190">
        <f t="shared" si="41"/>
        <v>0</v>
      </c>
    </row>
    <row r="2191" spans="1:9" ht="12.75" customHeight="1">
      <c r="A2191" s="2">
        <v>2148</v>
      </c>
      <c r="B2191" s="3" t="s">
        <v>9619</v>
      </c>
      <c r="C2191" s="3" t="s">
        <v>9620</v>
      </c>
      <c r="D2191" s="3" t="s">
        <v>9621</v>
      </c>
      <c r="E2191" s="3" t="s">
        <v>9622</v>
      </c>
      <c r="F2191" s="357" t="s">
        <v>14747</v>
      </c>
      <c r="I2191" s="190">
        <f t="shared" si="41"/>
        <v>0</v>
      </c>
    </row>
    <row r="2192" spans="1:9" ht="12.75" customHeight="1">
      <c r="A2192" s="2">
        <v>2149</v>
      </c>
      <c r="B2192" s="3" t="s">
        <v>9623</v>
      </c>
      <c r="C2192" s="3" t="s">
        <v>9624</v>
      </c>
      <c r="D2192" s="3" t="s">
        <v>9625</v>
      </c>
      <c r="E2192" s="3" t="s">
        <v>9626</v>
      </c>
      <c r="F2192" s="357" t="s">
        <v>14747</v>
      </c>
      <c r="I2192" s="190">
        <f t="shared" si="41"/>
        <v>0</v>
      </c>
    </row>
    <row r="2193" spans="1:9" ht="12.75" customHeight="1">
      <c r="A2193" s="2">
        <v>2150</v>
      </c>
      <c r="B2193" s="3" t="s">
        <v>9627</v>
      </c>
      <c r="C2193" s="3" t="s">
        <v>9628</v>
      </c>
      <c r="D2193" s="3"/>
      <c r="E2193" s="3" t="s">
        <v>9629</v>
      </c>
      <c r="F2193" s="357" t="s">
        <v>14747</v>
      </c>
      <c r="I2193" s="190">
        <f t="shared" si="41"/>
        <v>0</v>
      </c>
    </row>
    <row r="2194" spans="1:9" ht="12.75" customHeight="1">
      <c r="A2194" s="2">
        <v>2151</v>
      </c>
      <c r="B2194" s="3" t="s">
        <v>9630</v>
      </c>
      <c r="C2194" s="3" t="s">
        <v>9631</v>
      </c>
      <c r="D2194" s="3"/>
      <c r="E2194" s="3" t="s">
        <v>9632</v>
      </c>
      <c r="F2194" s="357" t="s">
        <v>14747</v>
      </c>
      <c r="I2194" s="190">
        <f t="shared" si="41"/>
        <v>0</v>
      </c>
    </row>
    <row r="2195" spans="1:9" ht="12.75" customHeight="1">
      <c r="A2195" s="2">
        <v>2152</v>
      </c>
      <c r="B2195" s="3" t="s">
        <v>9633</v>
      </c>
      <c r="C2195" s="3" t="s">
        <v>9634</v>
      </c>
      <c r="D2195" s="3" t="s">
        <v>9635</v>
      </c>
      <c r="E2195" s="3" t="s">
        <v>9636</v>
      </c>
      <c r="F2195" s="357" t="s">
        <v>14747</v>
      </c>
      <c r="I2195" s="190">
        <f t="shared" si="41"/>
        <v>0</v>
      </c>
    </row>
    <row r="2196" spans="1:9" ht="12.75" customHeight="1">
      <c r="A2196" s="2">
        <v>2153</v>
      </c>
      <c r="B2196" s="3" t="s">
        <v>13128</v>
      </c>
      <c r="C2196" s="3" t="s">
        <v>13129</v>
      </c>
      <c r="D2196" s="3" t="s">
        <v>13130</v>
      </c>
      <c r="E2196" s="3" t="s">
        <v>13131</v>
      </c>
      <c r="F2196" s="357" t="s">
        <v>14747</v>
      </c>
      <c r="I2196" s="190">
        <f t="shared" si="41"/>
        <v>0</v>
      </c>
    </row>
    <row r="2197" spans="1:9" ht="12.75" customHeight="1">
      <c r="A2197" s="2">
        <v>2154</v>
      </c>
      <c r="B2197" s="3" t="s">
        <v>13132</v>
      </c>
      <c r="C2197" s="3" t="s">
        <v>13133</v>
      </c>
      <c r="D2197" s="3" t="s">
        <v>13134</v>
      </c>
      <c r="E2197" s="3" t="s">
        <v>13135</v>
      </c>
      <c r="F2197" s="357" t="s">
        <v>14747</v>
      </c>
      <c r="I2197" s="190">
        <f t="shared" si="41"/>
        <v>0</v>
      </c>
    </row>
    <row r="2198" spans="1:9" ht="12.75" customHeight="1">
      <c r="A2198" s="2">
        <v>2155</v>
      </c>
      <c r="B2198" s="3" t="s">
        <v>13136</v>
      </c>
      <c r="C2198" s="3" t="s">
        <v>13137</v>
      </c>
      <c r="D2198" s="3"/>
      <c r="E2198" s="3" t="s">
        <v>13138</v>
      </c>
      <c r="F2198" s="357" t="s">
        <v>14747</v>
      </c>
      <c r="I2198" s="190">
        <f t="shared" si="41"/>
        <v>0</v>
      </c>
    </row>
    <row r="2199" spans="1:9" ht="12.75" customHeight="1">
      <c r="A2199" s="2">
        <v>2156</v>
      </c>
      <c r="B2199" s="3" t="s">
        <v>13139</v>
      </c>
      <c r="C2199" s="3" t="s">
        <v>13140</v>
      </c>
      <c r="D2199" s="3" t="s">
        <v>13141</v>
      </c>
      <c r="E2199" s="3" t="s">
        <v>13142</v>
      </c>
      <c r="F2199" s="357" t="s">
        <v>14747</v>
      </c>
      <c r="I2199" s="190">
        <f t="shared" si="41"/>
        <v>0</v>
      </c>
    </row>
    <row r="2200" spans="1:9" ht="12.75" customHeight="1">
      <c r="A2200" s="2">
        <v>2157</v>
      </c>
      <c r="B2200" s="3" t="s">
        <v>13143</v>
      </c>
      <c r="C2200" s="3" t="s">
        <v>13144</v>
      </c>
      <c r="D2200" s="3" t="s">
        <v>13145</v>
      </c>
      <c r="E2200" s="3" t="s">
        <v>13146</v>
      </c>
      <c r="F2200" s="357" t="s">
        <v>14747</v>
      </c>
      <c r="I2200" s="190">
        <f t="shared" si="41"/>
        <v>0</v>
      </c>
    </row>
    <row r="2201" spans="1:9" ht="12.75" customHeight="1">
      <c r="A2201" s="2">
        <v>2158</v>
      </c>
      <c r="B2201" s="3" t="s">
        <v>13147</v>
      </c>
      <c r="C2201" s="3" t="s">
        <v>13148</v>
      </c>
      <c r="D2201" s="3" t="s">
        <v>13149</v>
      </c>
      <c r="E2201" s="3" t="s">
        <v>13150</v>
      </c>
      <c r="F2201" s="357" t="s">
        <v>14747</v>
      </c>
      <c r="I2201" s="190">
        <f t="shared" si="41"/>
        <v>0</v>
      </c>
    </row>
    <row r="2202" spans="1:9" ht="12.75" customHeight="1">
      <c r="A2202" s="2">
        <v>2159</v>
      </c>
      <c r="B2202" s="3" t="s">
        <v>13151</v>
      </c>
      <c r="C2202" s="3" t="s">
        <v>13152</v>
      </c>
      <c r="D2202" s="3" t="s">
        <v>13153</v>
      </c>
      <c r="E2202" s="3" t="s">
        <v>13154</v>
      </c>
      <c r="F2202" s="357" t="s">
        <v>14747</v>
      </c>
      <c r="I2202" s="190">
        <f t="shared" si="41"/>
        <v>0</v>
      </c>
    </row>
    <row r="2203" spans="1:9" ht="12.75" customHeight="1">
      <c r="A2203" s="2">
        <v>2160</v>
      </c>
      <c r="B2203" s="3" t="s">
        <v>13155</v>
      </c>
      <c r="C2203" s="3" t="s">
        <v>13156</v>
      </c>
      <c r="D2203" s="3" t="s">
        <v>13157</v>
      </c>
      <c r="E2203" s="3" t="s">
        <v>13158</v>
      </c>
      <c r="F2203" s="357" t="s">
        <v>14747</v>
      </c>
      <c r="I2203" s="190">
        <f t="shared" si="41"/>
        <v>0</v>
      </c>
    </row>
    <row r="2204" spans="1:9" ht="12.75" customHeight="1">
      <c r="A2204" s="2">
        <v>2161</v>
      </c>
      <c r="B2204" s="3" t="s">
        <v>13159</v>
      </c>
      <c r="C2204" s="3" t="s">
        <v>13160</v>
      </c>
      <c r="D2204" s="3" t="s">
        <v>13161</v>
      </c>
      <c r="E2204" s="3" t="s">
        <v>13162</v>
      </c>
      <c r="F2204" s="685" t="s">
        <v>14747</v>
      </c>
      <c r="H2204" s="190">
        <v>6.56</v>
      </c>
      <c r="I2204" s="190">
        <f t="shared" si="41"/>
        <v>0</v>
      </c>
    </row>
    <row r="2205" spans="1:9" ht="12.75" customHeight="1">
      <c r="A2205" s="2">
        <v>2162</v>
      </c>
      <c r="B2205" s="3" t="s">
        <v>13163</v>
      </c>
      <c r="C2205" s="3" t="s">
        <v>13164</v>
      </c>
      <c r="D2205" s="3" t="s">
        <v>13165</v>
      </c>
      <c r="E2205" s="3" t="s">
        <v>13166</v>
      </c>
      <c r="F2205" s="357" t="s">
        <v>14747</v>
      </c>
      <c r="I2205" s="190">
        <f t="shared" si="41"/>
        <v>0</v>
      </c>
    </row>
    <row r="2206" spans="1:9" ht="12.75" customHeight="1">
      <c r="A2206" s="2">
        <v>2163</v>
      </c>
      <c r="B2206" s="3" t="s">
        <v>13167</v>
      </c>
      <c r="C2206" s="3" t="s">
        <v>13168</v>
      </c>
      <c r="D2206" s="3" t="s">
        <v>13169</v>
      </c>
      <c r="E2206" s="3" t="s">
        <v>13170</v>
      </c>
      <c r="F2206" s="357" t="s">
        <v>14747</v>
      </c>
      <c r="I2206" s="190">
        <f t="shared" si="41"/>
        <v>0</v>
      </c>
    </row>
    <row r="2207" spans="1:9" ht="12.75" customHeight="1">
      <c r="A2207" s="2">
        <v>2164</v>
      </c>
      <c r="B2207" s="3" t="s">
        <v>13171</v>
      </c>
      <c r="C2207" s="3" t="s">
        <v>13172</v>
      </c>
      <c r="D2207" s="3" t="s">
        <v>13173</v>
      </c>
      <c r="E2207" s="3" t="s">
        <v>13174</v>
      </c>
      <c r="F2207" s="357" t="s">
        <v>14747</v>
      </c>
      <c r="I2207" s="190">
        <f t="shared" si="41"/>
        <v>0</v>
      </c>
    </row>
    <row r="2208" spans="1:9" ht="12.75" customHeight="1">
      <c r="A2208" s="2">
        <v>2165</v>
      </c>
      <c r="B2208" s="3" t="s">
        <v>13175</v>
      </c>
      <c r="C2208" s="3" t="s">
        <v>13176</v>
      </c>
      <c r="D2208" s="3"/>
      <c r="E2208" s="3" t="s">
        <v>13177</v>
      </c>
      <c r="F2208" s="357" t="s">
        <v>14747</v>
      </c>
      <c r="I2208" s="190">
        <f t="shared" si="41"/>
        <v>0</v>
      </c>
    </row>
    <row r="2209" spans="1:9" ht="12.75" customHeight="1">
      <c r="A2209" s="2">
        <v>2166</v>
      </c>
      <c r="B2209" s="3" t="s">
        <v>13178</v>
      </c>
      <c r="C2209" s="3" t="s">
        <v>13179</v>
      </c>
      <c r="D2209" s="3" t="s">
        <v>13180</v>
      </c>
      <c r="E2209" s="3" t="s">
        <v>13181</v>
      </c>
      <c r="F2209" s="357" t="s">
        <v>14747</v>
      </c>
      <c r="I2209" s="190">
        <f t="shared" si="41"/>
        <v>0</v>
      </c>
    </row>
    <row r="2210" spans="1:9" ht="12.75" customHeight="1">
      <c r="A2210" s="2">
        <v>2167</v>
      </c>
      <c r="B2210" s="3" t="s">
        <v>13182</v>
      </c>
      <c r="C2210" s="3" t="s">
        <v>13183</v>
      </c>
      <c r="D2210" s="3" t="s">
        <v>13184</v>
      </c>
      <c r="E2210" s="3" t="s">
        <v>13185</v>
      </c>
      <c r="F2210" s="685" t="s">
        <v>14747</v>
      </c>
      <c r="H2210" s="190">
        <v>0.66</v>
      </c>
      <c r="I2210" s="190">
        <f t="shared" si="41"/>
        <v>0</v>
      </c>
    </row>
    <row r="2211" spans="1:9" ht="12.75" customHeight="1">
      <c r="A2211" s="2">
        <v>2168</v>
      </c>
      <c r="B2211" s="3" t="s">
        <v>13186</v>
      </c>
      <c r="C2211" s="3" t="s">
        <v>9688</v>
      </c>
      <c r="D2211" s="3" t="s">
        <v>9689</v>
      </c>
      <c r="E2211" s="3" t="s">
        <v>9690</v>
      </c>
      <c r="F2211" s="685" t="s">
        <v>14747</v>
      </c>
      <c r="H2211" s="190">
        <v>0.83</v>
      </c>
      <c r="I2211" s="190">
        <f t="shared" si="41"/>
        <v>0</v>
      </c>
    </row>
    <row r="2212" spans="1:9" ht="12.75" customHeight="1">
      <c r="A2212" s="2">
        <v>2169</v>
      </c>
      <c r="B2212" s="3" t="s">
        <v>9691</v>
      </c>
      <c r="C2212" s="3" t="s">
        <v>9692</v>
      </c>
      <c r="D2212" s="3" t="s">
        <v>9693</v>
      </c>
      <c r="E2212" s="3" t="s">
        <v>9694</v>
      </c>
      <c r="F2212" s="357" t="s">
        <v>14747</v>
      </c>
      <c r="I2212" s="190">
        <f t="shared" si="41"/>
        <v>0</v>
      </c>
    </row>
    <row r="2213" spans="1:9" ht="12.75" customHeight="1">
      <c r="A2213" s="2">
        <v>2170</v>
      </c>
      <c r="B2213" s="3" t="s">
        <v>9695</v>
      </c>
      <c r="C2213" s="3" t="s">
        <v>9696</v>
      </c>
      <c r="D2213" s="3" t="s">
        <v>9697</v>
      </c>
      <c r="E2213" s="3" t="s">
        <v>9698</v>
      </c>
      <c r="F2213" s="357" t="s">
        <v>14747</v>
      </c>
      <c r="I2213" s="190">
        <f t="shared" si="41"/>
        <v>0</v>
      </c>
    </row>
    <row r="2214" spans="1:9" ht="12.75" customHeight="1">
      <c r="A2214" s="2">
        <v>2171</v>
      </c>
      <c r="B2214" s="3" t="s">
        <v>9699</v>
      </c>
      <c r="C2214" s="3" t="s">
        <v>9700</v>
      </c>
      <c r="D2214" s="3" t="s">
        <v>9701</v>
      </c>
      <c r="E2214" s="3" t="s">
        <v>9702</v>
      </c>
      <c r="F2214" s="685" t="s">
        <v>14747</v>
      </c>
      <c r="H2214" s="190">
        <v>3.91</v>
      </c>
      <c r="I2214" s="190">
        <f t="shared" si="41"/>
        <v>0</v>
      </c>
    </row>
    <row r="2215" spans="1:9" ht="12.75" customHeight="1">
      <c r="A2215" s="2">
        <v>2172</v>
      </c>
      <c r="B2215" s="3" t="s">
        <v>9703</v>
      </c>
      <c r="C2215" s="3" t="s">
        <v>9704</v>
      </c>
      <c r="D2215" s="3" t="s">
        <v>9705</v>
      </c>
      <c r="E2215" s="3" t="s">
        <v>9706</v>
      </c>
      <c r="F2215" s="685" t="s">
        <v>14747</v>
      </c>
      <c r="H2215" s="190">
        <v>9.6300000000000008</v>
      </c>
      <c r="I2215" s="190">
        <f t="shared" si="41"/>
        <v>0</v>
      </c>
    </row>
    <row r="2216" spans="1:9" ht="12.75" customHeight="1">
      <c r="A2216" s="2">
        <v>2173</v>
      </c>
      <c r="B2216" s="3" t="s">
        <v>9707</v>
      </c>
      <c r="C2216" s="3" t="s">
        <v>9708</v>
      </c>
      <c r="D2216" s="3"/>
      <c r="E2216" s="3" t="s">
        <v>9709</v>
      </c>
      <c r="F2216" s="357" t="s">
        <v>14747</v>
      </c>
      <c r="I2216" s="190">
        <f t="shared" si="41"/>
        <v>0</v>
      </c>
    </row>
    <row r="2217" spans="1:9" ht="12.75" customHeight="1">
      <c r="A2217" s="2">
        <v>2174</v>
      </c>
      <c r="B2217" s="3" t="s">
        <v>9710</v>
      </c>
      <c r="C2217" s="3" t="s">
        <v>9711</v>
      </c>
      <c r="D2217" s="3" t="s">
        <v>9712</v>
      </c>
      <c r="E2217" s="3" t="s">
        <v>9713</v>
      </c>
      <c r="F2217" s="685" t="s">
        <v>14747</v>
      </c>
      <c r="H2217" s="190">
        <v>3.69</v>
      </c>
      <c r="I2217" s="190">
        <f t="shared" si="41"/>
        <v>0</v>
      </c>
    </row>
    <row r="2218" spans="1:9" ht="12.75" customHeight="1">
      <c r="A2218" s="2">
        <v>2175</v>
      </c>
      <c r="B2218" s="3" t="s">
        <v>9714</v>
      </c>
      <c r="C2218" s="3" t="s">
        <v>9715</v>
      </c>
      <c r="D2218" s="3" t="s">
        <v>9716</v>
      </c>
      <c r="E2218" s="3" t="s">
        <v>9717</v>
      </c>
      <c r="F2218" s="357" t="s">
        <v>14747</v>
      </c>
      <c r="I2218" s="190">
        <f t="shared" si="41"/>
        <v>0</v>
      </c>
    </row>
    <row r="2219" spans="1:9" ht="12.75" customHeight="1">
      <c r="A2219" s="2">
        <v>2176</v>
      </c>
      <c r="B2219" s="3" t="s">
        <v>9718</v>
      </c>
      <c r="C2219" s="3" t="s">
        <v>9719</v>
      </c>
      <c r="D2219" s="3"/>
      <c r="E2219" s="3" t="s">
        <v>9720</v>
      </c>
      <c r="F2219" s="357" t="s">
        <v>14747</v>
      </c>
      <c r="I2219" s="190">
        <f t="shared" si="41"/>
        <v>0</v>
      </c>
    </row>
    <row r="2220" spans="1:9" ht="12.75" customHeight="1">
      <c r="A2220" s="2">
        <v>2177</v>
      </c>
      <c r="B2220" s="3" t="s">
        <v>9721</v>
      </c>
      <c r="C2220" s="3" t="s">
        <v>9722</v>
      </c>
      <c r="D2220" s="3"/>
      <c r="E2220" s="3" t="s">
        <v>9723</v>
      </c>
      <c r="F2220" s="357" t="s">
        <v>14747</v>
      </c>
      <c r="I2220" s="190">
        <f t="shared" si="41"/>
        <v>0</v>
      </c>
    </row>
    <row r="2221" spans="1:9" ht="12.75" customHeight="1">
      <c r="A2221" s="2">
        <v>2178</v>
      </c>
      <c r="B2221" s="3" t="s">
        <v>9724</v>
      </c>
      <c r="C2221" s="3" t="s">
        <v>9725</v>
      </c>
      <c r="D2221" s="3" t="s">
        <v>9726</v>
      </c>
      <c r="E2221" s="3" t="s">
        <v>9727</v>
      </c>
      <c r="F2221" s="357" t="s">
        <v>14747</v>
      </c>
      <c r="I2221" s="190">
        <f t="shared" si="41"/>
        <v>0</v>
      </c>
    </row>
    <row r="2222" spans="1:9" ht="12.75" customHeight="1">
      <c r="A2222" s="2">
        <v>2179</v>
      </c>
      <c r="B2222" s="3" t="s">
        <v>9728</v>
      </c>
      <c r="C2222" s="3" t="s">
        <v>9729</v>
      </c>
      <c r="D2222" s="3" t="s">
        <v>9730</v>
      </c>
      <c r="E2222" s="3" t="s">
        <v>9731</v>
      </c>
      <c r="F2222" s="357" t="s">
        <v>14747</v>
      </c>
      <c r="I2222" s="190">
        <f t="shared" si="41"/>
        <v>0</v>
      </c>
    </row>
    <row r="2223" spans="1:9" ht="12.75" customHeight="1">
      <c r="A2223" s="2">
        <v>2180</v>
      </c>
      <c r="B2223" s="3" t="s">
        <v>9732</v>
      </c>
      <c r="C2223" s="3" t="s">
        <v>9733</v>
      </c>
      <c r="D2223" s="3" t="s">
        <v>9734</v>
      </c>
      <c r="E2223" s="3" t="s">
        <v>9735</v>
      </c>
      <c r="F2223" s="357" t="s">
        <v>14747</v>
      </c>
      <c r="I2223" s="190">
        <f t="shared" si="41"/>
        <v>0</v>
      </c>
    </row>
    <row r="2224" spans="1:9" ht="12.75" customHeight="1">
      <c r="A2224" s="2">
        <v>2181</v>
      </c>
      <c r="B2224" s="3" t="s">
        <v>9736</v>
      </c>
      <c r="C2224" s="3" t="s">
        <v>9737</v>
      </c>
      <c r="D2224" s="3" t="s">
        <v>9738</v>
      </c>
      <c r="E2224" s="3" t="s">
        <v>9739</v>
      </c>
      <c r="F2224" s="357" t="s">
        <v>14747</v>
      </c>
      <c r="I2224" s="190">
        <f t="shared" si="41"/>
        <v>0</v>
      </c>
    </row>
    <row r="2225" spans="1:9" ht="12.75" customHeight="1">
      <c r="A2225" s="2">
        <v>2182</v>
      </c>
      <c r="B2225" s="3" t="s">
        <v>9740</v>
      </c>
      <c r="C2225" s="3" t="s">
        <v>9741</v>
      </c>
      <c r="D2225" s="3" t="s">
        <v>9742</v>
      </c>
      <c r="E2225" s="3" t="s">
        <v>9743</v>
      </c>
      <c r="F2225" s="357" t="s">
        <v>14747</v>
      </c>
      <c r="I2225" s="190">
        <f t="shared" si="41"/>
        <v>0</v>
      </c>
    </row>
    <row r="2226" spans="1:9" ht="12.75" customHeight="1">
      <c r="A2226" s="2">
        <v>2183</v>
      </c>
      <c r="B2226" s="3" t="s">
        <v>9744</v>
      </c>
      <c r="C2226" s="3" t="s">
        <v>9745</v>
      </c>
      <c r="D2226" s="3" t="s">
        <v>9746</v>
      </c>
      <c r="E2226" s="3" t="s">
        <v>9747</v>
      </c>
      <c r="F2226" s="357" t="s">
        <v>14747</v>
      </c>
      <c r="I2226" s="190">
        <f t="shared" si="41"/>
        <v>0</v>
      </c>
    </row>
    <row r="2227" spans="1:9" ht="12.75" customHeight="1">
      <c r="A2227" s="2">
        <v>2184</v>
      </c>
      <c r="B2227" s="3" t="s">
        <v>9748</v>
      </c>
      <c r="C2227" s="3" t="s">
        <v>9749</v>
      </c>
      <c r="D2227" s="3" t="s">
        <v>9750</v>
      </c>
      <c r="E2227" s="3" t="s">
        <v>9751</v>
      </c>
      <c r="F2227" s="357" t="s">
        <v>14747</v>
      </c>
      <c r="I2227" s="190">
        <f t="shared" si="41"/>
        <v>0</v>
      </c>
    </row>
    <row r="2228" spans="1:9" ht="12.75" customHeight="1">
      <c r="A2228" s="2">
        <v>2185</v>
      </c>
      <c r="B2228" s="3" t="s">
        <v>9752</v>
      </c>
      <c r="C2228" s="3" t="s">
        <v>9753</v>
      </c>
      <c r="D2228" s="3" t="s">
        <v>9754</v>
      </c>
      <c r="E2228" s="3" t="s">
        <v>9755</v>
      </c>
      <c r="F2228" s="357" t="s">
        <v>14747</v>
      </c>
      <c r="I2228" s="190">
        <f t="shared" si="41"/>
        <v>0</v>
      </c>
    </row>
    <row r="2229" spans="1:9" ht="12.75" customHeight="1">
      <c r="A2229" s="2">
        <v>2186</v>
      </c>
      <c r="B2229" s="3" t="s">
        <v>9756</v>
      </c>
      <c r="C2229" s="3" t="s">
        <v>9757</v>
      </c>
      <c r="D2229" s="3"/>
      <c r="E2229" s="3" t="s">
        <v>9758</v>
      </c>
      <c r="F2229" s="357" t="s">
        <v>14747</v>
      </c>
      <c r="I2229" s="190">
        <f t="shared" si="41"/>
        <v>0</v>
      </c>
    </row>
    <row r="2230" spans="1:9" ht="12.75" customHeight="1">
      <c r="A2230" s="2">
        <v>2187</v>
      </c>
      <c r="B2230" s="3" t="s">
        <v>9759</v>
      </c>
      <c r="C2230" s="3" t="s">
        <v>9760</v>
      </c>
      <c r="D2230" s="3"/>
      <c r="E2230" s="3" t="s">
        <v>9761</v>
      </c>
      <c r="F2230" s="357" t="s">
        <v>14747</v>
      </c>
      <c r="I2230" s="190">
        <f t="shared" si="41"/>
        <v>0</v>
      </c>
    </row>
    <row r="2231" spans="1:9" ht="12.75" customHeight="1">
      <c r="A2231" s="2">
        <v>2188</v>
      </c>
      <c r="B2231" s="3" t="s">
        <v>9762</v>
      </c>
      <c r="C2231" s="3" t="s">
        <v>9763</v>
      </c>
      <c r="D2231" s="3"/>
      <c r="E2231" s="3" t="s">
        <v>9764</v>
      </c>
      <c r="F2231" s="357" t="s">
        <v>14747</v>
      </c>
      <c r="I2231" s="190">
        <f t="shared" si="41"/>
        <v>0</v>
      </c>
    </row>
    <row r="2232" spans="1:9" ht="12.75" customHeight="1">
      <c r="A2232" s="2">
        <v>2189</v>
      </c>
      <c r="B2232" s="3" t="s">
        <v>9765</v>
      </c>
      <c r="C2232" s="3" t="s">
        <v>9766</v>
      </c>
      <c r="D2232" s="3"/>
      <c r="E2232" s="3" t="s">
        <v>9767</v>
      </c>
      <c r="F2232" s="357" t="s">
        <v>14747</v>
      </c>
      <c r="I2232" s="190">
        <f t="shared" si="41"/>
        <v>0</v>
      </c>
    </row>
    <row r="2233" spans="1:9" ht="12.75" customHeight="1">
      <c r="A2233" s="2">
        <v>2190</v>
      </c>
      <c r="B2233" s="3" t="s">
        <v>9768</v>
      </c>
      <c r="C2233" s="3" t="s">
        <v>9769</v>
      </c>
      <c r="D2233" s="3"/>
      <c r="E2233" s="3" t="s">
        <v>9770</v>
      </c>
      <c r="F2233" s="357" t="s">
        <v>14747</v>
      </c>
      <c r="I2233" s="190">
        <f t="shared" si="41"/>
        <v>0</v>
      </c>
    </row>
    <row r="2234" spans="1:9" ht="12.75" customHeight="1">
      <c r="A2234" s="2">
        <v>2191</v>
      </c>
      <c r="B2234" s="3" t="s">
        <v>9771</v>
      </c>
      <c r="C2234" s="3" t="s">
        <v>9772</v>
      </c>
      <c r="D2234" s="3"/>
      <c r="E2234" s="3" t="s">
        <v>9773</v>
      </c>
      <c r="F2234" s="357" t="s">
        <v>14747</v>
      </c>
      <c r="I2234" s="190">
        <f t="shared" si="41"/>
        <v>0</v>
      </c>
    </row>
    <row r="2235" spans="1:9" ht="12.75" customHeight="1">
      <c r="A2235" s="2">
        <v>2192</v>
      </c>
      <c r="B2235" s="3" t="s">
        <v>9774</v>
      </c>
      <c r="C2235" s="3" t="s">
        <v>9775</v>
      </c>
      <c r="D2235" s="3" t="s">
        <v>9776</v>
      </c>
      <c r="E2235" s="3" t="s">
        <v>9777</v>
      </c>
      <c r="F2235" s="357" t="s">
        <v>14747</v>
      </c>
      <c r="I2235" s="190">
        <f t="shared" si="41"/>
        <v>0</v>
      </c>
    </row>
    <row r="2236" spans="1:9" ht="12.75" customHeight="1">
      <c r="A2236" s="2">
        <v>2193</v>
      </c>
      <c r="B2236" s="3" t="s">
        <v>9778</v>
      </c>
      <c r="C2236" s="3" t="s">
        <v>9779</v>
      </c>
      <c r="D2236" s="3" t="s">
        <v>9780</v>
      </c>
      <c r="E2236" s="3" t="s">
        <v>9781</v>
      </c>
      <c r="F2236" s="685" t="s">
        <v>14747</v>
      </c>
      <c r="H2236" s="190">
        <v>2.8</v>
      </c>
      <c r="I2236" s="190">
        <f t="shared" si="41"/>
        <v>0</v>
      </c>
    </row>
    <row r="2237" spans="1:9" ht="12.75" customHeight="1">
      <c r="A2237" s="2">
        <v>2194</v>
      </c>
      <c r="B2237" s="3" t="s">
        <v>9782</v>
      </c>
      <c r="C2237" s="3" t="s">
        <v>9783</v>
      </c>
      <c r="D2237" s="3" t="s">
        <v>9784</v>
      </c>
      <c r="E2237" s="3" t="s">
        <v>9785</v>
      </c>
      <c r="F2237" s="357" t="s">
        <v>14747</v>
      </c>
      <c r="I2237" s="190">
        <f t="shared" si="41"/>
        <v>0</v>
      </c>
    </row>
    <row r="2238" spans="1:9" ht="12.75" customHeight="1">
      <c r="A2238" s="2">
        <v>2195</v>
      </c>
      <c r="B2238" s="3" t="s">
        <v>9786</v>
      </c>
      <c r="C2238" s="3" t="s">
        <v>9787</v>
      </c>
      <c r="D2238" s="3" t="s">
        <v>9788</v>
      </c>
      <c r="E2238" s="3" t="s">
        <v>9789</v>
      </c>
      <c r="F2238" s="357" t="s">
        <v>14747</v>
      </c>
      <c r="I2238" s="190">
        <f t="shared" si="41"/>
        <v>0</v>
      </c>
    </row>
    <row r="2239" spans="1:9" ht="12.75" customHeight="1">
      <c r="A2239" s="2">
        <v>2196</v>
      </c>
      <c r="B2239" s="3" t="s">
        <v>9790</v>
      </c>
      <c r="C2239" s="3" t="s">
        <v>9791</v>
      </c>
      <c r="D2239" s="3" t="s">
        <v>9792</v>
      </c>
      <c r="E2239" s="3" t="s">
        <v>9793</v>
      </c>
      <c r="F2239" s="357" t="s">
        <v>14747</v>
      </c>
      <c r="I2239" s="190">
        <f t="shared" si="41"/>
        <v>0</v>
      </c>
    </row>
    <row r="2240" spans="1:9" ht="12.75" customHeight="1">
      <c r="A2240" s="2">
        <v>2197</v>
      </c>
      <c r="B2240" s="3" t="s">
        <v>9794</v>
      </c>
      <c r="C2240" s="3" t="s">
        <v>9795</v>
      </c>
      <c r="D2240" s="3"/>
      <c r="E2240" s="3" t="s">
        <v>9796</v>
      </c>
      <c r="F2240" s="357" t="s">
        <v>14747</v>
      </c>
      <c r="I2240" s="190">
        <f t="shared" si="41"/>
        <v>0</v>
      </c>
    </row>
    <row r="2241" spans="1:9" ht="12.75" customHeight="1">
      <c r="A2241" s="2">
        <v>2198</v>
      </c>
      <c r="B2241" s="3" t="s">
        <v>9797</v>
      </c>
      <c r="C2241" s="3" t="s">
        <v>9798</v>
      </c>
      <c r="D2241" s="3"/>
      <c r="E2241" s="3" t="s">
        <v>9799</v>
      </c>
      <c r="F2241" s="357" t="s">
        <v>14747</v>
      </c>
      <c r="I2241" s="190">
        <f t="shared" ref="I2241:I2307" si="42">IF(F2241="KZ",0,G2241+H2241)</f>
        <v>0</v>
      </c>
    </row>
    <row r="2242" spans="1:9" ht="12.75" customHeight="1">
      <c r="A2242" s="2">
        <v>2199</v>
      </c>
      <c r="B2242" s="3" t="s">
        <v>9800</v>
      </c>
      <c r="C2242" s="3" t="s">
        <v>9801</v>
      </c>
      <c r="D2242" s="3" t="s">
        <v>9802</v>
      </c>
      <c r="E2242" s="3" t="s">
        <v>9803</v>
      </c>
      <c r="F2242" s="357" t="s">
        <v>14747</v>
      </c>
      <c r="I2242" s="190">
        <f t="shared" si="42"/>
        <v>0</v>
      </c>
    </row>
    <row r="2243" spans="1:9" ht="12.75" customHeight="1">
      <c r="A2243" s="2">
        <v>2200</v>
      </c>
      <c r="B2243" s="3" t="s">
        <v>9804</v>
      </c>
      <c r="C2243" s="3" t="s">
        <v>9805</v>
      </c>
      <c r="D2243" s="3" t="s">
        <v>9806</v>
      </c>
      <c r="E2243" s="3" t="s">
        <v>9807</v>
      </c>
      <c r="F2243" s="357" t="s">
        <v>14747</v>
      </c>
      <c r="I2243" s="190">
        <f t="shared" si="42"/>
        <v>0</v>
      </c>
    </row>
    <row r="2244" spans="1:9" ht="12.75" customHeight="1">
      <c r="A2244" s="2">
        <v>2201</v>
      </c>
      <c r="B2244" s="3" t="s">
        <v>9808</v>
      </c>
      <c r="C2244" s="3" t="s">
        <v>9809</v>
      </c>
      <c r="D2244" s="3" t="s">
        <v>9810</v>
      </c>
      <c r="E2244" s="3" t="s">
        <v>9811</v>
      </c>
      <c r="F2244" s="357" t="s">
        <v>14747</v>
      </c>
      <c r="I2244" s="190">
        <f t="shared" si="42"/>
        <v>0</v>
      </c>
    </row>
    <row r="2245" spans="1:9" ht="12.75" customHeight="1">
      <c r="A2245" s="2">
        <v>2202</v>
      </c>
      <c r="B2245" s="3" t="s">
        <v>9812</v>
      </c>
      <c r="C2245" s="3" t="s">
        <v>9813</v>
      </c>
      <c r="D2245" s="3" t="s">
        <v>9814</v>
      </c>
      <c r="E2245" s="3" t="s">
        <v>9815</v>
      </c>
      <c r="F2245" s="357" t="s">
        <v>14747</v>
      </c>
      <c r="I2245" s="190">
        <f t="shared" si="42"/>
        <v>0</v>
      </c>
    </row>
    <row r="2246" spans="1:9" ht="12.75" customHeight="1">
      <c r="A2246" s="2">
        <v>2203</v>
      </c>
      <c r="B2246" s="3" t="s">
        <v>9816</v>
      </c>
      <c r="C2246" s="3" t="s">
        <v>9817</v>
      </c>
      <c r="D2246" s="3" t="s">
        <v>9818</v>
      </c>
      <c r="E2246" s="3" t="s">
        <v>9819</v>
      </c>
      <c r="F2246" s="357" t="s">
        <v>14747</v>
      </c>
      <c r="I2246" s="190">
        <f t="shared" si="42"/>
        <v>0</v>
      </c>
    </row>
    <row r="2247" spans="1:9" ht="12.75" customHeight="1">
      <c r="A2247" s="2">
        <v>2204</v>
      </c>
      <c r="B2247" s="3" t="s">
        <v>9820</v>
      </c>
      <c r="C2247" s="3" t="s">
        <v>9821</v>
      </c>
      <c r="D2247" s="3" t="s">
        <v>9822</v>
      </c>
      <c r="E2247" s="3" t="s">
        <v>9823</v>
      </c>
      <c r="F2247" s="357" t="s">
        <v>14747</v>
      </c>
      <c r="I2247" s="190">
        <f t="shared" si="42"/>
        <v>0</v>
      </c>
    </row>
    <row r="2248" spans="1:9" ht="12.75" customHeight="1">
      <c r="A2248" s="2">
        <v>2205</v>
      </c>
      <c r="B2248" s="3" t="s">
        <v>9824</v>
      </c>
      <c r="C2248" s="3" t="s">
        <v>9825</v>
      </c>
      <c r="D2248" s="3" t="s">
        <v>9826</v>
      </c>
      <c r="E2248" s="3" t="s">
        <v>9827</v>
      </c>
      <c r="F2248" s="357" t="s">
        <v>14747</v>
      </c>
      <c r="I2248" s="190">
        <f t="shared" si="42"/>
        <v>0</v>
      </c>
    </row>
    <row r="2249" spans="1:9" ht="12.75" customHeight="1">
      <c r="A2249" s="2">
        <v>2206</v>
      </c>
      <c r="B2249" s="3" t="s">
        <v>9828</v>
      </c>
      <c r="C2249" s="3" t="s">
        <v>9829</v>
      </c>
      <c r="D2249" s="3" t="s">
        <v>9830</v>
      </c>
      <c r="E2249" s="3" t="s">
        <v>9831</v>
      </c>
      <c r="F2249" s="357" t="s">
        <v>14747</v>
      </c>
      <c r="I2249" s="190">
        <f t="shared" si="42"/>
        <v>0</v>
      </c>
    </row>
    <row r="2250" spans="1:9" ht="12.75" customHeight="1">
      <c r="A2250" s="2">
        <v>2207</v>
      </c>
      <c r="B2250" s="3" t="s">
        <v>6337</v>
      </c>
      <c r="C2250" s="3" t="s">
        <v>6338</v>
      </c>
      <c r="D2250" s="3" t="s">
        <v>6339</v>
      </c>
      <c r="E2250" s="3" t="s">
        <v>6340</v>
      </c>
      <c r="F2250" s="357" t="s">
        <v>14747</v>
      </c>
      <c r="I2250" s="190">
        <f t="shared" si="42"/>
        <v>0</v>
      </c>
    </row>
    <row r="2251" spans="1:9" ht="12.75" customHeight="1">
      <c r="A2251" s="2">
        <v>2208</v>
      </c>
      <c r="B2251" s="3" t="s">
        <v>6341</v>
      </c>
      <c r="C2251" s="3" t="s">
        <v>6342</v>
      </c>
      <c r="D2251" s="3" t="s">
        <v>6343</v>
      </c>
      <c r="E2251" s="3" t="s">
        <v>6344</v>
      </c>
      <c r="F2251" s="357" t="s">
        <v>14747</v>
      </c>
      <c r="I2251" s="190">
        <f t="shared" si="42"/>
        <v>0</v>
      </c>
    </row>
    <row r="2252" spans="1:9" ht="12.75" customHeight="1">
      <c r="A2252" s="2">
        <v>2209</v>
      </c>
      <c r="B2252" s="3" t="s">
        <v>6345</v>
      </c>
      <c r="C2252" s="3" t="s">
        <v>6346</v>
      </c>
      <c r="D2252" s="3" t="s">
        <v>6347</v>
      </c>
      <c r="E2252" s="3" t="s">
        <v>6348</v>
      </c>
      <c r="F2252" s="357" t="s">
        <v>14747</v>
      </c>
      <c r="I2252" s="190">
        <f t="shared" si="42"/>
        <v>0</v>
      </c>
    </row>
    <row r="2253" spans="1:9" ht="12.75" customHeight="1">
      <c r="A2253" s="2">
        <v>2210</v>
      </c>
      <c r="B2253" s="3" t="s">
        <v>6349</v>
      </c>
      <c r="C2253" s="3" t="s">
        <v>6350</v>
      </c>
      <c r="D2253" s="3" t="s">
        <v>6351</v>
      </c>
      <c r="E2253" s="3" t="s">
        <v>6352</v>
      </c>
      <c r="F2253" s="357" t="s">
        <v>14747</v>
      </c>
      <c r="I2253" s="190">
        <f t="shared" si="42"/>
        <v>0</v>
      </c>
    </row>
    <row r="2254" spans="1:9" ht="12.75" customHeight="1">
      <c r="A2254" s="2">
        <v>2211</v>
      </c>
      <c r="B2254" s="3" t="s">
        <v>6353</v>
      </c>
      <c r="C2254" s="3" t="s">
        <v>6354</v>
      </c>
      <c r="D2254" s="3" t="s">
        <v>6355</v>
      </c>
      <c r="E2254" s="3" t="s">
        <v>6356</v>
      </c>
      <c r="F2254" s="357" t="s">
        <v>14747</v>
      </c>
      <c r="I2254" s="190">
        <f t="shared" si="42"/>
        <v>0</v>
      </c>
    </row>
    <row r="2255" spans="1:9" ht="12.75" customHeight="1">
      <c r="A2255" s="2">
        <v>2212</v>
      </c>
      <c r="B2255" s="3" t="s">
        <v>6357</v>
      </c>
      <c r="C2255" s="3" t="s">
        <v>6358</v>
      </c>
      <c r="D2255" s="3" t="s">
        <v>6359</v>
      </c>
      <c r="E2255" s="3" t="s">
        <v>6360</v>
      </c>
      <c r="F2255" s="357" t="s">
        <v>14747</v>
      </c>
      <c r="I2255" s="190">
        <f t="shared" si="42"/>
        <v>0</v>
      </c>
    </row>
    <row r="2256" spans="1:9" ht="12.75" customHeight="1">
      <c r="A2256" s="2">
        <v>2213</v>
      </c>
      <c r="B2256" s="3" t="s">
        <v>6361</v>
      </c>
      <c r="C2256" s="3" t="s">
        <v>6362</v>
      </c>
      <c r="D2256" s="3" t="s">
        <v>6363</v>
      </c>
      <c r="E2256" s="3" t="s">
        <v>6364</v>
      </c>
      <c r="F2256" s="357" t="s">
        <v>14747</v>
      </c>
      <c r="I2256" s="190">
        <f t="shared" si="42"/>
        <v>0</v>
      </c>
    </row>
    <row r="2257" spans="1:9" ht="12.75" customHeight="1">
      <c r="A2257" s="2">
        <v>2214</v>
      </c>
      <c r="B2257" s="3" t="s">
        <v>6365</v>
      </c>
      <c r="C2257" s="3" t="s">
        <v>6366</v>
      </c>
      <c r="D2257" s="3" t="s">
        <v>6367</v>
      </c>
      <c r="E2257" s="3" t="s">
        <v>6368</v>
      </c>
      <c r="F2257" s="357" t="s">
        <v>14747</v>
      </c>
      <c r="I2257" s="190">
        <f t="shared" si="42"/>
        <v>0</v>
      </c>
    </row>
    <row r="2258" spans="1:9" ht="12.75" customHeight="1">
      <c r="A2258" s="2">
        <v>2215</v>
      </c>
      <c r="B2258" s="3" t="s">
        <v>6369</v>
      </c>
      <c r="C2258" s="3" t="s">
        <v>6370</v>
      </c>
      <c r="D2258" s="3" t="s">
        <v>6371</v>
      </c>
      <c r="E2258" s="3" t="s">
        <v>6372</v>
      </c>
      <c r="F2258" s="357" t="s">
        <v>14747</v>
      </c>
      <c r="I2258" s="190">
        <f t="shared" si="42"/>
        <v>0</v>
      </c>
    </row>
    <row r="2259" spans="1:9" ht="12.75" customHeight="1">
      <c r="A2259" s="2">
        <v>2216</v>
      </c>
      <c r="B2259" s="3" t="s">
        <v>6373</v>
      </c>
      <c r="C2259" s="3" t="s">
        <v>6374</v>
      </c>
      <c r="D2259" s="3" t="s">
        <v>6375</v>
      </c>
      <c r="E2259" s="3" t="s">
        <v>6376</v>
      </c>
      <c r="F2259" s="357" t="s">
        <v>14747</v>
      </c>
      <c r="I2259" s="190">
        <f t="shared" si="42"/>
        <v>0</v>
      </c>
    </row>
    <row r="2260" spans="1:9" ht="12.75" customHeight="1">
      <c r="A2260" s="2">
        <v>2217</v>
      </c>
      <c r="B2260" s="3" t="s">
        <v>6377</v>
      </c>
      <c r="C2260" s="3" t="s">
        <v>6378</v>
      </c>
      <c r="D2260" s="3" t="s">
        <v>6379</v>
      </c>
      <c r="E2260" s="3" t="s">
        <v>6380</v>
      </c>
      <c r="F2260" s="357" t="s">
        <v>14747</v>
      </c>
      <c r="I2260" s="190">
        <f t="shared" si="42"/>
        <v>0</v>
      </c>
    </row>
    <row r="2261" spans="1:9" ht="12.75" customHeight="1">
      <c r="A2261" s="2">
        <v>2218</v>
      </c>
      <c r="B2261" s="3" t="s">
        <v>6381</v>
      </c>
      <c r="C2261" s="3" t="s">
        <v>6382</v>
      </c>
      <c r="D2261" s="3" t="s">
        <v>6383</v>
      </c>
      <c r="E2261" s="3" t="s">
        <v>6384</v>
      </c>
      <c r="F2261" s="357" t="s">
        <v>14747</v>
      </c>
      <c r="I2261" s="190">
        <f t="shared" si="42"/>
        <v>0</v>
      </c>
    </row>
    <row r="2262" spans="1:9" ht="12.75" customHeight="1">
      <c r="A2262" s="2">
        <v>2219</v>
      </c>
      <c r="B2262" s="3" t="s">
        <v>6385</v>
      </c>
      <c r="C2262" s="3" t="s">
        <v>6386</v>
      </c>
      <c r="D2262" s="3" t="s">
        <v>6387</v>
      </c>
      <c r="E2262" s="3" t="s">
        <v>6388</v>
      </c>
      <c r="F2262" s="357" t="s">
        <v>14747</v>
      </c>
      <c r="I2262" s="190">
        <f t="shared" si="42"/>
        <v>0</v>
      </c>
    </row>
    <row r="2263" spans="1:9" ht="12.75" customHeight="1">
      <c r="A2263" s="2">
        <v>2220</v>
      </c>
      <c r="B2263" s="3" t="s">
        <v>6389</v>
      </c>
      <c r="C2263" s="3" t="s">
        <v>6390</v>
      </c>
      <c r="D2263" s="3" t="s">
        <v>6391</v>
      </c>
      <c r="E2263" s="3" t="s">
        <v>6392</v>
      </c>
      <c r="F2263" s="357" t="s">
        <v>14747</v>
      </c>
      <c r="I2263" s="190">
        <f t="shared" si="42"/>
        <v>0</v>
      </c>
    </row>
    <row r="2264" spans="1:9" ht="12.75" customHeight="1">
      <c r="A2264" s="2">
        <v>2221</v>
      </c>
      <c r="B2264" s="3" t="s">
        <v>6393</v>
      </c>
      <c r="C2264" s="3" t="s">
        <v>6394</v>
      </c>
      <c r="D2264" s="3" t="s">
        <v>6395</v>
      </c>
      <c r="E2264" s="3" t="s">
        <v>6396</v>
      </c>
      <c r="F2264" s="357" t="s">
        <v>14747</v>
      </c>
      <c r="I2264" s="190">
        <f t="shared" si="42"/>
        <v>0</v>
      </c>
    </row>
    <row r="2265" spans="1:9" ht="12.75" customHeight="1">
      <c r="A2265" s="2">
        <v>2222</v>
      </c>
      <c r="B2265" s="3" t="s">
        <v>6397</v>
      </c>
      <c r="C2265" s="3" t="s">
        <v>6398</v>
      </c>
      <c r="D2265" s="3" t="s">
        <v>6399</v>
      </c>
      <c r="E2265" s="3" t="s">
        <v>6400</v>
      </c>
      <c r="F2265" s="357" t="s">
        <v>14747</v>
      </c>
      <c r="I2265" s="190">
        <f t="shared" si="42"/>
        <v>0</v>
      </c>
    </row>
    <row r="2266" spans="1:9" ht="12.75" customHeight="1">
      <c r="A2266" s="2">
        <v>2223</v>
      </c>
      <c r="B2266" s="3" t="s">
        <v>6401</v>
      </c>
      <c r="C2266" s="3" t="s">
        <v>6402</v>
      </c>
      <c r="D2266" s="3" t="s">
        <v>6403</v>
      </c>
      <c r="E2266" s="3" t="s">
        <v>6404</v>
      </c>
      <c r="F2266" s="357" t="s">
        <v>14747</v>
      </c>
      <c r="I2266" s="190">
        <f t="shared" si="42"/>
        <v>0</v>
      </c>
    </row>
    <row r="2267" spans="1:9" ht="12.75" customHeight="1">
      <c r="A2267" s="2">
        <v>2224</v>
      </c>
      <c r="B2267" s="3" t="s">
        <v>6405</v>
      </c>
      <c r="C2267" s="3" t="s">
        <v>6406</v>
      </c>
      <c r="D2267" s="3" t="s">
        <v>6407</v>
      </c>
      <c r="E2267" s="3" t="s">
        <v>6408</v>
      </c>
      <c r="F2267" s="357" t="s">
        <v>14747</v>
      </c>
      <c r="I2267" s="190">
        <f t="shared" si="42"/>
        <v>0</v>
      </c>
    </row>
    <row r="2268" spans="1:9" ht="12.75" customHeight="1">
      <c r="A2268" s="2">
        <v>2225</v>
      </c>
      <c r="B2268" s="3" t="s">
        <v>6409</v>
      </c>
      <c r="C2268" s="3" t="s">
        <v>6410</v>
      </c>
      <c r="D2268" s="3" t="s">
        <v>6411</v>
      </c>
      <c r="E2268" s="3" t="s">
        <v>6412</v>
      </c>
      <c r="F2268" s="357" t="s">
        <v>14747</v>
      </c>
      <c r="I2268" s="190">
        <f t="shared" si="42"/>
        <v>0</v>
      </c>
    </row>
    <row r="2269" spans="1:9" ht="12.75" customHeight="1">
      <c r="A2269" s="2">
        <v>2226</v>
      </c>
      <c r="B2269" s="3" t="s">
        <v>6413</v>
      </c>
      <c r="C2269" s="3" t="s">
        <v>6414</v>
      </c>
      <c r="D2269" s="3" t="s">
        <v>6415</v>
      </c>
      <c r="E2269" s="3" t="s">
        <v>6416</v>
      </c>
      <c r="F2269" s="357" t="s">
        <v>14747</v>
      </c>
      <c r="I2269" s="190">
        <f t="shared" si="42"/>
        <v>0</v>
      </c>
    </row>
    <row r="2270" spans="1:9" ht="12.75" customHeight="1">
      <c r="A2270" s="2">
        <v>2227</v>
      </c>
      <c r="B2270" s="3" t="s">
        <v>6417</v>
      </c>
      <c r="C2270" s="3" t="s">
        <v>6418</v>
      </c>
      <c r="D2270" s="3" t="s">
        <v>6419</v>
      </c>
      <c r="E2270" s="3" t="s">
        <v>6420</v>
      </c>
      <c r="F2270" s="357" t="s">
        <v>14747</v>
      </c>
      <c r="I2270" s="190">
        <f t="shared" si="42"/>
        <v>0</v>
      </c>
    </row>
    <row r="2271" spans="1:9" ht="12.75" customHeight="1">
      <c r="A2271" s="2">
        <v>2228</v>
      </c>
      <c r="B2271" s="3" t="s">
        <v>6421</v>
      </c>
      <c r="C2271" s="3" t="s">
        <v>6422</v>
      </c>
      <c r="D2271" s="3" t="s">
        <v>6423</v>
      </c>
      <c r="E2271" s="3" t="s">
        <v>6424</v>
      </c>
      <c r="F2271" s="357" t="s">
        <v>14747</v>
      </c>
      <c r="I2271" s="190">
        <f t="shared" si="42"/>
        <v>0</v>
      </c>
    </row>
    <row r="2272" spans="1:9" ht="12.75" customHeight="1">
      <c r="A2272" s="2">
        <v>2229</v>
      </c>
      <c r="B2272" s="3" t="s">
        <v>2638</v>
      </c>
      <c r="C2272" s="3" t="s">
        <v>2639</v>
      </c>
      <c r="D2272" s="3" t="s">
        <v>2640</v>
      </c>
      <c r="E2272" s="3" t="s">
        <v>2641</v>
      </c>
      <c r="F2272" s="357" t="s">
        <v>14747</v>
      </c>
      <c r="I2272" s="190">
        <f t="shared" si="42"/>
        <v>0</v>
      </c>
    </row>
    <row r="2273" spans="1:9" ht="12.75" customHeight="1">
      <c r="A2273" s="2">
        <v>2230</v>
      </c>
      <c r="B2273" s="3" t="s">
        <v>2642</v>
      </c>
      <c r="C2273" s="3" t="s">
        <v>2643</v>
      </c>
      <c r="D2273" s="3" t="s">
        <v>2644</v>
      </c>
      <c r="E2273" s="3" t="s">
        <v>2645</v>
      </c>
      <c r="F2273" s="357" t="s">
        <v>14747</v>
      </c>
      <c r="I2273" s="190">
        <f t="shared" si="42"/>
        <v>0</v>
      </c>
    </row>
    <row r="2274" spans="1:9" ht="12.75" customHeight="1">
      <c r="A2274" s="2">
        <v>2231</v>
      </c>
      <c r="B2274" s="3" t="s">
        <v>2646</v>
      </c>
      <c r="C2274" s="3" t="s">
        <v>2647</v>
      </c>
      <c r="D2274" s="3"/>
      <c r="E2274" s="3" t="s">
        <v>2648</v>
      </c>
      <c r="F2274" s="357" t="s">
        <v>14747</v>
      </c>
      <c r="I2274" s="190">
        <f t="shared" si="42"/>
        <v>0</v>
      </c>
    </row>
    <row r="2275" spans="1:9" ht="12.75" customHeight="1">
      <c r="A2275" s="2">
        <v>2232</v>
      </c>
      <c r="B2275" s="3" t="s">
        <v>2649</v>
      </c>
      <c r="C2275" s="3" t="s">
        <v>2650</v>
      </c>
      <c r="D2275" s="3"/>
      <c r="E2275" s="3" t="s">
        <v>2651</v>
      </c>
      <c r="F2275" s="357" t="s">
        <v>14747</v>
      </c>
      <c r="I2275" s="190">
        <f t="shared" si="42"/>
        <v>0</v>
      </c>
    </row>
    <row r="2276" spans="1:9" ht="12.75" customHeight="1">
      <c r="A2276" s="2">
        <v>2233</v>
      </c>
      <c r="B2276" s="3" t="s">
        <v>2652</v>
      </c>
      <c r="C2276" s="3" t="s">
        <v>2653</v>
      </c>
      <c r="D2276" s="3"/>
      <c r="E2276" s="3" t="s">
        <v>2654</v>
      </c>
      <c r="F2276" s="357" t="s">
        <v>14747</v>
      </c>
      <c r="I2276" s="190">
        <f t="shared" si="42"/>
        <v>0</v>
      </c>
    </row>
    <row r="2277" spans="1:9" ht="12.75" customHeight="1">
      <c r="A2277" s="2">
        <v>2234</v>
      </c>
      <c r="B2277" s="3" t="s">
        <v>2655</v>
      </c>
      <c r="C2277" s="3" t="s">
        <v>2656</v>
      </c>
      <c r="D2277" s="3"/>
      <c r="E2277" s="3" t="s">
        <v>2657</v>
      </c>
      <c r="F2277" s="357" t="s">
        <v>14747</v>
      </c>
      <c r="I2277" s="190">
        <f t="shared" si="42"/>
        <v>0</v>
      </c>
    </row>
    <row r="2278" spans="1:9" ht="12.75" customHeight="1">
      <c r="A2278" s="2">
        <v>2235</v>
      </c>
      <c r="B2278" s="3" t="s">
        <v>2658</v>
      </c>
      <c r="C2278" s="3" t="s">
        <v>2659</v>
      </c>
      <c r="D2278" s="3"/>
      <c r="E2278" s="3" t="s">
        <v>2660</v>
      </c>
      <c r="F2278" s="357" t="s">
        <v>14747</v>
      </c>
      <c r="I2278" s="190">
        <f t="shared" si="42"/>
        <v>0</v>
      </c>
    </row>
    <row r="2279" spans="1:9" ht="12.75" customHeight="1">
      <c r="A2279" s="2">
        <v>2236</v>
      </c>
      <c r="B2279" s="3" t="s">
        <v>2661</v>
      </c>
      <c r="C2279" s="3" t="s">
        <v>2662</v>
      </c>
      <c r="D2279" s="3"/>
      <c r="E2279" s="3" t="s">
        <v>2663</v>
      </c>
      <c r="F2279" s="357" t="s">
        <v>14747</v>
      </c>
      <c r="I2279" s="190">
        <f t="shared" si="42"/>
        <v>0</v>
      </c>
    </row>
    <row r="2280" spans="1:9" ht="12.75" customHeight="1">
      <c r="A2280" s="2">
        <v>2237</v>
      </c>
      <c r="B2280" s="3" t="s">
        <v>2664</v>
      </c>
      <c r="C2280" s="3" t="s">
        <v>2665</v>
      </c>
      <c r="D2280" s="3"/>
      <c r="E2280" s="3" t="s">
        <v>2666</v>
      </c>
      <c r="F2280" s="357" t="s">
        <v>14747</v>
      </c>
      <c r="I2280" s="190">
        <f t="shared" si="42"/>
        <v>0</v>
      </c>
    </row>
    <row r="2281" spans="1:9" ht="12.75" customHeight="1">
      <c r="A2281" s="2">
        <v>2238</v>
      </c>
      <c r="B2281" s="3" t="s">
        <v>2667</v>
      </c>
      <c r="C2281" s="3" t="s">
        <v>2668</v>
      </c>
      <c r="D2281" s="3"/>
      <c r="E2281" s="3" t="s">
        <v>2669</v>
      </c>
      <c r="F2281" s="357" t="s">
        <v>14747</v>
      </c>
      <c r="I2281" s="190">
        <f t="shared" si="42"/>
        <v>0</v>
      </c>
    </row>
    <row r="2282" spans="1:9" ht="12.75" customHeight="1">
      <c r="A2282" s="2">
        <v>2239</v>
      </c>
      <c r="B2282" s="3" t="s">
        <v>2670</v>
      </c>
      <c r="C2282" s="3" t="s">
        <v>2671</v>
      </c>
      <c r="D2282" s="3"/>
      <c r="E2282" s="3" t="s">
        <v>2672</v>
      </c>
      <c r="F2282" s="357" t="s">
        <v>14747</v>
      </c>
      <c r="I2282" s="190">
        <f t="shared" si="42"/>
        <v>0</v>
      </c>
    </row>
    <row r="2283" spans="1:9" ht="12.75" customHeight="1">
      <c r="A2283" s="2">
        <v>2240</v>
      </c>
      <c r="B2283" s="925" t="s">
        <v>15228</v>
      </c>
      <c r="C2283" s="3" t="s">
        <v>2671</v>
      </c>
      <c r="D2283" s="3" t="s">
        <v>15240</v>
      </c>
      <c r="E2283" s="3" t="s">
        <v>1098</v>
      </c>
      <c r="F2283" s="685"/>
      <c r="H2283" s="190">
        <f>Raccorderia!F103</f>
        <v>1.5</v>
      </c>
      <c r="I2283" s="190">
        <f t="shared" ref="I2283" si="43">IF(F2283="KZ",0,G2283+H2283)</f>
        <v>1.5</v>
      </c>
    </row>
    <row r="2284" spans="1:9" ht="12.75" customHeight="1">
      <c r="A2284" s="2">
        <v>2240</v>
      </c>
      <c r="B2284" s="3" t="s">
        <v>2673</v>
      </c>
      <c r="C2284" s="3" t="s">
        <v>2674</v>
      </c>
      <c r="D2284" s="3" t="s">
        <v>2675</v>
      </c>
      <c r="E2284" s="3" t="s">
        <v>2676</v>
      </c>
      <c r="F2284" s="685"/>
      <c r="H2284" s="190">
        <f>Raccorderia!F104</f>
        <v>1.53</v>
      </c>
      <c r="I2284" s="190">
        <f t="shared" si="42"/>
        <v>1.53</v>
      </c>
    </row>
    <row r="2285" spans="1:9" ht="12.75" customHeight="1">
      <c r="A2285" s="2">
        <v>2241</v>
      </c>
      <c r="B2285" s="3" t="s">
        <v>2677</v>
      </c>
      <c r="C2285" s="3" t="s">
        <v>2678</v>
      </c>
      <c r="D2285" s="3" t="s">
        <v>2679</v>
      </c>
      <c r="E2285" s="3" t="s">
        <v>2680</v>
      </c>
      <c r="H2285" s="190">
        <f>Raccorderia!F105</f>
        <v>1.1100000000000001</v>
      </c>
      <c r="I2285" s="190">
        <f t="shared" si="42"/>
        <v>1.1100000000000001</v>
      </c>
    </row>
    <row r="2286" spans="1:9" ht="12.75" customHeight="1">
      <c r="A2286" s="2">
        <v>2242</v>
      </c>
      <c r="B2286" s="3" t="s">
        <v>2681</v>
      </c>
      <c r="C2286" s="3" t="s">
        <v>2682</v>
      </c>
      <c r="D2286" s="3" t="s">
        <v>2683</v>
      </c>
      <c r="E2286" s="3" t="s">
        <v>2684</v>
      </c>
      <c r="F2286" s="685"/>
      <c r="H2286" s="190">
        <f>Raccorderia!F106</f>
        <v>1.06</v>
      </c>
      <c r="I2286" s="190">
        <f t="shared" si="42"/>
        <v>1.06</v>
      </c>
    </row>
    <row r="2287" spans="1:9" ht="12.75" customHeight="1">
      <c r="A2287" s="2">
        <v>2243</v>
      </c>
      <c r="B2287" s="3" t="s">
        <v>2685</v>
      </c>
      <c r="C2287" s="3" t="s">
        <v>2686</v>
      </c>
      <c r="D2287" s="3" t="s">
        <v>2687</v>
      </c>
      <c r="E2287" s="3" t="s">
        <v>2688</v>
      </c>
      <c r="F2287" s="685"/>
      <c r="H2287" s="190">
        <f>Raccorderia!F107</f>
        <v>1.5</v>
      </c>
      <c r="I2287" s="190">
        <f t="shared" si="42"/>
        <v>1.5</v>
      </c>
    </row>
    <row r="2288" spans="1:9" ht="12.75" customHeight="1">
      <c r="A2288" s="2">
        <v>2244</v>
      </c>
      <c r="B2288" s="3" t="s">
        <v>2689</v>
      </c>
      <c r="C2288" s="3" t="s">
        <v>2690</v>
      </c>
      <c r="D2288" s="3" t="s">
        <v>2691</v>
      </c>
      <c r="E2288" s="3" t="s">
        <v>2692</v>
      </c>
      <c r="F2288" s="685"/>
      <c r="H2288" s="190">
        <f>Raccorderia!F108</f>
        <v>1.47</v>
      </c>
      <c r="I2288" s="190">
        <f t="shared" si="42"/>
        <v>1.47</v>
      </c>
    </row>
    <row r="2289" spans="1:9" ht="12.75" customHeight="1">
      <c r="A2289" s="2">
        <v>2245</v>
      </c>
      <c r="B2289" s="3" t="s">
        <v>2693</v>
      </c>
      <c r="C2289" s="3" t="s">
        <v>2694</v>
      </c>
      <c r="D2289" s="3" t="s">
        <v>2695</v>
      </c>
      <c r="E2289" s="3" t="s">
        <v>2696</v>
      </c>
      <c r="H2289" s="190">
        <f>Raccorderia!F109</f>
        <v>1.97</v>
      </c>
      <c r="I2289" s="190">
        <f t="shared" si="42"/>
        <v>1.97</v>
      </c>
    </row>
    <row r="2290" spans="1:9" ht="12.75" customHeight="1">
      <c r="A2290" s="2">
        <v>2246</v>
      </c>
      <c r="B2290" s="3" t="s">
        <v>2697</v>
      </c>
      <c r="C2290" s="3" t="s">
        <v>2698</v>
      </c>
      <c r="D2290" s="3" t="s">
        <v>2699</v>
      </c>
      <c r="E2290" s="3" t="s">
        <v>2700</v>
      </c>
      <c r="H2290" s="190">
        <f>Raccorderia!F110</f>
        <v>1.95</v>
      </c>
      <c r="I2290" s="190">
        <f t="shared" si="42"/>
        <v>1.95</v>
      </c>
    </row>
    <row r="2291" spans="1:9" ht="12.75" customHeight="1">
      <c r="A2291" s="2">
        <v>2247</v>
      </c>
      <c r="B2291" s="3" t="s">
        <v>2701</v>
      </c>
      <c r="C2291" s="3" t="s">
        <v>2702</v>
      </c>
      <c r="D2291" s="3" t="s">
        <v>2703</v>
      </c>
      <c r="E2291" s="3" t="s">
        <v>2704</v>
      </c>
      <c r="F2291" s="685"/>
      <c r="H2291" s="190">
        <f>Raccorderia!F111</f>
        <v>1.9</v>
      </c>
      <c r="I2291" s="190">
        <f t="shared" si="42"/>
        <v>1.9</v>
      </c>
    </row>
    <row r="2292" spans="1:9" ht="12.75" customHeight="1">
      <c r="A2292" s="2">
        <v>2248</v>
      </c>
      <c r="B2292" s="3" t="s">
        <v>2705</v>
      </c>
      <c r="C2292" s="3" t="s">
        <v>2706</v>
      </c>
      <c r="D2292" s="3" t="s">
        <v>2707</v>
      </c>
      <c r="E2292" s="3" t="s">
        <v>2708</v>
      </c>
      <c r="H2292" s="190">
        <f>Raccorderia!F112</f>
        <v>2.5499999999999998</v>
      </c>
      <c r="I2292" s="190">
        <f t="shared" si="42"/>
        <v>2.5499999999999998</v>
      </c>
    </row>
    <row r="2293" spans="1:9" ht="12.75" customHeight="1">
      <c r="A2293" s="2">
        <v>2249</v>
      </c>
      <c r="B2293" s="3" t="s">
        <v>2709</v>
      </c>
      <c r="C2293" s="3" t="s">
        <v>2710</v>
      </c>
      <c r="D2293" s="3" t="s">
        <v>2711</v>
      </c>
      <c r="E2293" s="3" t="s">
        <v>2712</v>
      </c>
      <c r="H2293" s="190">
        <f>Raccorderia!F113</f>
        <v>2.35</v>
      </c>
      <c r="I2293" s="190">
        <f t="shared" si="42"/>
        <v>2.35</v>
      </c>
    </row>
    <row r="2294" spans="1:9" ht="12.75" customHeight="1">
      <c r="A2294" s="2">
        <v>2250</v>
      </c>
      <c r="B2294" s="3" t="s">
        <v>2713</v>
      </c>
      <c r="C2294" s="3" t="s">
        <v>2714</v>
      </c>
      <c r="D2294" s="3" t="s">
        <v>2715</v>
      </c>
      <c r="E2294" s="3" t="s">
        <v>2716</v>
      </c>
      <c r="H2294" s="190">
        <f>Raccorderia!F114</f>
        <v>2.2599999999999998</v>
      </c>
      <c r="I2294" s="190">
        <f t="shared" si="42"/>
        <v>2.2599999999999998</v>
      </c>
    </row>
    <row r="2295" spans="1:9" ht="12.75" customHeight="1">
      <c r="A2295" s="2">
        <v>2251</v>
      </c>
      <c r="B2295" s="3" t="s">
        <v>2717</v>
      </c>
      <c r="C2295" s="3" t="s">
        <v>2718</v>
      </c>
      <c r="D2295" s="3" t="s">
        <v>2719</v>
      </c>
      <c r="E2295" s="3" t="s">
        <v>2720</v>
      </c>
      <c r="F2295" s="685"/>
      <c r="H2295" s="190">
        <f>Raccorderia!F115</f>
        <v>2.17</v>
      </c>
      <c r="I2295" s="190">
        <f t="shared" si="42"/>
        <v>2.17</v>
      </c>
    </row>
    <row r="2296" spans="1:9" ht="12.75" customHeight="1">
      <c r="A2296" s="2">
        <v>2252</v>
      </c>
      <c r="B2296" s="3" t="s">
        <v>2721</v>
      </c>
      <c r="C2296" s="3" t="s">
        <v>2722</v>
      </c>
      <c r="D2296" s="3" t="s">
        <v>2723</v>
      </c>
      <c r="E2296" s="3" t="s">
        <v>2724</v>
      </c>
      <c r="H2296" s="190">
        <f>Raccorderia!F116</f>
        <v>12.72</v>
      </c>
      <c r="I2296" s="190">
        <f t="shared" si="42"/>
        <v>12.72</v>
      </c>
    </row>
    <row r="2297" spans="1:9" ht="12.75" customHeight="1">
      <c r="A2297" s="2">
        <v>2253</v>
      </c>
      <c r="B2297" s="3" t="s">
        <v>2725</v>
      </c>
      <c r="C2297" s="3" t="s">
        <v>2726</v>
      </c>
      <c r="D2297" s="3" t="s">
        <v>2727</v>
      </c>
      <c r="E2297" s="3" t="s">
        <v>2728</v>
      </c>
      <c r="H2297" s="190">
        <f>Raccorderia!F117</f>
        <v>5.21</v>
      </c>
      <c r="I2297" s="190">
        <f t="shared" si="42"/>
        <v>5.21</v>
      </c>
    </row>
    <row r="2298" spans="1:9" ht="12.75" customHeight="1">
      <c r="B2298" s="3" t="s">
        <v>15229</v>
      </c>
      <c r="C2298" s="3" t="s">
        <v>2671</v>
      </c>
      <c r="D2298" s="3" t="s">
        <v>15241</v>
      </c>
      <c r="E2298" s="3" t="s">
        <v>15242</v>
      </c>
      <c r="H2298" s="190">
        <f>Raccorderia!F118</f>
        <v>2.89</v>
      </c>
      <c r="I2298" s="190">
        <f t="shared" si="42"/>
        <v>2.89</v>
      </c>
    </row>
    <row r="2299" spans="1:9" ht="12.75" customHeight="1">
      <c r="A2299" s="2">
        <v>2254</v>
      </c>
      <c r="B2299" s="3" t="s">
        <v>2729</v>
      </c>
      <c r="C2299" s="3" t="s">
        <v>2730</v>
      </c>
      <c r="D2299" s="3" t="s">
        <v>2731</v>
      </c>
      <c r="E2299" s="3" t="s">
        <v>2732</v>
      </c>
      <c r="H2299" s="190">
        <f>Raccorderia!F119</f>
        <v>2.74</v>
      </c>
      <c r="I2299" s="190">
        <f t="shared" si="42"/>
        <v>2.74</v>
      </c>
    </row>
    <row r="2300" spans="1:9" ht="12.75" customHeight="1">
      <c r="A2300" s="2">
        <v>2255</v>
      </c>
      <c r="B2300" s="3" t="s">
        <v>2733</v>
      </c>
      <c r="C2300" s="3" t="s">
        <v>2734</v>
      </c>
      <c r="D2300" s="3" t="s">
        <v>2735</v>
      </c>
      <c r="E2300" s="3" t="s">
        <v>2736</v>
      </c>
      <c r="H2300" s="190">
        <f>Raccorderia!F120</f>
        <v>2.62</v>
      </c>
      <c r="I2300" s="190">
        <f t="shared" si="42"/>
        <v>2.62</v>
      </c>
    </row>
    <row r="2301" spans="1:9" ht="12.75" customHeight="1">
      <c r="B2301" s="3" t="s">
        <v>15230</v>
      </c>
      <c r="C2301" s="3" t="s">
        <v>2671</v>
      </c>
      <c r="D2301" s="3" t="s">
        <v>15243</v>
      </c>
      <c r="E2301" s="3" t="s">
        <v>1098</v>
      </c>
      <c r="F2301" s="685"/>
      <c r="H2301" s="190">
        <f>Raccorderia!F121</f>
        <v>3.49</v>
      </c>
      <c r="I2301" s="190">
        <f t="shared" si="42"/>
        <v>3.49</v>
      </c>
    </row>
    <row r="2302" spans="1:9" ht="12.75" customHeight="1">
      <c r="A2302" s="2">
        <v>2256</v>
      </c>
      <c r="B2302" s="3" t="s">
        <v>2737</v>
      </c>
      <c r="C2302" s="3" t="s">
        <v>2738</v>
      </c>
      <c r="D2302" s="3" t="s">
        <v>2739</v>
      </c>
      <c r="E2302" s="3" t="s">
        <v>2740</v>
      </c>
      <c r="H2302" s="190">
        <f>Raccorderia!F122</f>
        <v>3.37</v>
      </c>
      <c r="I2302" s="190">
        <f t="shared" si="42"/>
        <v>3.37</v>
      </c>
    </row>
    <row r="2303" spans="1:9" ht="12.75" customHeight="1">
      <c r="A2303" s="2">
        <v>2257</v>
      </c>
      <c r="B2303" s="3" t="s">
        <v>2741</v>
      </c>
      <c r="C2303" s="3" t="s">
        <v>2742</v>
      </c>
      <c r="D2303" s="3" t="s">
        <v>2743</v>
      </c>
      <c r="E2303" s="3" t="s">
        <v>2744</v>
      </c>
      <c r="H2303" s="190">
        <f>Raccorderia!F123</f>
        <v>3.3</v>
      </c>
      <c r="I2303" s="190">
        <f t="shared" si="42"/>
        <v>3.3</v>
      </c>
    </row>
    <row r="2304" spans="1:9" ht="12.75" customHeight="1">
      <c r="A2304" s="2">
        <v>2258</v>
      </c>
      <c r="B2304" s="3" t="s">
        <v>2745</v>
      </c>
      <c r="C2304" s="3" t="s">
        <v>2746</v>
      </c>
      <c r="D2304" s="3" t="s">
        <v>2747</v>
      </c>
      <c r="E2304" s="3" t="s">
        <v>2748</v>
      </c>
      <c r="H2304" s="190">
        <f>Raccorderia!F124</f>
        <v>3.26</v>
      </c>
      <c r="I2304" s="190">
        <f t="shared" si="42"/>
        <v>3.26</v>
      </c>
    </row>
    <row r="2305" spans="1:9" ht="12.75" customHeight="1">
      <c r="A2305" s="2">
        <v>2259</v>
      </c>
      <c r="B2305" s="3" t="s">
        <v>6511</v>
      </c>
      <c r="C2305" s="3" t="s">
        <v>6512</v>
      </c>
      <c r="D2305" s="3" t="s">
        <v>6513</v>
      </c>
      <c r="E2305" s="3" t="s">
        <v>6514</v>
      </c>
      <c r="F2305" s="357" t="s">
        <v>14747</v>
      </c>
      <c r="I2305" s="190">
        <f t="shared" si="42"/>
        <v>0</v>
      </c>
    </row>
    <row r="2306" spans="1:9" ht="12.75" customHeight="1">
      <c r="A2306" s="2">
        <v>2260</v>
      </c>
      <c r="B2306" s="3" t="s">
        <v>6515</v>
      </c>
      <c r="C2306" s="3" t="s">
        <v>6516</v>
      </c>
      <c r="D2306" s="3" t="s">
        <v>6517</v>
      </c>
      <c r="E2306" s="3" t="s">
        <v>6518</v>
      </c>
      <c r="F2306" s="357" t="s">
        <v>14747</v>
      </c>
      <c r="I2306" s="190">
        <f t="shared" si="42"/>
        <v>0</v>
      </c>
    </row>
    <row r="2307" spans="1:9" ht="12.75" customHeight="1">
      <c r="A2307" s="2">
        <v>2261</v>
      </c>
      <c r="B2307" s="3" t="s">
        <v>6519</v>
      </c>
      <c r="C2307" s="3" t="s">
        <v>6520</v>
      </c>
      <c r="D2307" s="3" t="s">
        <v>6521</v>
      </c>
      <c r="E2307" s="3" t="s">
        <v>6522</v>
      </c>
      <c r="F2307" s="357" t="s">
        <v>14747</v>
      </c>
      <c r="I2307" s="190">
        <f t="shared" si="42"/>
        <v>0</v>
      </c>
    </row>
    <row r="2308" spans="1:9" ht="12.75" customHeight="1">
      <c r="A2308" s="2">
        <v>2262</v>
      </c>
      <c r="B2308" s="3" t="s">
        <v>6523</v>
      </c>
      <c r="C2308" s="3" t="s">
        <v>10052</v>
      </c>
      <c r="D2308" s="3" t="s">
        <v>10053</v>
      </c>
      <c r="E2308" s="3" t="s">
        <v>10054</v>
      </c>
      <c r="F2308" s="685" t="s">
        <v>14747</v>
      </c>
      <c r="H2308" s="190">
        <v>4.4000000000000004</v>
      </c>
      <c r="I2308" s="190">
        <f t="shared" ref="I2308:I2375" si="44">IF(F2308="KZ",0,G2308+H2308)</f>
        <v>0</v>
      </c>
    </row>
    <row r="2309" spans="1:9" ht="12.75" customHeight="1">
      <c r="A2309" s="2">
        <v>2263</v>
      </c>
      <c r="B2309" s="3" t="s">
        <v>10055</v>
      </c>
      <c r="C2309" s="3" t="s">
        <v>10056</v>
      </c>
      <c r="D2309" s="3" t="s">
        <v>10057</v>
      </c>
      <c r="E2309" s="3" t="s">
        <v>10058</v>
      </c>
      <c r="F2309" s="357" t="s">
        <v>14747</v>
      </c>
      <c r="I2309" s="190">
        <f t="shared" si="44"/>
        <v>0</v>
      </c>
    </row>
    <row r="2310" spans="1:9" ht="12.75" customHeight="1">
      <c r="A2310" s="2">
        <v>2264</v>
      </c>
      <c r="B2310" s="3" t="s">
        <v>10059</v>
      </c>
      <c r="C2310" s="3" t="s">
        <v>10060</v>
      </c>
      <c r="D2310" s="3" t="s">
        <v>10061</v>
      </c>
      <c r="E2310" s="3" t="s">
        <v>10062</v>
      </c>
      <c r="F2310" s="357" t="s">
        <v>14747</v>
      </c>
      <c r="I2310" s="190">
        <f t="shared" si="44"/>
        <v>0</v>
      </c>
    </row>
    <row r="2311" spans="1:9" ht="12.75" customHeight="1">
      <c r="A2311" s="2">
        <v>2265</v>
      </c>
      <c r="B2311" s="3" t="s">
        <v>10063</v>
      </c>
      <c r="C2311" s="3" t="s">
        <v>10064</v>
      </c>
      <c r="D2311" s="3" t="s">
        <v>10065</v>
      </c>
      <c r="E2311" s="3" t="s">
        <v>10066</v>
      </c>
      <c r="F2311" s="357" t="s">
        <v>14747</v>
      </c>
      <c r="I2311" s="190">
        <f t="shared" si="44"/>
        <v>0</v>
      </c>
    </row>
    <row r="2312" spans="1:9" ht="12.75" customHeight="1">
      <c r="A2312" s="2">
        <v>2266</v>
      </c>
      <c r="B2312" s="3" t="s">
        <v>10067</v>
      </c>
      <c r="C2312" s="3" t="s">
        <v>10068</v>
      </c>
      <c r="D2312" s="3" t="s">
        <v>10069</v>
      </c>
      <c r="E2312" s="3" t="s">
        <v>10070</v>
      </c>
      <c r="F2312" s="357" t="s">
        <v>14747</v>
      </c>
      <c r="I2312" s="190">
        <f t="shared" si="44"/>
        <v>0</v>
      </c>
    </row>
    <row r="2313" spans="1:9" ht="12.75" customHeight="1">
      <c r="A2313" s="2">
        <v>2267</v>
      </c>
      <c r="B2313" s="3" t="s">
        <v>10071</v>
      </c>
      <c r="C2313" s="3" t="s">
        <v>10072</v>
      </c>
      <c r="D2313" s="3" t="s">
        <v>10073</v>
      </c>
      <c r="E2313" s="3" t="s">
        <v>10074</v>
      </c>
      <c r="F2313" s="357" t="s">
        <v>14747</v>
      </c>
      <c r="I2313" s="190">
        <f t="shared" si="44"/>
        <v>0</v>
      </c>
    </row>
    <row r="2314" spans="1:9" ht="12.75" customHeight="1">
      <c r="A2314" s="2">
        <v>2268</v>
      </c>
      <c r="B2314" s="3" t="s">
        <v>10075</v>
      </c>
      <c r="C2314" s="3" t="s">
        <v>10076</v>
      </c>
      <c r="D2314" s="3" t="s">
        <v>10077</v>
      </c>
      <c r="E2314" s="3" t="s">
        <v>10078</v>
      </c>
      <c r="F2314" s="357" t="s">
        <v>14747</v>
      </c>
      <c r="I2314" s="190">
        <f t="shared" si="44"/>
        <v>0</v>
      </c>
    </row>
    <row r="2315" spans="1:9" ht="12.75" customHeight="1">
      <c r="A2315" s="2">
        <v>2269</v>
      </c>
      <c r="B2315" s="3" t="s">
        <v>10079</v>
      </c>
      <c r="C2315" s="3" t="s">
        <v>10080</v>
      </c>
      <c r="D2315" s="3" t="s">
        <v>10081</v>
      </c>
      <c r="E2315" s="3" t="s">
        <v>10082</v>
      </c>
      <c r="F2315" s="357" t="s">
        <v>14747</v>
      </c>
      <c r="I2315" s="190">
        <f t="shared" si="44"/>
        <v>0</v>
      </c>
    </row>
    <row r="2316" spans="1:9" ht="12.75" customHeight="1">
      <c r="A2316" s="2">
        <v>2270</v>
      </c>
      <c r="B2316" s="3" t="s">
        <v>10083</v>
      </c>
      <c r="C2316" s="3" t="s">
        <v>10084</v>
      </c>
      <c r="D2316" s="3" t="s">
        <v>10085</v>
      </c>
      <c r="E2316" s="3" t="s">
        <v>10086</v>
      </c>
      <c r="F2316" s="357" t="s">
        <v>14747</v>
      </c>
      <c r="I2316" s="190">
        <f t="shared" si="44"/>
        <v>0</v>
      </c>
    </row>
    <row r="2317" spans="1:9" ht="12.75" customHeight="1">
      <c r="A2317" s="2">
        <v>2271</v>
      </c>
      <c r="B2317" s="3" t="s">
        <v>10087</v>
      </c>
      <c r="C2317" s="3" t="s">
        <v>10088</v>
      </c>
      <c r="D2317" s="3" t="s">
        <v>10089</v>
      </c>
      <c r="E2317" s="3" t="s">
        <v>10090</v>
      </c>
      <c r="F2317" s="357" t="s">
        <v>14747</v>
      </c>
      <c r="I2317" s="190">
        <f t="shared" si="44"/>
        <v>0</v>
      </c>
    </row>
    <row r="2318" spans="1:9" ht="12.75" customHeight="1">
      <c r="A2318" s="2">
        <v>2272</v>
      </c>
      <c r="B2318" s="3" t="s">
        <v>10091</v>
      </c>
      <c r="C2318" s="3" t="s">
        <v>10092</v>
      </c>
      <c r="D2318" s="3" t="s">
        <v>10093</v>
      </c>
      <c r="E2318" s="3" t="s">
        <v>10094</v>
      </c>
      <c r="F2318" s="685" t="s">
        <v>14747</v>
      </c>
      <c r="H2318" s="190">
        <v>18</v>
      </c>
      <c r="I2318" s="190">
        <f t="shared" si="44"/>
        <v>0</v>
      </c>
    </row>
    <row r="2319" spans="1:9" ht="12.75" customHeight="1">
      <c r="A2319" s="2">
        <v>2273</v>
      </c>
      <c r="B2319" s="3" t="s">
        <v>10095</v>
      </c>
      <c r="C2319" s="3" t="s">
        <v>10096</v>
      </c>
      <c r="D2319" s="3" t="s">
        <v>10097</v>
      </c>
      <c r="E2319" s="3" t="s">
        <v>10098</v>
      </c>
      <c r="F2319" s="685" t="s">
        <v>14747</v>
      </c>
      <c r="H2319" s="190">
        <v>19</v>
      </c>
      <c r="I2319" s="190">
        <f t="shared" si="44"/>
        <v>0</v>
      </c>
    </row>
    <row r="2320" spans="1:9" ht="12.75" customHeight="1">
      <c r="A2320" s="2">
        <v>2274</v>
      </c>
      <c r="B2320" s="3" t="s">
        <v>10099</v>
      </c>
      <c r="C2320" s="3" t="s">
        <v>10100</v>
      </c>
      <c r="D2320" s="3" t="s">
        <v>10101</v>
      </c>
      <c r="E2320" s="3" t="s">
        <v>10102</v>
      </c>
      <c r="F2320" s="357" t="s">
        <v>14747</v>
      </c>
      <c r="I2320" s="190">
        <f t="shared" si="44"/>
        <v>0</v>
      </c>
    </row>
    <row r="2321" spans="1:9" ht="12.75" customHeight="1">
      <c r="A2321" s="2">
        <v>2275</v>
      </c>
      <c r="B2321" s="3" t="s">
        <v>10103</v>
      </c>
      <c r="C2321" s="3" t="s">
        <v>10104</v>
      </c>
      <c r="D2321" s="3"/>
      <c r="E2321" s="3" t="s">
        <v>10105</v>
      </c>
      <c r="F2321" s="357" t="s">
        <v>14747</v>
      </c>
      <c r="I2321" s="190">
        <f t="shared" si="44"/>
        <v>0</v>
      </c>
    </row>
    <row r="2322" spans="1:9" ht="12.75" customHeight="1">
      <c r="A2322" s="2">
        <v>2276</v>
      </c>
      <c r="B2322" s="3" t="s">
        <v>10106</v>
      </c>
      <c r="C2322" s="3" t="s">
        <v>10107</v>
      </c>
      <c r="D2322" s="3" t="s">
        <v>10108</v>
      </c>
      <c r="E2322" s="3" t="s">
        <v>10109</v>
      </c>
      <c r="F2322" s="357" t="s">
        <v>14747</v>
      </c>
      <c r="I2322" s="190">
        <f t="shared" si="44"/>
        <v>0</v>
      </c>
    </row>
    <row r="2323" spans="1:9" ht="12.75" customHeight="1">
      <c r="A2323" s="2">
        <v>2277</v>
      </c>
      <c r="B2323" s="3" t="s">
        <v>10110</v>
      </c>
      <c r="C2323" s="3" t="s">
        <v>10111</v>
      </c>
      <c r="D2323" s="3" t="s">
        <v>10112</v>
      </c>
      <c r="E2323" s="3" t="s">
        <v>10113</v>
      </c>
      <c r="F2323" s="357" t="s">
        <v>14747</v>
      </c>
      <c r="I2323" s="190">
        <f t="shared" si="44"/>
        <v>0</v>
      </c>
    </row>
    <row r="2324" spans="1:9" ht="12.75" customHeight="1">
      <c r="A2324" s="2">
        <v>2278</v>
      </c>
      <c r="B2324" s="3" t="s">
        <v>10114</v>
      </c>
      <c r="C2324" s="3" t="s">
        <v>10115</v>
      </c>
      <c r="D2324" s="3" t="s">
        <v>10116</v>
      </c>
      <c r="E2324" s="3" t="s">
        <v>10117</v>
      </c>
      <c r="F2324" s="357" t="s">
        <v>14747</v>
      </c>
      <c r="I2324" s="190">
        <f t="shared" si="44"/>
        <v>0</v>
      </c>
    </row>
    <row r="2325" spans="1:9" ht="12.75" customHeight="1">
      <c r="A2325" s="2">
        <v>2279</v>
      </c>
      <c r="B2325" s="3" t="s">
        <v>10118</v>
      </c>
      <c r="C2325" s="3" t="s">
        <v>10119</v>
      </c>
      <c r="D2325" s="3" t="s">
        <v>10120</v>
      </c>
      <c r="E2325" s="3" t="s">
        <v>10121</v>
      </c>
      <c r="F2325" s="357" t="s">
        <v>14747</v>
      </c>
      <c r="I2325" s="190">
        <f t="shared" si="44"/>
        <v>0</v>
      </c>
    </row>
    <row r="2326" spans="1:9" ht="12.75" customHeight="1">
      <c r="A2326" s="2">
        <v>2280</v>
      </c>
      <c r="B2326" s="3" t="s">
        <v>10122</v>
      </c>
      <c r="C2326" s="3" t="s">
        <v>10123</v>
      </c>
      <c r="D2326" s="3" t="s">
        <v>10124</v>
      </c>
      <c r="E2326" s="3" t="s">
        <v>10125</v>
      </c>
      <c r="F2326" s="357" t="s">
        <v>14747</v>
      </c>
      <c r="I2326" s="190">
        <f t="shared" si="44"/>
        <v>0</v>
      </c>
    </row>
    <row r="2327" spans="1:9" ht="12.75" customHeight="1">
      <c r="A2327" s="2">
        <v>2281</v>
      </c>
      <c r="B2327" s="3" t="s">
        <v>10126</v>
      </c>
      <c r="C2327" s="3" t="s">
        <v>10127</v>
      </c>
      <c r="D2327" s="3" t="s">
        <v>10128</v>
      </c>
      <c r="E2327" s="3" t="s">
        <v>10129</v>
      </c>
      <c r="F2327" s="357" t="s">
        <v>14747</v>
      </c>
      <c r="I2327" s="190">
        <f t="shared" si="44"/>
        <v>0</v>
      </c>
    </row>
    <row r="2328" spans="1:9" ht="12.75" customHeight="1">
      <c r="A2328" s="2">
        <v>2282</v>
      </c>
      <c r="B2328" s="3" t="s">
        <v>10130</v>
      </c>
      <c r="C2328" s="3" t="s">
        <v>10131</v>
      </c>
      <c r="D2328" s="3" t="s">
        <v>10132</v>
      </c>
      <c r="E2328" s="3" t="s">
        <v>10133</v>
      </c>
      <c r="F2328" s="357" t="s">
        <v>14747</v>
      </c>
      <c r="I2328" s="190">
        <f t="shared" si="44"/>
        <v>0</v>
      </c>
    </row>
    <row r="2329" spans="1:9" ht="12.75" customHeight="1">
      <c r="A2329" s="2">
        <v>2283</v>
      </c>
      <c r="B2329" s="3" t="s">
        <v>10134</v>
      </c>
      <c r="C2329" s="3" t="s">
        <v>10135</v>
      </c>
      <c r="D2329" s="3" t="s">
        <v>10136</v>
      </c>
      <c r="E2329" s="3" t="s">
        <v>10137</v>
      </c>
      <c r="F2329" s="357" t="s">
        <v>14747</v>
      </c>
      <c r="I2329" s="190">
        <f t="shared" si="44"/>
        <v>0</v>
      </c>
    </row>
    <row r="2330" spans="1:9" ht="12.75" customHeight="1">
      <c r="A2330" s="2">
        <v>2284</v>
      </c>
      <c r="B2330" s="3" t="s">
        <v>10138</v>
      </c>
      <c r="C2330" s="3" t="s">
        <v>10139</v>
      </c>
      <c r="D2330" s="3"/>
      <c r="E2330" s="3" t="s">
        <v>10140</v>
      </c>
      <c r="F2330" s="357" t="s">
        <v>14747</v>
      </c>
      <c r="I2330" s="190">
        <f t="shared" si="44"/>
        <v>0</v>
      </c>
    </row>
    <row r="2331" spans="1:9" ht="12.75" customHeight="1">
      <c r="A2331" s="2">
        <v>2285</v>
      </c>
      <c r="B2331" s="3" t="s">
        <v>10141</v>
      </c>
      <c r="C2331" s="3" t="s">
        <v>10142</v>
      </c>
      <c r="D2331" s="3"/>
      <c r="E2331" s="3" t="s">
        <v>10143</v>
      </c>
      <c r="F2331" s="357" t="s">
        <v>14747</v>
      </c>
      <c r="I2331" s="190">
        <f t="shared" si="44"/>
        <v>0</v>
      </c>
    </row>
    <row r="2332" spans="1:9" ht="12.75" customHeight="1">
      <c r="A2332" s="2">
        <v>2286</v>
      </c>
      <c r="B2332" s="3" t="s">
        <v>10144</v>
      </c>
      <c r="C2332" s="3" t="s">
        <v>10145</v>
      </c>
      <c r="D2332" s="3" t="s">
        <v>10146</v>
      </c>
      <c r="E2332" s="3" t="s">
        <v>10147</v>
      </c>
      <c r="F2332" s="357" t="s">
        <v>14747</v>
      </c>
      <c r="I2332" s="190">
        <f t="shared" si="44"/>
        <v>0</v>
      </c>
    </row>
    <row r="2333" spans="1:9" ht="12.75" customHeight="1">
      <c r="A2333" s="2">
        <v>2287</v>
      </c>
      <c r="B2333" s="3" t="s">
        <v>10148</v>
      </c>
      <c r="C2333" s="3" t="s">
        <v>10149</v>
      </c>
      <c r="D2333" s="3" t="s">
        <v>10150</v>
      </c>
      <c r="E2333" s="3" t="s">
        <v>10151</v>
      </c>
      <c r="F2333" s="357" t="s">
        <v>14747</v>
      </c>
      <c r="I2333" s="190">
        <f t="shared" si="44"/>
        <v>0</v>
      </c>
    </row>
    <row r="2334" spans="1:9" ht="12.75" customHeight="1">
      <c r="A2334" s="2">
        <v>2288</v>
      </c>
      <c r="B2334" s="3" t="s">
        <v>10152</v>
      </c>
      <c r="C2334" s="3" t="s">
        <v>10153</v>
      </c>
      <c r="D2334" s="3" t="s">
        <v>10154</v>
      </c>
      <c r="E2334" s="3" t="s">
        <v>10155</v>
      </c>
      <c r="F2334" s="357" t="s">
        <v>14747</v>
      </c>
      <c r="I2334" s="190">
        <f t="shared" si="44"/>
        <v>0</v>
      </c>
    </row>
    <row r="2335" spans="1:9" ht="12.75" customHeight="1">
      <c r="A2335" s="2">
        <v>2289</v>
      </c>
      <c r="B2335" s="3" t="s">
        <v>10156</v>
      </c>
      <c r="C2335" s="3" t="s">
        <v>10157</v>
      </c>
      <c r="D2335" s="3" t="s">
        <v>10158</v>
      </c>
      <c r="E2335" s="3" t="s">
        <v>10159</v>
      </c>
      <c r="F2335" s="357" t="s">
        <v>14747</v>
      </c>
      <c r="I2335" s="190">
        <f t="shared" si="44"/>
        <v>0</v>
      </c>
    </row>
    <row r="2336" spans="1:9" ht="12.75" customHeight="1">
      <c r="A2336" s="2">
        <v>2290</v>
      </c>
      <c r="B2336" s="3" t="s">
        <v>10160</v>
      </c>
      <c r="C2336" s="3" t="s">
        <v>10161</v>
      </c>
      <c r="D2336" s="3" t="s">
        <v>10162</v>
      </c>
      <c r="E2336" s="3" t="s">
        <v>10163</v>
      </c>
      <c r="F2336" s="357" t="s">
        <v>14747</v>
      </c>
      <c r="I2336" s="190">
        <f t="shared" si="44"/>
        <v>0</v>
      </c>
    </row>
    <row r="2337" spans="1:9" ht="12.75" customHeight="1">
      <c r="A2337" s="2">
        <v>2291</v>
      </c>
      <c r="B2337" s="3" t="s">
        <v>10164</v>
      </c>
      <c r="C2337" s="3" t="s">
        <v>10165</v>
      </c>
      <c r="D2337" s="3" t="s">
        <v>10166</v>
      </c>
      <c r="E2337" s="3" t="s">
        <v>10167</v>
      </c>
      <c r="F2337" s="685" t="s">
        <v>14747</v>
      </c>
      <c r="H2337" s="190">
        <v>12.3</v>
      </c>
      <c r="I2337" s="190">
        <f t="shared" si="44"/>
        <v>0</v>
      </c>
    </row>
    <row r="2338" spans="1:9" ht="12.75" customHeight="1">
      <c r="A2338" s="2">
        <v>2292</v>
      </c>
      <c r="B2338" s="3" t="s">
        <v>10168</v>
      </c>
      <c r="C2338" s="3" t="s">
        <v>10169</v>
      </c>
      <c r="D2338" s="3" t="s">
        <v>10170</v>
      </c>
      <c r="E2338" s="3" t="s">
        <v>10171</v>
      </c>
      <c r="F2338" s="357" t="s">
        <v>14747</v>
      </c>
      <c r="I2338" s="190">
        <f t="shared" si="44"/>
        <v>0</v>
      </c>
    </row>
    <row r="2339" spans="1:9" ht="12.75" customHeight="1">
      <c r="A2339" s="2">
        <v>2293</v>
      </c>
      <c r="B2339" s="3" t="s">
        <v>10172</v>
      </c>
      <c r="C2339" s="3" t="s">
        <v>10173</v>
      </c>
      <c r="D2339" s="3" t="s">
        <v>6662</v>
      </c>
      <c r="E2339" s="3" t="s">
        <v>6663</v>
      </c>
      <c r="F2339" s="357" t="s">
        <v>14747</v>
      </c>
      <c r="I2339" s="190">
        <f t="shared" si="44"/>
        <v>0</v>
      </c>
    </row>
    <row r="2340" spans="1:9" ht="12.75" customHeight="1">
      <c r="A2340" s="2">
        <v>2294</v>
      </c>
      <c r="B2340" s="3" t="s">
        <v>6664</v>
      </c>
      <c r="C2340" s="3" t="s">
        <v>6665</v>
      </c>
      <c r="D2340" s="3" t="s">
        <v>6666</v>
      </c>
      <c r="E2340" s="3" t="s">
        <v>6667</v>
      </c>
      <c r="F2340" s="357" t="s">
        <v>14747</v>
      </c>
      <c r="I2340" s="190">
        <f t="shared" si="44"/>
        <v>0</v>
      </c>
    </row>
    <row r="2341" spans="1:9" ht="12.75" customHeight="1">
      <c r="A2341" s="2">
        <v>2295</v>
      </c>
      <c r="B2341" s="3" t="s">
        <v>6668</v>
      </c>
      <c r="C2341" s="3" t="s">
        <v>6669</v>
      </c>
      <c r="D2341" s="3" t="s">
        <v>6670</v>
      </c>
      <c r="E2341" s="3" t="s">
        <v>6671</v>
      </c>
      <c r="F2341" s="357" t="s">
        <v>14747</v>
      </c>
      <c r="I2341" s="190">
        <f t="shared" si="44"/>
        <v>0</v>
      </c>
    </row>
    <row r="2342" spans="1:9" ht="12.75" customHeight="1">
      <c r="A2342" s="2">
        <v>2296</v>
      </c>
      <c r="B2342" s="3" t="s">
        <v>6672</v>
      </c>
      <c r="C2342" s="3" t="s">
        <v>6673</v>
      </c>
      <c r="D2342" s="3" t="s">
        <v>6674</v>
      </c>
      <c r="E2342" s="3" t="s">
        <v>6675</v>
      </c>
      <c r="F2342" s="357" t="s">
        <v>14747</v>
      </c>
      <c r="I2342" s="190">
        <f t="shared" si="44"/>
        <v>0</v>
      </c>
    </row>
    <row r="2343" spans="1:9" ht="12.75" customHeight="1">
      <c r="A2343" s="2">
        <v>2297</v>
      </c>
      <c r="B2343" s="3" t="s">
        <v>6676</v>
      </c>
      <c r="C2343" s="3" t="s">
        <v>6677</v>
      </c>
      <c r="D2343" s="3" t="s">
        <v>6678</v>
      </c>
      <c r="E2343" s="3" t="s">
        <v>6679</v>
      </c>
      <c r="F2343" s="357" t="s">
        <v>14747</v>
      </c>
      <c r="I2343" s="190">
        <f t="shared" si="44"/>
        <v>0</v>
      </c>
    </row>
    <row r="2344" spans="1:9" ht="12.75" customHeight="1">
      <c r="A2344" s="2">
        <v>2298</v>
      </c>
      <c r="B2344" s="3" t="s">
        <v>6680</v>
      </c>
      <c r="C2344" s="3" t="s">
        <v>6681</v>
      </c>
      <c r="D2344" s="3" t="s">
        <v>6682</v>
      </c>
      <c r="E2344" s="3" t="s">
        <v>6683</v>
      </c>
      <c r="F2344" s="357" t="s">
        <v>14747</v>
      </c>
      <c r="I2344" s="190">
        <f t="shared" si="44"/>
        <v>0</v>
      </c>
    </row>
    <row r="2345" spans="1:9" ht="12.75" customHeight="1">
      <c r="A2345" s="2">
        <v>2299</v>
      </c>
      <c r="B2345" s="3" t="s">
        <v>6684</v>
      </c>
      <c r="C2345" s="3" t="s">
        <v>6685</v>
      </c>
      <c r="D2345" s="3" t="s">
        <v>6686</v>
      </c>
      <c r="E2345" s="3" t="s">
        <v>6687</v>
      </c>
      <c r="F2345" s="685" t="s">
        <v>14747</v>
      </c>
      <c r="H2345" s="190">
        <v>26</v>
      </c>
      <c r="I2345" s="190">
        <f t="shared" si="44"/>
        <v>0</v>
      </c>
    </row>
    <row r="2346" spans="1:9" ht="12.75" customHeight="1">
      <c r="A2346" s="2">
        <v>2300</v>
      </c>
      <c r="B2346" s="3" t="s">
        <v>6688</v>
      </c>
      <c r="C2346" s="3" t="s">
        <v>6689</v>
      </c>
      <c r="D2346" s="3" t="s">
        <v>6690</v>
      </c>
      <c r="E2346" s="3" t="s">
        <v>6691</v>
      </c>
      <c r="F2346" s="685" t="s">
        <v>14747</v>
      </c>
      <c r="H2346" s="190">
        <v>25</v>
      </c>
      <c r="I2346" s="190">
        <f t="shared" si="44"/>
        <v>0</v>
      </c>
    </row>
    <row r="2347" spans="1:9" ht="12.75" customHeight="1">
      <c r="A2347" s="2">
        <v>2301</v>
      </c>
      <c r="B2347" s="3" t="s">
        <v>6692</v>
      </c>
      <c r="C2347" s="3" t="s">
        <v>6693</v>
      </c>
      <c r="D2347" s="3" t="s">
        <v>6694</v>
      </c>
      <c r="E2347" s="3" t="s">
        <v>6695</v>
      </c>
      <c r="F2347" s="357" t="s">
        <v>14747</v>
      </c>
      <c r="I2347" s="190">
        <f t="shared" si="44"/>
        <v>0</v>
      </c>
    </row>
    <row r="2348" spans="1:9" ht="12.75" customHeight="1">
      <c r="A2348" s="2">
        <v>2302</v>
      </c>
      <c r="B2348" s="3" t="s">
        <v>6696</v>
      </c>
      <c r="C2348" s="3" t="s">
        <v>6697</v>
      </c>
      <c r="D2348" s="3" t="s">
        <v>6698</v>
      </c>
      <c r="E2348" s="3" t="s">
        <v>6699</v>
      </c>
      <c r="F2348" s="357" t="s">
        <v>14747</v>
      </c>
      <c r="I2348" s="190">
        <f t="shared" si="44"/>
        <v>0</v>
      </c>
    </row>
    <row r="2349" spans="1:9" ht="12.75" customHeight="1">
      <c r="A2349" s="2">
        <v>2303</v>
      </c>
      <c r="B2349" s="3" t="s">
        <v>6700</v>
      </c>
      <c r="C2349" s="3" t="s">
        <v>6701</v>
      </c>
      <c r="D2349" s="3"/>
      <c r="E2349" s="3" t="s">
        <v>6702</v>
      </c>
      <c r="F2349" s="357" t="s">
        <v>14747</v>
      </c>
      <c r="I2349" s="190">
        <f t="shared" si="44"/>
        <v>0</v>
      </c>
    </row>
    <row r="2350" spans="1:9" ht="12.75" customHeight="1">
      <c r="A2350" s="2">
        <v>2304</v>
      </c>
      <c r="B2350" s="3" t="s">
        <v>6703</v>
      </c>
      <c r="C2350" s="3" t="s">
        <v>6704</v>
      </c>
      <c r="D2350" s="3" t="s">
        <v>6705</v>
      </c>
      <c r="E2350" s="3" t="s">
        <v>6706</v>
      </c>
      <c r="F2350" s="357" t="s">
        <v>14747</v>
      </c>
      <c r="I2350" s="190">
        <f t="shared" si="44"/>
        <v>0</v>
      </c>
    </row>
    <row r="2351" spans="1:9" ht="12.75" customHeight="1">
      <c r="A2351" s="2">
        <v>2305</v>
      </c>
      <c r="B2351" s="3" t="s">
        <v>6707</v>
      </c>
      <c r="C2351" s="3" t="s">
        <v>6708</v>
      </c>
      <c r="D2351" s="3" t="s">
        <v>6709</v>
      </c>
      <c r="E2351" s="3" t="s">
        <v>6710</v>
      </c>
      <c r="F2351" s="685" t="s">
        <v>14747</v>
      </c>
      <c r="H2351" s="190">
        <v>8.1199999999999992</v>
      </c>
      <c r="I2351" s="190">
        <f t="shared" si="44"/>
        <v>0</v>
      </c>
    </row>
    <row r="2352" spans="1:9" ht="12.75" customHeight="1">
      <c r="B2352" s="927" t="s">
        <v>15231</v>
      </c>
      <c r="C2352" s="926" t="s">
        <v>15232</v>
      </c>
      <c r="D2352" s="3" t="s">
        <v>15244</v>
      </c>
      <c r="E2352" s="3" t="s">
        <v>1098</v>
      </c>
      <c r="F2352" s="685"/>
      <c r="H2352" s="190">
        <f>Raccorderia!F121</f>
        <v>3.49</v>
      </c>
    </row>
    <row r="2353" spans="1:9" ht="12.75" customHeight="1">
      <c r="B2353" s="927" t="s">
        <v>15233</v>
      </c>
      <c r="C2353" s="926" t="s">
        <v>15232</v>
      </c>
      <c r="D2353" s="3" t="s">
        <v>2679</v>
      </c>
      <c r="E2353" s="3" t="s">
        <v>1098</v>
      </c>
      <c r="F2353" s="685"/>
      <c r="H2353" s="190">
        <f>Raccorderia!F122</f>
        <v>3.37</v>
      </c>
    </row>
    <row r="2354" spans="1:9" ht="12.75" customHeight="1">
      <c r="B2354" s="927" t="s">
        <v>15234</v>
      </c>
      <c r="C2354" s="926" t="s">
        <v>15235</v>
      </c>
      <c r="D2354" s="3" t="s">
        <v>15245</v>
      </c>
      <c r="E2354" s="3" t="s">
        <v>1098</v>
      </c>
      <c r="F2354" s="685"/>
      <c r="H2354" s="190">
        <f>Raccorderia!F123</f>
        <v>3.3</v>
      </c>
    </row>
    <row r="2355" spans="1:9" ht="12.75" customHeight="1">
      <c r="B2355" s="927" t="s">
        <v>15236</v>
      </c>
      <c r="C2355" s="926" t="s">
        <v>15232</v>
      </c>
      <c r="D2355" s="3" t="s">
        <v>2683</v>
      </c>
      <c r="E2355" s="3" t="s">
        <v>1098</v>
      </c>
      <c r="F2355" s="685"/>
      <c r="H2355" s="190">
        <f>Raccorderia!F124</f>
        <v>3.26</v>
      </c>
    </row>
    <row r="2356" spans="1:9" ht="12.75" customHeight="1">
      <c r="A2356" s="2">
        <v>2306</v>
      </c>
      <c r="B2356" s="3" t="s">
        <v>6711</v>
      </c>
      <c r="C2356" s="3" t="s">
        <v>6712</v>
      </c>
      <c r="D2356" s="3"/>
      <c r="E2356" s="3" t="s">
        <v>6713</v>
      </c>
      <c r="F2356" s="357" t="s">
        <v>14747</v>
      </c>
      <c r="I2356" s="190">
        <f t="shared" si="44"/>
        <v>0</v>
      </c>
    </row>
    <row r="2357" spans="1:9" ht="12.75" customHeight="1">
      <c r="A2357" s="2">
        <v>2307</v>
      </c>
      <c r="B2357" s="3" t="s">
        <v>6714</v>
      </c>
      <c r="C2357" s="3" t="s">
        <v>6715</v>
      </c>
      <c r="D2357" s="3" t="s">
        <v>6716</v>
      </c>
      <c r="E2357" s="3" t="s">
        <v>6717</v>
      </c>
      <c r="F2357" s="685" t="s">
        <v>14747</v>
      </c>
      <c r="H2357" s="190">
        <v>8.4499999999999993</v>
      </c>
      <c r="I2357" s="190">
        <f t="shared" si="44"/>
        <v>0</v>
      </c>
    </row>
    <row r="2358" spans="1:9" ht="12.75" customHeight="1">
      <c r="A2358" s="2">
        <v>2308</v>
      </c>
      <c r="B2358" s="3" t="s">
        <v>6718</v>
      </c>
      <c r="C2358" s="3" t="s">
        <v>6719</v>
      </c>
      <c r="D2358" s="3"/>
      <c r="E2358" s="3" t="s">
        <v>6720</v>
      </c>
      <c r="F2358" s="357" t="s">
        <v>14747</v>
      </c>
      <c r="I2358" s="190">
        <f t="shared" si="44"/>
        <v>0</v>
      </c>
    </row>
    <row r="2359" spans="1:9" ht="12.75" customHeight="1">
      <c r="A2359" s="2">
        <v>2309</v>
      </c>
      <c r="B2359" s="3" t="s">
        <v>6721</v>
      </c>
      <c r="C2359" s="3" t="s">
        <v>6722</v>
      </c>
      <c r="D2359" s="3"/>
      <c r="E2359" s="3" t="s">
        <v>6723</v>
      </c>
      <c r="F2359" s="357" t="s">
        <v>14747</v>
      </c>
      <c r="I2359" s="190">
        <f t="shared" si="44"/>
        <v>0</v>
      </c>
    </row>
    <row r="2360" spans="1:9" ht="12.75" customHeight="1">
      <c r="A2360" s="2">
        <v>2310</v>
      </c>
      <c r="B2360" s="3" t="s">
        <v>6724</v>
      </c>
      <c r="C2360" s="3" t="s">
        <v>6725</v>
      </c>
      <c r="D2360" s="3" t="s">
        <v>6726</v>
      </c>
      <c r="E2360" s="3" t="s">
        <v>6727</v>
      </c>
      <c r="F2360" s="357" t="s">
        <v>14747</v>
      </c>
      <c r="I2360" s="190">
        <f t="shared" si="44"/>
        <v>0</v>
      </c>
    </row>
    <row r="2361" spans="1:9" ht="12.75" customHeight="1">
      <c r="A2361" s="2">
        <v>2311</v>
      </c>
      <c r="B2361" s="3" t="s">
        <v>6728</v>
      </c>
      <c r="C2361" s="3" t="s">
        <v>6729</v>
      </c>
      <c r="D2361" s="3" t="s">
        <v>6730</v>
      </c>
      <c r="E2361" s="3" t="s">
        <v>6731</v>
      </c>
      <c r="F2361" s="357" t="s">
        <v>14747</v>
      </c>
      <c r="I2361" s="190">
        <f t="shared" si="44"/>
        <v>0</v>
      </c>
    </row>
    <row r="2362" spans="1:9" ht="12.75" customHeight="1">
      <c r="A2362" s="2">
        <v>2312</v>
      </c>
      <c r="B2362" s="3" t="s">
        <v>6732</v>
      </c>
      <c r="C2362" s="3" t="s">
        <v>6733</v>
      </c>
      <c r="D2362" s="3" t="s">
        <v>6734</v>
      </c>
      <c r="E2362" s="3" t="s">
        <v>6735</v>
      </c>
      <c r="F2362" s="357" t="s">
        <v>14747</v>
      </c>
      <c r="I2362" s="190">
        <f t="shared" si="44"/>
        <v>0</v>
      </c>
    </row>
    <row r="2363" spans="1:9" ht="12.75" customHeight="1">
      <c r="A2363" s="2">
        <v>2313</v>
      </c>
      <c r="B2363" s="3" t="s">
        <v>6736</v>
      </c>
      <c r="C2363" s="3" t="s">
        <v>6737</v>
      </c>
      <c r="D2363" s="3" t="s">
        <v>6738</v>
      </c>
      <c r="E2363" s="3" t="s">
        <v>6739</v>
      </c>
      <c r="F2363" s="357" t="s">
        <v>14747</v>
      </c>
      <c r="I2363" s="190">
        <f t="shared" si="44"/>
        <v>0</v>
      </c>
    </row>
    <row r="2364" spans="1:9" ht="12.75" customHeight="1">
      <c r="A2364" s="2">
        <v>2314</v>
      </c>
      <c r="B2364" s="3" t="s">
        <v>6740</v>
      </c>
      <c r="C2364" s="3" t="s">
        <v>6741</v>
      </c>
      <c r="D2364" s="3" t="s">
        <v>6742</v>
      </c>
      <c r="E2364" s="3" t="s">
        <v>6743</v>
      </c>
      <c r="F2364" s="685" t="s">
        <v>14747</v>
      </c>
      <c r="H2364" s="190">
        <v>1.56</v>
      </c>
      <c r="I2364" s="190">
        <f t="shared" si="44"/>
        <v>0</v>
      </c>
    </row>
    <row r="2365" spans="1:9" ht="12.75" customHeight="1">
      <c r="A2365" s="2">
        <v>2315</v>
      </c>
      <c r="B2365" s="3" t="s">
        <v>6744</v>
      </c>
      <c r="C2365" s="3" t="s">
        <v>6745</v>
      </c>
      <c r="D2365" s="3" t="s">
        <v>6746</v>
      </c>
      <c r="E2365" s="3" t="s">
        <v>6747</v>
      </c>
      <c r="F2365" s="685" t="s">
        <v>14747</v>
      </c>
      <c r="H2365" s="190">
        <v>1.68</v>
      </c>
      <c r="I2365" s="190">
        <f t="shared" si="44"/>
        <v>0</v>
      </c>
    </row>
    <row r="2366" spans="1:9" ht="12.75" customHeight="1">
      <c r="A2366" s="2">
        <v>2316</v>
      </c>
      <c r="B2366" s="3" t="s">
        <v>6748</v>
      </c>
      <c r="C2366" s="3" t="s">
        <v>6749</v>
      </c>
      <c r="D2366" s="3" t="s">
        <v>6750</v>
      </c>
      <c r="E2366" s="3" t="s">
        <v>6751</v>
      </c>
      <c r="F2366" s="685" t="s">
        <v>14747</v>
      </c>
      <c r="H2366" s="190">
        <v>1.99</v>
      </c>
      <c r="I2366" s="190">
        <f t="shared" si="44"/>
        <v>0</v>
      </c>
    </row>
    <row r="2367" spans="1:9" ht="12.75" customHeight="1">
      <c r="A2367" s="2">
        <v>2317</v>
      </c>
      <c r="B2367" s="3" t="s">
        <v>6752</v>
      </c>
      <c r="C2367" s="3" t="s">
        <v>6753</v>
      </c>
      <c r="D2367" s="3" t="s">
        <v>6754</v>
      </c>
      <c r="E2367" s="3" t="s">
        <v>6755</v>
      </c>
      <c r="F2367" s="685" t="s">
        <v>14747</v>
      </c>
      <c r="H2367" s="190">
        <v>2.59</v>
      </c>
      <c r="I2367" s="190">
        <f t="shared" si="44"/>
        <v>0</v>
      </c>
    </row>
    <row r="2368" spans="1:9" ht="12.75" customHeight="1">
      <c r="A2368" s="2">
        <v>2318</v>
      </c>
      <c r="B2368" s="3" t="s">
        <v>6756</v>
      </c>
      <c r="C2368" s="3" t="s">
        <v>6757</v>
      </c>
      <c r="D2368" s="3" t="s">
        <v>6758</v>
      </c>
      <c r="E2368" s="3" t="s">
        <v>6759</v>
      </c>
      <c r="F2368" s="685" t="s">
        <v>14747</v>
      </c>
      <c r="H2368" s="190">
        <v>3.53</v>
      </c>
      <c r="I2368" s="190">
        <f t="shared" si="44"/>
        <v>0</v>
      </c>
    </row>
    <row r="2369" spans="1:9" ht="12.75" customHeight="1">
      <c r="A2369" s="2">
        <v>2319</v>
      </c>
      <c r="B2369" s="3" t="s">
        <v>6760</v>
      </c>
      <c r="C2369" s="3" t="s">
        <v>6761</v>
      </c>
      <c r="D2369" s="3" t="s">
        <v>6762</v>
      </c>
      <c r="E2369" s="3" t="s">
        <v>6763</v>
      </c>
      <c r="F2369" s="357" t="s">
        <v>14747</v>
      </c>
      <c r="I2369" s="190">
        <f t="shared" si="44"/>
        <v>0</v>
      </c>
    </row>
    <row r="2370" spans="1:9" ht="12.75" customHeight="1">
      <c r="A2370" s="2">
        <v>2320</v>
      </c>
      <c r="B2370" s="3" t="s">
        <v>6764</v>
      </c>
      <c r="C2370" s="3" t="s">
        <v>6765</v>
      </c>
      <c r="D2370" s="3" t="s">
        <v>6766</v>
      </c>
      <c r="E2370" s="3" t="s">
        <v>6767</v>
      </c>
      <c r="F2370" s="685" t="s">
        <v>14747</v>
      </c>
      <c r="H2370" s="190">
        <v>3.74</v>
      </c>
      <c r="I2370" s="190">
        <f t="shared" si="44"/>
        <v>0</v>
      </c>
    </row>
    <row r="2371" spans="1:9" ht="12.75" customHeight="1">
      <c r="A2371" s="2">
        <v>2321</v>
      </c>
      <c r="B2371" s="3" t="s">
        <v>6768</v>
      </c>
      <c r="C2371" s="3" t="s">
        <v>6769</v>
      </c>
      <c r="D2371" s="3" t="s">
        <v>6770</v>
      </c>
      <c r="E2371" s="3" t="s">
        <v>6771</v>
      </c>
      <c r="F2371" s="685" t="s">
        <v>14747</v>
      </c>
      <c r="H2371" s="190">
        <v>3.7</v>
      </c>
      <c r="I2371" s="190">
        <f t="shared" si="44"/>
        <v>0</v>
      </c>
    </row>
    <row r="2372" spans="1:9" ht="12.75" customHeight="1">
      <c r="A2372" s="2">
        <v>2322</v>
      </c>
      <c r="B2372" s="3" t="s">
        <v>6772</v>
      </c>
      <c r="C2372" s="3" t="s">
        <v>6773</v>
      </c>
      <c r="D2372" s="3" t="s">
        <v>6774</v>
      </c>
      <c r="E2372" s="3" t="s">
        <v>6775</v>
      </c>
      <c r="F2372" s="685" t="s">
        <v>14747</v>
      </c>
      <c r="H2372" s="190">
        <v>4.3</v>
      </c>
      <c r="I2372" s="190">
        <f t="shared" si="44"/>
        <v>0</v>
      </c>
    </row>
    <row r="2373" spans="1:9" ht="12.75" customHeight="1">
      <c r="A2373" s="2">
        <v>2323</v>
      </c>
      <c r="B2373" s="3" t="s">
        <v>6776</v>
      </c>
      <c r="C2373" s="3" t="s">
        <v>6777</v>
      </c>
      <c r="D2373" s="3" t="s">
        <v>6778</v>
      </c>
      <c r="E2373" s="3" t="s">
        <v>6779</v>
      </c>
      <c r="F2373" s="357" t="s">
        <v>14747</v>
      </c>
      <c r="I2373" s="190">
        <f t="shared" si="44"/>
        <v>0</v>
      </c>
    </row>
    <row r="2374" spans="1:9" ht="12.75" customHeight="1">
      <c r="A2374" s="2">
        <v>2324</v>
      </c>
      <c r="B2374" s="3" t="s">
        <v>6780</v>
      </c>
      <c r="C2374" s="3" t="s">
        <v>6781</v>
      </c>
      <c r="D2374" s="3" t="s">
        <v>6782</v>
      </c>
      <c r="E2374" s="3" t="s">
        <v>6783</v>
      </c>
      <c r="F2374" s="357" t="s">
        <v>14747</v>
      </c>
      <c r="I2374" s="190">
        <f t="shared" si="44"/>
        <v>0</v>
      </c>
    </row>
    <row r="2375" spans="1:9" ht="12.75" customHeight="1">
      <c r="A2375" s="2">
        <v>2325</v>
      </c>
      <c r="B2375" s="3" t="s">
        <v>6784</v>
      </c>
      <c r="C2375" s="3" t="s">
        <v>6785</v>
      </c>
      <c r="D2375" s="3"/>
      <c r="E2375" s="3" t="s">
        <v>6786</v>
      </c>
      <c r="F2375" s="357" t="s">
        <v>14747</v>
      </c>
      <c r="I2375" s="190">
        <f t="shared" si="44"/>
        <v>0</v>
      </c>
    </row>
    <row r="2376" spans="1:9" ht="12.75" customHeight="1">
      <c r="A2376" s="2">
        <v>2326</v>
      </c>
      <c r="B2376" s="3" t="s">
        <v>6787</v>
      </c>
      <c r="C2376" s="3" t="s">
        <v>6788</v>
      </c>
      <c r="D2376" s="3" t="s">
        <v>6789</v>
      </c>
      <c r="E2376" s="3" t="s">
        <v>6790</v>
      </c>
      <c r="F2376" s="357" t="s">
        <v>14747</v>
      </c>
      <c r="I2376" s="190">
        <f t="shared" ref="I2376:I2443" si="45">IF(F2376="KZ",0,G2376+H2376)</f>
        <v>0</v>
      </c>
    </row>
    <row r="2377" spans="1:9" ht="12.75" customHeight="1">
      <c r="A2377" s="2">
        <v>2327</v>
      </c>
      <c r="B2377" s="3" t="s">
        <v>6791</v>
      </c>
      <c r="C2377" s="3" t="s">
        <v>6792</v>
      </c>
      <c r="D2377" s="3"/>
      <c r="E2377" s="3" t="s">
        <v>6793</v>
      </c>
      <c r="F2377" s="357" t="s">
        <v>14747</v>
      </c>
      <c r="I2377" s="190">
        <f t="shared" si="45"/>
        <v>0</v>
      </c>
    </row>
    <row r="2378" spans="1:9" ht="12.75" customHeight="1">
      <c r="A2378" s="2">
        <v>2328</v>
      </c>
      <c r="B2378" s="3" t="s">
        <v>6794</v>
      </c>
      <c r="C2378" s="3" t="s">
        <v>6795</v>
      </c>
      <c r="D2378" s="3"/>
      <c r="E2378" s="3" t="s">
        <v>6796</v>
      </c>
      <c r="F2378" s="357" t="s">
        <v>14747</v>
      </c>
      <c r="I2378" s="190">
        <f t="shared" si="45"/>
        <v>0</v>
      </c>
    </row>
    <row r="2379" spans="1:9" ht="12.75" customHeight="1">
      <c r="A2379" s="2">
        <v>2329</v>
      </c>
      <c r="B2379" s="3" t="s">
        <v>6797</v>
      </c>
      <c r="C2379" s="3" t="s">
        <v>6798</v>
      </c>
      <c r="D2379" s="3" t="s">
        <v>6799</v>
      </c>
      <c r="E2379" s="3" t="s">
        <v>6800</v>
      </c>
      <c r="F2379" s="357" t="s">
        <v>14747</v>
      </c>
      <c r="I2379" s="190">
        <f t="shared" si="45"/>
        <v>0</v>
      </c>
    </row>
    <row r="2380" spans="1:9" ht="12.75" customHeight="1">
      <c r="A2380" s="2">
        <v>2330</v>
      </c>
      <c r="B2380" s="3" t="s">
        <v>6801</v>
      </c>
      <c r="C2380" s="3" t="s">
        <v>6802</v>
      </c>
      <c r="D2380" s="3" t="s">
        <v>6803</v>
      </c>
      <c r="E2380" s="3" t="s">
        <v>6804</v>
      </c>
      <c r="F2380" s="357" t="s">
        <v>14747</v>
      </c>
      <c r="I2380" s="190">
        <f t="shared" si="45"/>
        <v>0</v>
      </c>
    </row>
    <row r="2381" spans="1:9" ht="12.75" customHeight="1">
      <c r="A2381" s="2">
        <v>2331</v>
      </c>
      <c r="B2381" s="3" t="s">
        <v>6805</v>
      </c>
      <c r="C2381" s="3" t="s">
        <v>6806</v>
      </c>
      <c r="D2381" s="3" t="s">
        <v>6807</v>
      </c>
      <c r="E2381" s="3" t="s">
        <v>6808</v>
      </c>
      <c r="F2381" s="357" t="s">
        <v>14747</v>
      </c>
      <c r="I2381" s="190">
        <f t="shared" si="45"/>
        <v>0</v>
      </c>
    </row>
    <row r="2382" spans="1:9" ht="12.75" customHeight="1">
      <c r="A2382" s="2">
        <v>2332</v>
      </c>
      <c r="B2382" s="3" t="s">
        <v>6809</v>
      </c>
      <c r="C2382" s="3" t="s">
        <v>6810</v>
      </c>
      <c r="D2382" s="3" t="s">
        <v>6811</v>
      </c>
      <c r="E2382" s="3" t="s">
        <v>6812</v>
      </c>
      <c r="F2382" s="685" t="s">
        <v>14747</v>
      </c>
      <c r="H2382" s="190">
        <v>0.43</v>
      </c>
      <c r="I2382" s="190">
        <f t="shared" si="45"/>
        <v>0</v>
      </c>
    </row>
    <row r="2383" spans="1:9" ht="12.75" customHeight="1">
      <c r="A2383" s="2">
        <v>2333</v>
      </c>
      <c r="B2383" s="3" t="s">
        <v>6813</v>
      </c>
      <c r="C2383" s="3" t="s">
        <v>6814</v>
      </c>
      <c r="D2383" s="3" t="s">
        <v>6815</v>
      </c>
      <c r="E2383" s="3" t="s">
        <v>6816</v>
      </c>
      <c r="F2383" s="685" t="s">
        <v>14747</v>
      </c>
      <c r="H2383" s="190">
        <v>0.62</v>
      </c>
      <c r="I2383" s="190">
        <f t="shared" si="45"/>
        <v>0</v>
      </c>
    </row>
    <row r="2384" spans="1:9" ht="12.75" customHeight="1">
      <c r="A2384" s="2">
        <v>2334</v>
      </c>
      <c r="B2384" s="3" t="s">
        <v>6817</v>
      </c>
      <c r="C2384" s="3" t="s">
        <v>6818</v>
      </c>
      <c r="D2384" s="3" t="s">
        <v>13879</v>
      </c>
      <c r="E2384" s="3" t="s">
        <v>13880</v>
      </c>
      <c r="F2384" s="357" t="s">
        <v>14747</v>
      </c>
      <c r="I2384" s="190">
        <f t="shared" si="45"/>
        <v>0</v>
      </c>
    </row>
    <row r="2385" spans="1:9" ht="12.75" customHeight="1">
      <c r="A2385" s="2">
        <v>2335</v>
      </c>
      <c r="B2385" s="3" t="s">
        <v>13881</v>
      </c>
      <c r="C2385" s="3" t="s">
        <v>13882</v>
      </c>
      <c r="D2385" s="3" t="s">
        <v>13883</v>
      </c>
      <c r="E2385" s="3" t="s">
        <v>13884</v>
      </c>
      <c r="F2385" s="357" t="s">
        <v>14747</v>
      </c>
      <c r="I2385" s="190">
        <f t="shared" si="45"/>
        <v>0</v>
      </c>
    </row>
    <row r="2386" spans="1:9" ht="12.75" customHeight="1">
      <c r="A2386" s="2">
        <v>2336</v>
      </c>
      <c r="B2386" s="3" t="s">
        <v>13885</v>
      </c>
      <c r="C2386" s="3" t="s">
        <v>13886</v>
      </c>
      <c r="D2386" s="3" t="s">
        <v>13887</v>
      </c>
      <c r="E2386" s="3" t="s">
        <v>13888</v>
      </c>
      <c r="F2386" s="357" t="s">
        <v>14747</v>
      </c>
      <c r="I2386" s="190">
        <f t="shared" si="45"/>
        <v>0</v>
      </c>
    </row>
    <row r="2387" spans="1:9" ht="12.75" customHeight="1">
      <c r="A2387" s="2">
        <v>2337</v>
      </c>
      <c r="B2387" s="3" t="s">
        <v>13889</v>
      </c>
      <c r="C2387" s="3" t="s">
        <v>13890</v>
      </c>
      <c r="D2387" s="3" t="s">
        <v>13891</v>
      </c>
      <c r="E2387" s="3" t="s">
        <v>13892</v>
      </c>
      <c r="F2387" s="357" t="s">
        <v>14747</v>
      </c>
      <c r="I2387" s="190">
        <f t="shared" si="45"/>
        <v>0</v>
      </c>
    </row>
    <row r="2388" spans="1:9" ht="12.75" customHeight="1">
      <c r="A2388" s="2">
        <v>2338</v>
      </c>
      <c r="B2388" s="3" t="s">
        <v>13893</v>
      </c>
      <c r="C2388" s="3" t="s">
        <v>13894</v>
      </c>
      <c r="D2388" s="3" t="s">
        <v>13895</v>
      </c>
      <c r="E2388" s="3" t="s">
        <v>13896</v>
      </c>
      <c r="F2388" s="685" t="s">
        <v>14747</v>
      </c>
      <c r="H2388" s="190">
        <v>1.92</v>
      </c>
      <c r="I2388" s="190">
        <f t="shared" si="45"/>
        <v>0</v>
      </c>
    </row>
    <row r="2389" spans="1:9" ht="12.75" customHeight="1">
      <c r="A2389" s="2">
        <v>2339</v>
      </c>
      <c r="B2389" s="3" t="s">
        <v>13897</v>
      </c>
      <c r="C2389" s="3" t="s">
        <v>13898</v>
      </c>
      <c r="D2389" s="3" t="s">
        <v>13899</v>
      </c>
      <c r="E2389" s="3" t="s">
        <v>13900</v>
      </c>
      <c r="F2389" s="685" t="s">
        <v>14747</v>
      </c>
      <c r="H2389" s="190">
        <v>2.42</v>
      </c>
      <c r="I2389" s="190">
        <f t="shared" si="45"/>
        <v>0</v>
      </c>
    </row>
    <row r="2390" spans="1:9" ht="12.75" customHeight="1">
      <c r="A2390" s="2">
        <v>2340</v>
      </c>
      <c r="B2390" s="3" t="s">
        <v>10397</v>
      </c>
      <c r="C2390" s="3" t="s">
        <v>10398</v>
      </c>
      <c r="D2390" s="3" t="s">
        <v>10399</v>
      </c>
      <c r="E2390" s="3" t="s">
        <v>10400</v>
      </c>
      <c r="F2390" s="685" t="s">
        <v>14747</v>
      </c>
      <c r="H2390" s="190">
        <v>3.73</v>
      </c>
      <c r="I2390" s="190">
        <f t="shared" si="45"/>
        <v>0</v>
      </c>
    </row>
    <row r="2391" spans="1:9" ht="12.75" customHeight="1">
      <c r="A2391" s="2">
        <v>2341</v>
      </c>
      <c r="B2391" s="3" t="s">
        <v>10401</v>
      </c>
      <c r="C2391" s="3" t="s">
        <v>10402</v>
      </c>
      <c r="D2391" s="3" t="s">
        <v>10403</v>
      </c>
      <c r="E2391" s="3" t="s">
        <v>10404</v>
      </c>
      <c r="F2391" s="357" t="s">
        <v>14747</v>
      </c>
      <c r="I2391" s="190">
        <f t="shared" si="45"/>
        <v>0</v>
      </c>
    </row>
    <row r="2392" spans="1:9" ht="12.75" customHeight="1">
      <c r="A2392" s="2">
        <v>2342</v>
      </c>
      <c r="B2392" s="3" t="s">
        <v>10405</v>
      </c>
      <c r="C2392" s="3" t="s">
        <v>10406</v>
      </c>
      <c r="D2392" s="3"/>
      <c r="E2392" s="3" t="s">
        <v>10407</v>
      </c>
      <c r="F2392" s="357" t="s">
        <v>14747</v>
      </c>
      <c r="I2392" s="190">
        <f t="shared" si="45"/>
        <v>0</v>
      </c>
    </row>
    <row r="2393" spans="1:9" ht="12.75" customHeight="1">
      <c r="A2393" s="2">
        <v>2343</v>
      </c>
      <c r="B2393" s="3" t="s">
        <v>599</v>
      </c>
      <c r="C2393" s="3" t="s">
        <v>10406</v>
      </c>
      <c r="D2393" s="3" t="s">
        <v>600</v>
      </c>
      <c r="E2393" s="3" t="s">
        <v>13502</v>
      </c>
      <c r="F2393" s="357" t="s">
        <v>14747</v>
      </c>
    </row>
    <row r="2394" spans="1:9" ht="12.75" customHeight="1">
      <c r="A2394" s="2">
        <v>2344</v>
      </c>
      <c r="B2394" s="3" t="s">
        <v>603</v>
      </c>
      <c r="C2394" s="3" t="s">
        <v>10406</v>
      </c>
      <c r="D2394" s="3" t="s">
        <v>604</v>
      </c>
      <c r="E2394" s="3" t="s">
        <v>13502</v>
      </c>
      <c r="F2394" s="357" t="s">
        <v>14747</v>
      </c>
    </row>
    <row r="2395" spans="1:9" ht="12.75" customHeight="1">
      <c r="A2395" s="2">
        <v>2345</v>
      </c>
      <c r="B2395" s="3" t="s">
        <v>10408</v>
      </c>
      <c r="C2395" s="3" t="s">
        <v>10409</v>
      </c>
      <c r="D2395" s="3" t="s">
        <v>10410</v>
      </c>
      <c r="E2395" s="3" t="s">
        <v>10411</v>
      </c>
      <c r="F2395" s="357" t="s">
        <v>14747</v>
      </c>
      <c r="I2395" s="190">
        <f t="shared" si="45"/>
        <v>0</v>
      </c>
    </row>
    <row r="2396" spans="1:9" ht="12.75" customHeight="1">
      <c r="A2396" s="2">
        <v>2346</v>
      </c>
      <c r="B2396" s="3" t="s">
        <v>601</v>
      </c>
      <c r="C2396" s="3" t="s">
        <v>10406</v>
      </c>
      <c r="D2396" s="3" t="s">
        <v>602</v>
      </c>
      <c r="E2396" s="3" t="s">
        <v>13502</v>
      </c>
      <c r="F2396" s="357" t="s">
        <v>14747</v>
      </c>
    </row>
    <row r="2397" spans="1:9" ht="12.75" customHeight="1">
      <c r="A2397" s="2">
        <v>2347</v>
      </c>
      <c r="B2397" s="3" t="s">
        <v>10412</v>
      </c>
      <c r="C2397" s="3" t="s">
        <v>10413</v>
      </c>
      <c r="D2397" s="3" t="s">
        <v>10414</v>
      </c>
      <c r="E2397" s="3" t="s">
        <v>10415</v>
      </c>
      <c r="H2397" s="190">
        <v>3</v>
      </c>
      <c r="I2397" s="190">
        <f t="shared" si="45"/>
        <v>3</v>
      </c>
    </row>
    <row r="2398" spans="1:9" ht="12.75" customHeight="1">
      <c r="A2398" s="2">
        <v>2348</v>
      </c>
      <c r="B2398" s="3" t="s">
        <v>10416</v>
      </c>
      <c r="C2398" s="3" t="s">
        <v>10417</v>
      </c>
      <c r="D2398" s="3"/>
      <c r="E2398" s="3" t="s">
        <v>10418</v>
      </c>
      <c r="F2398" s="357" t="s">
        <v>14747</v>
      </c>
      <c r="I2398" s="190">
        <f t="shared" si="45"/>
        <v>0</v>
      </c>
    </row>
    <row r="2399" spans="1:9" ht="12.75" customHeight="1">
      <c r="A2399" s="2">
        <v>2349</v>
      </c>
      <c r="B2399" s="3" t="s">
        <v>10419</v>
      </c>
      <c r="C2399" s="3" t="s">
        <v>10420</v>
      </c>
      <c r="D2399" s="3" t="s">
        <v>10421</v>
      </c>
      <c r="E2399" s="3" t="s">
        <v>10422</v>
      </c>
      <c r="H2399" s="190">
        <v>3.1</v>
      </c>
      <c r="I2399" s="190">
        <f t="shared" si="45"/>
        <v>3.1</v>
      </c>
    </row>
    <row r="2400" spans="1:9" ht="12.75" customHeight="1">
      <c r="A2400" s="2">
        <v>2350</v>
      </c>
      <c r="B2400" s="3" t="s">
        <v>10423</v>
      </c>
      <c r="C2400" s="3" t="s">
        <v>10424</v>
      </c>
      <c r="D2400" s="3" t="s">
        <v>10425</v>
      </c>
      <c r="E2400" s="3" t="s">
        <v>10426</v>
      </c>
      <c r="H2400" s="190">
        <v>4.13</v>
      </c>
      <c r="I2400" s="190">
        <f t="shared" si="45"/>
        <v>4.13</v>
      </c>
    </row>
    <row r="2401" spans="1:9" ht="12.75" customHeight="1">
      <c r="A2401" s="2">
        <v>2351</v>
      </c>
      <c r="B2401" s="3" t="s">
        <v>10427</v>
      </c>
      <c r="C2401" s="3" t="s">
        <v>10428</v>
      </c>
      <c r="D2401" s="3" t="s">
        <v>10429</v>
      </c>
      <c r="E2401" s="3" t="s">
        <v>10430</v>
      </c>
      <c r="H2401" s="190">
        <v>5.5</v>
      </c>
      <c r="I2401" s="190">
        <f t="shared" si="45"/>
        <v>5.5</v>
      </c>
    </row>
    <row r="2402" spans="1:9" ht="12.75" customHeight="1">
      <c r="A2402" s="2">
        <v>2352</v>
      </c>
      <c r="B2402" s="3" t="s">
        <v>10431</v>
      </c>
      <c r="C2402" s="3" t="s">
        <v>10432</v>
      </c>
      <c r="D2402" s="3" t="s">
        <v>10433</v>
      </c>
      <c r="E2402" s="3" t="s">
        <v>10434</v>
      </c>
      <c r="H2402" s="190">
        <v>6.2</v>
      </c>
      <c r="I2402" s="190">
        <f t="shared" si="45"/>
        <v>6.2</v>
      </c>
    </row>
    <row r="2403" spans="1:9" ht="12.75" customHeight="1">
      <c r="A2403" s="2">
        <v>2353</v>
      </c>
      <c r="B2403" s="3" t="s">
        <v>10435</v>
      </c>
      <c r="C2403" s="3" t="s">
        <v>10436</v>
      </c>
      <c r="D2403" s="3" t="s">
        <v>10437</v>
      </c>
      <c r="E2403" s="3" t="s">
        <v>10438</v>
      </c>
      <c r="H2403" s="190">
        <v>7</v>
      </c>
      <c r="I2403" s="190">
        <f t="shared" si="45"/>
        <v>7</v>
      </c>
    </row>
    <row r="2404" spans="1:9" ht="12.75" customHeight="1">
      <c r="A2404" s="2">
        <v>2354</v>
      </c>
      <c r="B2404" s="3" t="s">
        <v>10439</v>
      </c>
      <c r="C2404" s="3" t="s">
        <v>10440</v>
      </c>
      <c r="D2404" s="3" t="s">
        <v>10441</v>
      </c>
      <c r="E2404" s="3" t="s">
        <v>10442</v>
      </c>
      <c r="H2404" s="190">
        <v>8.5</v>
      </c>
      <c r="I2404" s="190">
        <f t="shared" si="45"/>
        <v>8.5</v>
      </c>
    </row>
    <row r="2405" spans="1:9" ht="12.75" customHeight="1">
      <c r="A2405" s="2">
        <v>2355</v>
      </c>
      <c r="B2405" s="3" t="s">
        <v>10443</v>
      </c>
      <c r="C2405" s="3" t="s">
        <v>10444</v>
      </c>
      <c r="D2405" s="3" t="s">
        <v>10445</v>
      </c>
      <c r="E2405" s="3" t="s">
        <v>10446</v>
      </c>
      <c r="H2405" s="190">
        <v>10.5</v>
      </c>
      <c r="I2405" s="190">
        <f t="shared" si="45"/>
        <v>10.5</v>
      </c>
    </row>
    <row r="2406" spans="1:9" ht="12.75" customHeight="1">
      <c r="A2406" s="2">
        <v>2356</v>
      </c>
      <c r="B2406" s="3" t="s">
        <v>10447</v>
      </c>
      <c r="C2406" s="3" t="s">
        <v>10448</v>
      </c>
      <c r="D2406" s="3" t="s">
        <v>10449</v>
      </c>
      <c r="E2406" s="3" t="s">
        <v>10450</v>
      </c>
      <c r="H2406" s="190">
        <v>13</v>
      </c>
      <c r="I2406" s="190">
        <f t="shared" si="45"/>
        <v>13</v>
      </c>
    </row>
    <row r="2407" spans="1:9" ht="12.75" customHeight="1">
      <c r="A2407" s="2">
        <v>2357</v>
      </c>
      <c r="B2407" s="3" t="s">
        <v>10451</v>
      </c>
      <c r="C2407" s="3" t="s">
        <v>10452</v>
      </c>
      <c r="D2407" s="3" t="s">
        <v>10453</v>
      </c>
      <c r="E2407" s="3" t="s">
        <v>10454</v>
      </c>
      <c r="F2407" s="357" t="s">
        <v>14747</v>
      </c>
      <c r="I2407" s="190">
        <f t="shared" si="45"/>
        <v>0</v>
      </c>
    </row>
    <row r="2408" spans="1:9" ht="12.75" customHeight="1">
      <c r="A2408" s="2">
        <v>2358</v>
      </c>
      <c r="B2408" s="3" t="s">
        <v>10455</v>
      </c>
      <c r="C2408" s="3" t="s">
        <v>10456</v>
      </c>
      <c r="D2408" s="3"/>
      <c r="E2408" s="3" t="s">
        <v>10457</v>
      </c>
      <c r="F2408" s="357" t="s">
        <v>14747</v>
      </c>
      <c r="I2408" s="190">
        <f t="shared" si="45"/>
        <v>0</v>
      </c>
    </row>
    <row r="2409" spans="1:9" ht="12.75" customHeight="1">
      <c r="A2409" s="2">
        <v>2359</v>
      </c>
      <c r="B2409" s="3" t="s">
        <v>10458</v>
      </c>
      <c r="C2409" s="3" t="s">
        <v>10459</v>
      </c>
      <c r="D2409" s="3"/>
      <c r="E2409" s="3" t="s">
        <v>10460</v>
      </c>
      <c r="F2409" s="357" t="s">
        <v>14747</v>
      </c>
      <c r="I2409" s="190">
        <f t="shared" si="45"/>
        <v>0</v>
      </c>
    </row>
    <row r="2410" spans="1:9" ht="12.75" customHeight="1">
      <c r="A2410" s="2">
        <v>2360</v>
      </c>
      <c r="B2410" s="3" t="s">
        <v>10461</v>
      </c>
      <c r="C2410" s="3" t="s">
        <v>10462</v>
      </c>
      <c r="D2410" s="3"/>
      <c r="E2410" s="3" t="s">
        <v>10463</v>
      </c>
      <c r="F2410" s="357" t="s">
        <v>14747</v>
      </c>
      <c r="I2410" s="190">
        <f t="shared" si="45"/>
        <v>0</v>
      </c>
    </row>
    <row r="2411" spans="1:9" ht="12.75" customHeight="1">
      <c r="A2411" s="2">
        <v>2361</v>
      </c>
      <c r="B2411" s="3" t="s">
        <v>10464</v>
      </c>
      <c r="C2411" s="3" t="s">
        <v>10465</v>
      </c>
      <c r="D2411" s="3"/>
      <c r="E2411" s="3" t="s">
        <v>10466</v>
      </c>
      <c r="F2411" s="357" t="s">
        <v>14747</v>
      </c>
      <c r="I2411" s="190">
        <f t="shared" si="45"/>
        <v>0</v>
      </c>
    </row>
    <row r="2412" spans="1:9" ht="12.75" customHeight="1">
      <c r="A2412" s="2">
        <v>2362</v>
      </c>
      <c r="B2412" s="3" t="s">
        <v>10467</v>
      </c>
      <c r="C2412" s="3" t="s">
        <v>10468</v>
      </c>
      <c r="D2412" s="3"/>
      <c r="E2412" s="3" t="s">
        <v>10469</v>
      </c>
      <c r="F2412" s="357" t="s">
        <v>14747</v>
      </c>
      <c r="I2412" s="190">
        <f t="shared" si="45"/>
        <v>0</v>
      </c>
    </row>
    <row r="2413" spans="1:9" ht="12.75" customHeight="1">
      <c r="A2413" s="2">
        <v>2363</v>
      </c>
      <c r="B2413" s="3" t="s">
        <v>10470</v>
      </c>
      <c r="C2413" s="3" t="s">
        <v>10471</v>
      </c>
      <c r="D2413" s="3" t="s">
        <v>10472</v>
      </c>
      <c r="E2413" s="3" t="s">
        <v>10473</v>
      </c>
      <c r="F2413" s="685" t="s">
        <v>14747</v>
      </c>
      <c r="H2413" s="190">
        <v>0.83</v>
      </c>
      <c r="I2413" s="190">
        <f t="shared" si="45"/>
        <v>0</v>
      </c>
    </row>
    <row r="2414" spans="1:9" ht="12.75" customHeight="1">
      <c r="A2414" s="2">
        <v>2364</v>
      </c>
      <c r="B2414" s="3" t="s">
        <v>10474</v>
      </c>
      <c r="C2414" s="3" t="s">
        <v>10475</v>
      </c>
      <c r="D2414" s="3" t="s">
        <v>10476</v>
      </c>
      <c r="E2414" s="3" t="s">
        <v>10477</v>
      </c>
      <c r="F2414" s="685" t="s">
        <v>14747</v>
      </c>
      <c r="H2414" s="190">
        <v>1.03</v>
      </c>
      <c r="I2414" s="190">
        <f t="shared" si="45"/>
        <v>0</v>
      </c>
    </row>
    <row r="2415" spans="1:9" ht="12.75" customHeight="1">
      <c r="A2415" s="2">
        <v>2365</v>
      </c>
      <c r="B2415" s="3" t="s">
        <v>10478</v>
      </c>
      <c r="C2415" s="3" t="s">
        <v>10479</v>
      </c>
      <c r="D2415" s="3" t="s">
        <v>10480</v>
      </c>
      <c r="E2415" s="3" t="s">
        <v>10481</v>
      </c>
      <c r="F2415" s="685" t="s">
        <v>14747</v>
      </c>
      <c r="H2415" s="190">
        <v>1.63</v>
      </c>
      <c r="I2415" s="190">
        <f t="shared" si="45"/>
        <v>0</v>
      </c>
    </row>
    <row r="2416" spans="1:9" ht="12.75" customHeight="1">
      <c r="A2416" s="2">
        <v>2366</v>
      </c>
      <c r="B2416" s="3" t="s">
        <v>10482</v>
      </c>
      <c r="C2416" s="3" t="s">
        <v>10483</v>
      </c>
      <c r="D2416" s="3" t="s">
        <v>10484</v>
      </c>
      <c r="E2416" s="3" t="s">
        <v>10485</v>
      </c>
      <c r="F2416" s="685" t="s">
        <v>14747</v>
      </c>
      <c r="H2416" s="190">
        <v>15.42</v>
      </c>
      <c r="I2416" s="190">
        <f t="shared" si="45"/>
        <v>0</v>
      </c>
    </row>
    <row r="2417" spans="1:9" ht="12.75" customHeight="1">
      <c r="A2417" s="2">
        <v>2367</v>
      </c>
      <c r="B2417" s="3" t="s">
        <v>10486</v>
      </c>
      <c r="C2417" s="3" t="s">
        <v>10487</v>
      </c>
      <c r="D2417" s="3" t="s">
        <v>10488</v>
      </c>
      <c r="E2417" s="3" t="s">
        <v>10489</v>
      </c>
      <c r="F2417" s="685" t="s">
        <v>14747</v>
      </c>
      <c r="H2417" s="190">
        <v>2.42</v>
      </c>
      <c r="I2417" s="190">
        <f t="shared" si="45"/>
        <v>0</v>
      </c>
    </row>
    <row r="2418" spans="1:9" ht="12.75" customHeight="1">
      <c r="A2418" s="2">
        <v>2368</v>
      </c>
      <c r="B2418" s="3" t="s">
        <v>10490</v>
      </c>
      <c r="C2418" s="3" t="s">
        <v>10491</v>
      </c>
      <c r="D2418" s="3" t="s">
        <v>10492</v>
      </c>
      <c r="E2418" s="3" t="s">
        <v>10493</v>
      </c>
      <c r="F2418" s="357" t="s">
        <v>14747</v>
      </c>
      <c r="I2418" s="190">
        <f t="shared" si="45"/>
        <v>0</v>
      </c>
    </row>
    <row r="2419" spans="1:9" ht="12.75" customHeight="1">
      <c r="A2419" s="2">
        <v>2369</v>
      </c>
      <c r="B2419" s="3" t="s">
        <v>10494</v>
      </c>
      <c r="C2419" s="3" t="s">
        <v>10495</v>
      </c>
      <c r="D2419" s="3" t="s">
        <v>10496</v>
      </c>
      <c r="E2419" s="3" t="s">
        <v>10497</v>
      </c>
      <c r="F2419" s="357" t="s">
        <v>14747</v>
      </c>
      <c r="I2419" s="190">
        <f t="shared" si="45"/>
        <v>0</v>
      </c>
    </row>
    <row r="2420" spans="1:9" ht="12.75" customHeight="1">
      <c r="A2420" s="2">
        <v>2370</v>
      </c>
      <c r="B2420" s="3" t="s">
        <v>10498</v>
      </c>
      <c r="C2420" s="3" t="s">
        <v>10499</v>
      </c>
      <c r="D2420" s="3" t="s">
        <v>10500</v>
      </c>
      <c r="E2420" s="3" t="s">
        <v>10501</v>
      </c>
      <c r="F2420" s="685" t="s">
        <v>14747</v>
      </c>
      <c r="H2420" s="190">
        <v>7.59</v>
      </c>
      <c r="I2420" s="190">
        <f t="shared" si="45"/>
        <v>0</v>
      </c>
    </row>
    <row r="2421" spans="1:9" ht="12.75" customHeight="1">
      <c r="A2421" s="2">
        <v>2371</v>
      </c>
      <c r="B2421" s="3" t="s">
        <v>10502</v>
      </c>
      <c r="C2421" s="3" t="s">
        <v>10503</v>
      </c>
      <c r="D2421" s="3"/>
      <c r="E2421" s="3" t="s">
        <v>10504</v>
      </c>
      <c r="F2421" s="357" t="s">
        <v>14747</v>
      </c>
      <c r="I2421" s="190">
        <f t="shared" si="45"/>
        <v>0</v>
      </c>
    </row>
    <row r="2422" spans="1:9" ht="12.75" customHeight="1">
      <c r="A2422" s="2">
        <v>2372</v>
      </c>
      <c r="B2422" s="3" t="s">
        <v>607</v>
      </c>
      <c r="C2422" s="3" t="s">
        <v>10503</v>
      </c>
      <c r="D2422" s="3">
        <v>21.3</v>
      </c>
      <c r="E2422" s="3" t="s">
        <v>13502</v>
      </c>
      <c r="F2422" s="357" t="s">
        <v>14747</v>
      </c>
    </row>
    <row r="2423" spans="1:9" ht="12.75" customHeight="1">
      <c r="A2423" s="2">
        <v>2373</v>
      </c>
      <c r="B2423" s="3" t="s">
        <v>10505</v>
      </c>
      <c r="C2423" s="3" t="s">
        <v>10506</v>
      </c>
      <c r="D2423" s="3"/>
      <c r="E2423" s="3" t="s">
        <v>10507</v>
      </c>
      <c r="F2423" s="357" t="s">
        <v>14747</v>
      </c>
      <c r="I2423" s="190">
        <f t="shared" si="45"/>
        <v>0</v>
      </c>
    </row>
    <row r="2424" spans="1:9" ht="12.75" customHeight="1">
      <c r="A2424" s="2">
        <v>2374</v>
      </c>
      <c r="B2424" s="3" t="s">
        <v>10508</v>
      </c>
      <c r="C2424" s="3" t="s">
        <v>10509</v>
      </c>
      <c r="D2424" s="3" t="s">
        <v>10510</v>
      </c>
      <c r="E2424" s="3" t="s">
        <v>10511</v>
      </c>
      <c r="F2424" s="685" t="s">
        <v>14747</v>
      </c>
      <c r="H2424" s="190">
        <v>5.35</v>
      </c>
      <c r="I2424" s="190">
        <f t="shared" si="45"/>
        <v>0</v>
      </c>
    </row>
    <row r="2425" spans="1:9" ht="12.75" customHeight="1">
      <c r="A2425" s="2">
        <v>2375</v>
      </c>
      <c r="B2425" s="3" t="s">
        <v>10512</v>
      </c>
      <c r="C2425" s="3" t="s">
        <v>10513</v>
      </c>
      <c r="D2425" s="3" t="s">
        <v>10514</v>
      </c>
      <c r="E2425" s="3" t="s">
        <v>10515</v>
      </c>
      <c r="F2425" s="685" t="s">
        <v>14747</v>
      </c>
      <c r="H2425" s="190">
        <v>11.4</v>
      </c>
      <c r="I2425" s="190">
        <f t="shared" si="45"/>
        <v>0</v>
      </c>
    </row>
    <row r="2426" spans="1:9" ht="12.75" customHeight="1">
      <c r="A2426" s="2">
        <v>2376</v>
      </c>
      <c r="B2426" s="3" t="s">
        <v>10516</v>
      </c>
      <c r="C2426" s="3" t="s">
        <v>10517</v>
      </c>
      <c r="D2426" s="3"/>
      <c r="E2426" s="3" t="s">
        <v>10518</v>
      </c>
      <c r="F2426" s="357" t="s">
        <v>14747</v>
      </c>
      <c r="I2426" s="190">
        <f t="shared" si="45"/>
        <v>0</v>
      </c>
    </row>
    <row r="2427" spans="1:9" ht="12.75" customHeight="1">
      <c r="A2427" s="2">
        <v>2377</v>
      </c>
      <c r="B2427" s="3" t="s">
        <v>10519</v>
      </c>
      <c r="C2427" s="3" t="s">
        <v>10520</v>
      </c>
      <c r="D2427" s="3" t="s">
        <v>10521</v>
      </c>
      <c r="E2427" s="3" t="s">
        <v>10522</v>
      </c>
      <c r="F2427" s="685"/>
      <c r="G2427" s="190">
        <f>'ROUND HF'!M55</f>
        <v>2.6656331999999998</v>
      </c>
      <c r="I2427" s="190">
        <f t="shared" si="45"/>
        <v>2.6656331999999998</v>
      </c>
    </row>
    <row r="2428" spans="1:9" ht="12.75" customHeight="1">
      <c r="A2428" s="2">
        <v>2378</v>
      </c>
      <c r="B2428" s="3" t="s">
        <v>7014</v>
      </c>
      <c r="C2428" s="3" t="s">
        <v>7015</v>
      </c>
      <c r="D2428" s="3" t="s">
        <v>7016</v>
      </c>
      <c r="E2428" s="3" t="s">
        <v>7017</v>
      </c>
      <c r="F2428" s="357" t="s">
        <v>14747</v>
      </c>
      <c r="I2428" s="190">
        <f t="shared" si="45"/>
        <v>0</v>
      </c>
    </row>
    <row r="2429" spans="1:9" ht="12.75" customHeight="1">
      <c r="A2429" s="2">
        <v>2379</v>
      </c>
      <c r="B2429" s="3" t="s">
        <v>7018</v>
      </c>
      <c r="C2429" s="3" t="s">
        <v>7019</v>
      </c>
      <c r="D2429" s="3" t="s">
        <v>7020</v>
      </c>
      <c r="E2429" s="3" t="s">
        <v>7021</v>
      </c>
      <c r="F2429" s="357" t="s">
        <v>14747</v>
      </c>
      <c r="I2429" s="190">
        <f t="shared" si="45"/>
        <v>0</v>
      </c>
    </row>
    <row r="2430" spans="1:9" ht="12.75" customHeight="1">
      <c r="A2430" s="2">
        <v>2380</v>
      </c>
      <c r="B2430" s="3" t="s">
        <v>7022</v>
      </c>
      <c r="C2430" s="3" t="s">
        <v>7023</v>
      </c>
      <c r="D2430" s="3"/>
      <c r="E2430" s="3" t="s">
        <v>7024</v>
      </c>
      <c r="F2430" s="357" t="s">
        <v>14747</v>
      </c>
      <c r="I2430" s="190">
        <f t="shared" si="45"/>
        <v>0</v>
      </c>
    </row>
    <row r="2431" spans="1:9" ht="12.75" customHeight="1">
      <c r="A2431" s="2">
        <v>2381</v>
      </c>
      <c r="B2431" s="3" t="s">
        <v>7025</v>
      </c>
      <c r="C2431" s="3" t="s">
        <v>7026</v>
      </c>
      <c r="D2431" s="3" t="s">
        <v>7027</v>
      </c>
      <c r="E2431" s="3" t="s">
        <v>7028</v>
      </c>
      <c r="G2431" s="190">
        <f>'BOX SECTION'!S11</f>
        <v>1.0552478012738853</v>
      </c>
      <c r="H2431" s="190">
        <f>G2431/10</f>
        <v>0.10552478012738853</v>
      </c>
      <c r="I2431" s="190">
        <f t="shared" si="45"/>
        <v>1.1607725814012739</v>
      </c>
    </row>
    <row r="2432" spans="1:9" ht="12.75" customHeight="1">
      <c r="A2432" s="2">
        <v>2382</v>
      </c>
      <c r="B2432" s="3" t="s">
        <v>7029</v>
      </c>
      <c r="C2432" s="3" t="s">
        <v>7030</v>
      </c>
      <c r="D2432" s="3" t="s">
        <v>7031</v>
      </c>
      <c r="E2432" s="3" t="s">
        <v>7032</v>
      </c>
      <c r="G2432" s="190">
        <f>'BOX SECTION'!S12</f>
        <v>1.2842760815286625</v>
      </c>
      <c r="H2432" s="190">
        <f t="shared" ref="H2432:H2446" si="46">G2432/10</f>
        <v>0.12842760815286625</v>
      </c>
      <c r="I2432" s="190">
        <f t="shared" si="45"/>
        <v>1.4127036896815288</v>
      </c>
    </row>
    <row r="2433" spans="1:9" ht="12.75" customHeight="1">
      <c r="A2433" s="2">
        <v>2383</v>
      </c>
      <c r="B2433" s="3" t="s">
        <v>7033</v>
      </c>
      <c r="C2433" s="3" t="s">
        <v>7034</v>
      </c>
      <c r="D2433" s="3" t="s">
        <v>7035</v>
      </c>
      <c r="E2433" s="3" t="s">
        <v>7036</v>
      </c>
      <c r="G2433" s="190">
        <f>'BOX SECTION'!S14</f>
        <v>1.791676593630573</v>
      </c>
      <c r="H2433" s="190">
        <f t="shared" si="46"/>
        <v>0.17916765936305729</v>
      </c>
      <c r="I2433" s="190">
        <f t="shared" si="45"/>
        <v>1.9708442529936303</v>
      </c>
    </row>
    <row r="2434" spans="1:9" ht="12.75" customHeight="1">
      <c r="A2434" s="2">
        <v>2384</v>
      </c>
      <c r="B2434" s="3" t="s">
        <v>7037</v>
      </c>
      <c r="C2434" s="3" t="s">
        <v>7038</v>
      </c>
      <c r="D2434" s="3" t="s">
        <v>7039</v>
      </c>
      <c r="E2434" s="3" t="s">
        <v>7040</v>
      </c>
      <c r="G2434" s="190">
        <f>'BOX SECTION'!S15</f>
        <v>1.4781861605095541</v>
      </c>
      <c r="H2434" s="190">
        <f t="shared" si="46"/>
        <v>0.14781861605095542</v>
      </c>
      <c r="I2434" s="190">
        <f t="shared" si="45"/>
        <v>1.6260047765605095</v>
      </c>
    </row>
    <row r="2435" spans="1:9" ht="12.75" customHeight="1">
      <c r="A2435" s="2">
        <v>2385</v>
      </c>
      <c r="B2435" s="3" t="s">
        <v>7041</v>
      </c>
      <c r="C2435" s="3" t="s">
        <v>7042</v>
      </c>
      <c r="D2435" s="3" t="s">
        <v>7043</v>
      </c>
      <c r="E2435" s="3" t="s">
        <v>7044</v>
      </c>
      <c r="G2435" s="190">
        <f>'BOX SECTION'!S16</f>
        <v>1.7434699365095541</v>
      </c>
      <c r="H2435" s="190">
        <f t="shared" si="46"/>
        <v>0.17434699365095541</v>
      </c>
      <c r="I2435" s="190">
        <f t="shared" si="45"/>
        <v>1.9178169301605095</v>
      </c>
    </row>
    <row r="2436" spans="1:9" ht="12.75" customHeight="1">
      <c r="A2436" s="2">
        <v>2386</v>
      </c>
      <c r="B2436" s="3" t="s">
        <v>7045</v>
      </c>
      <c r="C2436" s="3" t="s">
        <v>7046</v>
      </c>
      <c r="D2436" s="3" t="s">
        <v>7047</v>
      </c>
      <c r="E2436" s="3" t="s">
        <v>7048</v>
      </c>
      <c r="G2436" s="190">
        <f>'BOX SECTION'!S17</f>
        <v>2.1031470802547765</v>
      </c>
      <c r="H2436" s="190">
        <f t="shared" si="46"/>
        <v>0.21031470802547764</v>
      </c>
      <c r="I2436" s="190">
        <f t="shared" si="45"/>
        <v>2.3134617882802542</v>
      </c>
    </row>
    <row r="2437" spans="1:9" ht="12.75" customHeight="1">
      <c r="A2437" s="2">
        <v>2387</v>
      </c>
      <c r="B2437" s="3" t="s">
        <v>7049</v>
      </c>
      <c r="C2437" s="3" t="s">
        <v>7050</v>
      </c>
      <c r="D2437" s="3" t="s">
        <v>7051</v>
      </c>
      <c r="E2437" s="3" t="s">
        <v>7052</v>
      </c>
      <c r="G2437" s="190">
        <f>'BOX SECTION'!S20</f>
        <v>2.1914716929936304</v>
      </c>
      <c r="H2437" s="190">
        <f t="shared" si="46"/>
        <v>0.21914716929936304</v>
      </c>
      <c r="I2437" s="190">
        <f t="shared" si="45"/>
        <v>2.4106188622929934</v>
      </c>
    </row>
    <row r="2438" spans="1:9" ht="12.75" customHeight="1">
      <c r="A2438" s="2">
        <v>2388</v>
      </c>
      <c r="B2438" s="3" t="s">
        <v>7053</v>
      </c>
      <c r="C2438" s="3" t="s">
        <v>7054</v>
      </c>
      <c r="D2438" s="3" t="s">
        <v>7055</v>
      </c>
      <c r="E2438" s="3" t="s">
        <v>7056</v>
      </c>
      <c r="G2438" s="190">
        <f>'BOX SECTION'!S21</f>
        <v>1.9061867464968154</v>
      </c>
      <c r="H2438" s="190">
        <f t="shared" si="46"/>
        <v>0.19061867464968155</v>
      </c>
      <c r="I2438" s="190">
        <f t="shared" si="45"/>
        <v>2.096805421146497</v>
      </c>
    </row>
    <row r="2439" spans="1:9" ht="12.75" customHeight="1">
      <c r="A2439" s="2">
        <v>2389</v>
      </c>
      <c r="B2439" s="3" t="s">
        <v>7057</v>
      </c>
      <c r="C2439" s="3" t="s">
        <v>7058</v>
      </c>
      <c r="D2439" s="3" t="s">
        <v>7059</v>
      </c>
      <c r="E2439" s="3" t="s">
        <v>7060</v>
      </c>
      <c r="G2439" s="190">
        <f>'BOX SECTION'!S22</f>
        <v>2.2468493435923564</v>
      </c>
      <c r="H2439" s="190">
        <f t="shared" si="46"/>
        <v>0.22468493435923564</v>
      </c>
      <c r="I2439" s="190">
        <f t="shared" si="45"/>
        <v>2.4715342779515921</v>
      </c>
    </row>
    <row r="2440" spans="1:9" ht="12.75" customHeight="1">
      <c r="A2440" s="2">
        <v>2390</v>
      </c>
      <c r="B2440" s="3" t="s">
        <v>7061</v>
      </c>
      <c r="C2440" s="3" t="s">
        <v>7062</v>
      </c>
      <c r="D2440" s="3" t="s">
        <v>7063</v>
      </c>
      <c r="E2440" s="3" t="s">
        <v>7064</v>
      </c>
      <c r="G2440" s="190">
        <f>'BOX SECTION'!S23</f>
        <v>2.7378321324840762</v>
      </c>
      <c r="H2440" s="190">
        <f t="shared" si="46"/>
        <v>0.2737832132484076</v>
      </c>
      <c r="I2440" s="190">
        <f t="shared" si="45"/>
        <v>3.0116153457324839</v>
      </c>
    </row>
    <row r="2441" spans="1:9" ht="12.75" customHeight="1">
      <c r="A2441" s="2">
        <v>2391</v>
      </c>
      <c r="B2441" s="3" t="s">
        <v>7065</v>
      </c>
      <c r="C2441" s="3" t="s">
        <v>7066</v>
      </c>
      <c r="D2441" s="3" t="s">
        <v>7067</v>
      </c>
      <c r="E2441" s="3" t="s">
        <v>7068</v>
      </c>
      <c r="G2441" s="190">
        <f>'BOX SECTION'!S24</f>
        <v>3.2568650802547769</v>
      </c>
      <c r="H2441" s="190">
        <f t="shared" si="46"/>
        <v>0.32568650802547772</v>
      </c>
      <c r="I2441" s="190">
        <f t="shared" si="45"/>
        <v>3.5825515882802548</v>
      </c>
    </row>
    <row r="2442" spans="1:9" ht="12.75" customHeight="1">
      <c r="A2442" s="2">
        <v>2392</v>
      </c>
      <c r="B2442" s="3" t="s">
        <v>7069</v>
      </c>
      <c r="C2442" s="3" t="s">
        <v>7070</v>
      </c>
      <c r="D2442" s="3" t="s">
        <v>7071</v>
      </c>
      <c r="E2442" s="3" t="s">
        <v>7072</v>
      </c>
      <c r="G2442" s="190">
        <f>'BOX SECTION'!S27</f>
        <v>2.3713055439490449</v>
      </c>
      <c r="H2442" s="190">
        <f t="shared" si="46"/>
        <v>0.23713055439490449</v>
      </c>
      <c r="I2442" s="190">
        <f t="shared" si="45"/>
        <v>2.6084360983439492</v>
      </c>
    </row>
    <row r="2443" spans="1:9" ht="12.75" customHeight="1">
      <c r="A2443" s="2">
        <v>2393</v>
      </c>
      <c r="B2443" s="3" t="s">
        <v>7073</v>
      </c>
      <c r="C2443" s="3" t="s">
        <v>7074</v>
      </c>
      <c r="D2443" s="3" t="s">
        <v>7075</v>
      </c>
      <c r="E2443" s="3" t="s">
        <v>7076</v>
      </c>
      <c r="G2443" s="190">
        <f>'BOX SECTION'!S28</f>
        <v>2.8086994792356688</v>
      </c>
      <c r="H2443" s="190">
        <f t="shared" si="46"/>
        <v>0.2808699479235669</v>
      </c>
      <c r="I2443" s="190">
        <f t="shared" si="45"/>
        <v>3.0895694271592355</v>
      </c>
    </row>
    <row r="2444" spans="1:9" ht="12.75" customHeight="1">
      <c r="A2444" s="2">
        <v>2394</v>
      </c>
      <c r="B2444" s="3" t="s">
        <v>7077</v>
      </c>
      <c r="C2444" s="3" t="s">
        <v>7078</v>
      </c>
      <c r="D2444" s="3" t="s">
        <v>7079</v>
      </c>
      <c r="E2444" s="3" t="s">
        <v>7080</v>
      </c>
      <c r="G2444" s="190">
        <f>'BOX SECTION'!S29</f>
        <v>3.4081166484076433</v>
      </c>
      <c r="H2444" s="190">
        <f t="shared" si="46"/>
        <v>0.34081166484076431</v>
      </c>
      <c r="I2444" s="190">
        <f t="shared" ref="I2444:I2512" si="47">IF(F2444="KZ",0,G2444+H2444)</f>
        <v>3.7489283132484075</v>
      </c>
    </row>
    <row r="2445" spans="1:9" ht="12.75" customHeight="1">
      <c r="A2445" s="2">
        <v>2395</v>
      </c>
      <c r="B2445" s="3" t="s">
        <v>7081</v>
      </c>
      <c r="C2445" s="3" t="s">
        <v>7082</v>
      </c>
      <c r="D2445" s="3" t="s">
        <v>7083</v>
      </c>
      <c r="E2445" s="3" t="s">
        <v>7084</v>
      </c>
      <c r="G2445" s="190">
        <f>'BOX SECTION'!S30</f>
        <v>4.0657049273885351</v>
      </c>
      <c r="H2445" s="190">
        <f t="shared" si="46"/>
        <v>0.40657049273885348</v>
      </c>
      <c r="I2445" s="190">
        <f t="shared" si="47"/>
        <v>4.4722754201273887</v>
      </c>
    </row>
    <row r="2446" spans="1:9" ht="12.75" customHeight="1">
      <c r="A2446" s="2">
        <v>2396</v>
      </c>
      <c r="B2446" s="3" t="s">
        <v>7085</v>
      </c>
      <c r="C2446" s="3" t="s">
        <v>7086</v>
      </c>
      <c r="D2446" s="3" t="s">
        <v>7087</v>
      </c>
      <c r="E2446" s="3" t="s">
        <v>7088</v>
      </c>
      <c r="G2446" s="190">
        <f>'BOX SECTION'!S32</f>
        <v>6.0242507923566864</v>
      </c>
      <c r="H2446" s="190">
        <f t="shared" si="46"/>
        <v>0.60242507923566868</v>
      </c>
      <c r="I2446" s="190">
        <f t="shared" si="47"/>
        <v>6.6266758715923553</v>
      </c>
    </row>
    <row r="2447" spans="1:9" ht="12.75" customHeight="1">
      <c r="A2447" s="2">
        <v>2397</v>
      </c>
      <c r="B2447" s="3" t="s">
        <v>7089</v>
      </c>
      <c r="C2447" s="3" t="s">
        <v>7090</v>
      </c>
      <c r="D2447" s="3" t="s">
        <v>7091</v>
      </c>
      <c r="E2447" s="3" t="s">
        <v>7092</v>
      </c>
      <c r="G2447" s="190">
        <f>'BOX SECTION'!S33</f>
        <v>2.7957080254777065</v>
      </c>
      <c r="I2447" s="190">
        <f t="shared" si="47"/>
        <v>2.7957080254777065</v>
      </c>
    </row>
    <row r="2448" spans="1:9" ht="12.75" customHeight="1">
      <c r="A2448" s="2">
        <v>2398</v>
      </c>
      <c r="B2448" s="3" t="s">
        <v>7093</v>
      </c>
      <c r="C2448" s="3" t="s">
        <v>7094</v>
      </c>
      <c r="D2448" s="3" t="s">
        <v>7095</v>
      </c>
      <c r="E2448" s="3" t="s">
        <v>7096</v>
      </c>
      <c r="G2448" s="190">
        <f>'BOX SECTION'!S34</f>
        <v>3.2700844139617828</v>
      </c>
      <c r="I2448" s="190">
        <f t="shared" si="47"/>
        <v>3.2700844139617828</v>
      </c>
    </row>
    <row r="2449" spans="1:9" ht="12.75" customHeight="1">
      <c r="A2449" s="2">
        <v>2399</v>
      </c>
      <c r="B2449" s="3" t="s">
        <v>7097</v>
      </c>
      <c r="C2449" s="3" t="s">
        <v>7098</v>
      </c>
      <c r="D2449" s="3" t="s">
        <v>7099</v>
      </c>
      <c r="E2449" s="3" t="s">
        <v>7100</v>
      </c>
      <c r="G2449" s="190">
        <f>'BOX SECTION'!S35</f>
        <v>3.9855238968152862</v>
      </c>
      <c r="I2449" s="190">
        <f t="shared" si="47"/>
        <v>3.9855238968152862</v>
      </c>
    </row>
    <row r="2450" spans="1:9" ht="12.75" customHeight="1">
      <c r="A2450" s="2">
        <v>2400</v>
      </c>
      <c r="B2450" s="3" t="s">
        <v>7101</v>
      </c>
      <c r="C2450" s="3" t="s">
        <v>7102</v>
      </c>
      <c r="D2450" s="3" t="s">
        <v>7103</v>
      </c>
      <c r="E2450" s="3" t="s">
        <v>7104</v>
      </c>
      <c r="G2450" s="190">
        <f>'BOX SECTION'!S36</f>
        <v>4.7519604178343942</v>
      </c>
      <c r="I2450" s="190">
        <f t="shared" si="47"/>
        <v>4.7519604178343942</v>
      </c>
    </row>
    <row r="2451" spans="1:9" ht="12.75" customHeight="1">
      <c r="A2451" s="2">
        <v>2401</v>
      </c>
      <c r="B2451" s="3" t="s">
        <v>7105</v>
      </c>
      <c r="C2451" s="3" t="s">
        <v>7106</v>
      </c>
      <c r="D2451" s="3" t="s">
        <v>7107</v>
      </c>
      <c r="E2451" s="3" t="s">
        <v>7108</v>
      </c>
      <c r="F2451" s="357" t="s">
        <v>14747</v>
      </c>
      <c r="I2451" s="190">
        <f t="shared" si="47"/>
        <v>0</v>
      </c>
    </row>
    <row r="2452" spans="1:9" ht="12.75" customHeight="1">
      <c r="A2452" s="2">
        <v>2402</v>
      </c>
      <c r="B2452" s="3" t="s">
        <v>7109</v>
      </c>
      <c r="C2452" s="3" t="s">
        <v>7110</v>
      </c>
      <c r="D2452" s="3" t="s">
        <v>7111</v>
      </c>
      <c r="E2452" s="3" t="s">
        <v>7112</v>
      </c>
      <c r="G2452" s="190">
        <f>'BOX SECTION'!S38</f>
        <v>6.9046715464968136</v>
      </c>
      <c r="I2452" s="190">
        <f t="shared" si="47"/>
        <v>6.9046715464968136</v>
      </c>
    </row>
    <row r="2453" spans="1:9" ht="12.75" customHeight="1">
      <c r="A2453" s="2">
        <v>2403</v>
      </c>
      <c r="B2453" s="3" t="s">
        <v>7113</v>
      </c>
      <c r="C2453" s="3" t="s">
        <v>7114</v>
      </c>
      <c r="D2453" s="3" t="s">
        <v>7115</v>
      </c>
      <c r="E2453" s="3" t="s">
        <v>7116</v>
      </c>
      <c r="F2453" s="357" t="s">
        <v>14747</v>
      </c>
      <c r="I2453" s="190">
        <f t="shared" si="47"/>
        <v>0</v>
      </c>
    </row>
    <row r="2454" spans="1:9" ht="12.75" customHeight="1">
      <c r="A2454" s="2">
        <v>2404</v>
      </c>
      <c r="B2454" s="3" t="s">
        <v>7117</v>
      </c>
      <c r="C2454" s="3" t="s">
        <v>7118</v>
      </c>
      <c r="D2454" s="3" t="s">
        <v>7119</v>
      </c>
      <c r="E2454" s="3" t="s">
        <v>7120</v>
      </c>
      <c r="G2454" s="190">
        <f>'BOX SECTION'!S39</f>
        <v>3.3396629503184707</v>
      </c>
      <c r="I2454" s="190">
        <f t="shared" si="47"/>
        <v>3.3396629503184707</v>
      </c>
    </row>
    <row r="2455" spans="1:9" ht="12.75" customHeight="1">
      <c r="A2455" s="2">
        <v>2405</v>
      </c>
      <c r="B2455" s="3" t="s">
        <v>7121</v>
      </c>
      <c r="C2455" s="3" t="s">
        <v>7122</v>
      </c>
      <c r="D2455" s="3" t="s">
        <v>7123</v>
      </c>
      <c r="E2455" s="3" t="s">
        <v>7124</v>
      </c>
      <c r="G2455" s="190">
        <f>'BOX SECTION'!S41</f>
        <v>4.6930980764331212</v>
      </c>
      <c r="I2455" s="190">
        <f t="shared" si="47"/>
        <v>4.6930980764331212</v>
      </c>
    </row>
    <row r="2456" spans="1:9" ht="12.75" customHeight="1">
      <c r="A2456" s="2">
        <v>2406</v>
      </c>
      <c r="B2456" s="3" t="s">
        <v>7125</v>
      </c>
      <c r="C2456" s="3" t="s">
        <v>7126</v>
      </c>
      <c r="D2456" s="3" t="s">
        <v>7127</v>
      </c>
      <c r="E2456" s="3" t="s">
        <v>7128</v>
      </c>
      <c r="G2456" s="190">
        <f>'BOX SECTION'!S42</f>
        <v>5.6090174165605085</v>
      </c>
      <c r="I2456" s="190">
        <f t="shared" si="47"/>
        <v>5.6090174165605085</v>
      </c>
    </row>
    <row r="2457" spans="1:9" ht="12.75" customHeight="1">
      <c r="B2457" s="3" t="s">
        <v>15112</v>
      </c>
      <c r="C2457" s="3" t="s">
        <v>4630</v>
      </c>
      <c r="D2457" s="3" t="s">
        <v>1151</v>
      </c>
      <c r="E2457" s="3" t="s">
        <v>2651</v>
      </c>
      <c r="F2457" s="685" t="s">
        <v>14747</v>
      </c>
      <c r="G2457" s="190">
        <f>'BOX SECTION'!S44</f>
        <v>8.3409180993630549</v>
      </c>
      <c r="I2457" s="190">
        <f t="shared" si="47"/>
        <v>0</v>
      </c>
    </row>
    <row r="2458" spans="1:9" ht="12.75" customHeight="1">
      <c r="A2458" s="2">
        <v>2407</v>
      </c>
      <c r="B2458" s="3" t="s">
        <v>7129</v>
      </c>
      <c r="C2458" s="3" t="s">
        <v>7130</v>
      </c>
      <c r="D2458" s="3" t="s">
        <v>7131</v>
      </c>
      <c r="E2458" s="3" t="s">
        <v>7132</v>
      </c>
      <c r="F2458" s="357" t="s">
        <v>14747</v>
      </c>
      <c r="I2458" s="190">
        <f t="shared" si="47"/>
        <v>0</v>
      </c>
    </row>
    <row r="2459" spans="1:9" ht="12.75" customHeight="1">
      <c r="A2459" s="2">
        <v>2408</v>
      </c>
      <c r="B2459" s="3" t="s">
        <v>7133</v>
      </c>
      <c r="C2459" s="3" t="s">
        <v>7134</v>
      </c>
      <c r="D2459" s="3" t="s">
        <v>7135</v>
      </c>
      <c r="E2459" s="3" t="s">
        <v>7136</v>
      </c>
      <c r="G2459" s="190">
        <f>'BOX SECTION'!S45</f>
        <v>3.9027567286624203</v>
      </c>
      <c r="I2459" s="190">
        <f t="shared" si="47"/>
        <v>3.9027567286624203</v>
      </c>
    </row>
    <row r="2460" spans="1:9" ht="12.75" customHeight="1">
      <c r="A2460" s="2">
        <v>2409</v>
      </c>
      <c r="B2460" s="3" t="s">
        <v>7137</v>
      </c>
      <c r="C2460" s="3" t="s">
        <v>7138</v>
      </c>
      <c r="D2460" s="3" t="s">
        <v>7139</v>
      </c>
      <c r="E2460" s="3" t="s">
        <v>7140</v>
      </c>
      <c r="G2460" s="190">
        <f>'BOX SECTION'!S46</f>
        <v>4.3655479863439481</v>
      </c>
      <c r="I2460" s="190">
        <f t="shared" si="47"/>
        <v>4.3655479863439481</v>
      </c>
    </row>
    <row r="2461" spans="1:9" ht="12.75" customHeight="1">
      <c r="A2461" s="2">
        <v>2410</v>
      </c>
      <c r="B2461" s="3" t="s">
        <v>7141</v>
      </c>
      <c r="C2461" s="3" t="s">
        <v>7142</v>
      </c>
      <c r="D2461" s="3" t="s">
        <v>7143</v>
      </c>
      <c r="E2461" s="3" t="s">
        <v>7144</v>
      </c>
      <c r="G2461" s="190">
        <f>'BOX SECTION'!S47</f>
        <v>5.3497306089171976</v>
      </c>
      <c r="I2461" s="190">
        <f t="shared" si="47"/>
        <v>5.3497306089171976</v>
      </c>
    </row>
    <row r="2462" spans="1:9" ht="12.75" customHeight="1">
      <c r="A2462" s="2">
        <v>2411</v>
      </c>
      <c r="B2462" s="3" t="s">
        <v>7145</v>
      </c>
      <c r="C2462" s="3" t="s">
        <v>7146</v>
      </c>
      <c r="D2462" s="3" t="s">
        <v>7147</v>
      </c>
      <c r="E2462" s="3" t="s">
        <v>7148</v>
      </c>
      <c r="G2462" s="190">
        <f>'BOX SECTION'!S48</f>
        <v>6.3989034191082803</v>
      </c>
      <c r="I2462" s="190">
        <f t="shared" si="47"/>
        <v>6.3989034191082803</v>
      </c>
    </row>
    <row r="2463" spans="1:9" ht="12.75" customHeight="1">
      <c r="A2463" s="2">
        <v>2412</v>
      </c>
      <c r="B2463" s="3" t="s">
        <v>7149</v>
      </c>
      <c r="C2463" s="3" t="s">
        <v>7150</v>
      </c>
      <c r="D2463" s="3" t="s">
        <v>7151</v>
      </c>
      <c r="E2463" s="3" t="s">
        <v>7152</v>
      </c>
      <c r="G2463" s="190">
        <f>'BOX SECTION'!S50</f>
        <v>9.2942196076433117</v>
      </c>
      <c r="I2463" s="190">
        <f t="shared" si="47"/>
        <v>9.2942196076433117</v>
      </c>
    </row>
    <row r="2464" spans="1:9" ht="12.75" customHeight="1">
      <c r="B2464" s="3" t="s">
        <v>15188</v>
      </c>
      <c r="C2464" s="3" t="s">
        <v>4630</v>
      </c>
      <c r="D2464" s="3" t="s">
        <v>1162</v>
      </c>
      <c r="E2464" s="3" t="s">
        <v>2651</v>
      </c>
      <c r="G2464" s="190">
        <f>'BOX SECTION'!S51</f>
        <v>12.2279410955414</v>
      </c>
      <c r="I2464" s="190">
        <f t="shared" si="47"/>
        <v>12.2279410955414</v>
      </c>
    </row>
    <row r="2465" spans="1:9" ht="12.75" customHeight="1">
      <c r="A2465" s="2">
        <v>2413</v>
      </c>
      <c r="B2465" s="3" t="s">
        <v>7153</v>
      </c>
      <c r="C2465" s="3" t="s">
        <v>7154</v>
      </c>
      <c r="D2465" s="3" t="s">
        <v>7155</v>
      </c>
      <c r="E2465" s="3" t="s">
        <v>7156</v>
      </c>
      <c r="G2465" s="190">
        <f>'BOX SECTION'!S54</f>
        <v>6.2484074369426752</v>
      </c>
      <c r="I2465" s="190">
        <f t="shared" si="47"/>
        <v>6.2484074369426752</v>
      </c>
    </row>
    <row r="2466" spans="1:9" ht="12.75" customHeight="1">
      <c r="A2466" s="2">
        <v>2414</v>
      </c>
      <c r="B2466" s="3" t="s">
        <v>7157</v>
      </c>
      <c r="C2466" s="3" t="s">
        <v>7158</v>
      </c>
      <c r="D2466" s="3" t="s">
        <v>7159</v>
      </c>
      <c r="E2466" s="3" t="s">
        <v>7160</v>
      </c>
      <c r="G2466" s="190">
        <f>'BOX SECTION'!S55</f>
        <v>7.5085103490445855</v>
      </c>
      <c r="I2466" s="190">
        <f t="shared" si="47"/>
        <v>7.5085103490445855</v>
      </c>
    </row>
    <row r="2467" spans="1:9" ht="12.75" customHeight="1">
      <c r="A2467" s="2">
        <v>2415</v>
      </c>
      <c r="B2467" s="3" t="s">
        <v>7161</v>
      </c>
      <c r="C2467" s="3" t="s">
        <v>7162</v>
      </c>
      <c r="D2467" s="3" t="s">
        <v>7163</v>
      </c>
      <c r="E2467" s="3" t="s">
        <v>7164</v>
      </c>
      <c r="F2467" s="357" t="s">
        <v>14747</v>
      </c>
      <c r="I2467" s="190">
        <f t="shared" si="47"/>
        <v>0</v>
      </c>
    </row>
    <row r="2468" spans="1:9" ht="12.75" customHeight="1">
      <c r="A2468" s="2">
        <v>2416</v>
      </c>
      <c r="B2468" s="3" t="s">
        <v>7165</v>
      </c>
      <c r="C2468" s="3" t="s">
        <v>7166</v>
      </c>
      <c r="D2468" s="3" t="s">
        <v>7167</v>
      </c>
      <c r="E2468" s="3" t="s">
        <v>7168</v>
      </c>
      <c r="G2468" s="190">
        <f>'BOX SECTION'!S57</f>
        <v>5.5959266959490437</v>
      </c>
      <c r="I2468" s="190">
        <f t="shared" si="47"/>
        <v>5.5959266959490437</v>
      </c>
    </row>
    <row r="2469" spans="1:9" ht="12.75" customHeight="1">
      <c r="A2469" s="2">
        <v>2417</v>
      </c>
      <c r="B2469" s="3" t="s">
        <v>7169</v>
      </c>
      <c r="C2469" s="3" t="s">
        <v>7170</v>
      </c>
      <c r="D2469" s="3" t="s">
        <v>7171</v>
      </c>
      <c r="E2469" s="3" t="s">
        <v>7172</v>
      </c>
      <c r="G2469" s="190">
        <f>'BOX SECTION'!S58</f>
        <v>6.7510882280254778</v>
      </c>
      <c r="I2469" s="190">
        <f t="shared" si="47"/>
        <v>6.7510882280254778</v>
      </c>
    </row>
    <row r="2470" spans="1:9" ht="12.75" customHeight="1">
      <c r="A2470" s="2">
        <v>2418</v>
      </c>
      <c r="B2470" s="3" t="s">
        <v>7173</v>
      </c>
      <c r="C2470" s="3" t="s">
        <v>7174</v>
      </c>
      <c r="D2470" s="3" t="s">
        <v>7175</v>
      </c>
      <c r="E2470" s="3" t="s">
        <v>7176</v>
      </c>
      <c r="G2470" s="190">
        <f>'BOX SECTION'!S59</f>
        <v>8.0639836738853496</v>
      </c>
      <c r="I2470" s="190">
        <f t="shared" si="47"/>
        <v>8.0639836738853496</v>
      </c>
    </row>
    <row r="2471" spans="1:9" ht="12.75" customHeight="1">
      <c r="A2471" s="2">
        <v>2419</v>
      </c>
      <c r="B2471" s="3" t="s">
        <v>7177</v>
      </c>
      <c r="C2471" s="3" t="s">
        <v>7178</v>
      </c>
      <c r="D2471" s="3" t="s">
        <v>7179</v>
      </c>
      <c r="E2471" s="3" t="s">
        <v>7180</v>
      </c>
      <c r="G2471" s="190">
        <f>'BOX SECTION'!S61</f>
        <v>11.717538175796177</v>
      </c>
      <c r="I2471" s="190">
        <f t="shared" si="47"/>
        <v>11.717538175796177</v>
      </c>
    </row>
    <row r="2472" spans="1:9" ht="12.75" customHeight="1">
      <c r="A2472" s="2">
        <v>2420</v>
      </c>
      <c r="B2472" s="3" t="s">
        <v>7181</v>
      </c>
      <c r="C2472" s="3" t="s">
        <v>7182</v>
      </c>
      <c r="D2472" s="3" t="s">
        <v>7183</v>
      </c>
      <c r="E2472" s="3" t="s">
        <v>7184</v>
      </c>
      <c r="G2472" s="190">
        <f>'BOX SECTION'!S62</f>
        <v>15.54534236942675</v>
      </c>
      <c r="I2472" s="190">
        <f t="shared" si="47"/>
        <v>15.54534236942675</v>
      </c>
    </row>
    <row r="2473" spans="1:9" ht="12.75" customHeight="1">
      <c r="A2473" s="2">
        <v>2421</v>
      </c>
      <c r="B2473" s="3" t="s">
        <v>7185</v>
      </c>
      <c r="C2473" s="3" t="s">
        <v>7186</v>
      </c>
      <c r="D2473" s="3" t="s">
        <v>7187</v>
      </c>
      <c r="E2473" s="3" t="s">
        <v>7188</v>
      </c>
      <c r="G2473" s="190">
        <f>'BOX SECTION'!S65</f>
        <v>8.190160154140127</v>
      </c>
      <c r="I2473" s="190">
        <f t="shared" si="47"/>
        <v>8.190160154140127</v>
      </c>
    </row>
    <row r="2474" spans="1:9" ht="12.75" customHeight="1">
      <c r="A2474" s="2">
        <v>2422</v>
      </c>
      <c r="B2474" s="3" t="s">
        <v>7189</v>
      </c>
      <c r="C2474" s="3" t="s">
        <v>7190</v>
      </c>
      <c r="D2474" s="3" t="s">
        <v>7191</v>
      </c>
      <c r="E2474" s="3" t="s">
        <v>7192</v>
      </c>
      <c r="G2474" s="190">
        <f>'BOX SECTION'!S66</f>
        <v>9.6917878216560496</v>
      </c>
      <c r="I2474" s="190">
        <f t="shared" si="47"/>
        <v>9.6917878216560496</v>
      </c>
    </row>
    <row r="2475" spans="1:9" ht="12.75" customHeight="1">
      <c r="A2475" s="2">
        <v>2423</v>
      </c>
      <c r="B2475" s="3" t="s">
        <v>614</v>
      </c>
      <c r="C2475" s="3" t="s">
        <v>7193</v>
      </c>
      <c r="D2475" s="3" t="s">
        <v>7194</v>
      </c>
      <c r="E2475" s="3" t="s">
        <v>7195</v>
      </c>
      <c r="G2475" s="190">
        <f>'BOX SECTION'!S68</f>
        <v>14.17688085095541</v>
      </c>
      <c r="I2475" s="190">
        <f t="shared" si="47"/>
        <v>14.17688085095541</v>
      </c>
    </row>
    <row r="2476" spans="1:9" ht="12.75" customHeight="1">
      <c r="A2476" s="2">
        <v>2424</v>
      </c>
      <c r="B2476" s="3" t="s">
        <v>7196</v>
      </c>
      <c r="C2476" s="3" t="s">
        <v>7197</v>
      </c>
      <c r="D2476" s="3" t="s">
        <v>7198</v>
      </c>
      <c r="E2476" s="3" t="s">
        <v>7199</v>
      </c>
      <c r="G2476" s="190">
        <f>'BOX SECTION'!S69</f>
        <v>18.862743643312101</v>
      </c>
      <c r="I2476" s="190">
        <f t="shared" si="47"/>
        <v>18.862743643312101</v>
      </c>
    </row>
    <row r="2477" spans="1:9" ht="12.75" customHeight="1">
      <c r="A2477" s="2">
        <v>2425</v>
      </c>
      <c r="B2477" s="3" t="s">
        <v>7200</v>
      </c>
      <c r="C2477" s="3" t="s">
        <v>7201</v>
      </c>
      <c r="D2477" s="3" t="s">
        <v>7202</v>
      </c>
      <c r="E2477" s="3" t="s">
        <v>7203</v>
      </c>
      <c r="G2477" s="190">
        <f>'BOX SECTION'!S72</f>
        <v>11.612422807643309</v>
      </c>
      <c r="I2477" s="190">
        <f t="shared" si="47"/>
        <v>11.612422807643309</v>
      </c>
    </row>
    <row r="2478" spans="1:9" ht="12.75" customHeight="1">
      <c r="A2478" s="2">
        <v>2426</v>
      </c>
      <c r="B2478" s="3" t="s">
        <v>7204</v>
      </c>
      <c r="C2478" s="3" t="s">
        <v>7205</v>
      </c>
      <c r="D2478" s="3" t="s">
        <v>7206</v>
      </c>
      <c r="E2478" s="3" t="s">
        <v>7207</v>
      </c>
      <c r="F2478" s="685"/>
      <c r="G2478" s="190">
        <f>'BOX SECTION'!S73</f>
        <v>17.024617849681526</v>
      </c>
      <c r="I2478" s="190">
        <f t="shared" si="47"/>
        <v>17.024617849681526</v>
      </c>
    </row>
    <row r="2479" spans="1:9" ht="12.75" customHeight="1">
      <c r="A2479" s="2">
        <v>2427</v>
      </c>
      <c r="B2479" s="3" t="s">
        <v>7208</v>
      </c>
      <c r="C2479" s="3" t="s">
        <v>7209</v>
      </c>
      <c r="D2479" s="3" t="s">
        <v>7210</v>
      </c>
      <c r="E2479" s="3" t="s">
        <v>7211</v>
      </c>
      <c r="G2479" s="190">
        <f>'BOX SECTION'!S74</f>
        <v>22.691994415286619</v>
      </c>
      <c r="I2479" s="190">
        <f t="shared" si="47"/>
        <v>22.691994415286619</v>
      </c>
    </row>
    <row r="2480" spans="1:9" ht="12.75" customHeight="1">
      <c r="A2480" s="2">
        <v>2428</v>
      </c>
      <c r="B2480" s="3" t="s">
        <v>7212</v>
      </c>
      <c r="C2480" s="3" t="s">
        <v>7213</v>
      </c>
      <c r="D2480" s="3" t="s">
        <v>7214</v>
      </c>
      <c r="E2480" s="3" t="s">
        <v>7215</v>
      </c>
      <c r="F2480" s="357" t="s">
        <v>14747</v>
      </c>
      <c r="G2480" s="190">
        <f>'BOX SECTION'!S76</f>
        <v>11.088006259872612</v>
      </c>
      <c r="I2480" s="190">
        <f t="shared" si="47"/>
        <v>0</v>
      </c>
    </row>
    <row r="2481" spans="1:9" ht="12.75" customHeight="1">
      <c r="A2481" s="2">
        <v>2429</v>
      </c>
      <c r="B2481" s="3" t="s">
        <v>7216</v>
      </c>
      <c r="C2481" s="3" t="s">
        <v>10734</v>
      </c>
      <c r="D2481" s="3" t="s">
        <v>10735</v>
      </c>
      <c r="E2481" s="3" t="s">
        <v>10736</v>
      </c>
      <c r="G2481" s="190">
        <f>'BOX SECTION'!S77</f>
        <v>13.059224438216559</v>
      </c>
      <c r="I2481" s="190">
        <f t="shared" si="47"/>
        <v>13.059224438216559</v>
      </c>
    </row>
    <row r="2482" spans="1:9" ht="12.75" customHeight="1">
      <c r="A2482" s="2">
        <v>2430</v>
      </c>
      <c r="B2482" s="3" t="s">
        <v>10737</v>
      </c>
      <c r="C2482" s="3" t="s">
        <v>10738</v>
      </c>
      <c r="D2482" s="3" t="s">
        <v>10739</v>
      </c>
      <c r="E2482" s="3" t="s">
        <v>10740</v>
      </c>
      <c r="G2482" s="190">
        <f>'BOX SECTION'!S79</f>
        <v>19.169868015286617</v>
      </c>
      <c r="I2482" s="190">
        <f t="shared" si="47"/>
        <v>19.169868015286617</v>
      </c>
    </row>
    <row r="2483" spans="1:9" ht="12.75" customHeight="1">
      <c r="A2483" s="2">
        <v>2431</v>
      </c>
      <c r="B2483" s="3" t="s">
        <v>10741</v>
      </c>
      <c r="C2483" s="3" t="s">
        <v>10742</v>
      </c>
      <c r="D2483" s="3" t="s">
        <v>10743</v>
      </c>
      <c r="E2483" s="3" t="s">
        <v>10744</v>
      </c>
      <c r="G2483" s="190">
        <f>'BOX SECTION'!S80</f>
        <v>25.497546191082805</v>
      </c>
      <c r="I2483" s="190">
        <f t="shared" si="47"/>
        <v>25.497546191082805</v>
      </c>
    </row>
    <row r="2484" spans="1:9" ht="12.75" customHeight="1">
      <c r="A2484" s="2">
        <v>2432</v>
      </c>
      <c r="B2484" s="3" t="s">
        <v>10745</v>
      </c>
      <c r="C2484" s="3" t="s">
        <v>10746</v>
      </c>
      <c r="D2484" s="3" t="s">
        <v>10747</v>
      </c>
      <c r="E2484" s="3" t="s">
        <v>10748</v>
      </c>
      <c r="G2484" s="190">
        <f>'BOX SECTION'!S85</f>
        <v>16.389384947770701</v>
      </c>
      <c r="I2484" s="190">
        <f t="shared" si="47"/>
        <v>16.389384947770701</v>
      </c>
    </row>
    <row r="2485" spans="1:9" ht="12.75" customHeight="1">
      <c r="A2485" s="2">
        <v>2433</v>
      </c>
      <c r="B2485" s="3" t="s">
        <v>10749</v>
      </c>
      <c r="C2485" s="3" t="s">
        <v>10750</v>
      </c>
      <c r="D2485" s="3" t="s">
        <v>10751</v>
      </c>
      <c r="E2485" s="3" t="s">
        <v>10752</v>
      </c>
      <c r="G2485" s="190">
        <f>'BOX SECTION'!S86</f>
        <v>24.107692219108277</v>
      </c>
      <c r="I2485" s="190">
        <f t="shared" si="47"/>
        <v>24.107692219108277</v>
      </c>
    </row>
    <row r="2486" spans="1:9" ht="12.75" customHeight="1">
      <c r="A2486" s="2">
        <v>2434</v>
      </c>
      <c r="B2486" s="3" t="s">
        <v>10753</v>
      </c>
      <c r="C2486" s="3" t="s">
        <v>10754</v>
      </c>
      <c r="D2486" s="3" t="s">
        <v>10755</v>
      </c>
      <c r="E2486" s="3" t="s">
        <v>10756</v>
      </c>
      <c r="G2486" s="190">
        <f>'BOX SECTION'!S87</f>
        <v>32.132348738853501</v>
      </c>
      <c r="I2486" s="190">
        <f t="shared" si="47"/>
        <v>32.132348738853501</v>
      </c>
    </row>
    <row r="2487" spans="1:9" ht="12.75" customHeight="1">
      <c r="A2487" s="2">
        <v>2435</v>
      </c>
      <c r="B2487" s="3" t="s">
        <v>10757</v>
      </c>
      <c r="C2487" s="3" t="s">
        <v>10758</v>
      </c>
      <c r="D2487" s="3" t="s">
        <v>10759</v>
      </c>
      <c r="E2487" s="3" t="s">
        <v>14275</v>
      </c>
      <c r="G2487" s="190">
        <f>'BOX SECTION'!S88</f>
        <v>40.146376815286615</v>
      </c>
      <c r="I2487" s="190">
        <f t="shared" si="47"/>
        <v>40.146376815286615</v>
      </c>
    </row>
    <row r="2488" spans="1:9" ht="12.75" customHeight="1">
      <c r="B2488" s="3" t="s">
        <v>15174</v>
      </c>
      <c r="C2488" s="3" t="s">
        <v>4630</v>
      </c>
      <c r="D2488" s="3" t="s">
        <v>15175</v>
      </c>
      <c r="E2488" s="3" t="s">
        <v>2651</v>
      </c>
      <c r="F2488" s="685" t="s">
        <v>14747</v>
      </c>
      <c r="I2488" s="190">
        <f t="shared" si="47"/>
        <v>0</v>
      </c>
    </row>
    <row r="2489" spans="1:9" ht="12.75" customHeight="1">
      <c r="A2489" s="2">
        <v>2436</v>
      </c>
      <c r="B2489" s="3" t="s">
        <v>14276</v>
      </c>
      <c r="C2489" s="3" t="s">
        <v>14277</v>
      </c>
      <c r="D2489" s="3" t="s">
        <v>14278</v>
      </c>
      <c r="E2489" s="3" t="s">
        <v>14279</v>
      </c>
      <c r="G2489" s="190">
        <f>'BOX SECTION'!S90</f>
        <v>21.759498435668785</v>
      </c>
      <c r="I2489" s="190">
        <f t="shared" si="47"/>
        <v>21.759498435668785</v>
      </c>
    </row>
    <row r="2490" spans="1:9" ht="12.75" customHeight="1">
      <c r="A2490" s="2">
        <v>2437</v>
      </c>
      <c r="B2490" s="3" t="s">
        <v>14280</v>
      </c>
      <c r="C2490" s="3" t="s">
        <v>14281</v>
      </c>
      <c r="D2490" s="3" t="s">
        <v>14282</v>
      </c>
      <c r="E2490" s="3" t="s">
        <v>14283</v>
      </c>
      <c r="F2490" s="357" t="s">
        <v>14747</v>
      </c>
      <c r="I2490" s="190">
        <f t="shared" si="47"/>
        <v>0</v>
      </c>
    </row>
    <row r="2491" spans="1:9" ht="12.75" customHeight="1">
      <c r="A2491" s="2">
        <v>2438</v>
      </c>
      <c r="B2491" s="3" t="s">
        <v>14284</v>
      </c>
      <c r="C2491" s="3" t="s">
        <v>14285</v>
      </c>
      <c r="D2491" s="3" t="s">
        <v>14286</v>
      </c>
      <c r="E2491" s="3" t="s">
        <v>14287</v>
      </c>
      <c r="G2491" s="190">
        <f>'BOX SECTION'!S91</f>
        <v>29.27067546496815</v>
      </c>
      <c r="I2491" s="190">
        <f t="shared" si="47"/>
        <v>29.27067546496815</v>
      </c>
    </row>
    <row r="2492" spans="1:9" ht="12.75" customHeight="1">
      <c r="A2492" s="2">
        <v>2439</v>
      </c>
      <c r="B2492" s="3" t="s">
        <v>14288</v>
      </c>
      <c r="C2492" s="3" t="s">
        <v>14289</v>
      </c>
      <c r="D2492" s="3" t="s">
        <v>14290</v>
      </c>
      <c r="E2492" s="3" t="s">
        <v>14291</v>
      </c>
      <c r="G2492" s="190">
        <f>'BOX SECTION'!S92</f>
        <v>39.214464570700628</v>
      </c>
      <c r="I2492" s="190">
        <f t="shared" si="47"/>
        <v>39.214464570700628</v>
      </c>
    </row>
    <row r="2493" spans="1:9" ht="12.75" customHeight="1">
      <c r="A2493" s="2">
        <v>2440</v>
      </c>
      <c r="B2493" s="3" t="s">
        <v>14292</v>
      </c>
      <c r="C2493" s="3" t="s">
        <v>14293</v>
      </c>
      <c r="D2493" s="3" t="s">
        <v>14294</v>
      </c>
      <c r="E2493" s="3" t="s">
        <v>14295</v>
      </c>
      <c r="G2493" s="190">
        <f>'BOX SECTION'!S93</f>
        <v>49.614447388535027</v>
      </c>
      <c r="I2493" s="190">
        <f t="shared" si="47"/>
        <v>49.614447388535027</v>
      </c>
    </row>
    <row r="2494" spans="1:9" ht="12.75" customHeight="1">
      <c r="A2494" s="2">
        <v>2441</v>
      </c>
      <c r="B2494" s="3" t="s">
        <v>14296</v>
      </c>
      <c r="C2494" s="3" t="s">
        <v>14297</v>
      </c>
      <c r="D2494" s="3" t="s">
        <v>14298</v>
      </c>
      <c r="E2494" s="3" t="s">
        <v>14299</v>
      </c>
      <c r="F2494" s="357" t="s">
        <v>14747</v>
      </c>
      <c r="I2494" s="190">
        <f t="shared" si="47"/>
        <v>0</v>
      </c>
    </row>
    <row r="2495" spans="1:9" ht="12.75" customHeight="1">
      <c r="A2495" s="2">
        <v>2442</v>
      </c>
      <c r="B2495" s="3" t="s">
        <v>14300</v>
      </c>
      <c r="C2495" s="3" t="s">
        <v>14301</v>
      </c>
      <c r="D2495" s="3" t="s">
        <v>14302</v>
      </c>
      <c r="E2495" s="3" t="s">
        <v>14303</v>
      </c>
      <c r="F2495" s="685" t="s">
        <v>14747</v>
      </c>
      <c r="H2495" s="190">
        <v>27.37</v>
      </c>
      <c r="I2495" s="190">
        <f t="shared" si="47"/>
        <v>0</v>
      </c>
    </row>
    <row r="2496" spans="1:9" ht="12.75" customHeight="1">
      <c r="A2496" s="2">
        <v>2443</v>
      </c>
      <c r="B2496" s="3" t="s">
        <v>14304</v>
      </c>
      <c r="C2496" s="3" t="s">
        <v>14305</v>
      </c>
      <c r="D2496" s="3" t="s">
        <v>14306</v>
      </c>
      <c r="E2496" s="3" t="s">
        <v>14307</v>
      </c>
      <c r="F2496" s="685" t="s">
        <v>14747</v>
      </c>
      <c r="H2496" s="190">
        <v>40.83</v>
      </c>
      <c r="I2496" s="190">
        <f t="shared" si="47"/>
        <v>0</v>
      </c>
    </row>
    <row r="2497" spans="1:9" ht="12.75" customHeight="1">
      <c r="A2497" s="2">
        <v>2444</v>
      </c>
      <c r="B2497" s="3" t="s">
        <v>14308</v>
      </c>
      <c r="C2497" s="3" t="s">
        <v>14309</v>
      </c>
      <c r="D2497" s="3" t="s">
        <v>14310</v>
      </c>
      <c r="E2497" s="3" t="s">
        <v>14311</v>
      </c>
      <c r="F2497" s="685" t="s">
        <v>14747</v>
      </c>
      <c r="H2497" s="190">
        <v>54.15</v>
      </c>
      <c r="I2497" s="190">
        <f t="shared" si="47"/>
        <v>0</v>
      </c>
    </row>
    <row r="2498" spans="1:9" ht="12.75" customHeight="1">
      <c r="A2498" s="2">
        <v>2445</v>
      </c>
      <c r="B2498" s="3" t="s">
        <v>14312</v>
      </c>
      <c r="C2498" s="3" t="s">
        <v>14313</v>
      </c>
      <c r="D2498" s="3" t="s">
        <v>14314</v>
      </c>
      <c r="E2498" s="3" t="s">
        <v>14315</v>
      </c>
      <c r="F2498" s="685" t="s">
        <v>14747</v>
      </c>
      <c r="H2498" s="190">
        <v>68.03</v>
      </c>
      <c r="I2498" s="190">
        <f t="shared" si="47"/>
        <v>0</v>
      </c>
    </row>
    <row r="2499" spans="1:9" ht="12.75" customHeight="1">
      <c r="B2499" s="3" t="s">
        <v>15189</v>
      </c>
      <c r="C2499" s="3" t="s">
        <v>4630</v>
      </c>
      <c r="D2499" s="3" t="s">
        <v>15190</v>
      </c>
      <c r="E2499" s="3" t="s">
        <v>2651</v>
      </c>
      <c r="F2499" s="685" t="s">
        <v>14747</v>
      </c>
      <c r="H2499" s="190">
        <v>84.81</v>
      </c>
      <c r="I2499" s="190">
        <f t="shared" si="47"/>
        <v>0</v>
      </c>
    </row>
    <row r="2500" spans="1:9" ht="12.75" customHeight="1">
      <c r="A2500" s="2">
        <v>2446</v>
      </c>
      <c r="B2500" s="3" t="s">
        <v>14316</v>
      </c>
      <c r="C2500" s="3" t="s">
        <v>14317</v>
      </c>
      <c r="D2500" s="3" t="s">
        <v>14318</v>
      </c>
      <c r="E2500" s="3" t="s">
        <v>14319</v>
      </c>
      <c r="F2500" s="357" t="s">
        <v>14747</v>
      </c>
      <c r="I2500" s="190">
        <f t="shared" si="47"/>
        <v>0</v>
      </c>
    </row>
    <row r="2501" spans="1:9" ht="12.75" customHeight="1">
      <c r="B2501" s="3" t="s">
        <v>15103</v>
      </c>
      <c r="C2501" s="3" t="s">
        <v>4630</v>
      </c>
      <c r="D2501" s="3" t="s">
        <v>15104</v>
      </c>
      <c r="E2501" s="3" t="s">
        <v>2651</v>
      </c>
      <c r="F2501" s="685" t="s">
        <v>14747</v>
      </c>
      <c r="H2501" s="190">
        <v>55.42</v>
      </c>
      <c r="I2501" s="190">
        <f t="shared" si="47"/>
        <v>0</v>
      </c>
    </row>
    <row r="2502" spans="1:9" ht="12.75" customHeight="1">
      <c r="A2502" s="2">
        <v>2447</v>
      </c>
      <c r="B2502" s="3" t="s">
        <v>14320</v>
      </c>
      <c r="C2502" s="3" t="s">
        <v>14321</v>
      </c>
      <c r="D2502" s="3" t="s">
        <v>14322</v>
      </c>
      <c r="E2502" s="3" t="s">
        <v>14323</v>
      </c>
      <c r="F2502" s="685" t="s">
        <v>14747</v>
      </c>
      <c r="H2502" s="190">
        <v>73.599999999999994</v>
      </c>
      <c r="I2502" s="190">
        <f t="shared" si="47"/>
        <v>0</v>
      </c>
    </row>
    <row r="2503" spans="1:9" ht="12.75" customHeight="1">
      <c r="A2503" s="2">
        <v>2448</v>
      </c>
      <c r="B2503" s="3" t="s">
        <v>14324</v>
      </c>
      <c r="C2503" s="3" t="s">
        <v>14325</v>
      </c>
      <c r="D2503" s="3" t="s">
        <v>14326</v>
      </c>
      <c r="E2503" s="3" t="s">
        <v>14327</v>
      </c>
      <c r="F2503" s="685" t="s">
        <v>14747</v>
      </c>
      <c r="H2503" s="190">
        <v>92.57</v>
      </c>
      <c r="I2503" s="190">
        <f t="shared" si="47"/>
        <v>0</v>
      </c>
    </row>
    <row r="2504" spans="1:9" ht="12.75" customHeight="1">
      <c r="A2504" s="2">
        <v>2449</v>
      </c>
      <c r="B2504" s="3" t="s">
        <v>14328</v>
      </c>
      <c r="C2504" s="3" t="s">
        <v>14329</v>
      </c>
      <c r="D2504" s="3"/>
      <c r="E2504" s="3" t="s">
        <v>14330</v>
      </c>
      <c r="F2504" s="357" t="s">
        <v>14747</v>
      </c>
      <c r="I2504" s="190">
        <f t="shared" si="47"/>
        <v>0</v>
      </c>
    </row>
    <row r="2505" spans="1:9" ht="12.75" customHeight="1">
      <c r="A2505" s="2">
        <v>2450</v>
      </c>
      <c r="B2505" s="3" t="s">
        <v>14331</v>
      </c>
      <c r="C2505" s="3" t="s">
        <v>14332</v>
      </c>
      <c r="D2505" s="3" t="s">
        <v>14333</v>
      </c>
      <c r="E2505" s="3" t="s">
        <v>14334</v>
      </c>
      <c r="G2505" s="190">
        <f>'BOX SECTION'!V17</f>
        <v>3.4258810929936296</v>
      </c>
      <c r="H2505" s="190">
        <f>G2505/10</f>
        <v>0.34258810929936295</v>
      </c>
      <c r="I2505" s="190">
        <f t="shared" si="47"/>
        <v>3.7684692022929926</v>
      </c>
    </row>
    <row r="2506" spans="1:9" ht="12.75" customHeight="1">
      <c r="A2506" s="2">
        <v>2451</v>
      </c>
      <c r="B2506" s="3" t="s">
        <v>14335</v>
      </c>
      <c r="C2506" s="3" t="s">
        <v>14336</v>
      </c>
      <c r="D2506" s="3" t="s">
        <v>14337</v>
      </c>
      <c r="E2506" s="3" t="s">
        <v>14338</v>
      </c>
      <c r="F2506" s="357" t="s">
        <v>14747</v>
      </c>
      <c r="I2506" s="190">
        <f t="shared" si="47"/>
        <v>0</v>
      </c>
    </row>
    <row r="2507" spans="1:9" ht="12.75" customHeight="1">
      <c r="A2507" s="2">
        <v>2452</v>
      </c>
      <c r="B2507" s="3" t="s">
        <v>14339</v>
      </c>
      <c r="C2507" s="3" t="s">
        <v>14340</v>
      </c>
      <c r="D2507" s="3" t="s">
        <v>14341</v>
      </c>
      <c r="E2507" s="3" t="s">
        <v>14342</v>
      </c>
      <c r="F2507" s="357" t="s">
        <v>14747</v>
      </c>
      <c r="I2507" s="190">
        <f t="shared" si="47"/>
        <v>0</v>
      </c>
    </row>
    <row r="2508" spans="1:9" ht="12.75" customHeight="1">
      <c r="A2508" s="2">
        <v>2453</v>
      </c>
      <c r="B2508" s="3" t="s">
        <v>14343</v>
      </c>
      <c r="C2508" s="3" t="s">
        <v>14344</v>
      </c>
      <c r="D2508" s="3" t="s">
        <v>14345</v>
      </c>
      <c r="E2508" s="3" t="s">
        <v>14346</v>
      </c>
      <c r="F2508" s="357" t="s">
        <v>14747</v>
      </c>
      <c r="I2508" s="190">
        <f t="shared" si="47"/>
        <v>0</v>
      </c>
    </row>
    <row r="2509" spans="1:9" ht="12.75" customHeight="1">
      <c r="A2509" s="2">
        <v>2454</v>
      </c>
      <c r="B2509" s="3" t="s">
        <v>14347</v>
      </c>
      <c r="C2509" s="3" t="s">
        <v>14348</v>
      </c>
      <c r="D2509" s="3" t="s">
        <v>14349</v>
      </c>
      <c r="E2509" s="3" t="s">
        <v>14350</v>
      </c>
      <c r="F2509" s="357" t="s">
        <v>14747</v>
      </c>
      <c r="I2509" s="190">
        <f t="shared" si="47"/>
        <v>0</v>
      </c>
    </row>
    <row r="2510" spans="1:9" ht="12.75" customHeight="1">
      <c r="A2510" s="2">
        <v>2455</v>
      </c>
      <c r="B2510" s="3" t="s">
        <v>14351</v>
      </c>
      <c r="C2510" s="3" t="s">
        <v>14352</v>
      </c>
      <c r="D2510" s="3" t="s">
        <v>14353</v>
      </c>
      <c r="E2510" s="3" t="s">
        <v>14354</v>
      </c>
      <c r="G2510" s="190">
        <f>'BOX SECTION'!V35</f>
        <v>6.7436719222929931</v>
      </c>
      <c r="I2510" s="190">
        <f t="shared" si="47"/>
        <v>6.7436719222929931</v>
      </c>
    </row>
    <row r="2511" spans="1:9" ht="12.75" customHeight="1">
      <c r="A2511" s="2">
        <v>2456</v>
      </c>
      <c r="B2511" s="3" t="s">
        <v>14355</v>
      </c>
      <c r="C2511" s="3" t="s">
        <v>14356</v>
      </c>
      <c r="D2511" s="3" t="s">
        <v>14357</v>
      </c>
      <c r="E2511" s="3" t="s">
        <v>14358</v>
      </c>
      <c r="G2511" s="190">
        <f>'BOX SECTION'!V36</f>
        <v>8.5970581605095528</v>
      </c>
      <c r="I2511" s="190">
        <f t="shared" si="47"/>
        <v>8.5970581605095528</v>
      </c>
    </row>
    <row r="2512" spans="1:9" ht="12.75" customHeight="1">
      <c r="A2512" s="2">
        <v>2457</v>
      </c>
      <c r="B2512" s="3" t="s">
        <v>14359</v>
      </c>
      <c r="C2512" s="3" t="s">
        <v>14360</v>
      </c>
      <c r="D2512" s="3" t="s">
        <v>14361</v>
      </c>
      <c r="E2512" s="3" t="s">
        <v>14362</v>
      </c>
      <c r="G2512" s="190">
        <f>'BOX SECTION'!V38</f>
        <v>11.938997198980889</v>
      </c>
      <c r="I2512" s="190">
        <f t="shared" si="47"/>
        <v>11.938997198980889</v>
      </c>
    </row>
    <row r="2513" spans="1:9" ht="12.75" customHeight="1">
      <c r="A2513" s="2">
        <v>2458</v>
      </c>
      <c r="B2513" s="3" t="s">
        <v>14363</v>
      </c>
      <c r="C2513" s="3" t="s">
        <v>14364</v>
      </c>
      <c r="D2513" s="3" t="s">
        <v>14365</v>
      </c>
      <c r="E2513" s="3" t="s">
        <v>14366</v>
      </c>
      <c r="F2513" s="357" t="s">
        <v>14747</v>
      </c>
      <c r="I2513" s="190">
        <f t="shared" ref="I2513:I2580" si="48">IF(F2513="KZ",0,G2513+H2513)</f>
        <v>0</v>
      </c>
    </row>
    <row r="2514" spans="1:9" ht="12.75" customHeight="1">
      <c r="A2514" s="2">
        <v>2459</v>
      </c>
      <c r="B2514" s="3" t="s">
        <v>14367</v>
      </c>
      <c r="C2514" s="3" t="s">
        <v>14368</v>
      </c>
      <c r="D2514" s="3" t="s">
        <v>14369</v>
      </c>
      <c r="E2514" s="3" t="s">
        <v>14370</v>
      </c>
      <c r="G2514" s="190">
        <f>'BOX SECTION'!V48</f>
        <v>11.59648014267516</v>
      </c>
      <c r="I2514" s="190">
        <f t="shared" si="48"/>
        <v>11.59648014267516</v>
      </c>
    </row>
    <row r="2515" spans="1:9" ht="12.75" customHeight="1">
      <c r="A2515" s="2">
        <v>2460</v>
      </c>
      <c r="B2515" s="3" t="s">
        <v>14371</v>
      </c>
      <c r="C2515" s="3" t="s">
        <v>14372</v>
      </c>
      <c r="D2515" s="3" t="s">
        <v>14373</v>
      </c>
      <c r="E2515" s="3" t="s">
        <v>14374</v>
      </c>
      <c r="F2515" s="685"/>
      <c r="G2515" s="190">
        <f>'BOX SECTION'!V50</f>
        <v>16.138799938853502</v>
      </c>
      <c r="I2515" s="190">
        <f t="shared" si="48"/>
        <v>16.138799938853502</v>
      </c>
    </row>
    <row r="2516" spans="1:9" ht="12.75" customHeight="1">
      <c r="A2516" s="2">
        <v>2461</v>
      </c>
      <c r="B2516" s="3" t="s">
        <v>14375</v>
      </c>
      <c r="C2516" s="3" t="s">
        <v>14376</v>
      </c>
      <c r="D2516" s="3" t="s">
        <v>14377</v>
      </c>
      <c r="E2516" s="3" t="s">
        <v>14378</v>
      </c>
      <c r="F2516" s="357" t="s">
        <v>14747</v>
      </c>
      <c r="I2516" s="190">
        <f t="shared" si="48"/>
        <v>0</v>
      </c>
    </row>
    <row r="2517" spans="1:9" ht="12.75" customHeight="1">
      <c r="A2517" s="2">
        <v>2462</v>
      </c>
      <c r="B2517" s="3" t="s">
        <v>14379</v>
      </c>
      <c r="C2517" s="3" t="s">
        <v>14380</v>
      </c>
      <c r="D2517" s="3" t="s">
        <v>14381</v>
      </c>
      <c r="E2517" s="3" t="s">
        <v>14382</v>
      </c>
      <c r="G2517" s="190">
        <f>'BOX SECTION'!V59</f>
        <v>14.61403937834395</v>
      </c>
      <c r="I2517" s="190">
        <f t="shared" si="48"/>
        <v>14.61403937834395</v>
      </c>
    </row>
    <row r="2518" spans="1:9" ht="12.75" customHeight="1">
      <c r="A2518" s="2">
        <v>2463</v>
      </c>
      <c r="B2518" s="3" t="s">
        <v>14383</v>
      </c>
      <c r="C2518" s="3" t="s">
        <v>14384</v>
      </c>
      <c r="D2518" s="3" t="s">
        <v>14385</v>
      </c>
      <c r="E2518" s="3" t="s">
        <v>14386</v>
      </c>
      <c r="F2518" s="685" t="s">
        <v>14747</v>
      </c>
      <c r="G2518" s="190">
        <f>'BOX SECTION'!V61</f>
        <v>20.380309589808917</v>
      </c>
      <c r="I2518" s="190">
        <f t="shared" si="48"/>
        <v>0</v>
      </c>
    </row>
    <row r="2519" spans="1:9" ht="12.75" customHeight="1">
      <c r="A2519" s="2">
        <v>2464</v>
      </c>
      <c r="B2519" s="3" t="s">
        <v>14387</v>
      </c>
      <c r="C2519" s="3" t="s">
        <v>14388</v>
      </c>
      <c r="D2519" s="3" t="s">
        <v>14389</v>
      </c>
      <c r="E2519" s="3" t="s">
        <v>14390</v>
      </c>
      <c r="F2519" s="357" t="s">
        <v>14747</v>
      </c>
      <c r="I2519" s="190">
        <f t="shared" si="48"/>
        <v>0</v>
      </c>
    </row>
    <row r="2520" spans="1:9" ht="12.75" customHeight="1">
      <c r="A2520" s="2">
        <v>2465</v>
      </c>
      <c r="B2520" s="3" t="s">
        <v>14391</v>
      </c>
      <c r="C2520" s="3" t="s">
        <v>14392</v>
      </c>
      <c r="D2520" s="3" t="s">
        <v>14393</v>
      </c>
      <c r="E2520" s="3" t="s">
        <v>14394</v>
      </c>
      <c r="G2520" s="190">
        <f>'BOX SECTION'!V66</f>
        <v>17.583139674904459</v>
      </c>
      <c r="I2520" s="190">
        <f t="shared" si="48"/>
        <v>17.583139674904459</v>
      </c>
    </row>
    <row r="2521" spans="1:9" ht="12.75" customHeight="1">
      <c r="A2521" s="2">
        <v>2466</v>
      </c>
      <c r="B2521" s="3" t="s">
        <v>14395</v>
      </c>
      <c r="C2521" s="3" t="s">
        <v>14396</v>
      </c>
      <c r="D2521" s="3" t="s">
        <v>10891</v>
      </c>
      <c r="E2521" s="3" t="s">
        <v>10892</v>
      </c>
      <c r="F2521" s="685" t="s">
        <v>14747</v>
      </c>
      <c r="G2521" s="190">
        <f>'BOX SECTION'!V68</f>
        <v>24.657843347770697</v>
      </c>
      <c r="I2521" s="190">
        <f t="shared" si="48"/>
        <v>0</v>
      </c>
    </row>
    <row r="2522" spans="1:9" ht="12.75" customHeight="1">
      <c r="A2522" s="2">
        <v>2467</v>
      </c>
      <c r="B2522" s="3" t="s">
        <v>10893</v>
      </c>
      <c r="C2522" s="3" t="s">
        <v>10894</v>
      </c>
      <c r="D2522" s="3" t="s">
        <v>10895</v>
      </c>
      <c r="E2522" s="3" t="s">
        <v>10896</v>
      </c>
      <c r="F2522" s="357" t="s">
        <v>14747</v>
      </c>
      <c r="I2522" s="190">
        <f t="shared" si="48"/>
        <v>0</v>
      </c>
    </row>
    <row r="2523" spans="1:9" ht="12.75" customHeight="1">
      <c r="B2523" s="3" t="s">
        <v>15105</v>
      </c>
      <c r="C2523" s="3" t="s">
        <v>6497</v>
      </c>
      <c r="D2523" s="3" t="s">
        <v>10735</v>
      </c>
      <c r="E2523" s="3" t="s">
        <v>2651</v>
      </c>
      <c r="G2523" s="190">
        <f>'BOX SECTION'!V77</f>
        <v>23.666717085350321</v>
      </c>
      <c r="I2523" s="190">
        <f t="shared" si="48"/>
        <v>23.666717085350321</v>
      </c>
    </row>
    <row r="2524" spans="1:9" ht="12.75" customHeight="1">
      <c r="A2524" s="2">
        <v>2468</v>
      </c>
      <c r="B2524" s="3" t="s">
        <v>10897</v>
      </c>
      <c r="C2524" s="3" t="s">
        <v>10898</v>
      </c>
      <c r="D2524" s="3" t="s">
        <v>10899</v>
      </c>
      <c r="E2524" s="3" t="s">
        <v>10900</v>
      </c>
      <c r="G2524" s="190">
        <f>'BOX SECTION'!V79</f>
        <v>33.287212677707004</v>
      </c>
      <c r="I2524" s="190">
        <f t="shared" si="48"/>
        <v>33.287212677707004</v>
      </c>
    </row>
    <row r="2525" spans="1:9" ht="12.75" customHeight="1">
      <c r="A2525" s="2">
        <v>2469</v>
      </c>
      <c r="B2525" s="3" t="s">
        <v>10901</v>
      </c>
      <c r="C2525" s="3" t="s">
        <v>10902</v>
      </c>
      <c r="D2525" s="3" t="s">
        <v>10903</v>
      </c>
      <c r="E2525" s="3" t="s">
        <v>10904</v>
      </c>
      <c r="F2525" s="357" t="s">
        <v>14747</v>
      </c>
      <c r="I2525" s="190">
        <f t="shared" si="48"/>
        <v>0</v>
      </c>
    </row>
    <row r="2526" spans="1:9" ht="12.75" customHeight="1">
      <c r="A2526" s="2">
        <v>2470</v>
      </c>
      <c r="B2526" s="3" t="s">
        <v>10905</v>
      </c>
      <c r="C2526" s="3" t="s">
        <v>10906</v>
      </c>
      <c r="D2526" s="3" t="s">
        <v>10907</v>
      </c>
      <c r="E2526" s="3" t="s">
        <v>10908</v>
      </c>
      <c r="F2526" s="357" t="s">
        <v>14747</v>
      </c>
      <c r="I2526" s="190">
        <f t="shared" si="48"/>
        <v>0</v>
      </c>
    </row>
    <row r="2527" spans="1:9" ht="12.75" customHeight="1">
      <c r="A2527" s="2">
        <v>2471</v>
      </c>
      <c r="B2527" s="3" t="s">
        <v>10909</v>
      </c>
      <c r="C2527" s="3" t="s">
        <v>10910</v>
      </c>
      <c r="D2527" s="3" t="s">
        <v>10911</v>
      </c>
      <c r="E2527" s="3" t="s">
        <v>10912</v>
      </c>
      <c r="G2527" s="190">
        <f>'BOX SECTION'!V86</f>
        <v>41.861419047133758</v>
      </c>
      <c r="I2527" s="190">
        <f t="shared" si="48"/>
        <v>41.861419047133758</v>
      </c>
    </row>
    <row r="2528" spans="1:9" ht="12.75" customHeight="1">
      <c r="A2528" s="2">
        <v>2472</v>
      </c>
      <c r="B2528" s="3" t="s">
        <v>10913</v>
      </c>
      <c r="C2528" s="3" t="s">
        <v>10914</v>
      </c>
      <c r="D2528" s="3" t="s">
        <v>10915</v>
      </c>
      <c r="E2528" s="3" t="s">
        <v>10916</v>
      </c>
      <c r="F2528" s="357" t="s">
        <v>14747</v>
      </c>
      <c r="I2528" s="190">
        <f t="shared" si="48"/>
        <v>0</v>
      </c>
    </row>
    <row r="2529" spans="1:9" ht="12.75" customHeight="1">
      <c r="A2529" s="2">
        <v>2473</v>
      </c>
      <c r="B2529" s="3" t="s">
        <v>608</v>
      </c>
      <c r="C2529" s="3" t="s">
        <v>13860</v>
      </c>
      <c r="D2529" s="3" t="s">
        <v>10759</v>
      </c>
      <c r="E2529" s="3" t="s">
        <v>13323</v>
      </c>
      <c r="F2529" s="685" t="s">
        <v>721</v>
      </c>
      <c r="G2529" s="190">
        <f>'BOX SECTION'!V88</f>
        <v>69.260161528662408</v>
      </c>
      <c r="I2529" s="190">
        <f t="shared" si="48"/>
        <v>69.260161528662408</v>
      </c>
    </row>
    <row r="2530" spans="1:9" ht="12.75" customHeight="1">
      <c r="A2530" s="2">
        <v>2474</v>
      </c>
      <c r="B2530" s="3" t="s">
        <v>10917</v>
      </c>
      <c r="C2530" s="3" t="s">
        <v>10918</v>
      </c>
      <c r="D2530" s="3" t="s">
        <v>10919</v>
      </c>
      <c r="E2530" s="3" t="s">
        <v>10920</v>
      </c>
      <c r="F2530" s="357" t="s">
        <v>14747</v>
      </c>
      <c r="I2530" s="190">
        <f t="shared" si="48"/>
        <v>0</v>
      </c>
    </row>
    <row r="2531" spans="1:9" ht="12.75" customHeight="1">
      <c r="A2531" s="2">
        <v>2475</v>
      </c>
      <c r="B2531" s="3" t="s">
        <v>10921</v>
      </c>
      <c r="C2531" s="3" t="s">
        <v>10922</v>
      </c>
      <c r="D2531" s="3" t="s">
        <v>10923</v>
      </c>
      <c r="E2531" s="3" t="s">
        <v>10924</v>
      </c>
      <c r="F2531" s="357" t="s">
        <v>14747</v>
      </c>
      <c r="I2531" s="190">
        <f t="shared" si="48"/>
        <v>0</v>
      </c>
    </row>
    <row r="2532" spans="1:9" ht="12.75" customHeight="1">
      <c r="A2532" s="2">
        <v>2476</v>
      </c>
      <c r="B2532" s="3" t="s">
        <v>10925</v>
      </c>
      <c r="C2532" s="3" t="s">
        <v>10926</v>
      </c>
      <c r="D2532" s="3" t="s">
        <v>10927</v>
      </c>
      <c r="E2532" s="3" t="s">
        <v>10928</v>
      </c>
      <c r="F2532" s="357" t="s">
        <v>14747</v>
      </c>
      <c r="I2532" s="190">
        <f t="shared" si="48"/>
        <v>0</v>
      </c>
    </row>
    <row r="2533" spans="1:9" ht="12.75" customHeight="1">
      <c r="A2533" s="2">
        <v>2477</v>
      </c>
      <c r="B2533" s="3" t="s">
        <v>10929</v>
      </c>
      <c r="C2533" s="3" t="s">
        <v>10930</v>
      </c>
      <c r="D2533" s="3" t="s">
        <v>10931</v>
      </c>
      <c r="E2533" s="3" t="s">
        <v>10932</v>
      </c>
      <c r="F2533" s="357" t="s">
        <v>14747</v>
      </c>
      <c r="I2533" s="190">
        <f t="shared" si="48"/>
        <v>0</v>
      </c>
    </row>
    <row r="2534" spans="1:9" ht="12.75" customHeight="1">
      <c r="A2534" s="2">
        <v>2478</v>
      </c>
      <c r="B2534" s="3" t="s">
        <v>10933</v>
      </c>
      <c r="C2534" s="3" t="s">
        <v>10934</v>
      </c>
      <c r="D2534" s="3" t="s">
        <v>10935</v>
      </c>
      <c r="E2534" s="3" t="s">
        <v>10936</v>
      </c>
      <c r="F2534" s="357" t="s">
        <v>14747</v>
      </c>
      <c r="I2534" s="190">
        <f t="shared" si="48"/>
        <v>0</v>
      </c>
    </row>
    <row r="2535" spans="1:9" ht="12.75" customHeight="1">
      <c r="A2535" s="2">
        <v>2479</v>
      </c>
      <c r="B2535" s="3" t="s">
        <v>10937</v>
      </c>
      <c r="C2535" s="3" t="s">
        <v>10938</v>
      </c>
      <c r="D2535" s="3" t="s">
        <v>10939</v>
      </c>
      <c r="E2535" s="3" t="s">
        <v>10940</v>
      </c>
      <c r="F2535" s="357" t="s">
        <v>14747</v>
      </c>
      <c r="I2535" s="190">
        <f t="shared" si="48"/>
        <v>0</v>
      </c>
    </row>
    <row r="2536" spans="1:9" ht="12.75" customHeight="1">
      <c r="A2536" s="2">
        <v>2480</v>
      </c>
      <c r="B2536" s="3" t="s">
        <v>10941</v>
      </c>
      <c r="C2536" s="3" t="s">
        <v>10942</v>
      </c>
      <c r="D2536" s="3" t="s">
        <v>10943</v>
      </c>
      <c r="E2536" s="3" t="s">
        <v>10944</v>
      </c>
      <c r="F2536" s="357" t="s">
        <v>14747</v>
      </c>
      <c r="I2536" s="190">
        <f t="shared" si="48"/>
        <v>0</v>
      </c>
    </row>
    <row r="2537" spans="1:9" ht="12.75" customHeight="1">
      <c r="A2537" s="2">
        <v>2481</v>
      </c>
      <c r="B2537" s="3" t="s">
        <v>10945</v>
      </c>
      <c r="C2537" s="3" t="s">
        <v>10946</v>
      </c>
      <c r="D2537" s="3" t="s">
        <v>10947</v>
      </c>
      <c r="E2537" s="3" t="s">
        <v>10948</v>
      </c>
      <c r="F2537" s="357" t="s">
        <v>14747</v>
      </c>
      <c r="I2537" s="190">
        <f t="shared" si="48"/>
        <v>0</v>
      </c>
    </row>
    <row r="2538" spans="1:9" ht="12.75" customHeight="1">
      <c r="A2538" s="2">
        <v>2482</v>
      </c>
      <c r="B2538" s="3" t="s">
        <v>10949</v>
      </c>
      <c r="C2538" s="3" t="s">
        <v>10950</v>
      </c>
      <c r="D2538" s="3" t="s">
        <v>10951</v>
      </c>
      <c r="E2538" s="3" t="s">
        <v>10952</v>
      </c>
      <c r="F2538" s="357" t="s">
        <v>14747</v>
      </c>
      <c r="I2538" s="190">
        <f t="shared" si="48"/>
        <v>0</v>
      </c>
    </row>
    <row r="2539" spans="1:9" ht="12.75" customHeight="1">
      <c r="A2539" s="2">
        <v>2483</v>
      </c>
      <c r="B2539" s="3" t="s">
        <v>10953</v>
      </c>
      <c r="C2539" s="3" t="s">
        <v>10954</v>
      </c>
      <c r="D2539" s="3" t="s">
        <v>10955</v>
      </c>
      <c r="E2539" s="3" t="s">
        <v>10956</v>
      </c>
      <c r="F2539" s="357" t="s">
        <v>14747</v>
      </c>
      <c r="I2539" s="190">
        <f t="shared" si="48"/>
        <v>0</v>
      </c>
    </row>
    <row r="2540" spans="1:9" ht="12.75" customHeight="1">
      <c r="A2540" s="2">
        <v>2484</v>
      </c>
      <c r="B2540" s="3" t="s">
        <v>10957</v>
      </c>
      <c r="C2540" s="3" t="s">
        <v>10958</v>
      </c>
      <c r="D2540" s="3" t="s">
        <v>10959</v>
      </c>
      <c r="E2540" s="3" t="s">
        <v>10960</v>
      </c>
      <c r="F2540" s="357" t="s">
        <v>14747</v>
      </c>
      <c r="I2540" s="190">
        <f t="shared" si="48"/>
        <v>0</v>
      </c>
    </row>
    <row r="2541" spans="1:9" ht="12.75" customHeight="1">
      <c r="A2541" s="2">
        <v>2485</v>
      </c>
      <c r="B2541" s="3" t="s">
        <v>10961</v>
      </c>
      <c r="C2541" s="3" t="s">
        <v>10962</v>
      </c>
      <c r="D2541" s="3" t="s">
        <v>10963</v>
      </c>
      <c r="E2541" s="3" t="s">
        <v>10964</v>
      </c>
      <c r="F2541" s="357" t="s">
        <v>14747</v>
      </c>
      <c r="I2541" s="190">
        <f t="shared" si="48"/>
        <v>0</v>
      </c>
    </row>
    <row r="2542" spans="1:9" ht="12.75" customHeight="1">
      <c r="A2542" s="2">
        <v>2486</v>
      </c>
      <c r="B2542" s="3" t="s">
        <v>10965</v>
      </c>
      <c r="C2542" s="3" t="s">
        <v>10966</v>
      </c>
      <c r="D2542" s="3" t="s">
        <v>10967</v>
      </c>
      <c r="E2542" s="3" t="s">
        <v>10968</v>
      </c>
      <c r="F2542" s="357" t="s">
        <v>14747</v>
      </c>
      <c r="I2542" s="190">
        <f t="shared" si="48"/>
        <v>0</v>
      </c>
    </row>
    <row r="2543" spans="1:9" ht="12.75" customHeight="1">
      <c r="A2543" s="2">
        <v>2487</v>
      </c>
      <c r="B2543" s="3" t="s">
        <v>10969</v>
      </c>
      <c r="C2543" s="3" t="s">
        <v>10970</v>
      </c>
      <c r="D2543" s="3" t="s">
        <v>10971</v>
      </c>
      <c r="E2543" s="3" t="s">
        <v>10972</v>
      </c>
      <c r="F2543" s="685"/>
      <c r="G2543" s="190">
        <f>'BOX SECTION'!S110</f>
        <v>1.4691175337579618</v>
      </c>
      <c r="H2543" s="190">
        <f t="shared" ref="H2543:H2549" si="49">G2543/10</f>
        <v>0.14691175337579618</v>
      </c>
      <c r="I2543" s="190">
        <f t="shared" si="48"/>
        <v>1.616029287133758</v>
      </c>
    </row>
    <row r="2544" spans="1:9" ht="12.75" customHeight="1">
      <c r="A2544" s="2">
        <v>2488</v>
      </c>
      <c r="B2544" s="3" t="s">
        <v>10973</v>
      </c>
      <c r="C2544" s="3" t="s">
        <v>10974</v>
      </c>
      <c r="D2544" s="3" t="s">
        <v>10975</v>
      </c>
      <c r="E2544" s="3" t="s">
        <v>10976</v>
      </c>
      <c r="G2544" s="190">
        <f>'BOX SECTION'!S112</f>
        <v>2.0965334101910824</v>
      </c>
      <c r="H2544" s="190">
        <f t="shared" si="49"/>
        <v>0.20965334101910824</v>
      </c>
      <c r="I2544" s="190">
        <f t="shared" si="48"/>
        <v>2.3061867512101908</v>
      </c>
    </row>
    <row r="2545" spans="1:9" ht="12.75" customHeight="1">
      <c r="A2545" s="2">
        <v>2489</v>
      </c>
      <c r="B2545" s="3" t="s">
        <v>10977</v>
      </c>
      <c r="C2545" s="3" t="s">
        <v>10978</v>
      </c>
      <c r="D2545" s="3" t="s">
        <v>10979</v>
      </c>
      <c r="E2545" s="3" t="s">
        <v>10980</v>
      </c>
      <c r="G2545" s="190">
        <f>'BOX SECTION'!S115</f>
        <v>2.4054333095541396</v>
      </c>
      <c r="H2545" s="190">
        <f t="shared" si="49"/>
        <v>0.24054333095541397</v>
      </c>
      <c r="I2545" s="190">
        <f t="shared" si="48"/>
        <v>2.6459766405095535</v>
      </c>
    </row>
    <row r="2546" spans="1:9" ht="12.75" customHeight="1">
      <c r="A2546" s="2">
        <v>2490</v>
      </c>
      <c r="B2546" s="3" t="s">
        <v>10981</v>
      </c>
      <c r="C2546" s="3" t="s">
        <v>10982</v>
      </c>
      <c r="D2546" s="3" t="s">
        <v>10983</v>
      </c>
      <c r="E2546" s="3" t="s">
        <v>10984</v>
      </c>
      <c r="G2546" s="190">
        <f>'BOX SECTION'!S117</f>
        <v>2.4757219452229298</v>
      </c>
      <c r="H2546" s="190">
        <f t="shared" si="49"/>
        <v>0.24757219452229298</v>
      </c>
      <c r="I2546" s="190">
        <f t="shared" si="48"/>
        <v>2.7232941397452226</v>
      </c>
    </row>
    <row r="2547" spans="1:9" ht="12.75" customHeight="1">
      <c r="A2547" s="2">
        <v>2491</v>
      </c>
      <c r="B2547" s="3" t="s">
        <v>10985</v>
      </c>
      <c r="C2547" s="3" t="s">
        <v>10986</v>
      </c>
      <c r="D2547" s="3" t="s">
        <v>10987</v>
      </c>
      <c r="E2547" s="3" t="s">
        <v>13406</v>
      </c>
      <c r="G2547" s="190">
        <f>'BOX SECTION'!S118</f>
        <v>1.9674789248407645</v>
      </c>
      <c r="H2547" s="190">
        <f t="shared" si="49"/>
        <v>0.19674789248407645</v>
      </c>
      <c r="I2547" s="190">
        <f t="shared" si="48"/>
        <v>2.1642268173248409</v>
      </c>
    </row>
    <row r="2548" spans="1:9" ht="12.75" customHeight="1">
      <c r="A2548" s="2">
        <v>2492</v>
      </c>
      <c r="B2548" s="3" t="s">
        <v>13407</v>
      </c>
      <c r="C2548" s="3" t="s">
        <v>13408</v>
      </c>
      <c r="D2548" s="3" t="s">
        <v>13409</v>
      </c>
      <c r="E2548" s="3" t="s">
        <v>13410</v>
      </c>
      <c r="G2548" s="190">
        <f>'BOX SECTION'!S120</f>
        <v>2.8188863732484077</v>
      </c>
      <c r="H2548" s="190">
        <f t="shared" si="49"/>
        <v>0.28188863732484076</v>
      </c>
      <c r="I2548" s="190">
        <f t="shared" si="48"/>
        <v>3.1007750105732486</v>
      </c>
    </row>
    <row r="2549" spans="1:9" ht="12.75" customHeight="1">
      <c r="A2549" s="2">
        <v>2493</v>
      </c>
      <c r="B2549" s="3" t="s">
        <v>13411</v>
      </c>
      <c r="C2549" s="3" t="s">
        <v>13412</v>
      </c>
      <c r="D2549" s="3" t="s">
        <v>13413</v>
      </c>
      <c r="E2549" s="3" t="s">
        <v>13414</v>
      </c>
      <c r="G2549" s="190">
        <f>'BOX SECTION'!S121</f>
        <v>3.374441436942675</v>
      </c>
      <c r="H2549" s="190">
        <f t="shared" si="49"/>
        <v>0.33744414369426751</v>
      </c>
      <c r="I2549" s="190">
        <f t="shared" si="48"/>
        <v>3.7118855806369426</v>
      </c>
    </row>
    <row r="2550" spans="1:9" ht="12.75" customHeight="1">
      <c r="A2550" s="2">
        <v>2494</v>
      </c>
      <c r="B2550" s="3" t="s">
        <v>13415</v>
      </c>
      <c r="C2550" s="3" t="s">
        <v>13416</v>
      </c>
      <c r="D2550" s="3" t="s">
        <v>13417</v>
      </c>
      <c r="E2550" s="3" t="s">
        <v>13418</v>
      </c>
      <c r="G2550" s="190">
        <f>'BOX SECTION'!S122</f>
        <v>1.9061867464968154</v>
      </c>
      <c r="I2550" s="190">
        <f t="shared" si="48"/>
        <v>1.9061867464968154</v>
      </c>
    </row>
    <row r="2551" spans="1:9" ht="12.75" customHeight="1">
      <c r="A2551" s="2">
        <v>2495</v>
      </c>
      <c r="B2551" s="3" t="s">
        <v>13419</v>
      </c>
      <c r="C2551" s="3" t="s">
        <v>13420</v>
      </c>
      <c r="D2551" s="3" t="s">
        <v>13421</v>
      </c>
      <c r="E2551" s="3" t="s">
        <v>13422</v>
      </c>
      <c r="G2551" s="190">
        <f>'BOX SECTION'!S123</f>
        <v>2.2468493435923564</v>
      </c>
      <c r="I2551" s="190">
        <f t="shared" si="48"/>
        <v>2.2468493435923564</v>
      </c>
    </row>
    <row r="2552" spans="1:9" ht="12.75" customHeight="1">
      <c r="A2552" s="2">
        <v>2496</v>
      </c>
      <c r="B2552" s="3" t="s">
        <v>13423</v>
      </c>
      <c r="C2552" s="3" t="s">
        <v>13424</v>
      </c>
      <c r="D2552" s="3" t="s">
        <v>13425</v>
      </c>
      <c r="E2552" s="3" t="s">
        <v>13426</v>
      </c>
      <c r="G2552" s="190">
        <f>'BOX SECTION'!S124</f>
        <v>2.7288261057324839</v>
      </c>
      <c r="I2552" s="190">
        <f t="shared" si="48"/>
        <v>2.7288261057324839</v>
      </c>
    </row>
    <row r="2553" spans="1:9" ht="12.75" customHeight="1">
      <c r="A2553" s="2">
        <v>2497</v>
      </c>
      <c r="B2553" s="3" t="s">
        <v>13427</v>
      </c>
      <c r="C2553" s="3" t="s">
        <v>13428</v>
      </c>
      <c r="D2553" s="3" t="s">
        <v>13429</v>
      </c>
      <c r="E2553" s="3" t="s">
        <v>13430</v>
      </c>
      <c r="G2553" s="190">
        <f>'BOX SECTION'!S126</f>
        <v>2.5580915036942677</v>
      </c>
      <c r="I2553" s="190">
        <f t="shared" si="48"/>
        <v>2.5580915036942677</v>
      </c>
    </row>
    <row r="2554" spans="1:9" ht="12.75" customHeight="1">
      <c r="A2554" s="2">
        <v>2498</v>
      </c>
      <c r="B2554" s="3" t="s">
        <v>13431</v>
      </c>
      <c r="C2554" s="3" t="s">
        <v>13432</v>
      </c>
      <c r="D2554" s="3" t="s">
        <v>13433</v>
      </c>
      <c r="E2554" s="3" t="s">
        <v>13434</v>
      </c>
      <c r="G2554" s="190">
        <f>'BOX SECTION'!S127</f>
        <v>3.1014703490445852</v>
      </c>
      <c r="I2554" s="190">
        <f t="shared" si="48"/>
        <v>3.1014703490445852</v>
      </c>
    </row>
    <row r="2555" spans="1:9" ht="12.75" customHeight="1">
      <c r="A2555" s="2">
        <v>2499</v>
      </c>
      <c r="B2555" s="3" t="s">
        <v>13435</v>
      </c>
      <c r="C2555" s="3" t="s">
        <v>13436</v>
      </c>
      <c r="D2555" s="3" t="s">
        <v>13437</v>
      </c>
      <c r="E2555" s="3" t="s">
        <v>13438</v>
      </c>
      <c r="G2555" s="190">
        <f>'BOX SECTION'!S132</f>
        <v>4.0657049273885351</v>
      </c>
      <c r="I2555" s="190">
        <f t="shared" si="48"/>
        <v>4.0657049273885351</v>
      </c>
    </row>
    <row r="2556" spans="1:9" ht="12.75" customHeight="1">
      <c r="A2556" s="2">
        <v>2500</v>
      </c>
      <c r="B2556" s="3" t="s">
        <v>13439</v>
      </c>
      <c r="C2556" s="3" t="s">
        <v>13440</v>
      </c>
      <c r="D2556" s="3" t="s">
        <v>13441</v>
      </c>
      <c r="E2556" s="3" t="s">
        <v>13442</v>
      </c>
      <c r="F2556" s="685"/>
      <c r="G2556" s="190">
        <f>'BOX SECTION'!S129</f>
        <v>2.3635814216560509</v>
      </c>
      <c r="I2556" s="190">
        <f t="shared" si="48"/>
        <v>2.3635814216560509</v>
      </c>
    </row>
    <row r="2557" spans="1:9" ht="12.75" customHeight="1">
      <c r="A2557" s="2">
        <v>2501</v>
      </c>
      <c r="B2557" s="3" t="s">
        <v>13443</v>
      </c>
      <c r="C2557" s="3" t="s">
        <v>13444</v>
      </c>
      <c r="D2557" s="3" t="s">
        <v>13445</v>
      </c>
      <c r="E2557" s="3" t="s">
        <v>13446</v>
      </c>
      <c r="G2557" s="190">
        <f>'BOX SECTION'!S131</f>
        <v>3.4081166484076433</v>
      </c>
      <c r="I2557" s="190">
        <f t="shared" si="48"/>
        <v>3.4081166484076433</v>
      </c>
    </row>
    <row r="2558" spans="1:9" ht="12.75" customHeight="1">
      <c r="A2558" s="2">
        <v>2502</v>
      </c>
      <c r="B2558" s="3" t="s">
        <v>13447</v>
      </c>
      <c r="C2558" s="3" t="s">
        <v>13448</v>
      </c>
      <c r="D2558" s="3" t="s">
        <v>13449</v>
      </c>
      <c r="E2558" s="3" t="s">
        <v>13450</v>
      </c>
      <c r="G2558" s="190">
        <f>'BOX SECTION'!S132</f>
        <v>4.0657049273885351</v>
      </c>
      <c r="I2558" s="190">
        <f t="shared" si="48"/>
        <v>4.0657049273885351</v>
      </c>
    </row>
    <row r="2559" spans="1:9" ht="12.75" customHeight="1">
      <c r="A2559" s="2">
        <v>2503</v>
      </c>
      <c r="B2559" s="3" t="s">
        <v>13451</v>
      </c>
      <c r="C2559" s="3" t="s">
        <v>13452</v>
      </c>
      <c r="D2559" s="3" t="s">
        <v>13453</v>
      </c>
      <c r="E2559" s="3" t="s">
        <v>13454</v>
      </c>
      <c r="G2559" s="190">
        <f>'BOX SECTION'!S135</f>
        <v>3.7028011643312104</v>
      </c>
      <c r="I2559" s="190">
        <f t="shared" si="48"/>
        <v>3.7028011643312104</v>
      </c>
    </row>
    <row r="2560" spans="1:9" ht="12.75" customHeight="1">
      <c r="A2560" s="2">
        <v>2504</v>
      </c>
      <c r="B2560" s="3" t="s">
        <v>13455</v>
      </c>
      <c r="C2560" s="3" t="s">
        <v>13456</v>
      </c>
      <c r="D2560" s="3" t="s">
        <v>13457</v>
      </c>
      <c r="E2560" s="3" t="s">
        <v>13458</v>
      </c>
      <c r="G2560" s="190">
        <f>'BOX SECTION'!S136</f>
        <v>4.4168071949044592</v>
      </c>
      <c r="I2560" s="190">
        <f t="shared" si="48"/>
        <v>4.4168071949044592</v>
      </c>
    </row>
    <row r="2561" spans="1:9" ht="12.75" customHeight="1">
      <c r="B2561" s="3" t="s">
        <v>15090</v>
      </c>
      <c r="C2561" s="3" t="s">
        <v>4630</v>
      </c>
      <c r="D2561" s="3" t="s">
        <v>15091</v>
      </c>
      <c r="E2561" s="3" t="s">
        <v>2651</v>
      </c>
      <c r="G2561" s="190">
        <f>'BOX SECTION'!S137</f>
        <v>3.4195150318471335</v>
      </c>
      <c r="I2561" s="190">
        <f t="shared" si="48"/>
        <v>3.4195150318471335</v>
      </c>
    </row>
    <row r="2562" spans="1:9" ht="12.75" customHeight="1">
      <c r="B2562" s="3" t="s">
        <v>15176</v>
      </c>
      <c r="C2562" s="3" t="s">
        <v>4630</v>
      </c>
      <c r="D2562" s="3" t="s">
        <v>15177</v>
      </c>
      <c r="E2562" s="3" t="s">
        <v>2651</v>
      </c>
      <c r="G2562" s="190">
        <f>'BOX SECTION'!S138</f>
        <v>4.2301268178343943</v>
      </c>
      <c r="I2562" s="190">
        <f t="shared" si="48"/>
        <v>4.2301268178343943</v>
      </c>
    </row>
    <row r="2563" spans="1:9" ht="12.75" customHeight="1">
      <c r="A2563" s="2">
        <v>2505</v>
      </c>
      <c r="B2563" s="3" t="s">
        <v>13459</v>
      </c>
      <c r="C2563" s="3" t="s">
        <v>13460</v>
      </c>
      <c r="D2563" s="3" t="s">
        <v>13461</v>
      </c>
      <c r="E2563" s="3" t="s">
        <v>13462</v>
      </c>
      <c r="G2563" s="190">
        <f>'BOX SECTION'!S141</f>
        <v>3.8161522203821661</v>
      </c>
      <c r="I2563" s="190">
        <f t="shared" si="48"/>
        <v>3.8161522203821661</v>
      </c>
    </row>
    <row r="2564" spans="1:9" ht="12.75" customHeight="1">
      <c r="A2564" s="2">
        <v>2506</v>
      </c>
      <c r="B2564" s="3" t="s">
        <v>13463</v>
      </c>
      <c r="C2564" s="3" t="s">
        <v>13464</v>
      </c>
      <c r="D2564" s="3" t="s">
        <v>13465</v>
      </c>
      <c r="E2564" s="3" t="s">
        <v>13466</v>
      </c>
      <c r="G2564" s="190">
        <f>'BOX SECTION'!S142</f>
        <v>4.5656883363057332</v>
      </c>
      <c r="I2564" s="190">
        <f t="shared" si="48"/>
        <v>4.5656883363057332</v>
      </c>
    </row>
    <row r="2565" spans="1:9" ht="12.75" customHeight="1">
      <c r="A2565" s="2">
        <v>2507</v>
      </c>
      <c r="B2565" s="3" t="s">
        <v>13467</v>
      </c>
      <c r="C2565" s="3" t="s">
        <v>13468</v>
      </c>
      <c r="D2565" s="3" t="s">
        <v>13469</v>
      </c>
      <c r="E2565" s="3" t="s">
        <v>13470</v>
      </c>
      <c r="G2565" s="190">
        <f>'BOX SECTION'!S143</f>
        <v>2.7584319184713371</v>
      </c>
      <c r="I2565" s="190">
        <f t="shared" si="48"/>
        <v>2.7584319184713371</v>
      </c>
    </row>
    <row r="2566" spans="1:9" ht="12.75" customHeight="1">
      <c r="A2566" s="2">
        <v>2508</v>
      </c>
      <c r="B2566" s="3" t="s">
        <v>13471</v>
      </c>
      <c r="C2566" s="3" t="s">
        <v>13472</v>
      </c>
      <c r="D2566" s="3" t="s">
        <v>13473</v>
      </c>
      <c r="E2566" s="3" t="s">
        <v>13474</v>
      </c>
      <c r="G2566" s="190">
        <f>'BOX SECTION'!S144</f>
        <v>3.2700844139617828</v>
      </c>
      <c r="I2566" s="190">
        <f t="shared" si="48"/>
        <v>3.2700844139617828</v>
      </c>
    </row>
    <row r="2567" spans="1:9" ht="12.75" customHeight="1">
      <c r="A2567" s="2">
        <v>2509</v>
      </c>
      <c r="B2567" s="3" t="s">
        <v>13475</v>
      </c>
      <c r="C2567" s="3" t="s">
        <v>13476</v>
      </c>
      <c r="D2567" s="3" t="s">
        <v>13477</v>
      </c>
      <c r="E2567" s="3" t="s">
        <v>13478</v>
      </c>
      <c r="G2567" s="190">
        <f>'BOX SECTION'!S145</f>
        <v>3.9855238968152862</v>
      </c>
      <c r="I2567" s="190">
        <f t="shared" si="48"/>
        <v>3.9855238968152862</v>
      </c>
    </row>
    <row r="2568" spans="1:9" ht="12.75" customHeight="1">
      <c r="A2568" s="2">
        <v>2510</v>
      </c>
      <c r="B2568" s="3" t="s">
        <v>13479</v>
      </c>
      <c r="C2568" s="3" t="s">
        <v>13480</v>
      </c>
      <c r="D2568" s="3" t="s">
        <v>13481</v>
      </c>
      <c r="E2568" s="3" t="s">
        <v>13482</v>
      </c>
      <c r="F2568" s="357" t="s">
        <v>14747</v>
      </c>
      <c r="I2568" s="190">
        <f t="shared" si="48"/>
        <v>0</v>
      </c>
    </row>
    <row r="2569" spans="1:9" ht="12.75" customHeight="1">
      <c r="A2569" s="2">
        <v>2511</v>
      </c>
      <c r="B2569" s="3" t="s">
        <v>13483</v>
      </c>
      <c r="C2569" s="3" t="s">
        <v>13484</v>
      </c>
      <c r="D2569" s="3" t="s">
        <v>13485</v>
      </c>
      <c r="E2569" s="3" t="s">
        <v>13486</v>
      </c>
      <c r="G2569" s="190">
        <f>'BOX SECTION'!S146</f>
        <v>4.7519604178343942</v>
      </c>
      <c r="I2569" s="190">
        <f t="shared" si="48"/>
        <v>4.7519604178343942</v>
      </c>
    </row>
    <row r="2570" spans="1:9" ht="12.75" customHeight="1">
      <c r="A2570" s="2">
        <v>2512</v>
      </c>
      <c r="B2570" s="3" t="s">
        <v>13487</v>
      </c>
      <c r="C2570" s="3" t="s">
        <v>13488</v>
      </c>
      <c r="D2570" s="3" t="s">
        <v>13489</v>
      </c>
      <c r="E2570" s="3" t="s">
        <v>13490</v>
      </c>
      <c r="F2570" s="685" t="s">
        <v>721</v>
      </c>
      <c r="G2570" s="190">
        <f>'BOX SECTION'!S147</f>
        <v>6.9046715464968136</v>
      </c>
      <c r="I2570" s="190">
        <f t="shared" si="48"/>
        <v>6.9046715464968136</v>
      </c>
    </row>
    <row r="2571" spans="1:9" ht="12.75" customHeight="1">
      <c r="A2571" s="2">
        <v>2513</v>
      </c>
      <c r="B2571" s="3" t="s">
        <v>13491</v>
      </c>
      <c r="C2571" s="3" t="s">
        <v>11071</v>
      </c>
      <c r="D2571" s="3" t="s">
        <v>11072</v>
      </c>
      <c r="E2571" s="3" t="s">
        <v>11073</v>
      </c>
      <c r="G2571" s="190">
        <f>'BOX SECTION'!S151</f>
        <v>3.4160604687898086</v>
      </c>
      <c r="I2571" s="190">
        <f t="shared" si="48"/>
        <v>3.4160604687898086</v>
      </c>
    </row>
    <row r="2572" spans="1:9" ht="12.75" customHeight="1">
      <c r="A2572" s="2">
        <v>2514</v>
      </c>
      <c r="B2572" s="3" t="s">
        <v>11074</v>
      </c>
      <c r="C2572" s="3" t="s">
        <v>11075</v>
      </c>
      <c r="D2572" s="3" t="s">
        <v>11076</v>
      </c>
      <c r="E2572" s="3" t="s">
        <v>11077</v>
      </c>
      <c r="G2572" s="190">
        <f>'BOX SECTION'!S152</f>
        <v>4.0283160287388524</v>
      </c>
      <c r="I2572" s="190">
        <f t="shared" si="48"/>
        <v>4.0283160287388524</v>
      </c>
    </row>
    <row r="2573" spans="1:9" ht="12.75" customHeight="1">
      <c r="A2573" s="2">
        <v>2515</v>
      </c>
      <c r="B2573" s="3" t="s">
        <v>11078</v>
      </c>
      <c r="C2573" s="3" t="s">
        <v>11079</v>
      </c>
      <c r="D2573" s="3" t="s">
        <v>11080</v>
      </c>
      <c r="E2573" s="3" t="s">
        <v>11081</v>
      </c>
      <c r="G2573" s="190">
        <f>'BOX SECTION'!S153</f>
        <v>4.7254642700636937</v>
      </c>
      <c r="I2573" s="190">
        <f t="shared" si="48"/>
        <v>4.7254642700636937</v>
      </c>
    </row>
    <row r="2574" spans="1:9" ht="12.75" customHeight="1">
      <c r="A2574" s="2">
        <v>2516</v>
      </c>
      <c r="B2574" s="3" t="s">
        <v>11082</v>
      </c>
      <c r="C2574" s="3" t="s">
        <v>11083</v>
      </c>
      <c r="D2574" s="3" t="s">
        <v>11084</v>
      </c>
      <c r="E2574" s="3" t="s">
        <v>11085</v>
      </c>
      <c r="G2574" s="190">
        <f>'BOX SECTION'!S154</f>
        <v>5.6516715414012735</v>
      </c>
      <c r="I2574" s="190">
        <f t="shared" si="48"/>
        <v>5.6516715414012735</v>
      </c>
    </row>
    <row r="2575" spans="1:9" ht="12.75" customHeight="1">
      <c r="A2575" s="2">
        <v>2517</v>
      </c>
      <c r="B2575" s="3" t="s">
        <v>11086</v>
      </c>
      <c r="C2575" s="3" t="s">
        <v>11087</v>
      </c>
      <c r="D2575" s="3" t="s">
        <v>11088</v>
      </c>
      <c r="E2575" s="3" t="s">
        <v>11089</v>
      </c>
      <c r="G2575" s="190">
        <f>'BOX SECTION'!S156</f>
        <v>8.2159605248407619</v>
      </c>
      <c r="I2575" s="190">
        <f t="shared" si="48"/>
        <v>8.2159605248407619</v>
      </c>
    </row>
    <row r="2576" spans="1:9" ht="12.75" customHeight="1">
      <c r="A2576" s="2">
        <v>2518</v>
      </c>
      <c r="B2576" s="3" t="s">
        <v>11090</v>
      </c>
      <c r="C2576" s="3" t="s">
        <v>11091</v>
      </c>
      <c r="D2576" s="3" t="s">
        <v>11092</v>
      </c>
      <c r="E2576" s="3" t="s">
        <v>11093</v>
      </c>
      <c r="F2576" s="685" t="s">
        <v>14747</v>
      </c>
      <c r="I2576" s="190">
        <f t="shared" si="48"/>
        <v>0</v>
      </c>
    </row>
    <row r="2577" spans="1:9" ht="12.75" customHeight="1">
      <c r="A2577" s="2">
        <v>2519</v>
      </c>
      <c r="B2577" s="3" t="s">
        <v>11094</v>
      </c>
      <c r="C2577" s="3" t="s">
        <v>11095</v>
      </c>
      <c r="D2577" s="3" t="s">
        <v>11096</v>
      </c>
      <c r="E2577" s="3" t="s">
        <v>11097</v>
      </c>
      <c r="G2577" s="190">
        <f>'BOX SECTION'!S160</f>
        <v>3.8718765713121011</v>
      </c>
      <c r="I2577" s="190">
        <f t="shared" si="48"/>
        <v>3.8718765713121011</v>
      </c>
    </row>
    <row r="2578" spans="1:9" ht="12.75" customHeight="1">
      <c r="A2578" s="2">
        <v>2520</v>
      </c>
      <c r="B2578" s="3" t="s">
        <v>11098</v>
      </c>
      <c r="C2578" s="3" t="s">
        <v>11099</v>
      </c>
      <c r="D2578" s="3" t="s">
        <v>11100</v>
      </c>
      <c r="E2578" s="3" t="s">
        <v>11101</v>
      </c>
      <c r="G2578" s="190">
        <f>'BOX SECTION'!S161</f>
        <v>4.7254642700636937</v>
      </c>
      <c r="I2578" s="190">
        <f t="shared" si="48"/>
        <v>4.7254642700636937</v>
      </c>
    </row>
    <row r="2579" spans="1:9" ht="12.75" customHeight="1">
      <c r="A2579" s="2">
        <v>2521</v>
      </c>
      <c r="B2579" s="3" t="s">
        <v>11102</v>
      </c>
      <c r="C2579" s="3" t="s">
        <v>11103</v>
      </c>
      <c r="D2579" s="3" t="s">
        <v>11104</v>
      </c>
      <c r="E2579" s="3" t="s">
        <v>11105</v>
      </c>
      <c r="G2579" s="190">
        <f>'BOX SECTION'!S162</f>
        <v>5.6516715414012735</v>
      </c>
      <c r="I2579" s="190">
        <f t="shared" si="48"/>
        <v>5.6516715414012735</v>
      </c>
    </row>
    <row r="2580" spans="1:9" ht="12.75" customHeight="1">
      <c r="A2580" s="2">
        <v>2522</v>
      </c>
      <c r="B2580" s="3" t="s">
        <v>11106</v>
      </c>
      <c r="C2580" s="3" t="s">
        <v>11107</v>
      </c>
      <c r="D2580" s="3" t="s">
        <v>11108</v>
      </c>
      <c r="E2580" s="3" t="s">
        <v>11109</v>
      </c>
      <c r="G2580" s="190">
        <f>'BOX SECTION'!S164</f>
        <v>4.2540434947261145</v>
      </c>
      <c r="I2580" s="190">
        <f t="shared" si="48"/>
        <v>4.2540434947261145</v>
      </c>
    </row>
    <row r="2581" spans="1:9" ht="12.75" customHeight="1">
      <c r="A2581" s="2">
        <v>2523</v>
      </c>
      <c r="B2581" s="3" t="s">
        <v>11110</v>
      </c>
      <c r="C2581" s="3" t="s">
        <v>11111</v>
      </c>
      <c r="D2581" s="3" t="s">
        <v>11112</v>
      </c>
      <c r="E2581" s="3" t="s">
        <v>11113</v>
      </c>
      <c r="G2581" s="190">
        <f>'BOX SECTION'!S165</f>
        <v>5.039989796178344</v>
      </c>
      <c r="I2581" s="190">
        <f t="shared" ref="I2581:I2650" si="50">IF(F2581="KZ",0,G2581+H2581)</f>
        <v>5.039989796178344</v>
      </c>
    </row>
    <row r="2582" spans="1:9" ht="12.75" customHeight="1">
      <c r="A2582" s="2">
        <v>2524</v>
      </c>
      <c r="B2582" s="3" t="s">
        <v>11114</v>
      </c>
      <c r="C2582" s="3" t="s">
        <v>11115</v>
      </c>
      <c r="D2582" s="3" t="s">
        <v>11116</v>
      </c>
      <c r="E2582" s="3" t="s">
        <v>11117</v>
      </c>
      <c r="G2582" s="190">
        <f>'BOX SECTION'!S166</f>
        <v>6.0284772891719731</v>
      </c>
      <c r="I2582" s="190">
        <f t="shared" si="50"/>
        <v>6.0284772891719731</v>
      </c>
    </row>
    <row r="2583" spans="1:9" ht="12.75" customHeight="1">
      <c r="A2583" s="2">
        <v>2525</v>
      </c>
      <c r="B2583" s="3" t="s">
        <v>11118</v>
      </c>
      <c r="C2583" s="3" t="s">
        <v>11119</v>
      </c>
      <c r="D2583" s="3" t="s">
        <v>11120</v>
      </c>
      <c r="E2583" s="3" t="s">
        <v>11121</v>
      </c>
      <c r="G2583" s="190">
        <f>'BOX SECTION'!S167</f>
        <v>8.7442550828025478</v>
      </c>
      <c r="I2583" s="190">
        <f t="shared" si="50"/>
        <v>8.7442550828025478</v>
      </c>
    </row>
    <row r="2584" spans="1:9" ht="12.75" customHeight="1">
      <c r="A2584" s="2">
        <v>2526</v>
      </c>
      <c r="B2584" s="3" t="s">
        <v>11122</v>
      </c>
      <c r="C2584" s="3" t="s">
        <v>11123</v>
      </c>
      <c r="D2584" s="3" t="s">
        <v>11124</v>
      </c>
      <c r="E2584" s="3" t="s">
        <v>11125</v>
      </c>
      <c r="G2584" s="190">
        <f>'BOX SECTION'!S168</f>
        <v>4.4403005203566863</v>
      </c>
      <c r="I2584" s="190">
        <f t="shared" si="50"/>
        <v>4.4403005203566863</v>
      </c>
    </row>
    <row r="2585" spans="1:9" ht="12.75" customHeight="1">
      <c r="A2585" s="2">
        <v>2527</v>
      </c>
      <c r="B2585" s="3" t="s">
        <v>11126</v>
      </c>
      <c r="C2585" s="3" t="s">
        <v>11127</v>
      </c>
      <c r="D2585" s="3" t="s">
        <v>11128</v>
      </c>
      <c r="E2585" s="3" t="s">
        <v>11129</v>
      </c>
      <c r="G2585" s="190">
        <f>'BOX SECTION'!S169</f>
        <v>5.3497306089171976</v>
      </c>
      <c r="I2585" s="190">
        <f t="shared" si="50"/>
        <v>5.3497306089171976</v>
      </c>
    </row>
    <row r="2586" spans="1:9" ht="12.75" customHeight="1">
      <c r="A2586" s="2">
        <v>2528</v>
      </c>
      <c r="B2586" s="3" t="s">
        <v>11130</v>
      </c>
      <c r="C2586" s="3" t="s">
        <v>11131</v>
      </c>
      <c r="D2586" s="3" t="s">
        <v>11132</v>
      </c>
      <c r="E2586" s="3" t="s">
        <v>11133</v>
      </c>
      <c r="G2586" s="190">
        <f>'BOX SECTION'!S170</f>
        <v>6.3989034191082803</v>
      </c>
      <c r="I2586" s="190">
        <f t="shared" si="50"/>
        <v>6.3989034191082803</v>
      </c>
    </row>
    <row r="2587" spans="1:9" ht="12.75" customHeight="1">
      <c r="A2587" s="2">
        <v>2529</v>
      </c>
      <c r="B2587" s="3" t="s">
        <v>11134</v>
      </c>
      <c r="C2587" s="3" t="s">
        <v>11135</v>
      </c>
      <c r="D2587" s="3" t="s">
        <v>11136</v>
      </c>
      <c r="E2587" s="3" t="s">
        <v>11137</v>
      </c>
      <c r="G2587" s="190">
        <f>'BOX SECTION'!S171</f>
        <v>9.2942196076433099</v>
      </c>
      <c r="I2587" s="190">
        <f t="shared" si="50"/>
        <v>9.2942196076433099</v>
      </c>
    </row>
    <row r="2588" spans="1:9" ht="12.75" customHeight="1">
      <c r="A2588" s="2">
        <v>2530</v>
      </c>
      <c r="B2588" s="3" t="s">
        <v>11138</v>
      </c>
      <c r="C2588" s="3" t="s">
        <v>11139</v>
      </c>
      <c r="D2588" s="3" t="s">
        <v>11140</v>
      </c>
      <c r="E2588" s="3" t="s">
        <v>11141</v>
      </c>
      <c r="G2588" s="190">
        <f>'BOX SECTION'!S173</f>
        <v>7.2314435464968145</v>
      </c>
      <c r="I2588" s="190">
        <f t="shared" si="50"/>
        <v>7.2314435464968145</v>
      </c>
    </row>
    <row r="2589" spans="1:9" ht="12.75" customHeight="1">
      <c r="A2589" s="2">
        <v>2531</v>
      </c>
      <c r="B2589" s="3" t="s">
        <v>11142</v>
      </c>
      <c r="C2589" s="3" t="s">
        <v>11143</v>
      </c>
      <c r="D2589" s="3" t="s">
        <v>11144</v>
      </c>
      <c r="E2589" s="3" t="s">
        <v>11145</v>
      </c>
      <c r="G2589" s="190">
        <f>'BOX SECTION'!S176</f>
        <v>4.5150530543694263</v>
      </c>
      <c r="I2589" s="190">
        <f t="shared" si="50"/>
        <v>4.5150530543694263</v>
      </c>
    </row>
    <row r="2590" spans="1:9" ht="12.75" customHeight="1">
      <c r="A2590" s="2">
        <v>2532</v>
      </c>
      <c r="B2590" s="3" t="s">
        <v>11146</v>
      </c>
      <c r="C2590" s="3" t="s">
        <v>11147</v>
      </c>
      <c r="D2590" s="3" t="s">
        <v>11148</v>
      </c>
      <c r="E2590" s="3" t="s">
        <v>11149</v>
      </c>
      <c r="G2590" s="190">
        <f>'BOX SECTION'!S177</f>
        <v>5.3497306089171976</v>
      </c>
      <c r="I2590" s="190">
        <f t="shared" si="50"/>
        <v>5.3497306089171976</v>
      </c>
    </row>
    <row r="2591" spans="1:9" ht="12.75" customHeight="1">
      <c r="A2591" s="2">
        <v>2533</v>
      </c>
      <c r="B2591" s="3" t="s">
        <v>11150</v>
      </c>
      <c r="C2591" s="3" t="s">
        <v>11151</v>
      </c>
      <c r="D2591" s="3" t="s">
        <v>11152</v>
      </c>
      <c r="E2591" s="3" t="s">
        <v>11153</v>
      </c>
      <c r="G2591" s="190">
        <f>'BOX SECTION'!S178</f>
        <v>6.3989034191082803</v>
      </c>
      <c r="I2591" s="190">
        <f t="shared" si="50"/>
        <v>6.3989034191082803</v>
      </c>
    </row>
    <row r="2592" spans="1:9" ht="12.75" customHeight="1">
      <c r="A2592" s="2">
        <v>2534</v>
      </c>
      <c r="B2592" s="3" t="s">
        <v>11154</v>
      </c>
      <c r="C2592" s="3" t="s">
        <v>11155</v>
      </c>
      <c r="D2592" s="3" t="s">
        <v>11156</v>
      </c>
      <c r="E2592" s="3" t="s">
        <v>11157</v>
      </c>
      <c r="G2592" s="190">
        <f>'BOX SECTION'!S181</f>
        <v>6.017761524840763</v>
      </c>
      <c r="I2592" s="190">
        <f t="shared" si="50"/>
        <v>6.017761524840763</v>
      </c>
    </row>
    <row r="2593" spans="1:9" ht="12.75" customHeight="1">
      <c r="A2593" s="2">
        <v>2535</v>
      </c>
      <c r="B2593" s="3" t="s">
        <v>11158</v>
      </c>
      <c r="C2593" s="3" t="s">
        <v>11159</v>
      </c>
      <c r="D2593" s="3" t="s">
        <v>11160</v>
      </c>
      <c r="E2593" s="3" t="s">
        <v>11161</v>
      </c>
      <c r="G2593" s="190">
        <f>'BOX SECTION'!S182</f>
        <v>7.2037368662420374</v>
      </c>
      <c r="I2593" s="190">
        <f t="shared" si="50"/>
        <v>7.2037368662420374</v>
      </c>
    </row>
    <row r="2594" spans="1:9" ht="12.75" customHeight="1">
      <c r="A2594" s="2">
        <v>2536</v>
      </c>
      <c r="B2594" s="3" t="s">
        <v>11162</v>
      </c>
      <c r="C2594" s="3" t="s">
        <v>11163</v>
      </c>
      <c r="D2594" s="3" t="s">
        <v>11164</v>
      </c>
      <c r="E2594" s="3" t="s">
        <v>11165</v>
      </c>
      <c r="G2594" s="190">
        <f>'BOX SECTION'!S184</f>
        <v>10.487866838216558</v>
      </c>
      <c r="I2594" s="190">
        <f t="shared" si="50"/>
        <v>10.487866838216558</v>
      </c>
    </row>
    <row r="2595" spans="1:9" ht="12.75" customHeight="1">
      <c r="A2595" s="2">
        <v>2537</v>
      </c>
      <c r="B2595" s="3" t="s">
        <v>11166</v>
      </c>
      <c r="C2595" s="3" t="s">
        <v>11167</v>
      </c>
      <c r="D2595" s="3" t="s">
        <v>11168</v>
      </c>
      <c r="E2595" s="3" t="s">
        <v>11169</v>
      </c>
      <c r="F2595" s="357" t="s">
        <v>14747</v>
      </c>
      <c r="I2595" s="190">
        <f t="shared" si="50"/>
        <v>0</v>
      </c>
    </row>
    <row r="2596" spans="1:9" ht="12.75" customHeight="1">
      <c r="A2596" s="2">
        <v>2538</v>
      </c>
      <c r="B2596" s="3" t="s">
        <v>11170</v>
      </c>
      <c r="C2596" s="3" t="s">
        <v>11171</v>
      </c>
      <c r="D2596" s="3" t="s">
        <v>11172</v>
      </c>
      <c r="E2596" s="3" t="s">
        <v>11173</v>
      </c>
      <c r="G2596" s="190">
        <f>'BOX SECTION'!S185</f>
        <v>6.7043678942675156</v>
      </c>
      <c r="I2596" s="190">
        <f t="shared" si="50"/>
        <v>6.7043678942675156</v>
      </c>
    </row>
    <row r="2597" spans="1:9" ht="12.75" customHeight="1">
      <c r="A2597" s="2">
        <v>2539</v>
      </c>
      <c r="B2597" s="3" t="s">
        <v>11174</v>
      </c>
      <c r="C2597" s="3" t="s">
        <v>11175</v>
      </c>
      <c r="D2597" s="3" t="s">
        <v>11176</v>
      </c>
      <c r="E2597" s="3" t="s">
        <v>11177</v>
      </c>
      <c r="G2597" s="190">
        <f>'BOX SECTION'!S186</f>
        <v>8.0330871847133754</v>
      </c>
      <c r="I2597" s="190">
        <f t="shared" si="50"/>
        <v>8.0330871847133754</v>
      </c>
    </row>
    <row r="2598" spans="1:9" ht="12.75" customHeight="1">
      <c r="A2598" s="2">
        <v>2540</v>
      </c>
      <c r="B2598" s="3" t="s">
        <v>11178</v>
      </c>
      <c r="C2598" s="3" t="s">
        <v>11179</v>
      </c>
      <c r="D2598" s="3" t="s">
        <v>11180</v>
      </c>
      <c r="E2598" s="3" t="s">
        <v>11181</v>
      </c>
      <c r="G2598" s="190">
        <f>'BOX SECTION'!S188</f>
        <v>11.717538175796177</v>
      </c>
      <c r="I2598" s="190">
        <f t="shared" si="50"/>
        <v>11.717538175796177</v>
      </c>
    </row>
    <row r="2599" spans="1:9" ht="12.75" customHeight="1">
      <c r="A2599" s="2">
        <v>2541</v>
      </c>
      <c r="B2599" s="3" t="s">
        <v>11182</v>
      </c>
      <c r="C2599" s="3" t="s">
        <v>11183</v>
      </c>
      <c r="D2599" s="3" t="s">
        <v>11184</v>
      </c>
      <c r="E2599" s="3" t="s">
        <v>11185</v>
      </c>
      <c r="G2599" s="190">
        <f>'BOX SECTION'!S189</f>
        <v>15.54534236942675</v>
      </c>
      <c r="I2599" s="190">
        <f t="shared" si="50"/>
        <v>15.54534236942675</v>
      </c>
    </row>
    <row r="2600" spans="1:9" ht="12.75" customHeight="1">
      <c r="A2600" s="2">
        <v>2542</v>
      </c>
      <c r="B2600" s="3" t="s">
        <v>11186</v>
      </c>
      <c r="C2600" s="3" t="s">
        <v>11187</v>
      </c>
      <c r="D2600" s="3" t="s">
        <v>11188</v>
      </c>
      <c r="E2600" s="3" t="s">
        <v>11189</v>
      </c>
      <c r="F2600" s="357" t="s">
        <v>14747</v>
      </c>
      <c r="I2600" s="190">
        <f t="shared" si="50"/>
        <v>0</v>
      </c>
    </row>
    <row r="2601" spans="1:9" ht="12.75" customHeight="1">
      <c r="B2601" s="3" t="s">
        <v>659</v>
      </c>
      <c r="C2601" s="3" t="s">
        <v>13337</v>
      </c>
      <c r="D2601" s="3" t="s">
        <v>660</v>
      </c>
      <c r="E2601" s="3" t="s">
        <v>13323</v>
      </c>
      <c r="F2601" s="685" t="s">
        <v>14747</v>
      </c>
    </row>
    <row r="2602" spans="1:9" ht="12.75" customHeight="1">
      <c r="A2602" s="2">
        <v>2543</v>
      </c>
      <c r="B2602" s="3" t="s">
        <v>11190</v>
      </c>
      <c r="C2602" s="3" t="s">
        <v>11191</v>
      </c>
      <c r="D2602" s="3" t="s">
        <v>11192</v>
      </c>
      <c r="E2602" s="3" t="s">
        <v>11193</v>
      </c>
      <c r="F2602" s="685" t="s">
        <v>14747</v>
      </c>
      <c r="I2602" s="190">
        <f t="shared" si="50"/>
        <v>0</v>
      </c>
    </row>
    <row r="2603" spans="1:9" ht="12.75" customHeight="1">
      <c r="B2603" s="3" t="s">
        <v>15099</v>
      </c>
      <c r="C2603" s="3" t="s">
        <v>4630</v>
      </c>
      <c r="D2603" s="3" t="s">
        <v>15098</v>
      </c>
      <c r="E2603" s="3" t="s">
        <v>2651</v>
      </c>
      <c r="G2603" s="190">
        <f>'BOX SECTION'!S193</f>
        <v>9.052671327388536</v>
      </c>
      <c r="I2603" s="190">
        <f t="shared" si="50"/>
        <v>9.052671327388536</v>
      </c>
    </row>
    <row r="2604" spans="1:9" ht="12.75" customHeight="1">
      <c r="B2604" s="3" t="s">
        <v>15082</v>
      </c>
      <c r="C2604" s="3" t="s">
        <v>4630</v>
      </c>
      <c r="D2604" s="3" t="s">
        <v>15083</v>
      </c>
      <c r="E2604" s="3" t="s">
        <v>2651</v>
      </c>
      <c r="G2604" s="190">
        <f>'BOX SECTION'!S194</f>
        <v>13.130937722292993</v>
      </c>
      <c r="I2604" s="190">
        <f t="shared" si="50"/>
        <v>13.130937722292993</v>
      </c>
    </row>
    <row r="2605" spans="1:9" ht="12.75" customHeight="1">
      <c r="A2605" s="2">
        <v>2544</v>
      </c>
      <c r="B2605" s="3" t="s">
        <v>11194</v>
      </c>
      <c r="C2605" s="3" t="s">
        <v>11195</v>
      </c>
      <c r="D2605" s="3" t="s">
        <v>11196</v>
      </c>
      <c r="E2605" s="3" t="s">
        <v>11197</v>
      </c>
      <c r="G2605" s="190">
        <f>'BOX SECTION'!S196</f>
        <v>14.206665691719747</v>
      </c>
      <c r="I2605" s="190">
        <f t="shared" si="50"/>
        <v>14.206665691719747</v>
      </c>
    </row>
    <row r="2606" spans="1:9" ht="12.75" customHeight="1">
      <c r="B2606" s="3" t="s">
        <v>15101</v>
      </c>
      <c r="C2606" s="3" t="s">
        <v>4630</v>
      </c>
      <c r="D2606" s="3" t="s">
        <v>15102</v>
      </c>
      <c r="E2606" s="3" t="s">
        <v>2651</v>
      </c>
      <c r="G2606" s="190">
        <f>'BOX SECTION'!S198</f>
        <v>8.4965345222929933</v>
      </c>
      <c r="I2606" s="190">
        <f t="shared" si="50"/>
        <v>8.4965345222929933</v>
      </c>
    </row>
    <row r="2607" spans="1:9" ht="12.75" customHeight="1">
      <c r="A2607" s="2">
        <v>2545</v>
      </c>
      <c r="B2607" s="3" t="s">
        <v>11198</v>
      </c>
      <c r="C2607" s="3" t="s">
        <v>11199</v>
      </c>
      <c r="D2607" s="3" t="s">
        <v>11200</v>
      </c>
      <c r="E2607" s="3" t="s">
        <v>11201</v>
      </c>
      <c r="G2607" s="190">
        <f>'BOX SECTION'!S200</f>
        <v>9.7827675515923573</v>
      </c>
      <c r="I2607" s="190">
        <f t="shared" si="50"/>
        <v>9.7827675515923573</v>
      </c>
    </row>
    <row r="2608" spans="1:9" ht="12.75" customHeight="1">
      <c r="A2608" s="2">
        <v>2546</v>
      </c>
      <c r="B2608" s="3" t="s">
        <v>11202</v>
      </c>
      <c r="C2608" s="3" t="s">
        <v>11203</v>
      </c>
      <c r="D2608" s="3" t="s">
        <v>11204</v>
      </c>
      <c r="E2608" s="3" t="s">
        <v>11205</v>
      </c>
      <c r="G2608" s="190">
        <f>'BOX SECTION'!S202</f>
        <v>8.2183050343949038</v>
      </c>
      <c r="I2608" s="190">
        <f t="shared" si="50"/>
        <v>8.2183050343949038</v>
      </c>
    </row>
    <row r="2609" spans="1:9" ht="12.75" customHeight="1">
      <c r="A2609" s="2">
        <v>2547</v>
      </c>
      <c r="B2609" s="3" t="s">
        <v>11206</v>
      </c>
      <c r="C2609" s="3" t="s">
        <v>11207</v>
      </c>
      <c r="D2609" s="3" t="s">
        <v>11208</v>
      </c>
      <c r="E2609" s="3" t="s">
        <v>11209</v>
      </c>
      <c r="G2609" s="190">
        <f>'BOX SECTION'!S203</f>
        <v>9.6917878216560496</v>
      </c>
      <c r="I2609" s="190">
        <f t="shared" si="50"/>
        <v>9.6917878216560496</v>
      </c>
    </row>
    <row r="2610" spans="1:9" ht="12.75" customHeight="1">
      <c r="A2610" s="2">
        <v>2548</v>
      </c>
      <c r="B2610" s="3" t="s">
        <v>11210</v>
      </c>
      <c r="C2610" s="3" t="s">
        <v>11211</v>
      </c>
      <c r="D2610" s="3" t="s">
        <v>11212</v>
      </c>
      <c r="E2610" s="3" t="s">
        <v>11213</v>
      </c>
      <c r="G2610" s="190">
        <f>'BOX SECTION'!S205</f>
        <v>14.17688085095541</v>
      </c>
      <c r="I2610" s="190">
        <f t="shared" si="50"/>
        <v>14.17688085095541</v>
      </c>
    </row>
    <row r="2611" spans="1:9" ht="12.75" customHeight="1">
      <c r="A2611" s="2">
        <v>2549</v>
      </c>
      <c r="B2611" s="3" t="s">
        <v>11214</v>
      </c>
      <c r="C2611" s="3" t="s">
        <v>11215</v>
      </c>
      <c r="D2611" s="3" t="s">
        <v>11216</v>
      </c>
      <c r="E2611" s="3" t="s">
        <v>11217</v>
      </c>
      <c r="G2611" s="190">
        <f>'BOX SECTION'!S206</f>
        <v>18.862743643312101</v>
      </c>
      <c r="I2611" s="190">
        <f t="shared" si="50"/>
        <v>18.862743643312101</v>
      </c>
    </row>
    <row r="2612" spans="1:9" ht="12.75" customHeight="1">
      <c r="A2612" s="2">
        <v>2550</v>
      </c>
      <c r="B2612" s="3" t="s">
        <v>11218</v>
      </c>
      <c r="C2612" s="3" t="s">
        <v>11219</v>
      </c>
      <c r="D2612" s="3" t="s">
        <v>11220</v>
      </c>
      <c r="E2612" s="3" t="s">
        <v>11221</v>
      </c>
      <c r="G2612" s="190">
        <f>'BOX SECTION'!S209</f>
        <v>11.24952462675159</v>
      </c>
      <c r="I2612" s="190">
        <f t="shared" si="50"/>
        <v>11.24952462675159</v>
      </c>
    </row>
    <row r="2613" spans="1:9" ht="12.75" customHeight="1">
      <c r="A2613" s="2">
        <v>2551</v>
      </c>
      <c r="B2613" s="3" t="s">
        <v>11222</v>
      </c>
      <c r="C2613" s="3" t="s">
        <v>11223</v>
      </c>
      <c r="D2613" s="3" t="s">
        <v>11224</v>
      </c>
      <c r="E2613" s="3" t="s">
        <v>11225</v>
      </c>
      <c r="G2613" s="190">
        <f>'BOX SECTION'!S210</f>
        <v>16.185871949044582</v>
      </c>
      <c r="I2613" s="190">
        <f t="shared" si="50"/>
        <v>16.185871949044582</v>
      </c>
    </row>
    <row r="2614" spans="1:9" ht="12.75" customHeight="1">
      <c r="A2614" s="2">
        <v>2552</v>
      </c>
      <c r="B2614" s="3" t="s">
        <v>11226</v>
      </c>
      <c r="C2614" s="3" t="s">
        <v>11227</v>
      </c>
      <c r="D2614" s="3" t="s">
        <v>11228</v>
      </c>
      <c r="E2614" s="3" t="s">
        <v>11229</v>
      </c>
      <c r="G2614" s="190">
        <f>'BOX SECTION'!S214</f>
        <v>11.394144183439488</v>
      </c>
      <c r="I2614" s="190">
        <f t="shared" si="50"/>
        <v>11.394144183439488</v>
      </c>
    </row>
    <row r="2615" spans="1:9" ht="12.75" customHeight="1">
      <c r="A2615" s="2">
        <v>2553</v>
      </c>
      <c r="B2615" s="3" t="s">
        <v>11230</v>
      </c>
      <c r="C2615" s="3" t="s">
        <v>11231</v>
      </c>
      <c r="D2615" s="3" t="s">
        <v>11232</v>
      </c>
      <c r="E2615" s="3" t="s">
        <v>11233</v>
      </c>
      <c r="G2615" s="190">
        <f>'BOX SECTION'!S215</f>
        <v>16.70095591337579</v>
      </c>
      <c r="I2615" s="190">
        <f t="shared" si="50"/>
        <v>16.70095591337579</v>
      </c>
    </row>
    <row r="2616" spans="1:9" ht="12.75" customHeight="1">
      <c r="A2616" s="2">
        <v>2554</v>
      </c>
      <c r="B2616" s="3" t="s">
        <v>11234</v>
      </c>
      <c r="C2616" s="3" t="s">
        <v>11235</v>
      </c>
      <c r="D2616" s="3" t="s">
        <v>11236</v>
      </c>
      <c r="E2616" s="3" t="s">
        <v>11237</v>
      </c>
      <c r="G2616" s="190">
        <f>'BOX SECTION'!S216</f>
        <v>22.180144917197453</v>
      </c>
      <c r="I2616" s="190">
        <f t="shared" si="50"/>
        <v>22.180144917197453</v>
      </c>
    </row>
    <row r="2617" spans="1:9" ht="12.75" customHeight="1">
      <c r="B2617" s="3" t="s">
        <v>15205</v>
      </c>
      <c r="C2617" s="3" t="s">
        <v>4630</v>
      </c>
      <c r="D2617" s="3" t="s">
        <v>15206</v>
      </c>
      <c r="E2617" s="3" t="s">
        <v>2651</v>
      </c>
      <c r="G2617" s="190">
        <f>'BOX SECTION'!S218</f>
        <v>10.549138282802547</v>
      </c>
      <c r="I2617" s="190">
        <f t="shared" si="50"/>
        <v>10.549138282802547</v>
      </c>
    </row>
    <row r="2618" spans="1:9" ht="12.75" customHeight="1">
      <c r="A2618" s="2">
        <v>2555</v>
      </c>
      <c r="B2618" s="3" t="s">
        <v>11238</v>
      </c>
      <c r="C2618" s="3" t="s">
        <v>11239</v>
      </c>
      <c r="D2618" s="3" t="s">
        <v>11240</v>
      </c>
      <c r="E2618" s="3" t="s">
        <v>11241</v>
      </c>
      <c r="F2618" s="357" t="s">
        <v>14747</v>
      </c>
      <c r="I2618" s="190">
        <f t="shared" si="50"/>
        <v>0</v>
      </c>
    </row>
    <row r="2619" spans="1:9" ht="12.75" customHeight="1">
      <c r="A2619" s="2">
        <v>2556</v>
      </c>
      <c r="B2619" s="3" t="s">
        <v>7751</v>
      </c>
      <c r="C2619" s="3" t="s">
        <v>7752</v>
      </c>
      <c r="D2619" s="3" t="s">
        <v>7753</v>
      </c>
      <c r="E2619" s="3" t="s">
        <v>7754</v>
      </c>
      <c r="G2619" s="190">
        <f>'BOX SECTION'!S222</f>
        <v>11.394144183439488</v>
      </c>
      <c r="I2619" s="190">
        <f t="shared" si="50"/>
        <v>11.394144183439488</v>
      </c>
    </row>
    <row r="2620" spans="1:9" ht="12.75" customHeight="1">
      <c r="A2620" s="2">
        <v>2557</v>
      </c>
      <c r="B2620" s="3" t="s">
        <v>7755</v>
      </c>
      <c r="C2620" s="3" t="s">
        <v>7756</v>
      </c>
      <c r="D2620" s="3" t="s">
        <v>7757</v>
      </c>
      <c r="E2620" s="3" t="s">
        <v>7758</v>
      </c>
      <c r="F2620" s="685" t="s">
        <v>14747</v>
      </c>
      <c r="I2620" s="190">
        <f t="shared" si="50"/>
        <v>0</v>
      </c>
    </row>
    <row r="2621" spans="1:9" ht="12.75" customHeight="1">
      <c r="A2621" s="2">
        <v>2558</v>
      </c>
      <c r="B2621" s="3" t="s">
        <v>7759</v>
      </c>
      <c r="C2621" s="3" t="s">
        <v>7760</v>
      </c>
      <c r="D2621" s="3" t="s">
        <v>7761</v>
      </c>
      <c r="E2621" s="3" t="s">
        <v>7762</v>
      </c>
      <c r="G2621" s="190">
        <f>'BOX SECTION'!S223</f>
        <v>16.70095591337579</v>
      </c>
      <c r="I2621" s="190">
        <f t="shared" si="50"/>
        <v>16.70095591337579</v>
      </c>
    </row>
    <row r="2622" spans="1:9" ht="12.75" customHeight="1">
      <c r="A2622" s="2">
        <v>2559</v>
      </c>
      <c r="B2622" s="3" t="s">
        <v>7763</v>
      </c>
      <c r="C2622" s="3" t="s">
        <v>7764</v>
      </c>
      <c r="D2622" s="3" t="s">
        <v>7765</v>
      </c>
      <c r="E2622" s="3" t="s">
        <v>7766</v>
      </c>
      <c r="G2622" s="190">
        <f>'BOX SECTION'!S224</f>
        <v>22.180144917197453</v>
      </c>
      <c r="I2622" s="190">
        <f t="shared" si="50"/>
        <v>22.180144917197453</v>
      </c>
    </row>
    <row r="2623" spans="1:9" ht="12.75" customHeight="1">
      <c r="A2623" s="2">
        <v>2560</v>
      </c>
      <c r="B2623" s="3" t="s">
        <v>7767</v>
      </c>
      <c r="C2623" s="3" t="s">
        <v>7768</v>
      </c>
      <c r="D2623" s="3" t="s">
        <v>7769</v>
      </c>
      <c r="E2623" s="3" t="s">
        <v>7770</v>
      </c>
      <c r="G2623" s="190">
        <f>'BOX SECTION'!S226</f>
        <v>12.226684310828023</v>
      </c>
      <c r="I2623" s="190">
        <f t="shared" si="50"/>
        <v>12.226684310828023</v>
      </c>
    </row>
    <row r="2624" spans="1:9" ht="12.75" customHeight="1">
      <c r="A2624" s="2">
        <v>2561</v>
      </c>
      <c r="B2624" s="3" t="s">
        <v>7771</v>
      </c>
      <c r="C2624" s="3" t="s">
        <v>7772</v>
      </c>
      <c r="D2624" s="3" t="s">
        <v>7773</v>
      </c>
      <c r="E2624" s="3" t="s">
        <v>7774</v>
      </c>
      <c r="G2624" s="190">
        <f>'BOX SECTION'!S227</f>
        <v>17.935411964331205</v>
      </c>
      <c r="I2624" s="190">
        <f t="shared" si="50"/>
        <v>17.935411964331205</v>
      </c>
    </row>
    <row r="2625" spans="1:9" ht="12.75" customHeight="1">
      <c r="A2625" s="2">
        <v>2562</v>
      </c>
      <c r="B2625" s="3" t="s">
        <v>7775</v>
      </c>
      <c r="C2625" s="3" t="s">
        <v>7776</v>
      </c>
      <c r="D2625" s="3" t="s">
        <v>7777</v>
      </c>
      <c r="E2625" s="3" t="s">
        <v>7778</v>
      </c>
      <c r="G2625" s="190">
        <f>'BOX SECTION'!S228</f>
        <v>23.838845554140125</v>
      </c>
      <c r="I2625" s="190">
        <f t="shared" si="50"/>
        <v>23.838845554140125</v>
      </c>
    </row>
    <row r="2626" spans="1:9" ht="12.75" customHeight="1">
      <c r="A2626" s="2">
        <v>2563</v>
      </c>
      <c r="B2626" s="3" t="s">
        <v>7779</v>
      </c>
      <c r="C2626" s="3" t="s">
        <v>7780</v>
      </c>
      <c r="D2626" s="3" t="s">
        <v>7781</v>
      </c>
      <c r="E2626" s="3" t="s">
        <v>7782</v>
      </c>
      <c r="G2626" s="190">
        <f>'BOX SECTION'!S229</f>
        <v>29.699752611464962</v>
      </c>
      <c r="I2626" s="190">
        <f t="shared" si="50"/>
        <v>29.699752611464962</v>
      </c>
    </row>
    <row r="2627" spans="1:9" ht="12.75" customHeight="1">
      <c r="A2627" s="2">
        <v>2564</v>
      </c>
      <c r="B2627" s="3" t="s">
        <v>7783</v>
      </c>
      <c r="C2627" s="3" t="s">
        <v>7784</v>
      </c>
      <c r="D2627" s="3" t="s">
        <v>7785</v>
      </c>
      <c r="E2627" s="3" t="s">
        <v>7786</v>
      </c>
      <c r="G2627" s="190">
        <f>'BOX SECTION'!S231</f>
        <v>13.059224438216559</v>
      </c>
      <c r="I2627" s="190">
        <f t="shared" si="50"/>
        <v>13.059224438216559</v>
      </c>
    </row>
    <row r="2628" spans="1:9" ht="12.75" customHeight="1">
      <c r="A2628" s="2">
        <v>2565</v>
      </c>
      <c r="B2628" s="3" t="s">
        <v>7787</v>
      </c>
      <c r="C2628" s="3" t="s">
        <v>7788</v>
      </c>
      <c r="D2628" s="3" t="s">
        <v>7789</v>
      </c>
      <c r="E2628" s="3" t="s">
        <v>7790</v>
      </c>
      <c r="G2628" s="190">
        <f>'BOX SECTION'!S232</f>
        <v>19.169868015286617</v>
      </c>
      <c r="I2628" s="190">
        <f t="shared" si="50"/>
        <v>19.169868015286617</v>
      </c>
    </row>
    <row r="2629" spans="1:9" ht="12.75" customHeight="1">
      <c r="A2629" s="2">
        <v>2566</v>
      </c>
      <c r="B2629" s="3" t="s">
        <v>7791</v>
      </c>
      <c r="C2629" s="3" t="s">
        <v>7792</v>
      </c>
      <c r="D2629" s="3" t="s">
        <v>7793</v>
      </c>
      <c r="E2629" s="3" t="s">
        <v>7794</v>
      </c>
      <c r="G2629" s="190">
        <f>'BOX SECTION'!S233</f>
        <v>25.497546191082805</v>
      </c>
      <c r="I2629" s="190">
        <f t="shared" si="50"/>
        <v>25.497546191082805</v>
      </c>
    </row>
    <row r="2630" spans="1:9" ht="12.75" customHeight="1">
      <c r="B2630" s="3" t="s">
        <v>15178</v>
      </c>
      <c r="C2630" s="3" t="s">
        <v>4630</v>
      </c>
      <c r="D2630" s="3" t="s">
        <v>15179</v>
      </c>
      <c r="E2630" s="3" t="s">
        <v>2651</v>
      </c>
      <c r="G2630" s="190">
        <f>'BOX SECTION'!S234</f>
        <v>31.910409808917194</v>
      </c>
      <c r="I2630" s="190">
        <f t="shared" si="50"/>
        <v>31.910409808917194</v>
      </c>
    </row>
    <row r="2631" spans="1:9" ht="12.75" customHeight="1">
      <c r="A2631" s="2">
        <v>2567</v>
      </c>
      <c r="B2631" s="3" t="s">
        <v>7795</v>
      </c>
      <c r="C2631" s="3" t="s">
        <v>7796</v>
      </c>
      <c r="D2631" s="3" t="s">
        <v>7797</v>
      </c>
      <c r="E2631" s="3" t="s">
        <v>7798</v>
      </c>
      <c r="G2631" s="190">
        <f>'BOX SECTION'!S236</f>
        <v>15.006379495541397</v>
      </c>
      <c r="I2631" s="190">
        <f t="shared" si="50"/>
        <v>15.006379495541397</v>
      </c>
    </row>
    <row r="2632" spans="1:9" ht="12.75" customHeight="1">
      <c r="A2632" s="2">
        <v>2568</v>
      </c>
      <c r="B2632" s="3" t="s">
        <v>7799</v>
      </c>
      <c r="C2632" s="3" t="s">
        <v>7800</v>
      </c>
      <c r="D2632" s="3" t="s">
        <v>7801</v>
      </c>
      <c r="E2632" s="3" t="s">
        <v>7802</v>
      </c>
      <c r="G2632" s="190">
        <f>'BOX SECTION'!S237</f>
        <v>22.058136321019102</v>
      </c>
      <c r="I2632" s="190">
        <f t="shared" si="50"/>
        <v>22.058136321019102</v>
      </c>
    </row>
    <row r="2633" spans="1:9" ht="12.75" customHeight="1">
      <c r="A2633" s="2">
        <v>2569</v>
      </c>
      <c r="B2633" s="3" t="s">
        <v>7803</v>
      </c>
      <c r="C2633" s="3" t="s">
        <v>7804</v>
      </c>
      <c r="D2633" s="3" t="s">
        <v>7805</v>
      </c>
      <c r="E2633" s="3" t="s">
        <v>7806</v>
      </c>
      <c r="G2633" s="190">
        <f>'BOX SECTION'!S238</f>
        <v>29.36908107006369</v>
      </c>
      <c r="I2633" s="190">
        <f t="shared" si="50"/>
        <v>29.36908107006369</v>
      </c>
    </row>
    <row r="2634" spans="1:9" ht="12.75" customHeight="1">
      <c r="A2634" s="2">
        <v>2570</v>
      </c>
      <c r="B2634" s="3" t="s">
        <v>7807</v>
      </c>
      <c r="C2634" s="3" t="s">
        <v>7808</v>
      </c>
      <c r="D2634" s="3" t="s">
        <v>7809</v>
      </c>
      <c r="E2634" s="3" t="s">
        <v>7810</v>
      </c>
      <c r="G2634" s="190">
        <f>'BOX SECTION'!S241</f>
        <v>13.059224438216559</v>
      </c>
      <c r="I2634" s="190">
        <f t="shared" si="50"/>
        <v>13.059224438216559</v>
      </c>
    </row>
    <row r="2635" spans="1:9" ht="12.75" customHeight="1">
      <c r="A2635" s="2">
        <v>2571</v>
      </c>
      <c r="B2635" s="3" t="s">
        <v>7811</v>
      </c>
      <c r="C2635" s="3" t="s">
        <v>7812</v>
      </c>
      <c r="D2635" s="3" t="s">
        <v>7813</v>
      </c>
      <c r="E2635" s="3" t="s">
        <v>7814</v>
      </c>
      <c r="G2635" s="190">
        <f>'BOX SECTION'!S242</f>
        <v>19.169868015286617</v>
      </c>
      <c r="I2635" s="190">
        <f t="shared" si="50"/>
        <v>19.169868015286617</v>
      </c>
    </row>
    <row r="2636" spans="1:9" ht="12.75" customHeight="1">
      <c r="A2636" s="2">
        <v>2572</v>
      </c>
      <c r="B2636" s="3" t="s">
        <v>7815</v>
      </c>
      <c r="C2636" s="3" t="s">
        <v>7816</v>
      </c>
      <c r="D2636" s="3" t="s">
        <v>7817</v>
      </c>
      <c r="E2636" s="3" t="s">
        <v>7818</v>
      </c>
      <c r="G2636" s="190">
        <f>'BOX SECTION'!S244</f>
        <v>14.724304692993629</v>
      </c>
      <c r="I2636" s="190">
        <f t="shared" si="50"/>
        <v>14.724304692993629</v>
      </c>
    </row>
    <row r="2637" spans="1:9" ht="12.75" customHeight="1">
      <c r="A2637" s="2">
        <v>2573</v>
      </c>
      <c r="B2637" s="3" t="s">
        <v>7819</v>
      </c>
      <c r="C2637" s="3" t="s">
        <v>7820</v>
      </c>
      <c r="D2637" s="3" t="s">
        <v>7821</v>
      </c>
      <c r="E2637" s="3" t="s">
        <v>7822</v>
      </c>
      <c r="G2637" s="190">
        <f>'BOX SECTION'!S245</f>
        <v>21.638780117197445</v>
      </c>
      <c r="I2637" s="190">
        <f t="shared" si="50"/>
        <v>21.638780117197445</v>
      </c>
    </row>
    <row r="2638" spans="1:9" ht="12.75" customHeight="1">
      <c r="A2638" s="2">
        <v>2574</v>
      </c>
      <c r="B2638" s="3" t="s">
        <v>7823</v>
      </c>
      <c r="C2638" s="3" t="s">
        <v>7824</v>
      </c>
      <c r="D2638" s="3" t="s">
        <v>7825</v>
      </c>
      <c r="E2638" s="3" t="s">
        <v>7826</v>
      </c>
      <c r="G2638" s="190">
        <f>'BOX SECTION'!S246</f>
        <v>28.814947464968149</v>
      </c>
      <c r="I2638" s="190">
        <f t="shared" si="50"/>
        <v>28.814947464968149</v>
      </c>
    </row>
    <row r="2639" spans="1:9" ht="12.75" customHeight="1">
      <c r="A2639" s="2">
        <v>2575</v>
      </c>
      <c r="B2639" s="3" t="s">
        <v>7827</v>
      </c>
      <c r="C2639" s="3" t="s">
        <v>7828</v>
      </c>
      <c r="D2639" s="3" t="s">
        <v>7829</v>
      </c>
      <c r="E2639" s="3" t="s">
        <v>7830</v>
      </c>
      <c r="G2639" s="190">
        <f>'BOX SECTION'!S249</f>
        <v>16.389384947770701</v>
      </c>
      <c r="I2639" s="190">
        <f t="shared" si="50"/>
        <v>16.389384947770701</v>
      </c>
    </row>
    <row r="2640" spans="1:9" ht="12.75" customHeight="1">
      <c r="A2640" s="2">
        <v>2576</v>
      </c>
      <c r="B2640" s="3" t="s">
        <v>7831</v>
      </c>
      <c r="C2640" s="3" t="s">
        <v>7832</v>
      </c>
      <c r="D2640" s="3" t="s">
        <v>7833</v>
      </c>
      <c r="E2640" s="3" t="s">
        <v>7834</v>
      </c>
      <c r="G2640" s="190">
        <f>'BOX SECTION'!S250</f>
        <v>24.107692219108277</v>
      </c>
      <c r="I2640" s="190">
        <f t="shared" si="50"/>
        <v>24.107692219108277</v>
      </c>
    </row>
    <row r="2641" spans="1:9" ht="12.75" customHeight="1">
      <c r="A2641" s="2">
        <v>2577</v>
      </c>
      <c r="B2641" s="3" t="s">
        <v>7835</v>
      </c>
      <c r="C2641" s="3" t="s">
        <v>7836</v>
      </c>
      <c r="D2641" s="3" t="s">
        <v>7837</v>
      </c>
      <c r="E2641" s="3" t="s">
        <v>7838</v>
      </c>
      <c r="G2641" s="190">
        <f>'BOX SECTION'!S251</f>
        <v>32.132348738853501</v>
      </c>
      <c r="I2641" s="190">
        <f t="shared" si="50"/>
        <v>32.132348738853501</v>
      </c>
    </row>
    <row r="2642" spans="1:9" ht="12.75" customHeight="1">
      <c r="A2642" s="2">
        <v>2578</v>
      </c>
      <c r="B2642" s="3" t="s">
        <v>7839</v>
      </c>
      <c r="C2642" s="3" t="s">
        <v>7840</v>
      </c>
      <c r="D2642" s="3" t="s">
        <v>7841</v>
      </c>
      <c r="E2642" s="3" t="s">
        <v>7842</v>
      </c>
      <c r="F2642" s="357" t="s">
        <v>14747</v>
      </c>
      <c r="I2642" s="190">
        <f t="shared" si="50"/>
        <v>0</v>
      </c>
    </row>
    <row r="2643" spans="1:9" ht="12.75" customHeight="1">
      <c r="A2643" s="2">
        <v>2579</v>
      </c>
      <c r="B2643" s="3" t="s">
        <v>7843</v>
      </c>
      <c r="C2643" s="3" t="s">
        <v>7844</v>
      </c>
      <c r="D2643" s="3" t="s">
        <v>7845</v>
      </c>
      <c r="E2643" s="3" t="s">
        <v>7846</v>
      </c>
      <c r="G2643" s="190">
        <f>'BOX SECTION'!S266</f>
        <v>22.678163403821653</v>
      </c>
      <c r="I2643" s="190">
        <f t="shared" si="50"/>
        <v>22.678163403821653</v>
      </c>
    </row>
    <row r="2644" spans="1:9" ht="12.75" customHeight="1">
      <c r="A2644" s="2">
        <v>2580</v>
      </c>
      <c r="B2644" s="3" t="s">
        <v>7847</v>
      </c>
      <c r="C2644" s="3" t="s">
        <v>7848</v>
      </c>
      <c r="D2644" s="3" t="s">
        <v>7849</v>
      </c>
      <c r="E2644" s="3" t="s">
        <v>7850</v>
      </c>
      <c r="G2644" s="190">
        <f>'BOX SECTION'!S267</f>
        <v>31.218886349044578</v>
      </c>
      <c r="I2644" s="190">
        <f t="shared" si="50"/>
        <v>31.218886349044578</v>
      </c>
    </row>
    <row r="2645" spans="1:9" ht="12.75" customHeight="1">
      <c r="A2645" s="2">
        <v>2581</v>
      </c>
      <c r="B2645" s="3" t="s">
        <v>7851</v>
      </c>
      <c r="C2645" s="3" t="s">
        <v>7852</v>
      </c>
      <c r="D2645" s="3" t="s">
        <v>7853</v>
      </c>
      <c r="E2645" s="3" t="s">
        <v>7854</v>
      </c>
      <c r="G2645" s="190">
        <f>'BOX SECTION'!S268</f>
        <v>41.825208336305721</v>
      </c>
      <c r="I2645" s="190">
        <f t="shared" si="50"/>
        <v>41.825208336305721</v>
      </c>
    </row>
    <row r="2646" spans="1:9" ht="12.75" customHeight="1">
      <c r="A2646" s="2">
        <v>2582</v>
      </c>
      <c r="B2646" s="3" t="s">
        <v>7855</v>
      </c>
      <c r="C2646" s="3" t="s">
        <v>7856</v>
      </c>
      <c r="D2646" s="3" t="s">
        <v>7857</v>
      </c>
      <c r="E2646" s="3" t="s">
        <v>7858</v>
      </c>
      <c r="G2646" s="190">
        <f>'BOX SECTION'!S269</f>
        <v>52.330928535031845</v>
      </c>
      <c r="I2646" s="190">
        <f t="shared" si="50"/>
        <v>52.330928535031845</v>
      </c>
    </row>
    <row r="2647" spans="1:9" ht="12.75" customHeight="1">
      <c r="A2647" s="2">
        <v>2583</v>
      </c>
      <c r="B2647" s="3" t="s">
        <v>7859</v>
      </c>
      <c r="C2647" s="3" t="s">
        <v>7860</v>
      </c>
      <c r="D2647" s="3" t="s">
        <v>7861</v>
      </c>
      <c r="E2647" s="3" t="s">
        <v>7862</v>
      </c>
      <c r="G2647" s="190">
        <f>'BOX SECTION'!S261</f>
        <v>16.389384947770701</v>
      </c>
      <c r="I2647" s="190">
        <f t="shared" si="50"/>
        <v>16.389384947770701</v>
      </c>
    </row>
    <row r="2648" spans="1:9" ht="12.75" customHeight="1">
      <c r="A2648" s="2">
        <v>2584</v>
      </c>
      <c r="B2648" s="3" t="s">
        <v>7863</v>
      </c>
      <c r="C2648" s="3" t="s">
        <v>7864</v>
      </c>
      <c r="D2648" s="3" t="s">
        <v>7865</v>
      </c>
      <c r="E2648" s="3" t="s">
        <v>7866</v>
      </c>
      <c r="G2648" s="190">
        <f>'BOX SECTION'!S262</f>
        <v>24.107692219108277</v>
      </c>
      <c r="I2648" s="190">
        <f t="shared" si="50"/>
        <v>24.107692219108277</v>
      </c>
    </row>
    <row r="2649" spans="1:9" ht="12.75" customHeight="1">
      <c r="A2649" s="2">
        <v>2585</v>
      </c>
      <c r="B2649" s="3" t="s">
        <v>7867</v>
      </c>
      <c r="C2649" s="3" t="s">
        <v>7868</v>
      </c>
      <c r="D2649" s="3" t="s">
        <v>7869</v>
      </c>
      <c r="E2649" s="3" t="s">
        <v>7870</v>
      </c>
      <c r="G2649" s="190">
        <f>'BOX SECTION'!S263</f>
        <v>32.132348738853501</v>
      </c>
      <c r="I2649" s="190">
        <f t="shared" si="50"/>
        <v>32.132348738853501</v>
      </c>
    </row>
    <row r="2650" spans="1:9" ht="12.75" customHeight="1">
      <c r="A2650" s="2">
        <v>2586</v>
      </c>
      <c r="B2650" s="3" t="s">
        <v>7871</v>
      </c>
      <c r="C2650" s="3" t="s">
        <v>7872</v>
      </c>
      <c r="D2650" s="3" t="s">
        <v>7873</v>
      </c>
      <c r="E2650" s="3" t="s">
        <v>7874</v>
      </c>
      <c r="F2650" s="685" t="s">
        <v>14747</v>
      </c>
      <c r="I2650" s="190">
        <f t="shared" si="50"/>
        <v>0</v>
      </c>
    </row>
    <row r="2651" spans="1:9" ht="12.75" customHeight="1">
      <c r="A2651" s="2">
        <v>2587</v>
      </c>
      <c r="B2651" s="3" t="s">
        <v>7875</v>
      </c>
      <c r="C2651" s="3" t="s">
        <v>7876</v>
      </c>
      <c r="D2651" s="3" t="s">
        <v>7877</v>
      </c>
      <c r="E2651" s="3" t="s">
        <v>7878</v>
      </c>
      <c r="F2651" s="685" t="s">
        <v>14747</v>
      </c>
      <c r="I2651" s="190">
        <f t="shared" ref="I2651:I2714" si="51">IF(F2651="KZ",0,G2651+H2651)</f>
        <v>0</v>
      </c>
    </row>
    <row r="2652" spans="1:9" ht="12.75" customHeight="1">
      <c r="A2652" s="2">
        <v>2588</v>
      </c>
      <c r="B2652" s="3" t="s">
        <v>7879</v>
      </c>
      <c r="C2652" s="3" t="s">
        <v>7880</v>
      </c>
      <c r="D2652" s="3" t="s">
        <v>7881</v>
      </c>
      <c r="E2652" s="3" t="s">
        <v>7882</v>
      </c>
      <c r="F2652" s="685" t="s">
        <v>14747</v>
      </c>
      <c r="I2652" s="190">
        <f t="shared" si="51"/>
        <v>0</v>
      </c>
    </row>
    <row r="2653" spans="1:9" ht="12.75" customHeight="1">
      <c r="A2653" s="2">
        <v>2589</v>
      </c>
      <c r="B2653" s="3" t="s">
        <v>7883</v>
      </c>
      <c r="C2653" s="3" t="s">
        <v>7884</v>
      </c>
      <c r="D2653" s="3" t="s">
        <v>7885</v>
      </c>
      <c r="E2653" s="3" t="s">
        <v>7886</v>
      </c>
      <c r="F2653" s="685" t="s">
        <v>14747</v>
      </c>
      <c r="I2653" s="190">
        <f t="shared" si="51"/>
        <v>0</v>
      </c>
    </row>
    <row r="2654" spans="1:9" ht="12.75" customHeight="1">
      <c r="A2654" s="2">
        <v>2590</v>
      </c>
      <c r="B2654" s="3" t="s">
        <v>11378</v>
      </c>
      <c r="C2654" s="3" t="s">
        <v>11379</v>
      </c>
      <c r="D2654" s="3" t="s">
        <v>11380</v>
      </c>
      <c r="E2654" s="3" t="s">
        <v>11381</v>
      </c>
      <c r="F2654" s="357" t="s">
        <v>14747</v>
      </c>
      <c r="I2654" s="190">
        <f t="shared" si="51"/>
        <v>0</v>
      </c>
    </row>
    <row r="2655" spans="1:9" ht="12.75" customHeight="1">
      <c r="A2655" s="2">
        <v>2591</v>
      </c>
      <c r="B2655" s="3" t="s">
        <v>11382</v>
      </c>
      <c r="C2655" s="3" t="s">
        <v>11383</v>
      </c>
      <c r="D2655" s="3" t="s">
        <v>11384</v>
      </c>
      <c r="E2655" s="3" t="s">
        <v>11385</v>
      </c>
      <c r="F2655" s="685" t="s">
        <v>14747</v>
      </c>
      <c r="H2655" s="190">
        <v>40.83</v>
      </c>
      <c r="I2655" s="190">
        <f t="shared" si="51"/>
        <v>0</v>
      </c>
    </row>
    <row r="2656" spans="1:9" ht="12.75" customHeight="1">
      <c r="A2656" s="2">
        <v>2592</v>
      </c>
      <c r="B2656" s="3" t="s">
        <v>11386</v>
      </c>
      <c r="C2656" s="3" t="s">
        <v>11387</v>
      </c>
      <c r="D2656" s="3" t="s">
        <v>11388</v>
      </c>
      <c r="E2656" s="3" t="s">
        <v>11389</v>
      </c>
      <c r="F2656" s="685" t="s">
        <v>14747</v>
      </c>
      <c r="H2656" s="190">
        <v>54.15</v>
      </c>
      <c r="I2656" s="190">
        <f t="shared" si="51"/>
        <v>0</v>
      </c>
    </row>
    <row r="2657" spans="1:9" ht="12.75" customHeight="1">
      <c r="A2657" s="2">
        <v>2593</v>
      </c>
      <c r="B2657" s="3" t="s">
        <v>11390</v>
      </c>
      <c r="C2657" s="3" t="s">
        <v>11391</v>
      </c>
      <c r="D2657" s="3" t="s">
        <v>11392</v>
      </c>
      <c r="E2657" s="3" t="s">
        <v>11393</v>
      </c>
      <c r="F2657" s="685" t="s">
        <v>14747</v>
      </c>
      <c r="H2657" s="190">
        <v>68.03</v>
      </c>
      <c r="I2657" s="190">
        <f t="shared" si="51"/>
        <v>0</v>
      </c>
    </row>
    <row r="2658" spans="1:9" ht="12.75" customHeight="1">
      <c r="A2658" s="2">
        <v>2594</v>
      </c>
      <c r="B2658" s="3" t="s">
        <v>11394</v>
      </c>
      <c r="C2658" s="3" t="s">
        <v>11395</v>
      </c>
      <c r="D2658" s="3" t="s">
        <v>11396</v>
      </c>
      <c r="E2658" s="3" t="s">
        <v>11397</v>
      </c>
      <c r="F2658" s="357" t="s">
        <v>14747</v>
      </c>
      <c r="H2658" s="190">
        <v>80.63</v>
      </c>
      <c r="I2658" s="190">
        <f t="shared" si="51"/>
        <v>0</v>
      </c>
    </row>
    <row r="2659" spans="1:9" ht="12.75" customHeight="1">
      <c r="A2659" s="2">
        <v>2595</v>
      </c>
      <c r="B2659" s="3" t="s">
        <v>11398</v>
      </c>
      <c r="C2659" s="3" t="s">
        <v>11399</v>
      </c>
      <c r="D2659" s="3" t="s">
        <v>11400</v>
      </c>
      <c r="E2659" s="3" t="s">
        <v>11401</v>
      </c>
      <c r="F2659" s="357" t="s">
        <v>14747</v>
      </c>
      <c r="I2659" s="190">
        <f t="shared" si="51"/>
        <v>0</v>
      </c>
    </row>
    <row r="2660" spans="1:9" ht="12.75" customHeight="1">
      <c r="A2660" s="2">
        <v>2596</v>
      </c>
      <c r="B2660" s="3" t="s">
        <v>11402</v>
      </c>
      <c r="C2660" s="3" t="s">
        <v>11403</v>
      </c>
      <c r="D2660" s="3"/>
      <c r="E2660" s="3" t="s">
        <v>11404</v>
      </c>
      <c r="F2660" s="357" t="s">
        <v>14747</v>
      </c>
      <c r="I2660" s="190">
        <f t="shared" si="51"/>
        <v>0</v>
      </c>
    </row>
    <row r="2661" spans="1:9" ht="12.75" customHeight="1">
      <c r="A2661" s="2">
        <v>2597</v>
      </c>
      <c r="B2661" s="3" t="s">
        <v>11405</v>
      </c>
      <c r="C2661" s="3" t="s">
        <v>14918</v>
      </c>
      <c r="D2661" s="3" t="s">
        <v>14919</v>
      </c>
      <c r="E2661" s="3" t="s">
        <v>14920</v>
      </c>
      <c r="G2661" s="190">
        <f>'BOX SECTION'!V124</f>
        <v>4.5300314560509554</v>
      </c>
      <c r="I2661" s="190">
        <f t="shared" si="51"/>
        <v>4.5300314560509554</v>
      </c>
    </row>
    <row r="2662" spans="1:9" ht="12.75" customHeight="1">
      <c r="A2662" s="2">
        <v>2598</v>
      </c>
      <c r="B2662" s="3" t="s">
        <v>14921</v>
      </c>
      <c r="C2662" s="3" t="s">
        <v>14922</v>
      </c>
      <c r="D2662" s="3" t="s">
        <v>14923</v>
      </c>
      <c r="E2662" s="3" t="s">
        <v>14924</v>
      </c>
      <c r="G2662" s="190">
        <f>'BOX SECTION'!V127</f>
        <v>5.1419113681528659</v>
      </c>
      <c r="I2662" s="190">
        <f t="shared" si="51"/>
        <v>5.1419113681528659</v>
      </c>
    </row>
    <row r="2663" spans="1:9" ht="12.75" customHeight="1">
      <c r="A2663" s="2">
        <v>2599</v>
      </c>
      <c r="B2663" s="3" t="s">
        <v>14925</v>
      </c>
      <c r="C2663" s="3" t="s">
        <v>14926</v>
      </c>
      <c r="D2663" s="3" t="s">
        <v>14927</v>
      </c>
      <c r="E2663" s="3" t="s">
        <v>14928</v>
      </c>
      <c r="F2663" s="357" t="s">
        <v>14747</v>
      </c>
      <c r="I2663" s="190">
        <f t="shared" si="51"/>
        <v>0</v>
      </c>
    </row>
    <row r="2664" spans="1:9" ht="12.75" customHeight="1">
      <c r="A2664" s="2">
        <v>2600</v>
      </c>
      <c r="B2664" s="3" t="s">
        <v>14929</v>
      </c>
      <c r="C2664" s="3" t="s">
        <v>14930</v>
      </c>
      <c r="D2664" s="3" t="s">
        <v>14931</v>
      </c>
      <c r="E2664" s="3" t="s">
        <v>14932</v>
      </c>
      <c r="G2664" s="190">
        <f>'BOX SECTION'!V145</f>
        <v>6.7436719222929931</v>
      </c>
      <c r="I2664" s="190">
        <f t="shared" si="51"/>
        <v>6.7436719222929931</v>
      </c>
    </row>
    <row r="2665" spans="1:9" ht="12.75" customHeight="1">
      <c r="A2665" s="2">
        <v>2601</v>
      </c>
      <c r="B2665" s="3" t="s">
        <v>14933</v>
      </c>
      <c r="C2665" s="3" t="s">
        <v>14934</v>
      </c>
      <c r="D2665" s="3" t="s">
        <v>14935</v>
      </c>
      <c r="E2665" s="3" t="s">
        <v>14936</v>
      </c>
      <c r="F2665" s="357" t="s">
        <v>14747</v>
      </c>
      <c r="I2665" s="190">
        <f t="shared" si="51"/>
        <v>0</v>
      </c>
    </row>
    <row r="2666" spans="1:9" ht="12.75" customHeight="1">
      <c r="A2666" s="2">
        <v>2602</v>
      </c>
      <c r="B2666" s="3" t="s">
        <v>14937</v>
      </c>
      <c r="C2666" s="3" t="s">
        <v>14938</v>
      </c>
      <c r="D2666" s="3" t="s">
        <v>14939</v>
      </c>
      <c r="E2666" s="3" t="s">
        <v>14940</v>
      </c>
      <c r="F2666" s="357" t="s">
        <v>14747</v>
      </c>
      <c r="I2666" s="190">
        <f t="shared" si="51"/>
        <v>0</v>
      </c>
    </row>
    <row r="2667" spans="1:9" ht="12.75" customHeight="1">
      <c r="A2667" s="2">
        <v>2603</v>
      </c>
      <c r="B2667" s="3" t="s">
        <v>14941</v>
      </c>
      <c r="C2667" s="3" t="s">
        <v>14942</v>
      </c>
      <c r="D2667" s="3" t="s">
        <v>14943</v>
      </c>
      <c r="E2667" s="3" t="s">
        <v>14944</v>
      </c>
      <c r="F2667" s="357" t="s">
        <v>14747</v>
      </c>
      <c r="I2667" s="190">
        <f t="shared" si="51"/>
        <v>0</v>
      </c>
    </row>
    <row r="2668" spans="1:9" ht="12.75" customHeight="1">
      <c r="A2668" s="2">
        <v>2604</v>
      </c>
      <c r="B2668" s="3" t="s">
        <v>14945</v>
      </c>
      <c r="C2668" s="3" t="s">
        <v>14946</v>
      </c>
      <c r="D2668" s="3" t="s">
        <v>14947</v>
      </c>
      <c r="E2668" s="3" t="s">
        <v>14948</v>
      </c>
      <c r="F2668" s="357" t="s">
        <v>14747</v>
      </c>
      <c r="I2668" s="190">
        <f t="shared" si="51"/>
        <v>0</v>
      </c>
    </row>
    <row r="2669" spans="1:9" ht="12.75" customHeight="1">
      <c r="A2669" s="2">
        <v>2605</v>
      </c>
      <c r="B2669" s="3" t="s">
        <v>14949</v>
      </c>
      <c r="C2669" s="3" t="s">
        <v>14950</v>
      </c>
      <c r="D2669" s="3" t="s">
        <v>14951</v>
      </c>
      <c r="E2669" s="3" t="s">
        <v>14952</v>
      </c>
      <c r="F2669" s="357" t="s">
        <v>14747</v>
      </c>
      <c r="I2669" s="190">
        <f t="shared" si="51"/>
        <v>0</v>
      </c>
    </row>
    <row r="2670" spans="1:9" ht="12.75" customHeight="1">
      <c r="A2670" s="2">
        <v>2606</v>
      </c>
      <c r="B2670" s="3" t="s">
        <v>14953</v>
      </c>
      <c r="C2670" s="3" t="s">
        <v>14954</v>
      </c>
      <c r="D2670" s="3" t="s">
        <v>14955</v>
      </c>
      <c r="E2670" s="3" t="s">
        <v>14956</v>
      </c>
      <c r="G2670" s="190">
        <f>'BOX SECTION'!V170</f>
        <v>11.59648014267516</v>
      </c>
      <c r="I2670" s="190">
        <f t="shared" si="51"/>
        <v>11.59648014267516</v>
      </c>
    </row>
    <row r="2671" spans="1:9" ht="12.75" customHeight="1">
      <c r="A2671" s="2">
        <v>2607</v>
      </c>
      <c r="B2671" s="3" t="s">
        <v>14957</v>
      </c>
      <c r="C2671" s="3" t="s">
        <v>14958</v>
      </c>
      <c r="D2671" s="3" t="s">
        <v>14959</v>
      </c>
      <c r="E2671" s="3" t="s">
        <v>14960</v>
      </c>
      <c r="F2671" s="357" t="s">
        <v>14747</v>
      </c>
      <c r="I2671" s="190">
        <f t="shared" si="51"/>
        <v>0</v>
      </c>
    </row>
    <row r="2672" spans="1:9" ht="12.75" customHeight="1">
      <c r="A2672" s="2">
        <v>2608</v>
      </c>
      <c r="B2672" s="3" t="s">
        <v>14961</v>
      </c>
      <c r="C2672" s="3" t="s">
        <v>14962</v>
      </c>
      <c r="D2672" s="3" t="s">
        <v>14963</v>
      </c>
      <c r="E2672" s="3" t="s">
        <v>11460</v>
      </c>
      <c r="F2672" s="357" t="s">
        <v>14747</v>
      </c>
      <c r="I2672" s="190">
        <f t="shared" si="51"/>
        <v>0</v>
      </c>
    </row>
    <row r="2673" spans="1:9" ht="12.75" customHeight="1">
      <c r="A2673" s="2">
        <v>2609</v>
      </c>
      <c r="B2673" s="3" t="s">
        <v>11461</v>
      </c>
      <c r="C2673" s="3" t="s">
        <v>11462</v>
      </c>
      <c r="D2673" s="3" t="s">
        <v>11463</v>
      </c>
      <c r="E2673" s="3" t="s">
        <v>11464</v>
      </c>
      <c r="F2673" s="357" t="s">
        <v>14747</v>
      </c>
      <c r="I2673" s="190">
        <f t="shared" si="51"/>
        <v>0</v>
      </c>
    </row>
    <row r="2674" spans="1:9" ht="12.75" customHeight="1">
      <c r="A2674" s="2">
        <v>2610</v>
      </c>
      <c r="B2674" s="3" t="s">
        <v>11465</v>
      </c>
      <c r="C2674" s="3" t="s">
        <v>11466</v>
      </c>
      <c r="D2674" s="3" t="s">
        <v>11467</v>
      </c>
      <c r="E2674" s="3" t="s">
        <v>11468</v>
      </c>
      <c r="F2674" s="357" t="s">
        <v>14747</v>
      </c>
      <c r="I2674" s="190">
        <f t="shared" si="51"/>
        <v>0</v>
      </c>
    </row>
    <row r="2675" spans="1:9" ht="12.75" customHeight="1">
      <c r="A2675" s="2">
        <v>2611</v>
      </c>
      <c r="B2675" s="3" t="s">
        <v>11469</v>
      </c>
      <c r="C2675" s="3" t="s">
        <v>11470</v>
      </c>
      <c r="D2675" s="3" t="s">
        <v>11471</v>
      </c>
      <c r="E2675" s="3" t="s">
        <v>11472</v>
      </c>
      <c r="G2675" s="190">
        <f>'BOX SECTION'!V182</f>
        <v>13.077553080254777</v>
      </c>
      <c r="I2675" s="190">
        <f t="shared" si="51"/>
        <v>13.077553080254777</v>
      </c>
    </row>
    <row r="2676" spans="1:9" ht="12.75" customHeight="1">
      <c r="A2676" s="2">
        <v>2612</v>
      </c>
      <c r="B2676" s="3" t="s">
        <v>11473</v>
      </c>
      <c r="C2676" s="3" t="s">
        <v>11474</v>
      </c>
      <c r="D2676" s="3" t="s">
        <v>11475</v>
      </c>
      <c r="E2676" s="3" t="s">
        <v>11476</v>
      </c>
      <c r="F2676" s="357" t="s">
        <v>14747</v>
      </c>
      <c r="I2676" s="190">
        <f t="shared" si="51"/>
        <v>0</v>
      </c>
    </row>
    <row r="2677" spans="1:9" ht="12.75" customHeight="1">
      <c r="A2677" s="2">
        <v>2613</v>
      </c>
      <c r="B2677" s="3" t="s">
        <v>11477</v>
      </c>
      <c r="C2677" s="3" t="s">
        <v>11478</v>
      </c>
      <c r="D2677" s="3" t="s">
        <v>11479</v>
      </c>
      <c r="E2677" s="3" t="s">
        <v>11480</v>
      </c>
      <c r="F2677" s="357" t="s">
        <v>14747</v>
      </c>
      <c r="I2677" s="190">
        <f t="shared" si="51"/>
        <v>0</v>
      </c>
    </row>
    <row r="2678" spans="1:9" ht="12.75" customHeight="1">
      <c r="A2678" s="2">
        <v>2614</v>
      </c>
      <c r="B2678" s="3" t="s">
        <v>11481</v>
      </c>
      <c r="C2678" s="3" t="s">
        <v>11482</v>
      </c>
      <c r="D2678" s="3" t="s">
        <v>11483</v>
      </c>
      <c r="E2678" s="3" t="s">
        <v>11484</v>
      </c>
      <c r="F2678" s="357" t="s">
        <v>14747</v>
      </c>
      <c r="I2678" s="190">
        <f t="shared" si="51"/>
        <v>0</v>
      </c>
    </row>
    <row r="2679" spans="1:9" ht="12.75" customHeight="1">
      <c r="A2679" s="2">
        <v>2615</v>
      </c>
      <c r="B2679" s="3" t="s">
        <v>11485</v>
      </c>
      <c r="C2679" s="3" t="s">
        <v>11486</v>
      </c>
      <c r="D2679" s="3" t="s">
        <v>11487</v>
      </c>
      <c r="E2679" s="3" t="s">
        <v>11488</v>
      </c>
      <c r="F2679" s="357" t="s">
        <v>14747</v>
      </c>
      <c r="I2679" s="190">
        <f t="shared" si="51"/>
        <v>0</v>
      </c>
    </row>
    <row r="2680" spans="1:9" ht="12.75" customHeight="1">
      <c r="A2680" s="2">
        <v>2616</v>
      </c>
      <c r="B2680" s="3" t="s">
        <v>11489</v>
      </c>
      <c r="C2680" s="3" t="s">
        <v>11490</v>
      </c>
      <c r="D2680" s="3" t="s">
        <v>11491</v>
      </c>
      <c r="E2680" s="3" t="s">
        <v>11492</v>
      </c>
      <c r="F2680" s="357" t="s">
        <v>14747</v>
      </c>
      <c r="I2680" s="190">
        <f t="shared" si="51"/>
        <v>0</v>
      </c>
    </row>
    <row r="2681" spans="1:9" ht="12.75" customHeight="1">
      <c r="A2681" s="2">
        <v>2617</v>
      </c>
      <c r="B2681" s="3" t="s">
        <v>11493</v>
      </c>
      <c r="C2681" s="3" t="s">
        <v>11494</v>
      </c>
      <c r="D2681" s="3" t="s">
        <v>11495</v>
      </c>
      <c r="E2681" s="3" t="s">
        <v>11496</v>
      </c>
      <c r="F2681" s="357" t="s">
        <v>14747</v>
      </c>
      <c r="I2681" s="190">
        <f t="shared" si="51"/>
        <v>0</v>
      </c>
    </row>
    <row r="2682" spans="1:9" ht="12.75" customHeight="1">
      <c r="A2682" s="2">
        <v>2618</v>
      </c>
      <c r="B2682" s="3" t="s">
        <v>11497</v>
      </c>
      <c r="C2682" s="3" t="s">
        <v>11498</v>
      </c>
      <c r="D2682" s="3" t="s">
        <v>11499</v>
      </c>
      <c r="E2682" s="3" t="s">
        <v>11500</v>
      </c>
      <c r="F2682" s="357" t="s">
        <v>14747</v>
      </c>
      <c r="I2682" s="190">
        <f t="shared" si="51"/>
        <v>0</v>
      </c>
    </row>
    <row r="2683" spans="1:9" ht="12.75" customHeight="1">
      <c r="A2683" s="2">
        <v>2619</v>
      </c>
      <c r="B2683" s="3" t="s">
        <v>11501</v>
      </c>
      <c r="C2683" s="3" t="s">
        <v>11502</v>
      </c>
      <c r="D2683" s="3" t="s">
        <v>11503</v>
      </c>
      <c r="E2683" s="3" t="s">
        <v>11504</v>
      </c>
      <c r="F2683" s="357" t="s">
        <v>14747</v>
      </c>
      <c r="I2683" s="190">
        <f t="shared" si="51"/>
        <v>0</v>
      </c>
    </row>
    <row r="2684" spans="1:9" ht="12.75" customHeight="1">
      <c r="A2684" s="2">
        <v>2620</v>
      </c>
      <c r="B2684" s="3" t="s">
        <v>11505</v>
      </c>
      <c r="C2684" s="3" t="s">
        <v>11506</v>
      </c>
      <c r="D2684" s="3" t="s">
        <v>11507</v>
      </c>
      <c r="E2684" s="3" t="s">
        <v>11508</v>
      </c>
      <c r="F2684" s="357" t="s">
        <v>14747</v>
      </c>
      <c r="I2684" s="190">
        <f t="shared" si="51"/>
        <v>0</v>
      </c>
    </row>
    <row r="2685" spans="1:9" ht="12.75" customHeight="1">
      <c r="A2685" s="2">
        <v>2621</v>
      </c>
      <c r="B2685" s="3" t="s">
        <v>11509</v>
      </c>
      <c r="C2685" s="3" t="s">
        <v>11510</v>
      </c>
      <c r="D2685" s="3" t="s">
        <v>11511</v>
      </c>
      <c r="E2685" s="3" t="s">
        <v>11512</v>
      </c>
      <c r="F2685" s="357" t="s">
        <v>14747</v>
      </c>
      <c r="I2685" s="190">
        <f t="shared" si="51"/>
        <v>0</v>
      </c>
    </row>
    <row r="2686" spans="1:9" ht="12.75" customHeight="1">
      <c r="A2686" s="2">
        <v>2622</v>
      </c>
      <c r="B2686" s="3" t="s">
        <v>11513</v>
      </c>
      <c r="C2686" s="3" t="s">
        <v>11514</v>
      </c>
      <c r="D2686" s="3" t="s">
        <v>11515</v>
      </c>
      <c r="E2686" s="3" t="s">
        <v>11516</v>
      </c>
      <c r="F2686" s="357" t="s">
        <v>14747</v>
      </c>
      <c r="I2686" s="190">
        <f t="shared" si="51"/>
        <v>0</v>
      </c>
    </row>
    <row r="2687" spans="1:9" ht="12.75" customHeight="1">
      <c r="A2687" s="2">
        <v>2623</v>
      </c>
      <c r="B2687" s="3" t="s">
        <v>11517</v>
      </c>
      <c r="C2687" s="3" t="s">
        <v>11518</v>
      </c>
      <c r="D2687" s="3" t="s">
        <v>11519</v>
      </c>
      <c r="E2687" s="3" t="s">
        <v>11520</v>
      </c>
      <c r="F2687" s="357" t="s">
        <v>14747</v>
      </c>
      <c r="I2687" s="190">
        <f t="shared" si="51"/>
        <v>0</v>
      </c>
    </row>
    <row r="2688" spans="1:9" ht="12.75" customHeight="1">
      <c r="A2688" s="2">
        <v>2624</v>
      </c>
      <c r="B2688" s="3" t="s">
        <v>11521</v>
      </c>
      <c r="C2688" s="3" t="s">
        <v>11522</v>
      </c>
      <c r="D2688" s="3" t="s">
        <v>11523</v>
      </c>
      <c r="E2688" s="3" t="s">
        <v>11524</v>
      </c>
      <c r="F2688" s="357" t="s">
        <v>14747</v>
      </c>
      <c r="I2688" s="190">
        <f t="shared" si="51"/>
        <v>0</v>
      </c>
    </row>
    <row r="2689" spans="1:9" ht="12.75" customHeight="1">
      <c r="A2689" s="2">
        <v>2625</v>
      </c>
      <c r="B2689" s="3" t="s">
        <v>11525</v>
      </c>
      <c r="C2689" s="3" t="s">
        <v>11526</v>
      </c>
      <c r="D2689" s="3" t="s">
        <v>11527</v>
      </c>
      <c r="E2689" s="3" t="s">
        <v>11528</v>
      </c>
      <c r="F2689" s="357" t="s">
        <v>14747</v>
      </c>
      <c r="I2689" s="190">
        <f t="shared" si="51"/>
        <v>0</v>
      </c>
    </row>
    <row r="2690" spans="1:9" ht="12.75" customHeight="1">
      <c r="A2690" s="2">
        <v>2626</v>
      </c>
      <c r="B2690" s="3" t="s">
        <v>11529</v>
      </c>
      <c r="C2690" s="3" t="s">
        <v>11530</v>
      </c>
      <c r="D2690" s="3" t="s">
        <v>11531</v>
      </c>
      <c r="E2690" s="3" t="s">
        <v>11532</v>
      </c>
      <c r="F2690" s="357" t="s">
        <v>14747</v>
      </c>
      <c r="I2690" s="190">
        <f t="shared" si="51"/>
        <v>0</v>
      </c>
    </row>
    <row r="2691" spans="1:9" ht="12.75" customHeight="1">
      <c r="A2691" s="2">
        <v>2627</v>
      </c>
      <c r="B2691" s="3" t="s">
        <v>11533</v>
      </c>
      <c r="C2691" s="3" t="s">
        <v>11534</v>
      </c>
      <c r="D2691" s="3" t="s">
        <v>11535</v>
      </c>
      <c r="E2691" s="3" t="s">
        <v>11536</v>
      </c>
      <c r="F2691" s="357" t="s">
        <v>14747</v>
      </c>
      <c r="I2691" s="190">
        <f t="shared" si="51"/>
        <v>0</v>
      </c>
    </row>
    <row r="2692" spans="1:9" ht="12.75" customHeight="1">
      <c r="A2692" s="2">
        <v>2628</v>
      </c>
      <c r="B2692" s="3" t="s">
        <v>11537</v>
      </c>
      <c r="C2692" s="3" t="s">
        <v>11538</v>
      </c>
      <c r="D2692" s="3" t="s">
        <v>11539</v>
      </c>
      <c r="E2692" s="3" t="s">
        <v>11540</v>
      </c>
      <c r="F2692" s="357" t="s">
        <v>14747</v>
      </c>
      <c r="I2692" s="190">
        <f t="shared" si="51"/>
        <v>0</v>
      </c>
    </row>
    <row r="2693" spans="1:9" ht="12.75" customHeight="1">
      <c r="A2693" s="2">
        <v>2629</v>
      </c>
      <c r="B2693" s="3" t="s">
        <v>11541</v>
      </c>
      <c r="C2693" s="3" t="s">
        <v>11542</v>
      </c>
      <c r="D2693" s="3" t="s">
        <v>11543</v>
      </c>
      <c r="E2693" s="3" t="s">
        <v>11544</v>
      </c>
      <c r="F2693" s="357" t="s">
        <v>14747</v>
      </c>
      <c r="I2693" s="190">
        <f t="shared" si="51"/>
        <v>0</v>
      </c>
    </row>
    <row r="2694" spans="1:9" ht="12.75" customHeight="1">
      <c r="A2694" s="2">
        <v>2630</v>
      </c>
      <c r="B2694" s="3" t="s">
        <v>11545</v>
      </c>
      <c r="C2694" s="3" t="s">
        <v>11546</v>
      </c>
      <c r="D2694" s="3" t="s">
        <v>11547</v>
      </c>
      <c r="E2694" s="3" t="s">
        <v>11548</v>
      </c>
      <c r="F2694" s="357" t="s">
        <v>14747</v>
      </c>
      <c r="I2694" s="190">
        <f t="shared" si="51"/>
        <v>0</v>
      </c>
    </row>
    <row r="2695" spans="1:9" ht="12.75" customHeight="1">
      <c r="A2695" s="2">
        <v>2631</v>
      </c>
      <c r="B2695" s="3" t="s">
        <v>11549</v>
      </c>
      <c r="C2695" s="3" t="s">
        <v>11550</v>
      </c>
      <c r="D2695" s="3" t="s">
        <v>11551</v>
      </c>
      <c r="E2695" s="3" t="s">
        <v>11552</v>
      </c>
      <c r="F2695" s="357" t="s">
        <v>14747</v>
      </c>
      <c r="I2695" s="190">
        <f t="shared" si="51"/>
        <v>0</v>
      </c>
    </row>
    <row r="2696" spans="1:9" ht="12.75" customHeight="1">
      <c r="A2696" s="2">
        <v>2632</v>
      </c>
      <c r="B2696" s="3" t="s">
        <v>11553</v>
      </c>
      <c r="C2696" s="3" t="s">
        <v>11554</v>
      </c>
      <c r="D2696" s="3"/>
      <c r="E2696" s="3" t="s">
        <v>11555</v>
      </c>
      <c r="F2696" s="357" t="s">
        <v>14747</v>
      </c>
      <c r="I2696" s="190">
        <f t="shared" si="51"/>
        <v>0</v>
      </c>
    </row>
    <row r="2697" spans="1:9" ht="12.75" customHeight="1">
      <c r="A2697" s="2">
        <v>2633</v>
      </c>
      <c r="B2697" s="3" t="s">
        <v>11556</v>
      </c>
      <c r="C2697" s="3" t="s">
        <v>11557</v>
      </c>
      <c r="D2697" s="3" t="s">
        <v>11558</v>
      </c>
      <c r="E2697" s="3" t="s">
        <v>11559</v>
      </c>
      <c r="F2697" s="357" t="s">
        <v>14747</v>
      </c>
      <c r="I2697" s="190">
        <f t="shared" si="51"/>
        <v>0</v>
      </c>
    </row>
    <row r="2698" spans="1:9" ht="12.75" customHeight="1">
      <c r="A2698" s="2">
        <v>2634</v>
      </c>
      <c r="B2698" s="3" t="s">
        <v>11560</v>
      </c>
      <c r="C2698" s="3" t="s">
        <v>11561</v>
      </c>
      <c r="D2698" s="3" t="s">
        <v>11562</v>
      </c>
      <c r="E2698" s="3" t="s">
        <v>11563</v>
      </c>
      <c r="H2698" s="190">
        <v>4.03</v>
      </c>
      <c r="I2698" s="190">
        <f t="shared" si="51"/>
        <v>4.03</v>
      </c>
    </row>
    <row r="2699" spans="1:9" ht="12.75" customHeight="1">
      <c r="A2699" s="2">
        <v>2635</v>
      </c>
      <c r="B2699" s="3" t="s">
        <v>11564</v>
      </c>
      <c r="C2699" s="3" t="s">
        <v>11565</v>
      </c>
      <c r="D2699" s="3" t="s">
        <v>11566</v>
      </c>
      <c r="E2699" s="3" t="s">
        <v>11567</v>
      </c>
      <c r="H2699" s="190">
        <v>4.0999999999999996</v>
      </c>
      <c r="I2699" s="190">
        <f t="shared" si="51"/>
        <v>4.0999999999999996</v>
      </c>
    </row>
    <row r="2700" spans="1:9" ht="12.75" customHeight="1">
      <c r="A2700" s="2">
        <v>2636</v>
      </c>
      <c r="B2700" s="3" t="s">
        <v>11568</v>
      </c>
      <c r="C2700" s="3" t="s">
        <v>11569</v>
      </c>
      <c r="D2700" s="3" t="s">
        <v>11570</v>
      </c>
      <c r="E2700" s="3" t="s">
        <v>11571</v>
      </c>
      <c r="H2700" s="190">
        <v>3.97</v>
      </c>
      <c r="I2700" s="190">
        <f t="shared" si="51"/>
        <v>3.97</v>
      </c>
    </row>
    <row r="2701" spans="1:9" ht="12.75" customHeight="1">
      <c r="A2701" s="2">
        <v>2637</v>
      </c>
      <c r="B2701" s="3" t="s">
        <v>11572</v>
      </c>
      <c r="C2701" s="3" t="s">
        <v>11573</v>
      </c>
      <c r="D2701" s="3" t="s">
        <v>11574</v>
      </c>
      <c r="E2701" s="3" t="s">
        <v>11575</v>
      </c>
      <c r="H2701" s="190">
        <v>4.4800000000000004</v>
      </c>
      <c r="I2701" s="190">
        <f t="shared" si="51"/>
        <v>4.4800000000000004</v>
      </c>
    </row>
    <row r="2702" spans="1:9" ht="12.75" customHeight="1">
      <c r="A2702" s="2">
        <v>2638</v>
      </c>
      <c r="B2702" s="3" t="s">
        <v>11576</v>
      </c>
      <c r="C2702" s="3" t="s">
        <v>11577</v>
      </c>
      <c r="D2702" s="3" t="s">
        <v>11578</v>
      </c>
      <c r="E2702" s="3" t="s">
        <v>11579</v>
      </c>
      <c r="H2702" s="190">
        <v>4.95</v>
      </c>
      <c r="I2702" s="190">
        <f t="shared" si="51"/>
        <v>4.95</v>
      </c>
    </row>
    <row r="2703" spans="1:9" ht="12.75" customHeight="1">
      <c r="A2703" s="2">
        <v>2639</v>
      </c>
      <c r="B2703" s="3" t="s">
        <v>11580</v>
      </c>
      <c r="C2703" s="3" t="s">
        <v>11581</v>
      </c>
      <c r="D2703" s="3" t="s">
        <v>11582</v>
      </c>
      <c r="E2703" s="3" t="s">
        <v>11583</v>
      </c>
      <c r="H2703" s="190">
        <v>6.8</v>
      </c>
      <c r="I2703" s="190">
        <f t="shared" si="51"/>
        <v>6.8</v>
      </c>
    </row>
    <row r="2704" spans="1:9" ht="12.75" customHeight="1">
      <c r="A2704" s="2">
        <v>2640</v>
      </c>
      <c r="B2704" s="3" t="s">
        <v>11584</v>
      </c>
      <c r="C2704" s="3" t="s">
        <v>11585</v>
      </c>
      <c r="D2704" s="3" t="s">
        <v>11586</v>
      </c>
      <c r="E2704" s="3" t="s">
        <v>11587</v>
      </c>
      <c r="H2704" s="190">
        <v>9.85</v>
      </c>
      <c r="I2704" s="190">
        <f t="shared" si="51"/>
        <v>9.85</v>
      </c>
    </row>
    <row r="2705" spans="1:9" ht="12.75" customHeight="1">
      <c r="A2705" s="2">
        <v>2641</v>
      </c>
      <c r="B2705" s="3" t="s">
        <v>11588</v>
      </c>
      <c r="C2705" s="3" t="s">
        <v>11589</v>
      </c>
      <c r="D2705" s="3" t="s">
        <v>11590</v>
      </c>
      <c r="E2705" s="3" t="s">
        <v>11591</v>
      </c>
      <c r="H2705" s="190">
        <v>12.65</v>
      </c>
      <c r="I2705" s="190">
        <f t="shared" si="51"/>
        <v>12.65</v>
      </c>
    </row>
    <row r="2706" spans="1:9" ht="12.75" customHeight="1">
      <c r="A2706" s="2">
        <v>2642</v>
      </c>
      <c r="B2706" s="3" t="s">
        <v>11592</v>
      </c>
      <c r="C2706" s="3" t="s">
        <v>11593</v>
      </c>
      <c r="D2706" s="3" t="s">
        <v>11594</v>
      </c>
      <c r="E2706" s="3" t="s">
        <v>11595</v>
      </c>
      <c r="F2706" s="357" t="s">
        <v>14747</v>
      </c>
      <c r="I2706" s="190">
        <f t="shared" si="51"/>
        <v>0</v>
      </c>
    </row>
    <row r="2707" spans="1:9" ht="12.75" customHeight="1">
      <c r="A2707" s="2">
        <v>2643</v>
      </c>
      <c r="B2707" s="3" t="s">
        <v>11596</v>
      </c>
      <c r="C2707" s="3" t="s">
        <v>11597</v>
      </c>
      <c r="D2707" s="3" t="s">
        <v>11598</v>
      </c>
      <c r="E2707" s="3" t="s">
        <v>11599</v>
      </c>
      <c r="F2707" s="357" t="s">
        <v>14747</v>
      </c>
      <c r="I2707" s="190">
        <f t="shared" si="51"/>
        <v>0</v>
      </c>
    </row>
    <row r="2708" spans="1:9" ht="12.75" customHeight="1">
      <c r="A2708" s="2">
        <v>2644</v>
      </c>
      <c r="B2708" s="3" t="s">
        <v>8104</v>
      </c>
      <c r="C2708" s="3" t="s">
        <v>8105</v>
      </c>
      <c r="D2708" s="3" t="s">
        <v>8106</v>
      </c>
      <c r="E2708" s="3" t="s">
        <v>8107</v>
      </c>
      <c r="F2708" s="357" t="s">
        <v>14747</v>
      </c>
      <c r="I2708" s="190">
        <f t="shared" si="51"/>
        <v>0</v>
      </c>
    </row>
    <row r="2709" spans="1:9" ht="12.75" customHeight="1">
      <c r="A2709" s="2">
        <v>2645</v>
      </c>
      <c r="B2709" s="3" t="s">
        <v>8108</v>
      </c>
      <c r="C2709" s="3" t="s">
        <v>8109</v>
      </c>
      <c r="D2709" s="3" t="s">
        <v>8110</v>
      </c>
      <c r="E2709" s="3" t="s">
        <v>8111</v>
      </c>
      <c r="F2709" s="357" t="s">
        <v>14747</v>
      </c>
      <c r="I2709" s="190">
        <f t="shared" si="51"/>
        <v>0</v>
      </c>
    </row>
    <row r="2710" spans="1:9" ht="12.75" customHeight="1">
      <c r="A2710" s="2">
        <v>2646</v>
      </c>
      <c r="B2710" s="3" t="s">
        <v>8112</v>
      </c>
      <c r="C2710" s="3" t="s">
        <v>8113</v>
      </c>
      <c r="D2710" s="3" t="s">
        <v>8114</v>
      </c>
      <c r="E2710" s="3" t="s">
        <v>8115</v>
      </c>
      <c r="F2710" s="357" t="s">
        <v>14747</v>
      </c>
      <c r="I2710" s="190">
        <f t="shared" si="51"/>
        <v>0</v>
      </c>
    </row>
    <row r="2711" spans="1:9" ht="12.75" customHeight="1">
      <c r="A2711" s="2">
        <v>2647</v>
      </c>
      <c r="B2711" s="3" t="s">
        <v>8116</v>
      </c>
      <c r="C2711" s="3" t="s">
        <v>8117</v>
      </c>
      <c r="D2711" s="3"/>
      <c r="E2711" s="3" t="s">
        <v>8118</v>
      </c>
      <c r="F2711" s="357" t="s">
        <v>14747</v>
      </c>
      <c r="I2711" s="190">
        <f t="shared" si="51"/>
        <v>0</v>
      </c>
    </row>
    <row r="2712" spans="1:9" ht="12.75" customHeight="1">
      <c r="A2712" s="2">
        <v>2648</v>
      </c>
      <c r="B2712" s="3" t="s">
        <v>8119</v>
      </c>
      <c r="C2712" s="3" t="s">
        <v>8120</v>
      </c>
      <c r="D2712" s="3" t="s">
        <v>8121</v>
      </c>
      <c r="E2712" s="3" t="s">
        <v>8122</v>
      </c>
      <c r="F2712" s="357" t="s">
        <v>14747</v>
      </c>
      <c r="I2712" s="190">
        <f t="shared" si="51"/>
        <v>0</v>
      </c>
    </row>
    <row r="2713" spans="1:9" ht="12.75" customHeight="1">
      <c r="A2713" s="2">
        <v>2649</v>
      </c>
      <c r="B2713" s="3" t="s">
        <v>8123</v>
      </c>
      <c r="C2713" s="3" t="s">
        <v>8124</v>
      </c>
      <c r="D2713" s="3" t="s">
        <v>8125</v>
      </c>
      <c r="E2713" s="3" t="s">
        <v>8126</v>
      </c>
      <c r="F2713" s="357" t="s">
        <v>14747</v>
      </c>
      <c r="I2713" s="190">
        <f t="shared" si="51"/>
        <v>0</v>
      </c>
    </row>
    <row r="2714" spans="1:9" ht="12.75" customHeight="1">
      <c r="A2714" s="2">
        <v>2650</v>
      </c>
      <c r="B2714" s="3" t="s">
        <v>8127</v>
      </c>
      <c r="C2714" s="3" t="s">
        <v>8128</v>
      </c>
      <c r="D2714" s="3" t="s">
        <v>8129</v>
      </c>
      <c r="E2714" s="3" t="s">
        <v>8130</v>
      </c>
      <c r="F2714" s="685" t="s">
        <v>14747</v>
      </c>
      <c r="H2714" s="190">
        <v>20.5</v>
      </c>
      <c r="I2714" s="190">
        <f t="shared" si="51"/>
        <v>0</v>
      </c>
    </row>
    <row r="2715" spans="1:9" ht="12.75" customHeight="1">
      <c r="A2715" s="2">
        <v>2651</v>
      </c>
      <c r="B2715" s="3" t="s">
        <v>8131</v>
      </c>
      <c r="C2715" s="3" t="s">
        <v>8132</v>
      </c>
      <c r="D2715" s="3" t="s">
        <v>8133</v>
      </c>
      <c r="E2715" s="3" t="s">
        <v>8134</v>
      </c>
      <c r="F2715" s="357" t="s">
        <v>14747</v>
      </c>
      <c r="I2715" s="190">
        <f t="shared" ref="I2715:I2779" si="52">IF(F2715="KZ",0,G2715+H2715)</f>
        <v>0</v>
      </c>
    </row>
    <row r="2716" spans="1:9" ht="12.75" customHeight="1">
      <c r="A2716" s="2">
        <v>2652</v>
      </c>
      <c r="B2716" s="3" t="s">
        <v>8135</v>
      </c>
      <c r="C2716" s="3" t="s">
        <v>8136</v>
      </c>
      <c r="D2716" s="3" t="s">
        <v>8137</v>
      </c>
      <c r="E2716" s="3" t="s">
        <v>8138</v>
      </c>
      <c r="F2716" s="357" t="s">
        <v>14747</v>
      </c>
      <c r="I2716" s="190">
        <f t="shared" si="52"/>
        <v>0</v>
      </c>
    </row>
    <row r="2717" spans="1:9" ht="12.75" customHeight="1">
      <c r="A2717" s="2">
        <v>2653</v>
      </c>
      <c r="B2717" s="3" t="s">
        <v>8139</v>
      </c>
      <c r="C2717" s="3" t="s">
        <v>8140</v>
      </c>
      <c r="D2717" s="3" t="s">
        <v>8141</v>
      </c>
      <c r="E2717" s="3" t="s">
        <v>8142</v>
      </c>
      <c r="F2717" s="357" t="s">
        <v>14747</v>
      </c>
      <c r="I2717" s="190">
        <f t="shared" si="52"/>
        <v>0</v>
      </c>
    </row>
    <row r="2718" spans="1:9" ht="12.75" customHeight="1">
      <c r="A2718" s="2">
        <v>2654</v>
      </c>
      <c r="B2718" s="3" t="s">
        <v>8143</v>
      </c>
      <c r="C2718" s="3" t="s">
        <v>8144</v>
      </c>
      <c r="D2718" s="3" t="s">
        <v>8145</v>
      </c>
      <c r="E2718" s="3" t="s">
        <v>8146</v>
      </c>
      <c r="F2718" s="357" t="s">
        <v>14747</v>
      </c>
      <c r="I2718" s="190">
        <f t="shared" si="52"/>
        <v>0</v>
      </c>
    </row>
    <row r="2719" spans="1:9" ht="12.75" customHeight="1">
      <c r="A2719" s="2">
        <v>2655</v>
      </c>
      <c r="B2719" s="3" t="s">
        <v>8147</v>
      </c>
      <c r="C2719" s="3" t="s">
        <v>8148</v>
      </c>
      <c r="D2719" s="3" t="s">
        <v>8149</v>
      </c>
      <c r="E2719" s="3" t="s">
        <v>8150</v>
      </c>
      <c r="F2719" s="357" t="s">
        <v>14747</v>
      </c>
      <c r="I2719" s="190">
        <f t="shared" si="52"/>
        <v>0</v>
      </c>
    </row>
    <row r="2720" spans="1:9" ht="12.75" customHeight="1">
      <c r="A2720" s="2">
        <v>2656</v>
      </c>
      <c r="B2720" s="3" t="s">
        <v>8151</v>
      </c>
      <c r="C2720" s="3" t="s">
        <v>8152</v>
      </c>
      <c r="D2720" s="3" t="s">
        <v>8153</v>
      </c>
      <c r="E2720" s="3" t="s">
        <v>8154</v>
      </c>
      <c r="F2720" s="685" t="s">
        <v>14747</v>
      </c>
      <c r="H2720" s="190">
        <v>10.42</v>
      </c>
      <c r="I2720" s="190">
        <f t="shared" si="52"/>
        <v>0</v>
      </c>
    </row>
    <row r="2721" spans="1:9" ht="12.75" customHeight="1">
      <c r="A2721" s="2">
        <v>2657</v>
      </c>
      <c r="B2721" s="3" t="s">
        <v>8155</v>
      </c>
      <c r="C2721" s="3" t="s">
        <v>8156</v>
      </c>
      <c r="D2721" s="3" t="s">
        <v>8157</v>
      </c>
      <c r="E2721" s="3" t="s">
        <v>8158</v>
      </c>
      <c r="F2721" s="357" t="s">
        <v>14747</v>
      </c>
      <c r="I2721" s="190">
        <f t="shared" si="52"/>
        <v>0</v>
      </c>
    </row>
    <row r="2722" spans="1:9" ht="12.75" customHeight="1">
      <c r="A2722" s="2">
        <v>2658</v>
      </c>
      <c r="B2722" s="3" t="s">
        <v>8159</v>
      </c>
      <c r="C2722" s="3" t="s">
        <v>8160</v>
      </c>
      <c r="D2722" s="3" t="s">
        <v>8161</v>
      </c>
      <c r="E2722" s="3" t="s">
        <v>8162</v>
      </c>
      <c r="F2722" s="357" t="s">
        <v>14747</v>
      </c>
      <c r="I2722" s="190">
        <f t="shared" si="52"/>
        <v>0</v>
      </c>
    </row>
    <row r="2723" spans="1:9" ht="12.75" customHeight="1">
      <c r="A2723" s="2">
        <v>2659</v>
      </c>
      <c r="B2723" s="3" t="s">
        <v>8163</v>
      </c>
      <c r="C2723" s="3" t="s">
        <v>8164</v>
      </c>
      <c r="D2723" s="3" t="s">
        <v>8165</v>
      </c>
      <c r="E2723" s="3" t="s">
        <v>8166</v>
      </c>
      <c r="F2723" s="357" t="s">
        <v>14747</v>
      </c>
      <c r="I2723" s="190">
        <f t="shared" si="52"/>
        <v>0</v>
      </c>
    </row>
    <row r="2724" spans="1:9" ht="12.75" customHeight="1">
      <c r="A2724" s="2">
        <v>2660</v>
      </c>
      <c r="B2724" s="3" t="s">
        <v>8167</v>
      </c>
      <c r="C2724" s="3" t="s">
        <v>8168</v>
      </c>
      <c r="D2724" s="3" t="s">
        <v>8169</v>
      </c>
      <c r="E2724" s="3" t="s">
        <v>8170</v>
      </c>
      <c r="F2724" s="357" t="s">
        <v>14747</v>
      </c>
      <c r="I2724" s="190">
        <f t="shared" si="52"/>
        <v>0</v>
      </c>
    </row>
    <row r="2725" spans="1:9" ht="12.75" customHeight="1">
      <c r="A2725" s="2">
        <v>2661</v>
      </c>
      <c r="B2725" s="3" t="s">
        <v>8171</v>
      </c>
      <c r="C2725" s="3" t="s">
        <v>8172</v>
      </c>
      <c r="D2725" s="3" t="s">
        <v>8173</v>
      </c>
      <c r="E2725" s="3" t="s">
        <v>8174</v>
      </c>
      <c r="F2725" s="357" t="s">
        <v>14747</v>
      </c>
      <c r="I2725" s="190">
        <f t="shared" si="52"/>
        <v>0</v>
      </c>
    </row>
    <row r="2726" spans="1:9" ht="12.75" customHeight="1">
      <c r="A2726" s="2">
        <v>2662</v>
      </c>
      <c r="B2726" s="3" t="s">
        <v>8175</v>
      </c>
      <c r="C2726" s="3" t="s">
        <v>8176</v>
      </c>
      <c r="D2726" s="3" t="s">
        <v>8177</v>
      </c>
      <c r="E2726" s="3" t="s">
        <v>8178</v>
      </c>
      <c r="F2726" s="357" t="s">
        <v>14747</v>
      </c>
      <c r="I2726" s="190">
        <f t="shared" si="52"/>
        <v>0</v>
      </c>
    </row>
    <row r="2727" spans="1:9" ht="12.75" customHeight="1">
      <c r="A2727" s="2">
        <v>2663</v>
      </c>
      <c r="B2727" s="3" t="s">
        <v>8179</v>
      </c>
      <c r="C2727" s="3" t="s">
        <v>8180</v>
      </c>
      <c r="D2727" s="3" t="s">
        <v>8181</v>
      </c>
      <c r="E2727" s="3" t="s">
        <v>8182</v>
      </c>
      <c r="F2727" s="357" t="s">
        <v>14747</v>
      </c>
      <c r="I2727" s="190">
        <f t="shared" si="52"/>
        <v>0</v>
      </c>
    </row>
    <row r="2728" spans="1:9" ht="12.75" customHeight="1">
      <c r="A2728" s="2">
        <v>2664</v>
      </c>
      <c r="B2728" s="3" t="s">
        <v>8183</v>
      </c>
      <c r="C2728" s="3" t="s">
        <v>8184</v>
      </c>
      <c r="D2728" s="3" t="s">
        <v>8185</v>
      </c>
      <c r="E2728" s="3" t="s">
        <v>8186</v>
      </c>
      <c r="F2728" s="357" t="s">
        <v>14747</v>
      </c>
      <c r="I2728" s="190">
        <f t="shared" si="52"/>
        <v>0</v>
      </c>
    </row>
    <row r="2729" spans="1:9" ht="12.75" customHeight="1">
      <c r="A2729" s="2">
        <v>2665</v>
      </c>
      <c r="B2729" s="3" t="s">
        <v>8187</v>
      </c>
      <c r="C2729" s="3" t="s">
        <v>8188</v>
      </c>
      <c r="D2729" s="3" t="s">
        <v>8189</v>
      </c>
      <c r="E2729" s="3" t="s">
        <v>8190</v>
      </c>
      <c r="F2729" s="357" t="s">
        <v>14747</v>
      </c>
      <c r="I2729" s="190">
        <f t="shared" si="52"/>
        <v>0</v>
      </c>
    </row>
    <row r="2730" spans="1:9" ht="12.75" customHeight="1">
      <c r="A2730" s="2">
        <v>2666</v>
      </c>
      <c r="B2730" s="3" t="s">
        <v>8191</v>
      </c>
      <c r="C2730" s="3" t="s">
        <v>8192</v>
      </c>
      <c r="D2730" s="3"/>
      <c r="E2730" s="3" t="s">
        <v>8193</v>
      </c>
      <c r="F2730" s="357" t="s">
        <v>14747</v>
      </c>
      <c r="I2730" s="190">
        <f t="shared" si="52"/>
        <v>0</v>
      </c>
    </row>
    <row r="2731" spans="1:9" ht="12.75" customHeight="1">
      <c r="A2731" s="2">
        <v>2667</v>
      </c>
      <c r="B2731" s="3" t="s">
        <v>8194</v>
      </c>
      <c r="C2731" s="3" t="s">
        <v>8195</v>
      </c>
      <c r="D2731" s="3" t="s">
        <v>8196</v>
      </c>
      <c r="E2731" s="3" t="s">
        <v>8197</v>
      </c>
      <c r="F2731" s="357" t="s">
        <v>14747</v>
      </c>
      <c r="I2731" s="190">
        <f t="shared" si="52"/>
        <v>0</v>
      </c>
    </row>
    <row r="2732" spans="1:9" ht="12.75" customHeight="1">
      <c r="A2732" s="2">
        <v>2668</v>
      </c>
      <c r="B2732" s="3" t="s">
        <v>8198</v>
      </c>
      <c r="C2732" s="3" t="s">
        <v>8199</v>
      </c>
      <c r="D2732" s="3" t="s">
        <v>8200</v>
      </c>
      <c r="E2732" s="3" t="s">
        <v>8201</v>
      </c>
      <c r="F2732" s="685" t="s">
        <v>14747</v>
      </c>
      <c r="H2732" s="190">
        <v>4</v>
      </c>
      <c r="I2732" s="190">
        <f t="shared" si="52"/>
        <v>0</v>
      </c>
    </row>
    <row r="2733" spans="1:9" ht="12.75" customHeight="1">
      <c r="A2733" s="2">
        <v>2669</v>
      </c>
      <c r="B2733" s="3" t="s">
        <v>8202</v>
      </c>
      <c r="C2733" s="3" t="s">
        <v>4626</v>
      </c>
      <c r="D2733" s="3" t="s">
        <v>4627</v>
      </c>
      <c r="E2733" s="3" t="s">
        <v>4628</v>
      </c>
      <c r="F2733" s="357" t="s">
        <v>14747</v>
      </c>
      <c r="I2733" s="190">
        <f t="shared" si="52"/>
        <v>0</v>
      </c>
    </row>
    <row r="2734" spans="1:9" ht="12.75" customHeight="1">
      <c r="A2734" s="2">
        <v>2670</v>
      </c>
      <c r="B2734" s="3" t="s">
        <v>4629</v>
      </c>
      <c r="C2734" s="3" t="s">
        <v>4630</v>
      </c>
      <c r="D2734" s="3"/>
      <c r="E2734" s="3" t="s">
        <v>4631</v>
      </c>
      <c r="F2734" s="357" t="s">
        <v>14747</v>
      </c>
      <c r="I2734" s="190">
        <f t="shared" si="52"/>
        <v>0</v>
      </c>
    </row>
    <row r="2735" spans="1:9" ht="12.75" customHeight="1">
      <c r="A2735" s="2">
        <v>2671</v>
      </c>
      <c r="B2735" s="3" t="s">
        <v>4632</v>
      </c>
      <c r="C2735" s="3" t="s">
        <v>4633</v>
      </c>
      <c r="D2735" s="3" t="s">
        <v>4634</v>
      </c>
      <c r="E2735" s="3" t="s">
        <v>4635</v>
      </c>
      <c r="F2735" s="357" t="s">
        <v>14747</v>
      </c>
      <c r="I2735" s="190">
        <f t="shared" si="52"/>
        <v>0</v>
      </c>
    </row>
    <row r="2736" spans="1:9" ht="12.75" customHeight="1">
      <c r="A2736" s="2">
        <v>2672</v>
      </c>
      <c r="B2736" s="3" t="s">
        <v>4636</v>
      </c>
      <c r="C2736" s="3" t="s">
        <v>4637</v>
      </c>
      <c r="D2736" s="3" t="s">
        <v>4638</v>
      </c>
      <c r="E2736" s="3" t="s">
        <v>4639</v>
      </c>
      <c r="F2736" s="357" t="s">
        <v>14747</v>
      </c>
      <c r="I2736" s="190">
        <f t="shared" si="52"/>
        <v>0</v>
      </c>
    </row>
    <row r="2737" spans="1:10" ht="12.75" customHeight="1">
      <c r="A2737" s="2">
        <v>2673</v>
      </c>
      <c r="B2737" s="3" t="s">
        <v>4640</v>
      </c>
      <c r="C2737" s="3" t="s">
        <v>4641</v>
      </c>
      <c r="D2737" s="3" t="s">
        <v>4642</v>
      </c>
      <c r="E2737" s="3" t="s">
        <v>4643</v>
      </c>
      <c r="F2737" s="357" t="s">
        <v>14747</v>
      </c>
      <c r="I2737" s="190">
        <f t="shared" si="52"/>
        <v>0</v>
      </c>
    </row>
    <row r="2738" spans="1:10" ht="12.75" customHeight="1">
      <c r="A2738" s="2">
        <v>2674</v>
      </c>
      <c r="B2738" s="3" t="s">
        <v>4644</v>
      </c>
      <c r="C2738" s="3" t="s">
        <v>4645</v>
      </c>
      <c r="D2738" s="3" t="s">
        <v>4646</v>
      </c>
      <c r="E2738" s="3" t="s">
        <v>4647</v>
      </c>
      <c r="F2738" s="357" t="s">
        <v>14747</v>
      </c>
      <c r="I2738" s="190">
        <f t="shared" si="52"/>
        <v>0</v>
      </c>
    </row>
    <row r="2739" spans="1:10" ht="12.75" customHeight="1">
      <c r="A2739" s="2">
        <v>2675</v>
      </c>
      <c r="B2739" s="3" t="s">
        <v>4648</v>
      </c>
      <c r="C2739" s="3" t="s">
        <v>4649</v>
      </c>
      <c r="D2739" s="3" t="s">
        <v>4650</v>
      </c>
      <c r="E2739" s="3" t="s">
        <v>4651</v>
      </c>
      <c r="G2739" s="190">
        <f>'ROUND TIG-LASER'!O13</f>
        <v>1.0141199999999999</v>
      </c>
      <c r="H2739" s="190">
        <f>G2739/10</f>
        <v>0.10141199999999999</v>
      </c>
      <c r="I2739" s="190">
        <f t="shared" si="52"/>
        <v>1.115532</v>
      </c>
    </row>
    <row r="2740" spans="1:10" ht="12.75" customHeight="1">
      <c r="A2740" s="2">
        <v>2676</v>
      </c>
      <c r="B2740" s="3" t="s">
        <v>4652</v>
      </c>
      <c r="C2740" s="3" t="s">
        <v>4653</v>
      </c>
      <c r="D2740" s="3" t="s">
        <v>4654</v>
      </c>
      <c r="E2740" s="3" t="s">
        <v>4655</v>
      </c>
      <c r="F2740" s="685"/>
      <c r="H2740" s="190">
        <v>1.78</v>
      </c>
      <c r="I2740" s="190">
        <f t="shared" si="52"/>
        <v>1.78</v>
      </c>
      <c r="J2740" s="683" t="s">
        <v>410</v>
      </c>
    </row>
    <row r="2741" spans="1:10" ht="12.75" customHeight="1">
      <c r="A2741" s="2">
        <v>2677</v>
      </c>
      <c r="B2741" s="3" t="s">
        <v>4656</v>
      </c>
      <c r="C2741" s="3" t="s">
        <v>4657</v>
      </c>
      <c r="D2741" s="3" t="s">
        <v>4658</v>
      </c>
      <c r="E2741" s="3" t="s">
        <v>4659</v>
      </c>
      <c r="F2741" s="357" t="s">
        <v>14747</v>
      </c>
      <c r="I2741" s="190">
        <f t="shared" si="52"/>
        <v>0</v>
      </c>
    </row>
    <row r="2742" spans="1:10" ht="12.75" customHeight="1">
      <c r="A2742" s="2">
        <v>2678</v>
      </c>
      <c r="B2742" s="3" t="s">
        <v>4660</v>
      </c>
      <c r="C2742" s="3" t="s">
        <v>4661</v>
      </c>
      <c r="D2742" s="3" t="s">
        <v>4662</v>
      </c>
      <c r="E2742" s="3" t="s">
        <v>4663</v>
      </c>
      <c r="G2742" s="190">
        <f>'ROUND TIG-LASER'!O14</f>
        <v>1.1656120000000001</v>
      </c>
      <c r="H2742" s="190">
        <f>G2742/10</f>
        <v>0.1165612</v>
      </c>
      <c r="I2742" s="190">
        <f t="shared" si="52"/>
        <v>1.2821732000000001</v>
      </c>
    </row>
    <row r="2743" spans="1:10" ht="12.75" customHeight="1">
      <c r="A2743" s="2">
        <v>2679</v>
      </c>
      <c r="B2743" s="3" t="s">
        <v>4664</v>
      </c>
      <c r="C2743" s="3" t="s">
        <v>4665</v>
      </c>
      <c r="D2743" s="3" t="s">
        <v>4666</v>
      </c>
      <c r="E2743" s="3" t="s">
        <v>4667</v>
      </c>
      <c r="F2743" s="357" t="s">
        <v>14747</v>
      </c>
      <c r="I2743" s="190">
        <f t="shared" si="52"/>
        <v>0</v>
      </c>
    </row>
    <row r="2744" spans="1:10" ht="12.75" customHeight="1">
      <c r="A2744" s="2">
        <v>2680</v>
      </c>
      <c r="B2744" s="3" t="s">
        <v>4668</v>
      </c>
      <c r="C2744" s="3" t="s">
        <v>4669</v>
      </c>
      <c r="D2744" s="3" t="s">
        <v>4670</v>
      </c>
      <c r="E2744" s="3" t="s">
        <v>4671</v>
      </c>
      <c r="F2744" s="357" t="s">
        <v>14747</v>
      </c>
      <c r="I2744" s="190">
        <f t="shared" si="52"/>
        <v>0</v>
      </c>
    </row>
    <row r="2745" spans="1:10" ht="12.75" customHeight="1">
      <c r="A2745" s="2">
        <v>2681</v>
      </c>
      <c r="B2745" s="3" t="s">
        <v>4672</v>
      </c>
      <c r="C2745" s="3" t="s">
        <v>4673</v>
      </c>
      <c r="D2745" s="3" t="s">
        <v>4674</v>
      </c>
      <c r="E2745" s="3" t="s">
        <v>4675</v>
      </c>
      <c r="G2745" s="190">
        <f>'ROUND TIG-LASER'!O15</f>
        <v>1.1696184000000001</v>
      </c>
      <c r="H2745" s="190">
        <f>G2745/10</f>
        <v>0.11696184000000001</v>
      </c>
      <c r="I2745" s="190">
        <f t="shared" si="52"/>
        <v>1.2865802400000002</v>
      </c>
    </row>
    <row r="2746" spans="1:10" ht="12.75" customHeight="1">
      <c r="A2746" s="2">
        <v>2682</v>
      </c>
      <c r="B2746" s="3" t="s">
        <v>4676</v>
      </c>
      <c r="C2746" s="3" t="s">
        <v>4677</v>
      </c>
      <c r="D2746" s="3" t="s">
        <v>4678</v>
      </c>
      <c r="E2746" s="3" t="s">
        <v>4679</v>
      </c>
      <c r="F2746" s="357" t="s">
        <v>14747</v>
      </c>
      <c r="I2746" s="190">
        <f t="shared" si="52"/>
        <v>0</v>
      </c>
    </row>
    <row r="2747" spans="1:10" ht="12.75" customHeight="1">
      <c r="A2747" s="2">
        <v>2683</v>
      </c>
      <c r="B2747" s="3" t="s">
        <v>4680</v>
      </c>
      <c r="C2747" s="3" t="s">
        <v>4681</v>
      </c>
      <c r="D2747" s="3" t="s">
        <v>4682</v>
      </c>
      <c r="E2747" s="3" t="s">
        <v>4683</v>
      </c>
      <c r="H2747" s="190" t="s">
        <v>721</v>
      </c>
      <c r="I2747" s="190">
        <v>0</v>
      </c>
    </row>
    <row r="2748" spans="1:10" ht="12.75" customHeight="1">
      <c r="A2748" s="2">
        <v>2684</v>
      </c>
      <c r="B2748" s="3" t="s">
        <v>4684</v>
      </c>
      <c r="C2748" s="3" t="s">
        <v>4685</v>
      </c>
      <c r="D2748" s="3" t="s">
        <v>4686</v>
      </c>
      <c r="E2748" s="3" t="s">
        <v>4687</v>
      </c>
      <c r="G2748" s="190">
        <f>'ROUND TIG-LASER'!O16</f>
        <v>1.5905533200000004</v>
      </c>
      <c r="H2748" s="190">
        <f>G2748/10</f>
        <v>0.15905533200000005</v>
      </c>
      <c r="I2748" s="190">
        <f t="shared" si="52"/>
        <v>1.7496086520000005</v>
      </c>
    </row>
    <row r="2749" spans="1:10" ht="12.75" customHeight="1">
      <c r="A2749" s="2">
        <v>2685</v>
      </c>
      <c r="B2749" s="3" t="s">
        <v>4688</v>
      </c>
      <c r="C2749" s="3" t="s">
        <v>4689</v>
      </c>
      <c r="D2749" s="3" t="s">
        <v>4690</v>
      </c>
      <c r="E2749" s="3" t="s">
        <v>4691</v>
      </c>
      <c r="F2749" s="357" t="s">
        <v>14747</v>
      </c>
      <c r="I2749" s="190">
        <f t="shared" si="52"/>
        <v>0</v>
      </c>
    </row>
    <row r="2750" spans="1:10" ht="12.75" customHeight="1">
      <c r="A2750" s="2">
        <v>2686</v>
      </c>
      <c r="B2750" s="3" t="s">
        <v>4692</v>
      </c>
      <c r="C2750" s="3" t="s">
        <v>4693</v>
      </c>
      <c r="D2750" s="3" t="s">
        <v>4694</v>
      </c>
      <c r="E2750" s="3" t="s">
        <v>4695</v>
      </c>
      <c r="F2750" s="357" t="s">
        <v>14747</v>
      </c>
      <c r="I2750" s="190">
        <f t="shared" si="52"/>
        <v>0</v>
      </c>
    </row>
    <row r="2751" spans="1:10" ht="12.75" customHeight="1">
      <c r="A2751" s="2">
        <v>2687</v>
      </c>
      <c r="B2751" s="3" t="s">
        <v>4696</v>
      </c>
      <c r="C2751" s="3" t="s">
        <v>4697</v>
      </c>
      <c r="D2751" s="3" t="s">
        <v>4698</v>
      </c>
      <c r="E2751" s="3" t="s">
        <v>4699</v>
      </c>
      <c r="G2751" s="190">
        <f>'ROUND TIG-LASER'!O17</f>
        <v>1.3116452800000002</v>
      </c>
      <c r="H2751" s="190">
        <f>G2751/10</f>
        <v>0.13116452800000003</v>
      </c>
      <c r="I2751" s="190">
        <f t="shared" si="52"/>
        <v>1.4428098080000002</v>
      </c>
    </row>
    <row r="2752" spans="1:10" ht="12.75" customHeight="1">
      <c r="A2752" s="2">
        <v>2688</v>
      </c>
      <c r="B2752" s="3" t="s">
        <v>4700</v>
      </c>
      <c r="C2752" s="3" t="s">
        <v>4701</v>
      </c>
      <c r="D2752" s="3" t="s">
        <v>4702</v>
      </c>
      <c r="E2752" s="3" t="s">
        <v>4703</v>
      </c>
      <c r="F2752" s="357" t="s">
        <v>14747</v>
      </c>
      <c r="I2752" s="190">
        <f t="shared" si="52"/>
        <v>0</v>
      </c>
    </row>
    <row r="2753" spans="1:9" ht="12.75" customHeight="1">
      <c r="A2753" s="2">
        <v>2689</v>
      </c>
      <c r="B2753" s="3" t="s">
        <v>4704</v>
      </c>
      <c r="C2753" s="3" t="s">
        <v>4705</v>
      </c>
      <c r="D2753" s="3" t="s">
        <v>4706</v>
      </c>
      <c r="E2753" s="3" t="s">
        <v>4707</v>
      </c>
      <c r="F2753" s="357" t="s">
        <v>14747</v>
      </c>
      <c r="I2753" s="190">
        <f t="shared" si="52"/>
        <v>0</v>
      </c>
    </row>
    <row r="2754" spans="1:9" ht="12.75" customHeight="1">
      <c r="A2754" s="2">
        <v>2690</v>
      </c>
      <c r="B2754" s="3" t="s">
        <v>4708</v>
      </c>
      <c r="C2754" s="3" t="s">
        <v>4709</v>
      </c>
      <c r="D2754" s="3" t="s">
        <v>4710</v>
      </c>
      <c r="E2754" s="3" t="s">
        <v>4711</v>
      </c>
      <c r="G2754" s="190">
        <f>'ROUND TIG-LASER'!O18</f>
        <v>1.9056441600000003</v>
      </c>
      <c r="H2754" s="190">
        <f t="shared" ref="H2754:H2755" si="53">G2754/10</f>
        <v>0.19056441600000001</v>
      </c>
      <c r="I2754" s="190">
        <f t="shared" si="52"/>
        <v>2.0962085760000004</v>
      </c>
    </row>
    <row r="2755" spans="1:9" ht="12.75" customHeight="1">
      <c r="A2755" s="2">
        <v>2691</v>
      </c>
      <c r="B2755" s="3" t="s">
        <v>4712</v>
      </c>
      <c r="C2755" s="3" t="s">
        <v>4713</v>
      </c>
      <c r="D2755" s="3" t="s">
        <v>4714</v>
      </c>
      <c r="E2755" s="3" t="s">
        <v>4715</v>
      </c>
      <c r="G2755" s="190">
        <f>'ROUND TIG-LASER'!O19</f>
        <v>2.3036800000000004</v>
      </c>
      <c r="H2755" s="190">
        <f t="shared" si="53"/>
        <v>0.23036800000000004</v>
      </c>
      <c r="I2755" s="190">
        <f t="shared" si="52"/>
        <v>2.5340480000000003</v>
      </c>
    </row>
    <row r="2756" spans="1:9" ht="12.75" customHeight="1">
      <c r="A2756" s="2">
        <v>2692</v>
      </c>
      <c r="B2756" s="3" t="s">
        <v>4716</v>
      </c>
      <c r="C2756" s="3" t="s">
        <v>4717</v>
      </c>
      <c r="D2756" s="3" t="s">
        <v>4718</v>
      </c>
      <c r="E2756" s="3" t="s">
        <v>4719</v>
      </c>
      <c r="F2756" s="357" t="s">
        <v>14747</v>
      </c>
      <c r="I2756" s="190">
        <f t="shared" si="52"/>
        <v>0</v>
      </c>
    </row>
    <row r="2757" spans="1:9" ht="12.75" customHeight="1">
      <c r="A2757" s="2">
        <v>2693</v>
      </c>
      <c r="B2757" s="3" t="s">
        <v>4720</v>
      </c>
      <c r="C2757" s="3" t="s">
        <v>8282</v>
      </c>
      <c r="D2757" s="3" t="s">
        <v>8283</v>
      </c>
      <c r="E2757" s="3" t="s">
        <v>8284</v>
      </c>
      <c r="G2757" s="190">
        <f>'ROUND TIG-LASER'!O20</f>
        <v>1.3641791999999999</v>
      </c>
      <c r="H2757" s="190">
        <f t="shared" ref="H2757:H2758" si="54">G2757/10</f>
        <v>0.13641792</v>
      </c>
      <c r="I2757" s="190">
        <f t="shared" si="52"/>
        <v>1.5005971199999999</v>
      </c>
    </row>
    <row r="2758" spans="1:9" ht="12.75" customHeight="1">
      <c r="B2758" s="3" t="s">
        <v>15145</v>
      </c>
      <c r="C2758" s="3" t="s">
        <v>4630</v>
      </c>
      <c r="D2758" s="3" t="s">
        <v>15146</v>
      </c>
      <c r="E2758" s="3" t="s">
        <v>2651</v>
      </c>
      <c r="G2758" s="190">
        <f>'ROUND TIG-LASER'!O21</f>
        <v>1.8875778000000001</v>
      </c>
      <c r="H2758" s="190">
        <f t="shared" si="54"/>
        <v>0.18875778000000001</v>
      </c>
      <c r="I2758" s="190">
        <f t="shared" si="52"/>
        <v>2.0763355800000003</v>
      </c>
    </row>
    <row r="2759" spans="1:9" ht="12.75" customHeight="1">
      <c r="A2759" s="2">
        <v>2694</v>
      </c>
      <c r="B2759" s="3" t="s">
        <v>8285</v>
      </c>
      <c r="C2759" s="3" t="s">
        <v>8286</v>
      </c>
      <c r="D2759" s="3" t="s">
        <v>8287</v>
      </c>
      <c r="E2759" s="3" t="s">
        <v>8288</v>
      </c>
      <c r="F2759" s="357" t="s">
        <v>14747</v>
      </c>
      <c r="I2759" s="190">
        <f t="shared" si="52"/>
        <v>0</v>
      </c>
    </row>
    <row r="2760" spans="1:9" ht="12.75" customHeight="1">
      <c r="A2760" s="2">
        <v>2695</v>
      </c>
      <c r="B2760" s="3" t="s">
        <v>8289</v>
      </c>
      <c r="C2760" s="3" t="s">
        <v>8290</v>
      </c>
      <c r="D2760" s="3" t="s">
        <v>8291</v>
      </c>
      <c r="E2760" s="3" t="s">
        <v>8292</v>
      </c>
      <c r="G2760" s="190">
        <f>'ROUND TIG-LASER'!O22</f>
        <v>1.3124966399999995</v>
      </c>
      <c r="H2760" s="190">
        <f>G2760/10</f>
        <v>0.13124966399999996</v>
      </c>
      <c r="I2760" s="190">
        <f t="shared" si="52"/>
        <v>1.4437463039999996</v>
      </c>
    </row>
    <row r="2761" spans="1:9" ht="12.75" customHeight="1">
      <c r="A2761" s="2">
        <v>2696</v>
      </c>
      <c r="B2761" s="3" t="s">
        <v>8293</v>
      </c>
      <c r="C2761" s="3" t="s">
        <v>8294</v>
      </c>
      <c r="D2761" s="3" t="s">
        <v>8295</v>
      </c>
      <c r="E2761" s="3" t="s">
        <v>8296</v>
      </c>
      <c r="F2761" s="357" t="s">
        <v>14747</v>
      </c>
      <c r="I2761" s="190">
        <f t="shared" si="52"/>
        <v>0</v>
      </c>
    </row>
    <row r="2762" spans="1:9" ht="12.75" customHeight="1">
      <c r="A2762" s="2">
        <v>2697</v>
      </c>
      <c r="B2762" s="3" t="s">
        <v>8297</v>
      </c>
      <c r="C2762" s="3" t="s">
        <v>8298</v>
      </c>
      <c r="D2762" s="3" t="s">
        <v>11822</v>
      </c>
      <c r="E2762" s="3" t="s">
        <v>11823</v>
      </c>
      <c r="F2762" s="357" t="s">
        <v>14747</v>
      </c>
      <c r="I2762" s="190">
        <f t="shared" si="52"/>
        <v>0</v>
      </c>
    </row>
    <row r="2763" spans="1:9" ht="12.75" customHeight="1">
      <c r="A2763" s="2">
        <v>2698</v>
      </c>
      <c r="B2763" s="3" t="s">
        <v>11824</v>
      </c>
      <c r="C2763" s="3" t="s">
        <v>11825</v>
      </c>
      <c r="D2763" s="3" t="s">
        <v>11826</v>
      </c>
      <c r="E2763" s="3" t="s">
        <v>11827</v>
      </c>
      <c r="G2763" s="190">
        <f>'ROUND TIG-LASER'!O23</f>
        <v>1.9211939999999996</v>
      </c>
      <c r="H2763" s="190">
        <f>G2763/10</f>
        <v>0.19211939999999997</v>
      </c>
      <c r="I2763" s="190">
        <f t="shared" si="52"/>
        <v>2.1133133999999996</v>
      </c>
    </row>
    <row r="2764" spans="1:9" ht="12.75" customHeight="1">
      <c r="A2764" s="2">
        <v>2699</v>
      </c>
      <c r="B2764" s="3" t="s">
        <v>11828</v>
      </c>
      <c r="C2764" s="3" t="s">
        <v>11829</v>
      </c>
      <c r="D2764" s="3" t="s">
        <v>11830</v>
      </c>
      <c r="E2764" s="3" t="s">
        <v>11831</v>
      </c>
      <c r="G2764" s="190">
        <f>'ROUND TIG-LASER'!O24</f>
        <v>2.3798015999999995</v>
      </c>
      <c r="H2764" s="190">
        <v>0.23</v>
      </c>
      <c r="I2764" s="190">
        <f t="shared" si="52"/>
        <v>2.6098015999999995</v>
      </c>
    </row>
    <row r="2765" spans="1:9" ht="12.75" customHeight="1">
      <c r="A2765" s="2">
        <v>2700</v>
      </c>
      <c r="B2765" s="3" t="s">
        <v>11832</v>
      </c>
      <c r="C2765" s="3" t="s">
        <v>11833</v>
      </c>
      <c r="D2765" s="3" t="s">
        <v>11834</v>
      </c>
      <c r="E2765" s="3" t="s">
        <v>11835</v>
      </c>
      <c r="F2765" s="357" t="s">
        <v>14747</v>
      </c>
      <c r="I2765" s="190">
        <f t="shared" si="52"/>
        <v>0</v>
      </c>
    </row>
    <row r="2766" spans="1:9" ht="12.75" customHeight="1">
      <c r="A2766" s="2">
        <v>2701</v>
      </c>
      <c r="B2766" s="3" t="s">
        <v>11836</v>
      </c>
      <c r="C2766" s="3" t="s">
        <v>11837</v>
      </c>
      <c r="D2766" s="3" t="s">
        <v>11838</v>
      </c>
      <c r="E2766" s="3" t="s">
        <v>11839</v>
      </c>
      <c r="F2766" s="357" t="s">
        <v>14747</v>
      </c>
      <c r="I2766" s="190">
        <f t="shared" si="52"/>
        <v>0</v>
      </c>
    </row>
    <row r="2767" spans="1:9" ht="12.75" customHeight="1">
      <c r="A2767" s="2">
        <v>2702</v>
      </c>
      <c r="B2767" s="3" t="s">
        <v>11840</v>
      </c>
      <c r="C2767" s="3" t="s">
        <v>11841</v>
      </c>
      <c r="D2767" s="3" t="s">
        <v>11842</v>
      </c>
      <c r="E2767" s="3" t="s">
        <v>11843</v>
      </c>
      <c r="F2767" s="357" t="s">
        <v>14747</v>
      </c>
      <c r="I2767" s="190">
        <f t="shared" si="52"/>
        <v>0</v>
      </c>
    </row>
    <row r="2768" spans="1:9" ht="12.75" customHeight="1">
      <c r="A2768" s="2">
        <v>2703</v>
      </c>
      <c r="B2768" s="3" t="s">
        <v>11844</v>
      </c>
      <c r="C2768" s="3" t="s">
        <v>11845</v>
      </c>
      <c r="D2768" s="3" t="s">
        <v>11846</v>
      </c>
      <c r="E2768" s="3" t="s">
        <v>11847</v>
      </c>
      <c r="G2768" s="190">
        <f>'ROUND TIG-LASER'!O25</f>
        <v>1.3994355199999997</v>
      </c>
      <c r="H2768" s="190">
        <f>G2768/10</f>
        <v>0.13994355199999997</v>
      </c>
      <c r="I2768" s="190">
        <f t="shared" si="52"/>
        <v>1.5393790719999996</v>
      </c>
    </row>
    <row r="2769" spans="1:9" ht="12.75" customHeight="1">
      <c r="A2769" s="2">
        <v>2704</v>
      </c>
      <c r="B2769" s="3" t="s">
        <v>11848</v>
      </c>
      <c r="C2769" s="3" t="s">
        <v>11849</v>
      </c>
      <c r="D2769" s="3" t="s">
        <v>11850</v>
      </c>
      <c r="E2769" s="3" t="s">
        <v>11851</v>
      </c>
      <c r="F2769" s="357" t="s">
        <v>14747</v>
      </c>
      <c r="G2769" s="190">
        <f>'ROUND TIG-LASER'!O26</f>
        <v>1.671089472</v>
      </c>
      <c r="I2769" s="190">
        <f t="shared" si="52"/>
        <v>0</v>
      </c>
    </row>
    <row r="2770" spans="1:9" ht="12.75" customHeight="1">
      <c r="A2770" s="2">
        <v>2705</v>
      </c>
      <c r="B2770" s="3" t="s">
        <v>11852</v>
      </c>
      <c r="C2770" s="3" t="s">
        <v>11853</v>
      </c>
      <c r="D2770" s="3" t="s">
        <v>11854</v>
      </c>
      <c r="E2770" s="3" t="s">
        <v>11855</v>
      </c>
      <c r="F2770" s="357" t="s">
        <v>14747</v>
      </c>
      <c r="I2770" s="190">
        <f t="shared" si="52"/>
        <v>0</v>
      </c>
    </row>
    <row r="2771" spans="1:9" ht="12.75" customHeight="1">
      <c r="A2771" s="2">
        <v>2706</v>
      </c>
      <c r="B2771" s="3" t="s">
        <v>11856</v>
      </c>
      <c r="C2771" s="3" t="s">
        <v>11857</v>
      </c>
      <c r="D2771" s="3" t="s">
        <v>11858</v>
      </c>
      <c r="E2771" s="3" t="s">
        <v>11859</v>
      </c>
      <c r="G2771" s="190">
        <f>'ROUND TIG-LASER'!O27</f>
        <v>2.0546071199999996</v>
      </c>
      <c r="H2771" s="190">
        <f>G2771/10</f>
        <v>0.20546071199999996</v>
      </c>
      <c r="I2771" s="190">
        <f t="shared" si="52"/>
        <v>2.2600678319999994</v>
      </c>
    </row>
    <row r="2772" spans="1:9" ht="12.75" customHeight="1">
      <c r="A2772" s="2">
        <v>2707</v>
      </c>
      <c r="B2772" s="3" t="s">
        <v>11860</v>
      </c>
      <c r="C2772" s="3" t="s">
        <v>11861</v>
      </c>
      <c r="D2772" s="3" t="s">
        <v>11862</v>
      </c>
      <c r="E2772" s="3" t="s">
        <v>11863</v>
      </c>
      <c r="F2772" s="357" t="s">
        <v>14747</v>
      </c>
      <c r="I2772" s="190">
        <f t="shared" si="52"/>
        <v>0</v>
      </c>
    </row>
    <row r="2773" spans="1:9" ht="12.75" customHeight="1">
      <c r="A2773" s="2">
        <v>2708</v>
      </c>
      <c r="B2773" s="3" t="s">
        <v>11864</v>
      </c>
      <c r="C2773" s="3" t="s">
        <v>11865</v>
      </c>
      <c r="D2773" s="3" t="s">
        <v>11866</v>
      </c>
      <c r="E2773" s="3" t="s">
        <v>11867</v>
      </c>
      <c r="G2773" s="190">
        <f>'ROUND TIG-LASER'!O28</f>
        <v>2.6106703999999996</v>
      </c>
      <c r="H2773" s="190">
        <f>G2773/10</f>
        <v>0.26106703999999997</v>
      </c>
      <c r="I2773" s="190">
        <f t="shared" si="52"/>
        <v>2.8717374399999995</v>
      </c>
    </row>
    <row r="2774" spans="1:9" ht="12.75" customHeight="1">
      <c r="A2774" s="2">
        <v>2709</v>
      </c>
      <c r="B2774" s="3" t="s">
        <v>11868</v>
      </c>
      <c r="C2774" s="3" t="s">
        <v>11869</v>
      </c>
      <c r="D2774" s="3" t="s">
        <v>11870</v>
      </c>
      <c r="E2774" s="3" t="s">
        <v>11871</v>
      </c>
      <c r="F2774" s="357" t="s">
        <v>14747</v>
      </c>
      <c r="I2774" s="190">
        <f t="shared" si="52"/>
        <v>0</v>
      </c>
    </row>
    <row r="2775" spans="1:9" ht="12.75" customHeight="1">
      <c r="A2775" s="2">
        <v>2710</v>
      </c>
      <c r="B2775" s="3" t="s">
        <v>11872</v>
      </c>
      <c r="C2775" s="3" t="s">
        <v>11873</v>
      </c>
      <c r="D2775" s="3" t="s">
        <v>11874</v>
      </c>
      <c r="E2775" s="3" t="s">
        <v>11875</v>
      </c>
      <c r="F2775" s="357" t="s">
        <v>14747</v>
      </c>
      <c r="I2775" s="190">
        <f t="shared" si="52"/>
        <v>0</v>
      </c>
    </row>
    <row r="2776" spans="1:9" ht="12.75" customHeight="1">
      <c r="A2776" s="2">
        <v>2711</v>
      </c>
      <c r="B2776" s="3" t="s">
        <v>11876</v>
      </c>
      <c r="C2776" s="3" t="s">
        <v>11877</v>
      </c>
      <c r="D2776" s="3" t="s">
        <v>11878</v>
      </c>
      <c r="E2776" s="3" t="s">
        <v>11879</v>
      </c>
      <c r="G2776" s="190">
        <f>'ROUND TIG-LASER'!O29</f>
        <v>1.4693471999999999</v>
      </c>
      <c r="H2776" s="190">
        <f>G2776/10</f>
        <v>0.14693471999999999</v>
      </c>
      <c r="I2776" s="190">
        <f t="shared" si="52"/>
        <v>1.6162819199999998</v>
      </c>
    </row>
    <row r="2777" spans="1:9" ht="12.75" customHeight="1">
      <c r="A2777" s="2">
        <v>2712</v>
      </c>
      <c r="B2777" s="3" t="s">
        <v>11880</v>
      </c>
      <c r="C2777" s="3" t="s">
        <v>11881</v>
      </c>
      <c r="D2777" s="3" t="s">
        <v>11882</v>
      </c>
      <c r="E2777" s="3" t="s">
        <v>11883</v>
      </c>
      <c r="F2777" s="357" t="s">
        <v>14747</v>
      </c>
      <c r="I2777" s="190">
        <f t="shared" si="52"/>
        <v>0</v>
      </c>
    </row>
    <row r="2778" spans="1:9" ht="12.75" customHeight="1">
      <c r="A2778" s="2">
        <v>2713</v>
      </c>
      <c r="B2778" s="3" t="s">
        <v>11884</v>
      </c>
      <c r="C2778" s="3" t="s">
        <v>11885</v>
      </c>
      <c r="D2778" s="3" t="s">
        <v>11886</v>
      </c>
      <c r="E2778" s="3" t="s">
        <v>11887</v>
      </c>
      <c r="F2778" s="357" t="s">
        <v>14747</v>
      </c>
      <c r="I2778" s="190">
        <f t="shared" si="52"/>
        <v>0</v>
      </c>
    </row>
    <row r="2779" spans="1:9" ht="12.75" customHeight="1">
      <c r="A2779" s="2">
        <v>2714</v>
      </c>
      <c r="B2779" s="3" t="s">
        <v>11888</v>
      </c>
      <c r="C2779" s="3" t="s">
        <v>11889</v>
      </c>
      <c r="D2779" s="3" t="s">
        <v>11890</v>
      </c>
      <c r="E2779" s="3" t="s">
        <v>11891</v>
      </c>
      <c r="F2779" s="357" t="s">
        <v>14747</v>
      </c>
      <c r="I2779" s="190">
        <f t="shared" si="52"/>
        <v>0</v>
      </c>
    </row>
    <row r="2780" spans="1:9" ht="12.75" customHeight="1">
      <c r="A2780" s="2">
        <v>2715</v>
      </c>
      <c r="B2780" s="3" t="s">
        <v>11892</v>
      </c>
      <c r="C2780" s="3" t="s">
        <v>11893</v>
      </c>
      <c r="D2780" s="3" t="s">
        <v>11894</v>
      </c>
      <c r="E2780" s="3" t="s">
        <v>11895</v>
      </c>
      <c r="F2780" s="357" t="s">
        <v>14747</v>
      </c>
      <c r="I2780" s="190">
        <f t="shared" ref="I2780:I2845" si="55">IF(F2780="KZ",0,G2780+H2780)</f>
        <v>0</v>
      </c>
    </row>
    <row r="2781" spans="1:9" ht="12.75" customHeight="1">
      <c r="A2781" s="2">
        <v>2716</v>
      </c>
      <c r="B2781" s="3" t="s">
        <v>11896</v>
      </c>
      <c r="C2781" s="3" t="s">
        <v>11897</v>
      </c>
      <c r="D2781" s="3" t="s">
        <v>11898</v>
      </c>
      <c r="E2781" s="3" t="s">
        <v>11899</v>
      </c>
      <c r="G2781" s="190">
        <f>'ROUND TIG-LASER'!O31</f>
        <v>2.1033224399999995</v>
      </c>
      <c r="H2781" s="190">
        <f>G2781/10</f>
        <v>0.21033224399999995</v>
      </c>
      <c r="I2781" s="190">
        <f t="shared" si="55"/>
        <v>2.3136546839999994</v>
      </c>
    </row>
    <row r="2782" spans="1:9" ht="12.75" customHeight="1">
      <c r="A2782" s="2">
        <v>2717</v>
      </c>
      <c r="B2782" s="3" t="s">
        <v>11900</v>
      </c>
      <c r="C2782" s="3" t="s">
        <v>11901</v>
      </c>
      <c r="D2782" s="3" t="s">
        <v>11902</v>
      </c>
      <c r="E2782" s="3" t="s">
        <v>11903</v>
      </c>
      <c r="F2782" s="357" t="s">
        <v>14747</v>
      </c>
      <c r="I2782" s="190">
        <f t="shared" si="55"/>
        <v>0</v>
      </c>
    </row>
    <row r="2783" spans="1:9" ht="12.75" customHeight="1">
      <c r="A2783" s="2">
        <v>2718</v>
      </c>
      <c r="B2783" s="3" t="s">
        <v>11904</v>
      </c>
      <c r="C2783" s="3" t="s">
        <v>11905</v>
      </c>
      <c r="D2783" s="3" t="s">
        <v>11906</v>
      </c>
      <c r="E2783" s="3" t="s">
        <v>11907</v>
      </c>
      <c r="G2783" s="190">
        <f>'ROUND TIG-LASER'!O32</f>
        <v>2.6362111999999995</v>
      </c>
      <c r="H2783" s="190">
        <f>G2783/10</f>
        <v>0.26362111999999993</v>
      </c>
      <c r="I2783" s="190">
        <f t="shared" si="55"/>
        <v>2.8998323199999994</v>
      </c>
    </row>
    <row r="2784" spans="1:9" ht="12.75" customHeight="1">
      <c r="A2784" s="2">
        <v>2719</v>
      </c>
      <c r="B2784" s="3" t="s">
        <v>11908</v>
      </c>
      <c r="C2784" s="3" t="s">
        <v>11909</v>
      </c>
      <c r="D2784" s="3" t="s">
        <v>11910</v>
      </c>
      <c r="E2784" s="3" t="s">
        <v>11911</v>
      </c>
      <c r="F2784" s="357" t="s">
        <v>14747</v>
      </c>
      <c r="I2784" s="190">
        <f t="shared" si="55"/>
        <v>0</v>
      </c>
    </row>
    <row r="2785" spans="1:9" ht="12.75" customHeight="1">
      <c r="A2785" s="2">
        <v>2720</v>
      </c>
      <c r="B2785" s="3" t="s">
        <v>11912</v>
      </c>
      <c r="C2785" s="3" t="s">
        <v>11913</v>
      </c>
      <c r="D2785" s="3" t="s">
        <v>11914</v>
      </c>
      <c r="E2785" s="3" t="s">
        <v>11915</v>
      </c>
      <c r="G2785" s="190">
        <f>'ROUND TIG-LASER'!O33</f>
        <v>2.1594521039999997</v>
      </c>
      <c r="H2785" s="190">
        <f>G2785/10</f>
        <v>0.21594521039999998</v>
      </c>
      <c r="I2785" s="190">
        <f t="shared" si="55"/>
        <v>2.3753973143999998</v>
      </c>
    </row>
    <row r="2786" spans="1:9" ht="12.75" customHeight="1">
      <c r="A2786" s="2">
        <v>2721</v>
      </c>
      <c r="B2786" s="3" t="s">
        <v>11916</v>
      </c>
      <c r="C2786" s="3" t="s">
        <v>11917</v>
      </c>
      <c r="D2786" s="3" t="s">
        <v>11918</v>
      </c>
      <c r="E2786" s="3" t="s">
        <v>11919</v>
      </c>
      <c r="F2786" s="357" t="s">
        <v>14747</v>
      </c>
      <c r="I2786" s="190">
        <f t="shared" si="55"/>
        <v>0</v>
      </c>
    </row>
    <row r="2787" spans="1:9" ht="12.75" customHeight="1">
      <c r="A2787" s="2">
        <v>2722</v>
      </c>
      <c r="B2787" s="3" t="s">
        <v>11920</v>
      </c>
      <c r="C2787" s="3" t="s">
        <v>11921</v>
      </c>
      <c r="D2787" s="3" t="s">
        <v>11922</v>
      </c>
      <c r="E2787" s="3" t="s">
        <v>11923</v>
      </c>
      <c r="G2787" s="190">
        <f>'ROUND TIG-LASER'!O35</f>
        <v>2.5957465599999994</v>
      </c>
      <c r="H2787" s="190">
        <f>G2787/10</f>
        <v>0.25957465599999996</v>
      </c>
      <c r="I2787" s="190">
        <f t="shared" si="55"/>
        <v>2.8553212159999992</v>
      </c>
    </row>
    <row r="2788" spans="1:9" ht="12.75" customHeight="1">
      <c r="B2788" s="3" t="s">
        <v>15122</v>
      </c>
      <c r="C2788" s="3" t="s">
        <v>4630</v>
      </c>
      <c r="D2788" s="3" t="s">
        <v>15123</v>
      </c>
      <c r="E2788" s="3" t="s">
        <v>2651</v>
      </c>
      <c r="I2788" s="190">
        <f t="shared" si="55"/>
        <v>0</v>
      </c>
    </row>
    <row r="2789" spans="1:9" ht="12.75" customHeight="1">
      <c r="A2789" s="2">
        <v>2723</v>
      </c>
      <c r="B2789" s="3" t="s">
        <v>11924</v>
      </c>
      <c r="C2789" s="3" t="s">
        <v>11925</v>
      </c>
      <c r="D2789" s="3" t="s">
        <v>11926</v>
      </c>
      <c r="E2789" s="3" t="s">
        <v>11927</v>
      </c>
      <c r="F2789" s="357" t="s">
        <v>14747</v>
      </c>
      <c r="I2789" s="190">
        <f t="shared" si="55"/>
        <v>0</v>
      </c>
    </row>
    <row r="2790" spans="1:9" ht="12.75" customHeight="1">
      <c r="A2790" s="2">
        <v>2724</v>
      </c>
      <c r="B2790" s="3" t="s">
        <v>11928</v>
      </c>
      <c r="C2790" s="3" t="s">
        <v>11929</v>
      </c>
      <c r="D2790" s="3" t="s">
        <v>11930</v>
      </c>
      <c r="E2790" s="3" t="s">
        <v>11931</v>
      </c>
      <c r="F2790" s="357" t="s">
        <v>14747</v>
      </c>
      <c r="I2790" s="190">
        <f t="shared" si="55"/>
        <v>0</v>
      </c>
    </row>
    <row r="2791" spans="1:9" ht="12.75" customHeight="1">
      <c r="A2791" s="2">
        <v>2725</v>
      </c>
      <c r="B2791" s="3" t="s">
        <v>11932</v>
      </c>
      <c r="C2791" s="3" t="s">
        <v>11933</v>
      </c>
      <c r="D2791" s="3" t="s">
        <v>11934</v>
      </c>
      <c r="E2791" s="3" t="s">
        <v>11935</v>
      </c>
      <c r="G2791" s="190">
        <f>'ROUND TIG-LASER'!O37</f>
        <v>1.6226921599999997</v>
      </c>
      <c r="H2791" s="190">
        <f>G2791/10</f>
        <v>0.16226921599999997</v>
      </c>
      <c r="I2791" s="190">
        <f t="shared" si="55"/>
        <v>1.7849613759999996</v>
      </c>
    </row>
    <row r="2792" spans="1:9" ht="12.75" customHeight="1">
      <c r="A2792" s="2">
        <v>2726</v>
      </c>
      <c r="B2792" s="3" t="s">
        <v>11936</v>
      </c>
      <c r="C2792" s="3" t="s">
        <v>11937</v>
      </c>
      <c r="D2792" s="3" t="s">
        <v>11938</v>
      </c>
      <c r="E2792" s="3" t="s">
        <v>11939</v>
      </c>
      <c r="F2792" s="357" t="s">
        <v>14747</v>
      </c>
      <c r="I2792" s="190">
        <f t="shared" si="55"/>
        <v>0</v>
      </c>
    </row>
    <row r="2793" spans="1:9" ht="12.75" customHeight="1">
      <c r="A2793" s="2">
        <v>2727</v>
      </c>
      <c r="B2793" s="3" t="s">
        <v>11940</v>
      </c>
      <c r="C2793" s="3" t="s">
        <v>11941</v>
      </c>
      <c r="D2793" s="3" t="s">
        <v>11942</v>
      </c>
      <c r="E2793" s="3" t="s">
        <v>11943</v>
      </c>
      <c r="G2793" s="190">
        <f>'ROUND TIG-LASER'!O38</f>
        <v>1.7971107839999998</v>
      </c>
      <c r="H2793" s="190">
        <f>G2793/10</f>
        <v>0.17971107839999997</v>
      </c>
      <c r="I2793" s="190">
        <f t="shared" si="55"/>
        <v>1.9768218623999998</v>
      </c>
    </row>
    <row r="2794" spans="1:9" ht="12.75" customHeight="1">
      <c r="A2794" s="2">
        <v>2728</v>
      </c>
      <c r="B2794" s="3" t="s">
        <v>11944</v>
      </c>
      <c r="C2794" s="3" t="s">
        <v>11945</v>
      </c>
      <c r="D2794" s="3" t="s">
        <v>11946</v>
      </c>
      <c r="E2794" s="3" t="s">
        <v>11947</v>
      </c>
      <c r="F2794" s="357" t="s">
        <v>14747</v>
      </c>
      <c r="I2794" s="190">
        <f t="shared" si="55"/>
        <v>0</v>
      </c>
    </row>
    <row r="2795" spans="1:9" ht="12.75" customHeight="1">
      <c r="A2795" s="2">
        <v>2729</v>
      </c>
      <c r="B2795" s="3" t="s">
        <v>8429</v>
      </c>
      <c r="C2795" s="3" t="s">
        <v>8430</v>
      </c>
      <c r="D2795" s="3" t="s">
        <v>8431</v>
      </c>
      <c r="E2795" s="3" t="s">
        <v>8432</v>
      </c>
      <c r="G2795" s="190">
        <f>'ROUND TIG-LASER'!O39</f>
        <v>2.3376592799999996</v>
      </c>
      <c r="H2795" s="190">
        <f t="shared" ref="H2795:H2796" si="56">G2795/10</f>
        <v>0.23376592799999996</v>
      </c>
      <c r="I2795" s="190">
        <f t="shared" si="55"/>
        <v>2.5714252079999995</v>
      </c>
    </row>
    <row r="2796" spans="1:9" ht="12.75" customHeight="1">
      <c r="A2796" s="2">
        <v>2730</v>
      </c>
      <c r="B2796" s="3" t="s">
        <v>8433</v>
      </c>
      <c r="C2796" s="3" t="s">
        <v>8434</v>
      </c>
      <c r="D2796" s="3" t="s">
        <v>8435</v>
      </c>
      <c r="E2796" s="3" t="s">
        <v>8436</v>
      </c>
      <c r="G2796" s="190">
        <f>'ROUND TIG-LASER'!O40</f>
        <v>2.7323647999999996</v>
      </c>
      <c r="H2796" s="190">
        <f t="shared" si="56"/>
        <v>0.27323647999999995</v>
      </c>
      <c r="I2796" s="190">
        <f t="shared" si="55"/>
        <v>3.0056012799999996</v>
      </c>
    </row>
    <row r="2797" spans="1:9" ht="12.75" customHeight="1">
      <c r="A2797" s="2">
        <v>2731</v>
      </c>
      <c r="B2797" s="3" t="s">
        <v>8437</v>
      </c>
      <c r="C2797" s="3" t="s">
        <v>8438</v>
      </c>
      <c r="D2797" s="3" t="s">
        <v>8439</v>
      </c>
      <c r="E2797" s="3" t="s">
        <v>8440</v>
      </c>
      <c r="F2797" s="357" t="s">
        <v>14747</v>
      </c>
      <c r="I2797" s="190">
        <f t="shared" si="55"/>
        <v>0</v>
      </c>
    </row>
    <row r="2798" spans="1:9" ht="12.75" customHeight="1">
      <c r="A2798" s="2">
        <v>2732</v>
      </c>
      <c r="B2798" s="3" t="s">
        <v>8441</v>
      </c>
      <c r="C2798" s="3" t="s">
        <v>8442</v>
      </c>
      <c r="D2798" s="3" t="s">
        <v>8443</v>
      </c>
      <c r="E2798" s="3" t="s">
        <v>8444</v>
      </c>
      <c r="F2798" s="357" t="s">
        <v>14747</v>
      </c>
      <c r="I2798" s="190">
        <f t="shared" si="55"/>
        <v>0</v>
      </c>
    </row>
    <row r="2799" spans="1:9" ht="12.75" customHeight="1">
      <c r="A2799" s="2">
        <v>2733</v>
      </c>
      <c r="B2799" s="3" t="s">
        <v>8445</v>
      </c>
      <c r="C2799" s="3" t="s">
        <v>8446</v>
      </c>
      <c r="D2799" s="3" t="s">
        <v>8447</v>
      </c>
      <c r="E2799" s="3" t="s">
        <v>8448</v>
      </c>
      <c r="F2799" s="357" t="s">
        <v>14747</v>
      </c>
      <c r="I2799" s="190">
        <f t="shared" si="55"/>
        <v>0</v>
      </c>
    </row>
    <row r="2800" spans="1:9" ht="12.75" customHeight="1">
      <c r="A2800" s="2">
        <v>2734</v>
      </c>
      <c r="B2800" s="3" t="s">
        <v>8449</v>
      </c>
      <c r="C2800" s="3" t="s">
        <v>8450</v>
      </c>
      <c r="D2800" s="3" t="s">
        <v>8451</v>
      </c>
      <c r="E2800" s="3" t="s">
        <v>8452</v>
      </c>
      <c r="G2800" s="190">
        <f>'ROUND HF'!M37</f>
        <v>1.4796136</v>
      </c>
      <c r="H2800" s="190">
        <f t="shared" ref="H2800:H2801" si="57">G2800/10</f>
        <v>0.14796135999999999</v>
      </c>
      <c r="I2800" s="190">
        <f t="shared" si="55"/>
        <v>1.62757496</v>
      </c>
    </row>
    <row r="2801" spans="1:9" ht="12.75" customHeight="1">
      <c r="A2801" s="2">
        <v>2735</v>
      </c>
      <c r="B2801" s="3" t="s">
        <v>8453</v>
      </c>
      <c r="C2801" s="3" t="s">
        <v>8454</v>
      </c>
      <c r="D2801" s="3" t="s">
        <v>8455</v>
      </c>
      <c r="E2801" s="3" t="s">
        <v>8456</v>
      </c>
      <c r="G2801" s="190">
        <f>'ROUND TIG-LASER'!O43</f>
        <v>1.72796032</v>
      </c>
      <c r="H2801" s="190">
        <f t="shared" si="57"/>
        <v>0.17279603199999999</v>
      </c>
      <c r="I2801" s="190">
        <f t="shared" si="55"/>
        <v>1.9007563519999999</v>
      </c>
    </row>
    <row r="2802" spans="1:9" ht="12.75" customHeight="1">
      <c r="A2802" s="2">
        <v>2736</v>
      </c>
      <c r="B2802" s="3" t="s">
        <v>8457</v>
      </c>
      <c r="C2802" s="3" t="s">
        <v>8458</v>
      </c>
      <c r="D2802" s="3" t="s">
        <v>8459</v>
      </c>
      <c r="E2802" s="3" t="s">
        <v>8460</v>
      </c>
      <c r="F2802" s="357" t="s">
        <v>14747</v>
      </c>
      <c r="I2802" s="190">
        <f t="shared" si="55"/>
        <v>0</v>
      </c>
    </row>
    <row r="2803" spans="1:9" ht="12.75" customHeight="1">
      <c r="A2803" s="2">
        <v>2737</v>
      </c>
      <c r="B2803" s="3" t="s">
        <v>8461</v>
      </c>
      <c r="C2803" s="3" t="s">
        <v>8462</v>
      </c>
      <c r="D2803" s="3" t="s">
        <v>8463</v>
      </c>
      <c r="E2803" s="3" t="s">
        <v>8464</v>
      </c>
      <c r="G2803" s="190">
        <f>'ROUND TIG-LASER'!O44</f>
        <v>1.9828074239999995</v>
      </c>
      <c r="H2803" s="190">
        <f t="shared" ref="H2803:H2804" si="58">G2803/10</f>
        <v>0.19828074239999996</v>
      </c>
      <c r="I2803" s="190">
        <f t="shared" si="55"/>
        <v>2.1810881663999995</v>
      </c>
    </row>
    <row r="2804" spans="1:9" ht="12.75" customHeight="1">
      <c r="A2804" s="2">
        <v>2738</v>
      </c>
      <c r="B2804" s="3" t="s">
        <v>8465</v>
      </c>
      <c r="C2804" s="3" t="s">
        <v>8466</v>
      </c>
      <c r="D2804" s="3" t="s">
        <v>8467</v>
      </c>
      <c r="E2804" s="3" t="s">
        <v>8468</v>
      </c>
      <c r="G2804" s="190">
        <f>'ROUND TIG-LASER'!O45</f>
        <v>2.4959371199999998</v>
      </c>
      <c r="H2804" s="190">
        <f t="shared" si="58"/>
        <v>0.24959371199999997</v>
      </c>
      <c r="I2804" s="190">
        <f t="shared" si="55"/>
        <v>2.7455308319999996</v>
      </c>
    </row>
    <row r="2805" spans="1:9" ht="12.75" customHeight="1">
      <c r="A2805" s="2">
        <v>2739</v>
      </c>
      <c r="B2805" s="3" t="s">
        <v>8469</v>
      </c>
      <c r="C2805" s="3" t="s">
        <v>8470</v>
      </c>
      <c r="D2805" s="3" t="s">
        <v>8471</v>
      </c>
      <c r="E2805" s="3" t="s">
        <v>8472</v>
      </c>
      <c r="I2805" s="190">
        <f t="shared" si="55"/>
        <v>0</v>
      </c>
    </row>
    <row r="2806" spans="1:9" ht="12.75" customHeight="1">
      <c r="A2806" s="2">
        <v>2740</v>
      </c>
      <c r="B2806" s="3" t="s">
        <v>8473</v>
      </c>
      <c r="C2806" s="3" t="s">
        <v>8474</v>
      </c>
      <c r="D2806" s="3" t="s">
        <v>8475</v>
      </c>
      <c r="E2806" s="3" t="s">
        <v>8476</v>
      </c>
      <c r="F2806" s="357" t="s">
        <v>14747</v>
      </c>
      <c r="I2806" s="190">
        <f t="shared" si="55"/>
        <v>0</v>
      </c>
    </row>
    <row r="2807" spans="1:9" ht="12.75" customHeight="1">
      <c r="A2807" s="2">
        <v>2741</v>
      </c>
      <c r="B2807" s="3" t="s">
        <v>8477</v>
      </c>
      <c r="C2807" s="3" t="s">
        <v>8478</v>
      </c>
      <c r="D2807" s="3" t="s">
        <v>8479</v>
      </c>
      <c r="E2807" s="3" t="s">
        <v>8480</v>
      </c>
      <c r="G2807" s="190">
        <f>'ROUND TIG-LASER'!O46</f>
        <v>2.9855692799999995</v>
      </c>
      <c r="H2807" s="190">
        <f>G2807/10</f>
        <v>0.29855692799999994</v>
      </c>
      <c r="I2807" s="190">
        <f t="shared" si="55"/>
        <v>3.2841262079999995</v>
      </c>
    </row>
    <row r="2808" spans="1:9" ht="12.75" customHeight="1">
      <c r="A2808" s="2">
        <v>2742</v>
      </c>
      <c r="B2808" s="3" t="s">
        <v>8481</v>
      </c>
      <c r="C2808" s="3" t="s">
        <v>8482</v>
      </c>
      <c r="D2808" s="3" t="s">
        <v>8483</v>
      </c>
      <c r="E2808" s="3" t="s">
        <v>8484</v>
      </c>
      <c r="F2808" s="357" t="s">
        <v>14747</v>
      </c>
      <c r="I2808" s="190">
        <f t="shared" si="55"/>
        <v>0</v>
      </c>
    </row>
    <row r="2809" spans="1:9" ht="12.75" customHeight="1">
      <c r="A2809" s="2">
        <v>2743</v>
      </c>
      <c r="B2809" s="3" t="s">
        <v>8485</v>
      </c>
      <c r="C2809" s="3" t="s">
        <v>8486</v>
      </c>
      <c r="D2809" s="3" t="s">
        <v>8487</v>
      </c>
      <c r="E2809" s="3" t="s">
        <v>8488</v>
      </c>
      <c r="G2809" s="190">
        <f>'ROUND HF'!M43</f>
        <v>2.2459377599999999</v>
      </c>
      <c r="H2809" s="190">
        <f t="shared" ref="H2809:H2818" si="59">G2809/10</f>
        <v>0.22459377599999999</v>
      </c>
      <c r="I2809" s="190">
        <f t="shared" si="55"/>
        <v>2.4705315359999998</v>
      </c>
    </row>
    <row r="2810" spans="1:9" ht="12.75" customHeight="1">
      <c r="A2810" s="2">
        <v>2744</v>
      </c>
      <c r="B2810" s="3" t="s">
        <v>8489</v>
      </c>
      <c r="C2810" s="3" t="s">
        <v>8490</v>
      </c>
      <c r="D2810" s="3" t="s">
        <v>8491</v>
      </c>
      <c r="E2810" s="3" t="s">
        <v>8492</v>
      </c>
      <c r="G2810" s="190">
        <f>'ROUND TIG-LASER'!O49</f>
        <v>2.6341428959999997</v>
      </c>
      <c r="H2810" s="190">
        <f t="shared" si="59"/>
        <v>0.26341428959999996</v>
      </c>
      <c r="I2810" s="190">
        <f t="shared" si="55"/>
        <v>2.8975571855999998</v>
      </c>
    </row>
    <row r="2811" spans="1:9" ht="12.75" customHeight="1">
      <c r="A2811" s="2">
        <v>2745</v>
      </c>
      <c r="B2811" s="3" t="s">
        <v>8493</v>
      </c>
      <c r="C2811" s="3" t="s">
        <v>8494</v>
      </c>
      <c r="D2811" s="3" t="s">
        <v>8495</v>
      </c>
      <c r="E2811" s="3" t="s">
        <v>8496</v>
      </c>
      <c r="G2811" s="190">
        <f>'ROUND HF'!M44</f>
        <v>2.6676614399999998</v>
      </c>
      <c r="H2811" s="190">
        <f t="shared" si="59"/>
        <v>0.26676614399999998</v>
      </c>
      <c r="I2811" s="190">
        <f t="shared" si="55"/>
        <v>2.9344275839999998</v>
      </c>
    </row>
    <row r="2812" spans="1:9" ht="12.75" customHeight="1">
      <c r="A2812" s="2">
        <v>2746</v>
      </c>
      <c r="B2812" s="3" t="s">
        <v>8497</v>
      </c>
      <c r="C2812" s="3" t="s">
        <v>8498</v>
      </c>
      <c r="D2812" s="3" t="s">
        <v>8499</v>
      </c>
      <c r="E2812" s="3" t="s">
        <v>8500</v>
      </c>
      <c r="G2812" s="190">
        <f>'ROUND TIG-LASER'!O46</f>
        <v>2.9855692799999995</v>
      </c>
      <c r="H2812" s="190">
        <f t="shared" si="59"/>
        <v>0.29855692799999994</v>
      </c>
      <c r="I2812" s="190">
        <f t="shared" si="55"/>
        <v>3.2841262079999995</v>
      </c>
    </row>
    <row r="2813" spans="1:9" ht="12.75" customHeight="1">
      <c r="A2813" s="2">
        <v>2747</v>
      </c>
      <c r="B2813" s="3" t="s">
        <v>8501</v>
      </c>
      <c r="C2813" s="3" t="s">
        <v>8502</v>
      </c>
      <c r="D2813" s="3" t="s">
        <v>8503</v>
      </c>
      <c r="E2813" s="3" t="s">
        <v>8504</v>
      </c>
      <c r="G2813" s="190">
        <f>'ROUND HF'!M45</f>
        <v>3.2481887999999994</v>
      </c>
      <c r="H2813" s="190">
        <f t="shared" si="59"/>
        <v>0.32481887999999992</v>
      </c>
      <c r="I2813" s="190">
        <f t="shared" si="55"/>
        <v>3.5730076799999995</v>
      </c>
    </row>
    <row r="2814" spans="1:9" ht="12.75" customHeight="1">
      <c r="A2814" s="2">
        <v>2748</v>
      </c>
      <c r="B2814" s="3" t="s">
        <v>8505</v>
      </c>
      <c r="C2814" s="3" t="s">
        <v>8506</v>
      </c>
      <c r="D2814" s="3" t="s">
        <v>8507</v>
      </c>
      <c r="E2814" s="3" t="s">
        <v>8508</v>
      </c>
      <c r="G2814" s="190">
        <f>'ROUND TIG-LASER'!O52</f>
        <v>3.8837039999999994</v>
      </c>
      <c r="H2814" s="190">
        <f t="shared" si="59"/>
        <v>0.38837039999999995</v>
      </c>
      <c r="I2814" s="190">
        <f t="shared" si="55"/>
        <v>4.2720743999999993</v>
      </c>
    </row>
    <row r="2815" spans="1:9" ht="12.75" customHeight="1">
      <c r="A2815" s="2">
        <v>2749</v>
      </c>
      <c r="B2815" s="3" t="s">
        <v>8509</v>
      </c>
      <c r="C2815" s="3" t="s">
        <v>8510</v>
      </c>
      <c r="D2815" s="3" t="s">
        <v>8511</v>
      </c>
      <c r="E2815" s="3" t="s">
        <v>8512</v>
      </c>
      <c r="G2815" s="190">
        <f>'ROUND HF'!M46</f>
        <v>3.8628957600000007</v>
      </c>
      <c r="H2815" s="190">
        <f t="shared" si="59"/>
        <v>0.38628957600000008</v>
      </c>
      <c r="I2815" s="190">
        <f t="shared" si="55"/>
        <v>4.2491853360000009</v>
      </c>
    </row>
    <row r="2816" spans="1:9" ht="12.75" customHeight="1">
      <c r="A2816" s="2">
        <v>2750</v>
      </c>
      <c r="B2816" s="3" t="s">
        <v>8513</v>
      </c>
      <c r="C2816" s="3" t="s">
        <v>8514</v>
      </c>
      <c r="D2816" s="3" t="s">
        <v>8515</v>
      </c>
      <c r="E2816" s="3" t="s">
        <v>8516</v>
      </c>
      <c r="G2816" s="190">
        <f>'ROUND TIG-LASER'!O54</f>
        <v>4.6945868399999995</v>
      </c>
      <c r="H2816" s="190">
        <f t="shared" si="59"/>
        <v>0.46945868399999996</v>
      </c>
      <c r="I2816" s="190">
        <f t="shared" si="55"/>
        <v>5.1640455239999996</v>
      </c>
    </row>
    <row r="2817" spans="1:9" ht="12.75" customHeight="1">
      <c r="A2817" s="2">
        <v>2751</v>
      </c>
      <c r="B2817" s="3" t="s">
        <v>8517</v>
      </c>
      <c r="C2817" s="3" t="s">
        <v>8518</v>
      </c>
      <c r="D2817" s="3" t="s">
        <v>8519</v>
      </c>
      <c r="E2817" s="3" t="s">
        <v>8520</v>
      </c>
      <c r="G2817" s="190">
        <f>'ROUND HF'!M47</f>
        <v>1.6248455999999998</v>
      </c>
      <c r="H2817" s="190">
        <f t="shared" si="59"/>
        <v>0.16248455999999997</v>
      </c>
      <c r="I2817" s="190">
        <f t="shared" si="55"/>
        <v>1.7873301599999998</v>
      </c>
    </row>
    <row r="2818" spans="1:9" ht="12.75" customHeight="1">
      <c r="A2818" s="2">
        <v>2752</v>
      </c>
      <c r="B2818" s="3" t="s">
        <v>8521</v>
      </c>
      <c r="C2818" s="3" t="s">
        <v>8522</v>
      </c>
      <c r="D2818" s="3" t="s">
        <v>8523</v>
      </c>
      <c r="E2818" s="3" t="s">
        <v>8524</v>
      </c>
      <c r="G2818" s="190">
        <f>'ROUND TIG-LASER'!O55</f>
        <v>1.9256260799999998</v>
      </c>
      <c r="H2818" s="190">
        <f t="shared" si="59"/>
        <v>0.19256260799999997</v>
      </c>
      <c r="I2818" s="190">
        <f t="shared" si="55"/>
        <v>2.1181886879999996</v>
      </c>
    </row>
    <row r="2819" spans="1:9" ht="12.75" customHeight="1">
      <c r="A2819" s="2">
        <v>2753</v>
      </c>
      <c r="B2819" s="3" t="s">
        <v>8525</v>
      </c>
      <c r="C2819" s="3" t="s">
        <v>8526</v>
      </c>
      <c r="D2819" s="3" t="s">
        <v>8527</v>
      </c>
      <c r="E2819" s="3" t="s">
        <v>8528</v>
      </c>
      <c r="F2819" s="357" t="s">
        <v>14747</v>
      </c>
      <c r="I2819" s="190">
        <f t="shared" si="55"/>
        <v>0</v>
      </c>
    </row>
    <row r="2820" spans="1:9" ht="12.75" customHeight="1">
      <c r="A2820" s="2">
        <v>2754</v>
      </c>
      <c r="B2820" s="3" t="s">
        <v>8529</v>
      </c>
      <c r="C2820" s="3" t="s">
        <v>8530</v>
      </c>
      <c r="D2820" s="3" t="s">
        <v>8531</v>
      </c>
      <c r="E2820" s="3" t="s">
        <v>8532</v>
      </c>
      <c r="G2820" s="190">
        <f>'ROUND HF'!M49</f>
        <v>2.3253395999999995</v>
      </c>
      <c r="H2820" s="190">
        <f t="shared" ref="H2820:H2823" si="60">G2820/10</f>
        <v>0.23253395999999996</v>
      </c>
      <c r="I2820" s="190">
        <f t="shared" si="55"/>
        <v>2.5578735599999995</v>
      </c>
    </row>
    <row r="2821" spans="1:9" ht="12.75" customHeight="1">
      <c r="A2821" s="2">
        <v>2755</v>
      </c>
      <c r="B2821" s="3" t="s">
        <v>8533</v>
      </c>
      <c r="C2821" s="3" t="s">
        <v>8534</v>
      </c>
      <c r="D2821" s="3" t="s">
        <v>8535</v>
      </c>
      <c r="E2821" s="3" t="s">
        <v>8536</v>
      </c>
      <c r="G2821" s="190">
        <f>'ROUND TIG-LASER'!O57</f>
        <v>2.7965673599999996</v>
      </c>
      <c r="H2821" s="190">
        <f t="shared" si="60"/>
        <v>0.27965673599999996</v>
      </c>
      <c r="I2821" s="190">
        <f t="shared" si="55"/>
        <v>3.0762240959999998</v>
      </c>
    </row>
    <row r="2822" spans="1:9" ht="12.75" customHeight="1">
      <c r="A2822" s="2">
        <v>2756</v>
      </c>
      <c r="B2822" s="3" t="s">
        <v>8537</v>
      </c>
      <c r="C2822" s="3" t="s">
        <v>8538</v>
      </c>
      <c r="D2822" s="3" t="s">
        <v>8539</v>
      </c>
      <c r="E2822" s="3" t="s">
        <v>8540</v>
      </c>
      <c r="G2822" s="190">
        <f>'ROUND HF'!M50</f>
        <v>2.7544</v>
      </c>
      <c r="H2822" s="190">
        <f t="shared" si="60"/>
        <v>0.27544000000000002</v>
      </c>
      <c r="I2822" s="190">
        <f t="shared" si="55"/>
        <v>3.0298400000000001</v>
      </c>
    </row>
    <row r="2823" spans="1:9" ht="12.75" customHeight="1">
      <c r="A2823" s="2">
        <v>2757</v>
      </c>
      <c r="B2823" s="3" t="s">
        <v>8541</v>
      </c>
      <c r="C2823" s="3" t="s">
        <v>8542</v>
      </c>
      <c r="D2823" s="3" t="s">
        <v>8543</v>
      </c>
      <c r="E2823" s="3" t="s">
        <v>8544</v>
      </c>
      <c r="G2823" s="190">
        <f>'ROUND TIG-LASER'!O58</f>
        <v>3.2872511999999992</v>
      </c>
      <c r="H2823" s="190">
        <f t="shared" si="60"/>
        <v>0.32872511999999993</v>
      </c>
      <c r="I2823" s="190">
        <f t="shared" si="55"/>
        <v>3.6159763199999992</v>
      </c>
    </row>
    <row r="2824" spans="1:9" ht="12.75" customHeight="1">
      <c r="A2824" s="2">
        <v>2758</v>
      </c>
      <c r="B2824" s="3" t="s">
        <v>8545</v>
      </c>
      <c r="C2824" s="3" t="s">
        <v>8546</v>
      </c>
      <c r="D2824" s="3" t="s">
        <v>8547</v>
      </c>
      <c r="E2824" s="3" t="s">
        <v>8548</v>
      </c>
      <c r="F2824" s="357" t="s">
        <v>14747</v>
      </c>
      <c r="I2824" s="190">
        <f t="shared" si="55"/>
        <v>0</v>
      </c>
    </row>
    <row r="2825" spans="1:9" ht="12.75" customHeight="1">
      <c r="A2825" s="2">
        <v>2759</v>
      </c>
      <c r="B2825" s="3" t="s">
        <v>8549</v>
      </c>
      <c r="C2825" s="3" t="s">
        <v>8550</v>
      </c>
      <c r="D2825" s="3" t="s">
        <v>8551</v>
      </c>
      <c r="E2825" s="3" t="s">
        <v>8552</v>
      </c>
      <c r="G2825" s="190">
        <f>'ROUND HF'!M53</f>
        <v>1.8569663999999997</v>
      </c>
      <c r="H2825" s="190">
        <f t="shared" ref="H2825:H2830" si="61">G2825/10</f>
        <v>0.18569663999999997</v>
      </c>
      <c r="I2825" s="190">
        <f t="shared" si="55"/>
        <v>2.0426630399999999</v>
      </c>
    </row>
    <row r="2826" spans="1:9" ht="12.75" customHeight="1">
      <c r="A2826" s="2">
        <v>2760</v>
      </c>
      <c r="B2826" s="3" t="s">
        <v>8553</v>
      </c>
      <c r="C2826" s="3" t="s">
        <v>8554</v>
      </c>
      <c r="D2826" s="3" t="s">
        <v>8555</v>
      </c>
      <c r="E2826" s="3" t="s">
        <v>8556</v>
      </c>
      <c r="G2826" s="190">
        <f>'ROUND TIG-LASER'!O61</f>
        <v>2.1466291199999992</v>
      </c>
      <c r="H2826" s="190">
        <f t="shared" si="61"/>
        <v>0.21466291199999993</v>
      </c>
      <c r="I2826" s="190">
        <f t="shared" si="55"/>
        <v>2.3612920319999993</v>
      </c>
    </row>
    <row r="2827" spans="1:9" ht="12.75" customHeight="1">
      <c r="B2827" s="3" t="s">
        <v>15113</v>
      </c>
      <c r="C2827" s="3" t="s">
        <v>4630</v>
      </c>
      <c r="D2827" s="3" t="s">
        <v>8559</v>
      </c>
      <c r="E2827" s="3" t="s">
        <v>2651</v>
      </c>
      <c r="G2827" s="190">
        <f>'ROUND HF'!M54</f>
        <v>2.1954871679999997</v>
      </c>
      <c r="H2827" s="190">
        <f t="shared" si="61"/>
        <v>0.21954871679999996</v>
      </c>
      <c r="I2827" s="190">
        <f t="shared" si="55"/>
        <v>2.4150358847999995</v>
      </c>
    </row>
    <row r="2828" spans="1:9" ht="12.75" customHeight="1">
      <c r="A2828" s="2">
        <v>2761</v>
      </c>
      <c r="B2828" s="3" t="s">
        <v>8557</v>
      </c>
      <c r="C2828" s="3" t="s">
        <v>8558</v>
      </c>
      <c r="D2828" s="3" t="s">
        <v>8559</v>
      </c>
      <c r="E2828" s="3" t="s">
        <v>8560</v>
      </c>
      <c r="G2828" s="190">
        <f>'ROUND TIG-LASER'!O62</f>
        <v>2.4386355839999991</v>
      </c>
      <c r="H2828" s="190">
        <f t="shared" si="61"/>
        <v>0.2438635583999999</v>
      </c>
      <c r="I2828" s="190">
        <f t="shared" si="55"/>
        <v>2.6824991423999989</v>
      </c>
    </row>
    <row r="2829" spans="1:9" ht="12.75" customHeight="1">
      <c r="A2829" s="2">
        <v>2762</v>
      </c>
      <c r="B2829" s="3" t="s">
        <v>8561</v>
      </c>
      <c r="C2829" s="3" t="s">
        <v>8562</v>
      </c>
      <c r="D2829" s="3" t="s">
        <v>8563</v>
      </c>
      <c r="E2829" s="3" t="s">
        <v>8564</v>
      </c>
      <c r="G2829" s="190">
        <f>'ROUND HF'!M55</f>
        <v>2.6656331999999998</v>
      </c>
      <c r="H2829" s="190">
        <f t="shared" si="61"/>
        <v>0.26656331999999999</v>
      </c>
      <c r="I2829" s="190">
        <f t="shared" si="55"/>
        <v>2.9321965199999998</v>
      </c>
    </row>
    <row r="2830" spans="1:9" ht="12.75" customHeight="1">
      <c r="A2830" s="2">
        <v>2763</v>
      </c>
      <c r="B2830" s="3" t="s">
        <v>8565</v>
      </c>
      <c r="C2830" s="3" t="s">
        <v>8566</v>
      </c>
      <c r="D2830" s="3" t="s">
        <v>8567</v>
      </c>
      <c r="E2830" s="3" t="s">
        <v>8568</v>
      </c>
      <c r="G2830" s="190">
        <f>'ROUND TIG-LASER'!O63</f>
        <v>3.0645955199999997</v>
      </c>
      <c r="H2830" s="190">
        <f t="shared" si="61"/>
        <v>0.30645955199999997</v>
      </c>
      <c r="I2830" s="190">
        <f t="shared" si="55"/>
        <v>3.3710550719999999</v>
      </c>
    </row>
    <row r="2831" spans="1:9" ht="12.75" customHeight="1">
      <c r="A2831" s="2">
        <v>2764</v>
      </c>
      <c r="B2831" s="3" t="s">
        <v>8569</v>
      </c>
      <c r="C2831" s="3" t="s">
        <v>8570</v>
      </c>
      <c r="D2831" s="3" t="s">
        <v>8571</v>
      </c>
      <c r="E2831" s="3" t="s">
        <v>8572</v>
      </c>
      <c r="F2831" s="357" t="s">
        <v>14747</v>
      </c>
      <c r="I2831" s="190">
        <f t="shared" si="55"/>
        <v>0</v>
      </c>
    </row>
    <row r="2832" spans="1:9" ht="12.75" customHeight="1">
      <c r="A2832" s="2">
        <v>2765</v>
      </c>
      <c r="B2832" s="3" t="s">
        <v>8573</v>
      </c>
      <c r="C2832" s="3" t="s">
        <v>8574</v>
      </c>
      <c r="D2832" s="3" t="s">
        <v>8575</v>
      </c>
      <c r="E2832" s="3" t="s">
        <v>8576</v>
      </c>
      <c r="G2832" s="190">
        <f>'ROUND HF'!M56</f>
        <v>3.1675599999999999</v>
      </c>
      <c r="H2832" s="190">
        <f t="shared" ref="H2832:H2833" si="62">G2832/10</f>
        <v>0.31675599999999998</v>
      </c>
      <c r="I2832" s="190">
        <f t="shared" si="55"/>
        <v>3.4843159999999997</v>
      </c>
    </row>
    <row r="2833" spans="1:9" ht="12.75" customHeight="1">
      <c r="A2833" s="2">
        <v>2766</v>
      </c>
      <c r="B2833" s="3" t="s">
        <v>8577</v>
      </c>
      <c r="C2833" s="3" t="s">
        <v>8578</v>
      </c>
      <c r="D2833" s="3" t="s">
        <v>8579</v>
      </c>
      <c r="E2833" s="3" t="s">
        <v>8580</v>
      </c>
      <c r="G2833" s="190">
        <f>'ROUND TIG-LASER'!O64</f>
        <v>3.6536364799999994</v>
      </c>
      <c r="H2833" s="190">
        <f t="shared" si="62"/>
        <v>0.36536364799999993</v>
      </c>
      <c r="I2833" s="190">
        <f t="shared" si="55"/>
        <v>4.0190001279999992</v>
      </c>
    </row>
    <row r="2834" spans="1:9" ht="12.75" customHeight="1">
      <c r="A2834" s="2">
        <v>2767</v>
      </c>
      <c r="B2834" s="3" t="s">
        <v>8581</v>
      </c>
      <c r="C2834" s="3" t="s">
        <v>8582</v>
      </c>
      <c r="D2834" s="3" t="s">
        <v>8583</v>
      </c>
      <c r="E2834" s="3" t="s">
        <v>8584</v>
      </c>
      <c r="F2834" s="357" t="s">
        <v>14747</v>
      </c>
      <c r="G2834" s="190">
        <f>'ROUND TIG-LASER'!O65</f>
        <v>4.59171</v>
      </c>
      <c r="I2834" s="190">
        <f t="shared" si="55"/>
        <v>0</v>
      </c>
    </row>
    <row r="2835" spans="1:9" ht="12.75" customHeight="1">
      <c r="A2835" s="2">
        <v>2768</v>
      </c>
      <c r="B2835" s="3" t="s">
        <v>8585</v>
      </c>
      <c r="C2835" s="3" t="s">
        <v>8586</v>
      </c>
      <c r="D2835" s="3" t="s">
        <v>8587</v>
      </c>
      <c r="E2835" s="3" t="s">
        <v>8588</v>
      </c>
      <c r="G2835" s="190">
        <f>'ROUND TIG-LASER'!O66</f>
        <v>5.6437655999999983</v>
      </c>
      <c r="H2835" s="190">
        <f>G2835/10</f>
        <v>0.56437655999999981</v>
      </c>
      <c r="I2835" s="190">
        <f t="shared" si="55"/>
        <v>6.2081421599999977</v>
      </c>
    </row>
    <row r="2836" spans="1:9" ht="12.75" customHeight="1">
      <c r="A2836" s="2">
        <v>2769</v>
      </c>
      <c r="B2836" s="3" t="s">
        <v>8589</v>
      </c>
      <c r="C2836" s="3" t="s">
        <v>8590</v>
      </c>
      <c r="D2836" s="3" t="s">
        <v>8591</v>
      </c>
      <c r="E2836" s="3" t="s">
        <v>8592</v>
      </c>
      <c r="F2836" s="685" t="s">
        <v>14747</v>
      </c>
      <c r="I2836" s="190">
        <f t="shared" si="55"/>
        <v>0</v>
      </c>
    </row>
    <row r="2837" spans="1:9" ht="12.75" customHeight="1">
      <c r="A2837" s="2">
        <v>2770</v>
      </c>
      <c r="B2837" s="3" t="s">
        <v>8593</v>
      </c>
      <c r="C2837" s="3" t="s">
        <v>8594</v>
      </c>
      <c r="D2837" s="3" t="s">
        <v>8595</v>
      </c>
      <c r="E2837" s="3" t="s">
        <v>8596</v>
      </c>
      <c r="G2837" s="190">
        <f>'ROUND TIG-LASER'!O69</f>
        <v>2.5947048959999992</v>
      </c>
      <c r="H2837" s="190">
        <f t="shared" ref="H2837:H2845" si="63">G2837/10</f>
        <v>0.25947048959999991</v>
      </c>
      <c r="I2837" s="190">
        <f t="shared" si="55"/>
        <v>2.8541753855999992</v>
      </c>
    </row>
    <row r="2838" spans="1:9" ht="12.75" customHeight="1">
      <c r="A2838" s="2">
        <v>2771</v>
      </c>
      <c r="B2838" s="3" t="s">
        <v>8597</v>
      </c>
      <c r="C2838" s="3" t="s">
        <v>8598</v>
      </c>
      <c r="D2838" s="3" t="s">
        <v>8599</v>
      </c>
      <c r="E2838" s="3" t="s">
        <v>8600</v>
      </c>
      <c r="G2838" s="190">
        <f>'ROUND HF'!M60</f>
        <v>2.881152479999999</v>
      </c>
      <c r="H2838" s="190">
        <f t="shared" si="63"/>
        <v>0.28811524799999988</v>
      </c>
      <c r="I2838" s="190">
        <f t="shared" si="55"/>
        <v>3.169267727999999</v>
      </c>
    </row>
    <row r="2839" spans="1:9" ht="12.75" customHeight="1">
      <c r="A2839" s="2">
        <v>2772</v>
      </c>
      <c r="B2839" s="3" t="s">
        <v>8601</v>
      </c>
      <c r="C2839" s="3" t="s">
        <v>12114</v>
      </c>
      <c r="D2839" s="3" t="s">
        <v>12115</v>
      </c>
      <c r="E2839" s="3" t="s">
        <v>12212</v>
      </c>
      <c r="G2839" s="190">
        <f>'ROUND TIG-LASER'!O70</f>
        <v>3.2837506079999987</v>
      </c>
      <c r="H2839" s="190">
        <f t="shared" si="63"/>
        <v>0.3283750607999999</v>
      </c>
      <c r="I2839" s="190">
        <f t="shared" si="55"/>
        <v>3.6121256687999987</v>
      </c>
    </row>
    <row r="2840" spans="1:9" ht="12.75" customHeight="1">
      <c r="A2840" s="2">
        <v>2773</v>
      </c>
      <c r="B2840" s="3" t="s">
        <v>12213</v>
      </c>
      <c r="C2840" s="3" t="s">
        <v>12214</v>
      </c>
      <c r="D2840" s="3" t="s">
        <v>12215</v>
      </c>
      <c r="E2840" s="3" t="s">
        <v>12216</v>
      </c>
      <c r="G2840" s="190">
        <f>'ROUND HF'!M61</f>
        <v>3.3918182400000001</v>
      </c>
      <c r="H2840" s="190">
        <f t="shared" si="63"/>
        <v>0.33918182400000002</v>
      </c>
      <c r="I2840" s="190">
        <f t="shared" si="55"/>
        <v>3.7310000640000003</v>
      </c>
    </row>
    <row r="2841" spans="1:9" ht="12.75" customHeight="1">
      <c r="A2841" s="2">
        <v>2774</v>
      </c>
      <c r="B2841" s="3" t="s">
        <v>12217</v>
      </c>
      <c r="C2841" s="3" t="s">
        <v>12218</v>
      </c>
      <c r="D2841" s="3" t="s">
        <v>12219</v>
      </c>
      <c r="E2841" s="3" t="s">
        <v>12220</v>
      </c>
      <c r="G2841" s="190">
        <f>'ROUND TIG-LASER'!O72</f>
        <v>3.8182895039999987</v>
      </c>
      <c r="H2841" s="190">
        <f t="shared" si="63"/>
        <v>0.38182895039999987</v>
      </c>
      <c r="I2841" s="190">
        <f t="shared" si="55"/>
        <v>4.2001184543999983</v>
      </c>
    </row>
    <row r="2842" spans="1:9" ht="12.75" customHeight="1">
      <c r="A2842" s="2">
        <v>2775</v>
      </c>
      <c r="B2842" s="3" t="s">
        <v>12221</v>
      </c>
      <c r="C2842" s="3" t="s">
        <v>12222</v>
      </c>
      <c r="D2842" s="3" t="s">
        <v>12223</v>
      </c>
      <c r="E2842" s="3" t="s">
        <v>12224</v>
      </c>
      <c r="G2842" s="190">
        <f>'ROUND HF'!M62</f>
        <v>4.1851855999999996</v>
      </c>
      <c r="H2842" s="190">
        <f t="shared" si="63"/>
        <v>0.41851855999999998</v>
      </c>
      <c r="I2842" s="190">
        <f t="shared" si="55"/>
        <v>4.6037041599999995</v>
      </c>
    </row>
    <row r="2843" spans="1:9" ht="12.75" customHeight="1">
      <c r="A2843" s="2">
        <v>2776</v>
      </c>
      <c r="B2843" s="3" t="s">
        <v>12225</v>
      </c>
      <c r="C2843" s="3" t="s">
        <v>12226</v>
      </c>
      <c r="D2843" s="3" t="s">
        <v>12227</v>
      </c>
      <c r="E2843" s="3" t="s">
        <v>12228</v>
      </c>
      <c r="G2843" s="190">
        <f>'ROUND TIG-LASER'!O73</f>
        <v>4.903082399999998</v>
      </c>
      <c r="H2843" s="190">
        <f t="shared" si="63"/>
        <v>0.49030823999999978</v>
      </c>
      <c r="I2843" s="190">
        <f t="shared" si="55"/>
        <v>5.393390639999998</v>
      </c>
    </row>
    <row r="2844" spans="1:9" ht="12.75" customHeight="1">
      <c r="A2844" s="2">
        <v>2777</v>
      </c>
      <c r="B2844" s="3" t="s">
        <v>12229</v>
      </c>
      <c r="C2844" s="3" t="s">
        <v>12230</v>
      </c>
      <c r="D2844" s="3" t="s">
        <v>12231</v>
      </c>
      <c r="E2844" s="3" t="s">
        <v>12232</v>
      </c>
      <c r="G2844" s="190">
        <f>'ROUND HF'!M63</f>
        <v>5.0270303999999983</v>
      </c>
      <c r="H2844" s="190">
        <f t="shared" si="63"/>
        <v>0.50270303999999988</v>
      </c>
      <c r="I2844" s="190">
        <f t="shared" si="55"/>
        <v>5.5297334399999984</v>
      </c>
    </row>
    <row r="2845" spans="1:9" ht="12.75" customHeight="1">
      <c r="A2845" s="2">
        <v>2778</v>
      </c>
      <c r="B2845" s="3" t="s">
        <v>12233</v>
      </c>
      <c r="C2845" s="3" t="s">
        <v>12234</v>
      </c>
      <c r="D2845" s="3" t="s">
        <v>12235</v>
      </c>
      <c r="E2845" s="3" t="s">
        <v>12236</v>
      </c>
      <c r="G2845" s="190">
        <f>'ROUND TIG-LASER'!O75</f>
        <v>6.1311817199999972</v>
      </c>
      <c r="H2845" s="190">
        <f t="shared" si="63"/>
        <v>0.61311817199999974</v>
      </c>
      <c r="I2845" s="190">
        <f t="shared" si="55"/>
        <v>6.7442998919999972</v>
      </c>
    </row>
    <row r="2846" spans="1:9" ht="12.75" customHeight="1">
      <c r="A2846" s="2">
        <v>2779</v>
      </c>
      <c r="B2846" s="3" t="s">
        <v>12237</v>
      </c>
      <c r="C2846" s="3" t="s">
        <v>12238</v>
      </c>
      <c r="D2846" s="3" t="s">
        <v>12239</v>
      </c>
      <c r="E2846" s="3" t="s">
        <v>12240</v>
      </c>
      <c r="G2846" s="190">
        <f>'ROUND HF'!M64</f>
        <v>2.0823263999999999</v>
      </c>
      <c r="I2846" s="190">
        <f t="shared" ref="I2846:I2909" si="64">IF(F2846="KZ",0,G2846+H2846)</f>
        <v>2.0823263999999999</v>
      </c>
    </row>
    <row r="2847" spans="1:9" ht="12.75" customHeight="1">
      <c r="A2847" s="2">
        <v>2780</v>
      </c>
      <c r="B2847" s="3" t="s">
        <v>12241</v>
      </c>
      <c r="C2847" s="3" t="s">
        <v>12242</v>
      </c>
      <c r="D2847" s="3" t="s">
        <v>12243</v>
      </c>
      <c r="E2847" s="3" t="s">
        <v>12244</v>
      </c>
      <c r="F2847" s="685"/>
      <c r="G2847" s="190">
        <f>'ROUND TIG-LASER'!O76</f>
        <v>2.4352401599999998</v>
      </c>
      <c r="I2847" s="190">
        <f t="shared" si="64"/>
        <v>2.4352401599999998</v>
      </c>
    </row>
    <row r="2848" spans="1:9" ht="12.75" customHeight="1">
      <c r="A2848" s="2">
        <v>2781</v>
      </c>
      <c r="B2848" s="3" t="s">
        <v>12245</v>
      </c>
      <c r="C2848" s="3" t="s">
        <v>12246</v>
      </c>
      <c r="D2848" s="3" t="s">
        <v>12247</v>
      </c>
      <c r="E2848" s="3" t="s">
        <v>12248</v>
      </c>
      <c r="G2848" s="190">
        <f>'ROUND HF'!M65</f>
        <v>2.4641763839999995</v>
      </c>
      <c r="I2848" s="190">
        <f t="shared" si="64"/>
        <v>2.4641763839999995</v>
      </c>
    </row>
    <row r="2849" spans="1:9" ht="12.75" customHeight="1">
      <c r="A2849" s="2">
        <v>2782</v>
      </c>
      <c r="B2849" s="3" t="s">
        <v>12249</v>
      </c>
      <c r="C2849" s="3" t="s">
        <v>12250</v>
      </c>
      <c r="D2849" s="3" t="s">
        <v>12251</v>
      </c>
      <c r="E2849" s="3" t="s">
        <v>12252</v>
      </c>
      <c r="G2849" s="190">
        <f>'ROUND TIG-LASER'!O77</f>
        <v>2.7057623039999994</v>
      </c>
      <c r="I2849" s="190">
        <f t="shared" si="64"/>
        <v>2.7057623039999994</v>
      </c>
    </row>
    <row r="2850" spans="1:9" ht="12.75" customHeight="1">
      <c r="A2850" s="2">
        <v>2783</v>
      </c>
      <c r="B2850" s="3" t="s">
        <v>12253</v>
      </c>
      <c r="C2850" s="3" t="s">
        <v>12254</v>
      </c>
      <c r="D2850" s="3" t="s">
        <v>12255</v>
      </c>
      <c r="E2850" s="3" t="s">
        <v>12256</v>
      </c>
      <c r="G2850" s="190">
        <f>'ROUND HF'!M66</f>
        <v>2.9959734</v>
      </c>
      <c r="I2850" s="190">
        <f t="shared" si="64"/>
        <v>2.9959734</v>
      </c>
    </row>
    <row r="2851" spans="1:9" ht="12.75" customHeight="1">
      <c r="A2851" s="2">
        <v>2784</v>
      </c>
      <c r="B2851" s="3" t="s">
        <v>12257</v>
      </c>
      <c r="C2851" s="3" t="s">
        <v>12258</v>
      </c>
      <c r="D2851" s="3" t="s">
        <v>12259</v>
      </c>
      <c r="E2851" s="3" t="s">
        <v>12260</v>
      </c>
      <c r="G2851" s="190">
        <f>'ROUND TIG-LASER'!O78</f>
        <v>3.6349816799999992</v>
      </c>
      <c r="I2851" s="190">
        <f t="shared" si="64"/>
        <v>3.6349816799999992</v>
      </c>
    </row>
    <row r="2852" spans="1:9" ht="12.75" customHeight="1">
      <c r="A2852" s="2">
        <v>2785</v>
      </c>
      <c r="B2852" s="3" t="s">
        <v>12261</v>
      </c>
      <c r="C2852" s="3" t="s">
        <v>8743</v>
      </c>
      <c r="D2852" s="3" t="s">
        <v>8744</v>
      </c>
      <c r="E2852" s="3" t="s">
        <v>8745</v>
      </c>
      <c r="F2852" s="357" t="s">
        <v>14747</v>
      </c>
      <c r="I2852" s="190">
        <f t="shared" si="64"/>
        <v>0</v>
      </c>
    </row>
    <row r="2853" spans="1:9" ht="12.75" customHeight="1">
      <c r="A2853" s="2">
        <v>2786</v>
      </c>
      <c r="B2853" s="3" t="s">
        <v>8746</v>
      </c>
      <c r="C2853" s="3" t="s">
        <v>8747</v>
      </c>
      <c r="D2853" s="3" t="s">
        <v>8748</v>
      </c>
      <c r="E2853" s="3" t="s">
        <v>8749</v>
      </c>
      <c r="G2853" s="190">
        <f>'ROUND HF'!M67</f>
        <v>3.5676991999999994</v>
      </c>
      <c r="I2853" s="190">
        <f t="shared" si="64"/>
        <v>3.5676991999999994</v>
      </c>
    </row>
    <row r="2854" spans="1:9" ht="12.75" customHeight="1">
      <c r="A2854" s="2">
        <v>2787</v>
      </c>
      <c r="B2854" s="3" t="s">
        <v>8750</v>
      </c>
      <c r="C2854" s="3" t="s">
        <v>8751</v>
      </c>
      <c r="D2854" s="3" t="s">
        <v>8752</v>
      </c>
      <c r="E2854" s="3" t="s">
        <v>8753</v>
      </c>
      <c r="G2854" s="190">
        <f>'ROUND TIG-LASER'!O79</f>
        <v>4.1301977599999997</v>
      </c>
      <c r="I2854" s="190">
        <f t="shared" si="64"/>
        <v>4.1301977599999997</v>
      </c>
    </row>
    <row r="2855" spans="1:9" ht="12.75" customHeight="1">
      <c r="A2855" s="2">
        <v>2788</v>
      </c>
      <c r="B2855" s="3" t="s">
        <v>8754</v>
      </c>
      <c r="C2855" s="3" t="s">
        <v>8755</v>
      </c>
      <c r="D2855" s="3" t="s">
        <v>8756</v>
      </c>
      <c r="E2855" s="3" t="s">
        <v>8757</v>
      </c>
      <c r="F2855" s="357" t="s">
        <v>14747</v>
      </c>
      <c r="I2855" s="190">
        <f t="shared" si="64"/>
        <v>0</v>
      </c>
    </row>
    <row r="2856" spans="1:9" ht="12.75" customHeight="1">
      <c r="A2856" s="2">
        <v>2789</v>
      </c>
      <c r="B2856" s="3" t="s">
        <v>8758</v>
      </c>
      <c r="C2856" s="3" t="s">
        <v>8759</v>
      </c>
      <c r="D2856" s="3" t="s">
        <v>8760</v>
      </c>
      <c r="E2856" s="3" t="s">
        <v>8761</v>
      </c>
      <c r="G2856" s="190">
        <f>'ROUND HF'!M68</f>
        <v>2.2293112000000002</v>
      </c>
      <c r="I2856" s="190">
        <f t="shared" si="64"/>
        <v>2.2293112000000002</v>
      </c>
    </row>
    <row r="2857" spans="1:9" ht="12.75" customHeight="1">
      <c r="A2857" s="2">
        <v>2790</v>
      </c>
      <c r="B2857" s="3" t="s">
        <v>8762</v>
      </c>
      <c r="C2857" s="3" t="s">
        <v>8763</v>
      </c>
      <c r="D2857" s="3" t="s">
        <v>8764</v>
      </c>
      <c r="E2857" s="3" t="s">
        <v>8765</v>
      </c>
      <c r="G2857" s="190">
        <f>'ROUND TIG-LASER'!O81</f>
        <v>2.5430123199999999</v>
      </c>
      <c r="I2857" s="190">
        <f t="shared" si="64"/>
        <v>2.5430123199999999</v>
      </c>
    </row>
    <row r="2858" spans="1:9" ht="12.75" customHeight="1">
      <c r="A2858" s="2">
        <v>2791</v>
      </c>
      <c r="B2858" s="3" t="s">
        <v>8766</v>
      </c>
      <c r="C2858" s="3" t="s">
        <v>8767</v>
      </c>
      <c r="D2858" s="3" t="s">
        <v>8768</v>
      </c>
      <c r="E2858" s="3" t="s">
        <v>8769</v>
      </c>
      <c r="G2858" s="190">
        <f>'ROUND TIG-LASER'!O82</f>
        <v>2.8903772159999992</v>
      </c>
      <c r="I2858" s="190">
        <f t="shared" si="64"/>
        <v>2.8903772159999992</v>
      </c>
    </row>
    <row r="2859" spans="1:9" ht="12.75" customHeight="1">
      <c r="A2859" s="2">
        <v>2792</v>
      </c>
      <c r="B2859" s="3" t="s">
        <v>8770</v>
      </c>
      <c r="C2859" s="3" t="s">
        <v>8771</v>
      </c>
      <c r="D2859" s="3" t="s">
        <v>8772</v>
      </c>
      <c r="E2859" s="3" t="s">
        <v>8773</v>
      </c>
      <c r="G2859" s="190">
        <f>'ROUND HF'!M70</f>
        <v>3.2006753999999997</v>
      </c>
      <c r="I2859" s="190">
        <f t="shared" si="64"/>
        <v>3.2006753999999997</v>
      </c>
    </row>
    <row r="2860" spans="1:9" ht="12.75" customHeight="1">
      <c r="A2860" s="2">
        <v>2793</v>
      </c>
      <c r="B2860" s="3" t="s">
        <v>8774</v>
      </c>
      <c r="C2860" s="3" t="s">
        <v>8775</v>
      </c>
      <c r="D2860" s="3" t="s">
        <v>8776</v>
      </c>
      <c r="E2860" s="3" t="s">
        <v>8777</v>
      </c>
      <c r="G2860" s="190">
        <f>'ROUND TIG-LASER'!O83</f>
        <v>3.7059325199999997</v>
      </c>
      <c r="I2860" s="190">
        <f t="shared" si="64"/>
        <v>3.7059325199999997</v>
      </c>
    </row>
    <row r="2861" spans="1:9" ht="12.75" customHeight="1">
      <c r="A2861" s="2">
        <v>2794</v>
      </c>
      <c r="B2861" s="3" t="s">
        <v>8778</v>
      </c>
      <c r="C2861" s="3" t="s">
        <v>8779</v>
      </c>
      <c r="D2861" s="3" t="s">
        <v>8780</v>
      </c>
      <c r="E2861" s="3" t="s">
        <v>8781</v>
      </c>
      <c r="G2861" s="190">
        <f>'ROUND HF'!M71</f>
        <v>3.8140928000000001</v>
      </c>
      <c r="I2861" s="190">
        <f t="shared" si="64"/>
        <v>3.8140928000000001</v>
      </c>
    </row>
    <row r="2862" spans="1:9" ht="12.75" customHeight="1">
      <c r="A2862" s="2">
        <v>2795</v>
      </c>
      <c r="B2862" s="3" t="s">
        <v>8782</v>
      </c>
      <c r="C2862" s="3" t="s">
        <v>8783</v>
      </c>
      <c r="D2862" s="3" t="s">
        <v>8784</v>
      </c>
      <c r="E2862" s="3" t="s">
        <v>8785</v>
      </c>
      <c r="G2862" s="190">
        <f>'ROUND TIG-LASER'!O84</f>
        <v>4.3637708799999988</v>
      </c>
      <c r="I2862" s="190">
        <f t="shared" si="64"/>
        <v>4.3637708799999988</v>
      </c>
    </row>
    <row r="2863" spans="1:9" ht="12.75" customHeight="1">
      <c r="A2863" s="2">
        <v>2796</v>
      </c>
      <c r="B2863" s="3" t="s">
        <v>8786</v>
      </c>
      <c r="C2863" s="3" t="s">
        <v>8787</v>
      </c>
      <c r="D2863" s="3" t="s">
        <v>8788</v>
      </c>
      <c r="E2863" s="3" t="s">
        <v>8789</v>
      </c>
      <c r="G2863" s="190">
        <f>'ROUND HF'!M72</f>
        <v>4.7169099999999995</v>
      </c>
      <c r="I2863" s="190">
        <f t="shared" si="64"/>
        <v>4.7169099999999995</v>
      </c>
    </row>
    <row r="2864" spans="1:9" ht="12.75" customHeight="1">
      <c r="A2864" s="2">
        <v>2797</v>
      </c>
      <c r="B2864" s="3" t="s">
        <v>8790</v>
      </c>
      <c r="C2864" s="3" t="s">
        <v>8791</v>
      </c>
      <c r="D2864" s="3" t="s">
        <v>8792</v>
      </c>
      <c r="E2864" s="3" t="s">
        <v>8793</v>
      </c>
      <c r="G2864" s="190">
        <f>'ROUND HF'!M73</f>
        <v>5.7196367999999991</v>
      </c>
      <c r="I2864" s="190">
        <f t="shared" si="64"/>
        <v>5.7196367999999991</v>
      </c>
    </row>
    <row r="2865" spans="1:9" ht="12.75" customHeight="1">
      <c r="A2865" s="2">
        <v>2798</v>
      </c>
      <c r="B2865" s="3" t="s">
        <v>8794</v>
      </c>
      <c r="C2865" s="3" t="s">
        <v>8795</v>
      </c>
      <c r="D2865" s="3" t="s">
        <v>8796</v>
      </c>
      <c r="E2865" s="3" t="s">
        <v>8797</v>
      </c>
      <c r="G2865" s="190">
        <f>'ROUND TIG-LASER'!O86</f>
        <v>6.9365807999999989</v>
      </c>
      <c r="I2865" s="190">
        <f t="shared" si="64"/>
        <v>6.9365807999999989</v>
      </c>
    </row>
    <row r="2866" spans="1:9" ht="12.75" customHeight="1">
      <c r="A2866" s="2">
        <v>2799</v>
      </c>
      <c r="B2866" s="3" t="s">
        <v>8798</v>
      </c>
      <c r="C2866" s="3" t="s">
        <v>8799</v>
      </c>
      <c r="D2866" s="3" t="s">
        <v>8800</v>
      </c>
      <c r="E2866" s="3" t="s">
        <v>8801</v>
      </c>
      <c r="F2866" s="357" t="s">
        <v>14747</v>
      </c>
      <c r="I2866" s="190">
        <f t="shared" si="64"/>
        <v>0</v>
      </c>
    </row>
    <row r="2867" spans="1:9" ht="12.75" customHeight="1">
      <c r="A2867" s="2">
        <v>2800</v>
      </c>
      <c r="B2867" s="3" t="s">
        <v>8802</v>
      </c>
      <c r="C2867" s="3" t="s">
        <v>8803</v>
      </c>
      <c r="D2867" s="3" t="s">
        <v>8804</v>
      </c>
      <c r="E2867" s="3" t="s">
        <v>8805</v>
      </c>
      <c r="G2867" s="190">
        <f>'ROUND HF'!M74</f>
        <v>2.3675320000000002</v>
      </c>
      <c r="I2867" s="190">
        <f t="shared" si="64"/>
        <v>2.3675320000000002</v>
      </c>
    </row>
    <row r="2868" spans="1:9" ht="12.75" customHeight="1">
      <c r="A2868" s="2">
        <v>2801</v>
      </c>
      <c r="B2868" s="3" t="s">
        <v>8806</v>
      </c>
      <c r="C2868" s="3" t="s">
        <v>8807</v>
      </c>
      <c r="D2868" s="3" t="s">
        <v>8808</v>
      </c>
      <c r="E2868" s="3" t="s">
        <v>8809</v>
      </c>
      <c r="G2868" s="190">
        <f>'ROUND TIG-LASER'!O87</f>
        <v>2.6873428800000001</v>
      </c>
      <c r="I2868" s="190">
        <f t="shared" si="64"/>
        <v>2.6873428800000001</v>
      </c>
    </row>
    <row r="2869" spans="1:9" ht="12.75" customHeight="1">
      <c r="A2869" s="2">
        <v>2802</v>
      </c>
      <c r="B2869" s="3" t="s">
        <v>8810</v>
      </c>
      <c r="C2869" s="3" t="s">
        <v>8811</v>
      </c>
      <c r="D2869" s="3" t="s">
        <v>8812</v>
      </c>
      <c r="E2869" s="3" t="s">
        <v>8813</v>
      </c>
      <c r="G2869" s="190">
        <f>'ROUND HF'!M75</f>
        <v>2.7949447679999997</v>
      </c>
      <c r="I2869" s="190">
        <f t="shared" si="64"/>
        <v>2.7949447679999997</v>
      </c>
    </row>
    <row r="2870" spans="1:9" ht="12.75" customHeight="1">
      <c r="A2870" s="2">
        <v>2803</v>
      </c>
      <c r="B2870" s="3" t="s">
        <v>8814</v>
      </c>
      <c r="C2870" s="3" t="s">
        <v>8815</v>
      </c>
      <c r="D2870" s="3" t="s">
        <v>8816</v>
      </c>
      <c r="E2870" s="3" t="s">
        <v>8817</v>
      </c>
      <c r="G2870" s="190">
        <f>'ROUND TIG-LASER'!O88</f>
        <v>3.0633335039999996</v>
      </c>
      <c r="I2870" s="190">
        <f t="shared" si="64"/>
        <v>3.0633335039999996</v>
      </c>
    </row>
    <row r="2871" spans="1:9" ht="12.75" customHeight="1">
      <c r="A2871" s="2">
        <v>2804</v>
      </c>
      <c r="B2871" s="3" t="s">
        <v>8818</v>
      </c>
      <c r="C2871" s="3" t="s">
        <v>8819</v>
      </c>
      <c r="D2871" s="3" t="s">
        <v>8820</v>
      </c>
      <c r="E2871" s="3" t="s">
        <v>8821</v>
      </c>
      <c r="G2871" s="190">
        <f>'ROUND HF'!M76</f>
        <v>3.4023725999999996</v>
      </c>
      <c r="I2871" s="190">
        <f t="shared" si="64"/>
        <v>3.4023725999999996</v>
      </c>
    </row>
    <row r="2872" spans="1:9" ht="12.75" customHeight="1">
      <c r="A2872" s="2">
        <v>2805</v>
      </c>
      <c r="B2872" s="3" t="s">
        <v>8822</v>
      </c>
      <c r="C2872" s="3" t="s">
        <v>8823</v>
      </c>
      <c r="D2872" s="3" t="s">
        <v>8824</v>
      </c>
      <c r="E2872" s="3" t="s">
        <v>8825</v>
      </c>
      <c r="G2872" s="190">
        <f>'ROUND TIG-LASER'!O89</f>
        <v>3.8628957600000002</v>
      </c>
      <c r="I2872" s="190">
        <f t="shared" si="64"/>
        <v>3.8628957600000002</v>
      </c>
    </row>
    <row r="2873" spans="1:9" ht="12.75" customHeight="1">
      <c r="A2873" s="2">
        <v>2806</v>
      </c>
      <c r="B2873" s="3" t="s">
        <v>8826</v>
      </c>
      <c r="C2873" s="3" t="s">
        <v>8827</v>
      </c>
      <c r="D2873" s="3" t="s">
        <v>8828</v>
      </c>
      <c r="E2873" s="3" t="s">
        <v>8829</v>
      </c>
      <c r="G2873" s="190">
        <f>'ROUND HF'!M77</f>
        <v>4.0564800000000005</v>
      </c>
      <c r="I2873" s="190">
        <f t="shared" si="64"/>
        <v>4.0564800000000005</v>
      </c>
    </row>
    <row r="2874" spans="1:9" ht="12.75" customHeight="1">
      <c r="A2874" s="2">
        <v>2807</v>
      </c>
      <c r="B2874" s="3" t="s">
        <v>8830</v>
      </c>
      <c r="C2874" s="3" t="s">
        <v>8831</v>
      </c>
      <c r="D2874" s="3" t="s">
        <v>8832</v>
      </c>
      <c r="E2874" s="3" t="s">
        <v>8833</v>
      </c>
      <c r="G2874" s="190">
        <f>'ROUND TIG-LASER'!O90</f>
        <v>4.5252287999999989</v>
      </c>
      <c r="I2874" s="190">
        <f t="shared" si="64"/>
        <v>4.5252287999999989</v>
      </c>
    </row>
    <row r="2875" spans="1:9" ht="12.75" customHeight="1">
      <c r="A2875" s="2">
        <v>2808</v>
      </c>
      <c r="B2875" s="3" t="s">
        <v>8834</v>
      </c>
      <c r="C2875" s="3" t="s">
        <v>8835</v>
      </c>
      <c r="D2875" s="3" t="s">
        <v>8836</v>
      </c>
      <c r="E2875" s="3" t="s">
        <v>8837</v>
      </c>
      <c r="G2875" s="190">
        <f>'ROUND HF'!M78</f>
        <v>5.0230240000000004</v>
      </c>
      <c r="I2875" s="190">
        <f t="shared" si="64"/>
        <v>5.0230240000000004</v>
      </c>
    </row>
    <row r="2876" spans="1:9" ht="12.75" customHeight="1">
      <c r="A2876" s="2">
        <v>2809</v>
      </c>
      <c r="B2876" s="3" t="s">
        <v>8838</v>
      </c>
      <c r="C2876" s="3" t="s">
        <v>8839</v>
      </c>
      <c r="D2876" s="3" t="s">
        <v>8840</v>
      </c>
      <c r="E2876" s="3" t="s">
        <v>8841</v>
      </c>
      <c r="G2876" s="190">
        <f>'ROUND TIG-LASER'!O91</f>
        <v>5.835572</v>
      </c>
      <c r="I2876" s="190">
        <f t="shared" si="64"/>
        <v>5.835572</v>
      </c>
    </row>
    <row r="2877" spans="1:9" ht="12.75" customHeight="1">
      <c r="A2877" s="2">
        <v>2810</v>
      </c>
      <c r="B2877" s="3" t="s">
        <v>8842</v>
      </c>
      <c r="C2877" s="3" t="s">
        <v>8843</v>
      </c>
      <c r="D2877" s="3" t="s">
        <v>8844</v>
      </c>
      <c r="E2877" s="3" t="s">
        <v>8845</v>
      </c>
      <c r="G2877" s="190">
        <f>'ROUND HF'!M84</f>
        <v>6.2266968</v>
      </c>
      <c r="I2877" s="190">
        <f t="shared" si="64"/>
        <v>6.2266968</v>
      </c>
    </row>
    <row r="2878" spans="1:9" ht="12.75" customHeight="1">
      <c r="A2878" s="2">
        <v>2811</v>
      </c>
      <c r="B2878" s="3" t="s">
        <v>8846</v>
      </c>
      <c r="C2878" s="3" t="s">
        <v>8847</v>
      </c>
      <c r="D2878" s="3" t="s">
        <v>8848</v>
      </c>
      <c r="E2878" s="3" t="s">
        <v>8849</v>
      </c>
      <c r="F2878" s="685" t="s">
        <v>14747</v>
      </c>
      <c r="G2878" s="190">
        <f>'ROUND TIG-LASER'!O92</f>
        <v>7.0800599999999996</v>
      </c>
      <c r="I2878" s="190">
        <f t="shared" si="64"/>
        <v>0</v>
      </c>
    </row>
    <row r="2879" spans="1:9" ht="12.75" customHeight="1">
      <c r="A2879" s="2">
        <v>2812</v>
      </c>
      <c r="B2879" s="3" t="s">
        <v>8850</v>
      </c>
      <c r="C2879" s="3" t="s">
        <v>8851</v>
      </c>
      <c r="D2879" s="3" t="s">
        <v>8852</v>
      </c>
      <c r="E2879" s="3" t="s">
        <v>8853</v>
      </c>
      <c r="G2879" s="190">
        <f>'ROUND HF'!M81</f>
        <v>3.5678243999999997</v>
      </c>
      <c r="I2879" s="190">
        <f t="shared" si="64"/>
        <v>3.5678243999999997</v>
      </c>
    </row>
    <row r="2880" spans="1:9" ht="12.75" customHeight="1">
      <c r="A2880" s="2">
        <v>2813</v>
      </c>
      <c r="B2880" s="3" t="s">
        <v>8854</v>
      </c>
      <c r="C2880" s="3" t="s">
        <v>8855</v>
      </c>
      <c r="D2880" s="3" t="s">
        <v>8856</v>
      </c>
      <c r="E2880" s="3" t="s">
        <v>8857</v>
      </c>
      <c r="G2880" s="190">
        <f>'ROUND TIG-LASER'!O95</f>
        <v>3.9330728640000001</v>
      </c>
      <c r="I2880" s="190">
        <f t="shared" si="64"/>
        <v>3.9330728640000001</v>
      </c>
    </row>
    <row r="2881" spans="1:10" ht="12.75" customHeight="1">
      <c r="A2881" s="2">
        <v>2814</v>
      </c>
      <c r="B2881" s="3" t="s">
        <v>8858</v>
      </c>
      <c r="C2881" s="3" t="s">
        <v>8859</v>
      </c>
      <c r="D2881" s="3" t="s">
        <v>8860</v>
      </c>
      <c r="E2881" s="3" t="s">
        <v>8861</v>
      </c>
      <c r="G2881" s="190">
        <f>'ROUND HF'!M82</f>
        <v>4.2704718399999999</v>
      </c>
      <c r="I2881" s="190">
        <f t="shared" si="64"/>
        <v>4.2704718399999999</v>
      </c>
    </row>
    <row r="2882" spans="1:10" ht="12.75" customHeight="1">
      <c r="A2882" s="2">
        <v>2815</v>
      </c>
      <c r="B2882" s="3" t="s">
        <v>8862</v>
      </c>
      <c r="C2882" s="3" t="s">
        <v>8863</v>
      </c>
      <c r="D2882" s="3" t="s">
        <v>8864</v>
      </c>
      <c r="E2882" s="3" t="s">
        <v>8865</v>
      </c>
      <c r="G2882" s="190">
        <f>'ROUND TIG-LASER'!O97</f>
        <v>4.7340323519999989</v>
      </c>
      <c r="I2882" s="190">
        <f t="shared" si="64"/>
        <v>4.7340323519999989</v>
      </c>
    </row>
    <row r="2883" spans="1:10" ht="12.75" customHeight="1">
      <c r="A2883" s="2">
        <v>2816</v>
      </c>
      <c r="B2883" s="3" t="s">
        <v>8866</v>
      </c>
      <c r="C2883" s="3" t="s">
        <v>8867</v>
      </c>
      <c r="D2883" s="3" t="s">
        <v>8868</v>
      </c>
      <c r="E2883" s="3" t="s">
        <v>8869</v>
      </c>
      <c r="G2883" s="190">
        <f>'ROUND HF'!M83</f>
        <v>5.1757679999999997</v>
      </c>
      <c r="I2883" s="190">
        <f t="shared" si="64"/>
        <v>5.1757679999999997</v>
      </c>
    </row>
    <row r="2884" spans="1:10" ht="12.75" customHeight="1">
      <c r="A2884" s="2">
        <v>2817</v>
      </c>
      <c r="B2884" s="3" t="s">
        <v>8870</v>
      </c>
      <c r="C2884" s="3" t="s">
        <v>8871</v>
      </c>
      <c r="D2884" s="3" t="s">
        <v>8872</v>
      </c>
      <c r="E2884" s="3" t="s">
        <v>8873</v>
      </c>
      <c r="G2884" s="190">
        <f>'ROUND TIG-LASER'!O98</f>
        <v>5.7851414399999994</v>
      </c>
      <c r="I2884" s="190">
        <f t="shared" si="64"/>
        <v>5.7851414399999994</v>
      </c>
    </row>
    <row r="2885" spans="1:10" ht="12.75" customHeight="1">
      <c r="A2885" s="2">
        <v>2818</v>
      </c>
      <c r="B2885" s="3" t="s">
        <v>8874</v>
      </c>
      <c r="C2885" s="3" t="s">
        <v>8875</v>
      </c>
      <c r="D2885" s="3" t="s">
        <v>8876</v>
      </c>
      <c r="E2885" s="3" t="s">
        <v>8877</v>
      </c>
      <c r="G2885" s="190">
        <f>'ROUND HF'!M84</f>
        <v>6.2266968</v>
      </c>
      <c r="I2885" s="190">
        <f t="shared" si="64"/>
        <v>6.2266968</v>
      </c>
    </row>
    <row r="2886" spans="1:10" ht="12.75" customHeight="1">
      <c r="A2886" s="2">
        <v>2819</v>
      </c>
      <c r="B2886" s="3" t="s">
        <v>8878</v>
      </c>
      <c r="C2886" s="3" t="s">
        <v>8879</v>
      </c>
      <c r="D2886" s="3" t="s">
        <v>8880</v>
      </c>
      <c r="E2886" s="3" t="s">
        <v>8881</v>
      </c>
      <c r="G2886" s="190">
        <f>'ROUND TIG-LASER'!O100</f>
        <v>6.8078551679999997</v>
      </c>
      <c r="I2886" s="190">
        <f t="shared" si="64"/>
        <v>6.8078551679999997</v>
      </c>
    </row>
    <row r="2887" spans="1:10" ht="12.75" customHeight="1">
      <c r="A2887" s="2">
        <v>2820</v>
      </c>
      <c r="B2887" s="3" t="s">
        <v>8882</v>
      </c>
      <c r="C2887" s="3" t="s">
        <v>8883</v>
      </c>
      <c r="D2887" s="3" t="s">
        <v>8884</v>
      </c>
      <c r="E2887" s="3" t="s">
        <v>8885</v>
      </c>
      <c r="F2887" s="685" t="s">
        <v>14747</v>
      </c>
      <c r="I2887" s="190">
        <f t="shared" si="64"/>
        <v>0</v>
      </c>
      <c r="J2887" s="683" t="s">
        <v>410</v>
      </c>
    </row>
    <row r="2888" spans="1:10" ht="12.75" customHeight="1">
      <c r="A2888" s="2">
        <v>2821</v>
      </c>
      <c r="B2888" s="3" t="s">
        <v>8886</v>
      </c>
      <c r="C2888" s="3" t="s">
        <v>8887</v>
      </c>
      <c r="D2888" s="3" t="s">
        <v>8888</v>
      </c>
      <c r="E2888" s="3" t="s">
        <v>8889</v>
      </c>
      <c r="F2888" s="685" t="s">
        <v>14747</v>
      </c>
      <c r="H2888" s="190">
        <v>5.31</v>
      </c>
      <c r="I2888" s="190">
        <f t="shared" si="64"/>
        <v>0</v>
      </c>
      <c r="J2888" s="683" t="s">
        <v>410</v>
      </c>
    </row>
    <row r="2889" spans="1:10" ht="12.75" customHeight="1">
      <c r="A2889" s="2">
        <v>2822</v>
      </c>
      <c r="B2889" s="3" t="s">
        <v>8890</v>
      </c>
      <c r="C2889" s="3" t="s">
        <v>8891</v>
      </c>
      <c r="D2889" s="3" t="s">
        <v>8892</v>
      </c>
      <c r="E2889" s="3" t="s">
        <v>8893</v>
      </c>
      <c r="G2889" s="190">
        <f>'ROUND HF'!M85</f>
        <v>2.5966480000000001</v>
      </c>
      <c r="I2889" s="190">
        <f t="shared" si="64"/>
        <v>2.5966480000000001</v>
      </c>
    </row>
    <row r="2890" spans="1:10" ht="12.75" customHeight="1">
      <c r="A2890" s="2">
        <v>2823</v>
      </c>
      <c r="B2890" s="3" t="s">
        <v>8894</v>
      </c>
      <c r="C2890" s="3" t="s">
        <v>8895</v>
      </c>
      <c r="D2890" s="3" t="s">
        <v>8896</v>
      </c>
      <c r="E2890" s="3" t="s">
        <v>8897</v>
      </c>
      <c r="G2890" s="190">
        <f>'ROUND TIG-LASER'!O103</f>
        <v>2.8605695999999994</v>
      </c>
      <c r="I2890" s="190">
        <f t="shared" si="64"/>
        <v>2.8605695999999994</v>
      </c>
    </row>
    <row r="2891" spans="1:10" ht="12.75" customHeight="1">
      <c r="A2891" s="2">
        <v>2824</v>
      </c>
      <c r="B2891" s="3" t="s">
        <v>8898</v>
      </c>
      <c r="C2891" s="3" t="s">
        <v>8899</v>
      </c>
      <c r="D2891" s="3" t="s">
        <v>8900</v>
      </c>
      <c r="E2891" s="3" t="s">
        <v>8901</v>
      </c>
      <c r="G2891" s="190">
        <f>'ROUND HF'!M86</f>
        <v>3.077335871999999</v>
      </c>
      <c r="I2891" s="190">
        <f t="shared" si="64"/>
        <v>3.077335871999999</v>
      </c>
    </row>
    <row r="2892" spans="1:10" ht="12.75" customHeight="1">
      <c r="A2892" s="2">
        <v>2825</v>
      </c>
      <c r="B2892" s="3" t="s">
        <v>8902</v>
      </c>
      <c r="C2892" s="3" t="s">
        <v>8903</v>
      </c>
      <c r="D2892" s="3" t="s">
        <v>8904</v>
      </c>
      <c r="E2892" s="3" t="s">
        <v>8905</v>
      </c>
      <c r="G2892" s="190">
        <f>'ROUND TIG-LASER'!O104</f>
        <v>3.4124912639999989</v>
      </c>
      <c r="I2892" s="190">
        <f t="shared" si="64"/>
        <v>3.4124912639999989</v>
      </c>
    </row>
    <row r="2893" spans="1:10" ht="12.75" customHeight="1">
      <c r="A2893" s="2">
        <v>2826</v>
      </c>
      <c r="B2893" s="3" t="s">
        <v>8906</v>
      </c>
      <c r="C2893" s="3" t="s">
        <v>8907</v>
      </c>
      <c r="D2893" s="3" t="s">
        <v>8908</v>
      </c>
      <c r="E2893" s="3" t="s">
        <v>8909</v>
      </c>
      <c r="G2893" s="190">
        <f>'ROUND HF'!M87</f>
        <v>3.7496147999999994</v>
      </c>
      <c r="I2893" s="190">
        <f t="shared" si="64"/>
        <v>3.7496147999999994</v>
      </c>
    </row>
    <row r="2894" spans="1:10" ht="12.75" customHeight="1">
      <c r="A2894" s="2">
        <v>2827</v>
      </c>
      <c r="B2894" s="3" t="s">
        <v>8910</v>
      </c>
      <c r="C2894" s="3" t="s">
        <v>8911</v>
      </c>
      <c r="D2894" s="3" t="s">
        <v>8912</v>
      </c>
      <c r="E2894" s="3" t="s">
        <v>8913</v>
      </c>
      <c r="G2894" s="190">
        <f>'ROUND TIG-LASER'!O105</f>
        <v>4.1900057999999989</v>
      </c>
      <c r="I2894" s="190">
        <f t="shared" si="64"/>
        <v>4.1900057999999989</v>
      </c>
    </row>
    <row r="2895" spans="1:10" ht="12.75" customHeight="1">
      <c r="A2895" s="2">
        <v>2828</v>
      </c>
      <c r="B2895" s="3" t="s">
        <v>8914</v>
      </c>
      <c r="C2895" s="3" t="s">
        <v>8915</v>
      </c>
      <c r="D2895" s="3" t="s">
        <v>8916</v>
      </c>
      <c r="E2895" s="3" t="s">
        <v>8917</v>
      </c>
      <c r="G2895" s="190">
        <f>'ROUND HF'!M88</f>
        <v>4.4786543999999999</v>
      </c>
      <c r="I2895" s="190">
        <f t="shared" si="64"/>
        <v>4.4786543999999999</v>
      </c>
    </row>
    <row r="2896" spans="1:10" ht="12.75" customHeight="1">
      <c r="A2896" s="2">
        <v>2829</v>
      </c>
      <c r="B2896" s="3" t="s">
        <v>8918</v>
      </c>
      <c r="C2896" s="3" t="s">
        <v>8919</v>
      </c>
      <c r="D2896" s="3" t="s">
        <v>8920</v>
      </c>
      <c r="E2896" s="3" t="s">
        <v>8921</v>
      </c>
      <c r="G2896" s="190">
        <f>'ROUND TIG-LASER'!O106</f>
        <v>5.490070079999998</v>
      </c>
      <c r="I2896" s="190">
        <f t="shared" si="64"/>
        <v>5.490070079999998</v>
      </c>
    </row>
    <row r="2897" spans="1:9" ht="12.75" customHeight="1">
      <c r="A2897" s="2">
        <v>2830</v>
      </c>
      <c r="B2897" s="3" t="s">
        <v>8922</v>
      </c>
      <c r="C2897" s="3" t="s">
        <v>8923</v>
      </c>
      <c r="D2897" s="3" t="s">
        <v>8924</v>
      </c>
      <c r="E2897" s="3" t="s">
        <v>8925</v>
      </c>
      <c r="G2897" s="190">
        <f>'ROUND HF'!M89</f>
        <v>5.7576350000000005</v>
      </c>
      <c r="I2897" s="190">
        <f t="shared" si="64"/>
        <v>5.7576350000000005</v>
      </c>
    </row>
    <row r="2898" spans="1:9" ht="12.75" customHeight="1">
      <c r="A2898" s="2">
        <v>2831</v>
      </c>
      <c r="B2898" s="3" t="s">
        <v>8926</v>
      </c>
      <c r="C2898" s="3" t="s">
        <v>8927</v>
      </c>
      <c r="D2898" s="3" t="s">
        <v>8928</v>
      </c>
      <c r="E2898" s="3" t="s">
        <v>8929</v>
      </c>
      <c r="F2898" s="357" t="s">
        <v>14747</v>
      </c>
      <c r="I2898" s="190">
        <f t="shared" si="64"/>
        <v>0</v>
      </c>
    </row>
    <row r="2899" spans="1:9" ht="12.75" customHeight="1">
      <c r="A2899" s="2">
        <v>2832</v>
      </c>
      <c r="B2899" s="3" t="s">
        <v>8930</v>
      </c>
      <c r="C2899" s="3" t="s">
        <v>8931</v>
      </c>
      <c r="D2899" s="3" t="s">
        <v>8932</v>
      </c>
      <c r="E2899" s="3" t="s">
        <v>8933</v>
      </c>
      <c r="G2899" s="190">
        <f>'ROUND HF'!M91</f>
        <v>2.8257639999999999</v>
      </c>
      <c r="I2899" s="190">
        <f t="shared" si="64"/>
        <v>2.8257639999999999</v>
      </c>
    </row>
    <row r="2900" spans="1:9" ht="12.75" customHeight="1">
      <c r="A2900" s="2">
        <v>2833</v>
      </c>
      <c r="B2900" s="3" t="s">
        <v>8934</v>
      </c>
      <c r="C2900" s="3" t="s">
        <v>8935</v>
      </c>
      <c r="D2900" s="3" t="s">
        <v>8936</v>
      </c>
      <c r="E2900" s="3" t="s">
        <v>8937</v>
      </c>
      <c r="G2900" s="190">
        <f>'ROUND TIG-LASER'!O109</f>
        <v>3.2056207999999988</v>
      </c>
      <c r="I2900" s="190">
        <f t="shared" si="64"/>
        <v>3.2056207999999988</v>
      </c>
    </row>
    <row r="2901" spans="1:9" ht="12.75" customHeight="1">
      <c r="A2901" s="2">
        <v>2834</v>
      </c>
      <c r="B2901" s="3" t="s">
        <v>8938</v>
      </c>
      <c r="C2901" s="3" t="s">
        <v>8939</v>
      </c>
      <c r="D2901" s="3" t="s">
        <v>8940</v>
      </c>
      <c r="E2901" s="3" t="s">
        <v>8941</v>
      </c>
      <c r="G2901" s="190">
        <f>'ROUND TIG-LASER'!O110</f>
        <v>3.8171056127999985</v>
      </c>
      <c r="I2901" s="190">
        <f t="shared" si="64"/>
        <v>3.8171056127999985</v>
      </c>
    </row>
    <row r="2902" spans="1:9" ht="12.75" customHeight="1">
      <c r="A2902" s="2">
        <v>2835</v>
      </c>
      <c r="B2902" s="3" t="s">
        <v>8942</v>
      </c>
      <c r="C2902" s="3" t="s">
        <v>8943</v>
      </c>
      <c r="D2902" s="3" t="s">
        <v>8944</v>
      </c>
      <c r="E2902" s="3" t="s">
        <v>8945</v>
      </c>
      <c r="G2902" s="190">
        <f>'ROUND HF'!M93</f>
        <v>4.0854011999999997</v>
      </c>
      <c r="I2902" s="190">
        <f t="shared" si="64"/>
        <v>4.0854011999999997</v>
      </c>
    </row>
    <row r="2903" spans="1:9" ht="12.75" customHeight="1">
      <c r="A2903" s="2">
        <v>2836</v>
      </c>
      <c r="B2903" s="3" t="s">
        <v>8946</v>
      </c>
      <c r="C2903" s="3" t="s">
        <v>8947</v>
      </c>
      <c r="D2903" s="3" t="s">
        <v>8948</v>
      </c>
      <c r="E2903" s="3" t="s">
        <v>8949</v>
      </c>
      <c r="G2903" s="190">
        <f>'ROUND TIG-LASER'!O111</f>
        <v>4.6913566800000002</v>
      </c>
      <c r="I2903" s="190">
        <f t="shared" si="64"/>
        <v>4.6913566800000002</v>
      </c>
    </row>
    <row r="2904" spans="1:9" ht="12.75" customHeight="1">
      <c r="A2904" s="2">
        <v>2837</v>
      </c>
      <c r="B2904" s="3" t="s">
        <v>8950</v>
      </c>
      <c r="C2904" s="3" t="s">
        <v>8951</v>
      </c>
      <c r="D2904" s="3" t="s">
        <v>8952</v>
      </c>
      <c r="E2904" s="3" t="s">
        <v>8953</v>
      </c>
      <c r="G2904" s="190">
        <f>'ROUND HF'!M94</f>
        <v>4.8858047999999998</v>
      </c>
      <c r="I2904" s="190">
        <f t="shared" si="64"/>
        <v>4.8858047999999998</v>
      </c>
    </row>
    <row r="2905" spans="1:9" ht="12.75" customHeight="1">
      <c r="A2905" s="2">
        <v>2838</v>
      </c>
      <c r="B2905" s="3" t="s">
        <v>8954</v>
      </c>
      <c r="C2905" s="3" t="s">
        <v>12471</v>
      </c>
      <c r="D2905" s="3" t="s">
        <v>12472</v>
      </c>
      <c r="E2905" s="3" t="s">
        <v>12473</v>
      </c>
      <c r="G2905" s="190">
        <f>'ROUND TIG-LASER'!O112</f>
        <v>5.5023897599999998</v>
      </c>
      <c r="H2905" s="190">
        <v>0.38</v>
      </c>
      <c r="I2905" s="190">
        <f t="shared" si="64"/>
        <v>5.8823897599999997</v>
      </c>
    </row>
    <row r="2906" spans="1:9" ht="12.75" customHeight="1">
      <c r="A2906" s="2">
        <v>2839</v>
      </c>
      <c r="B2906" s="3" t="s">
        <v>12474</v>
      </c>
      <c r="C2906" s="3" t="s">
        <v>12475</v>
      </c>
      <c r="D2906" s="3" t="s">
        <v>12476</v>
      </c>
      <c r="E2906" s="3" t="s">
        <v>12477</v>
      </c>
      <c r="G2906" s="190">
        <f>'ROUND HF'!M96</f>
        <v>7.0462559999999996</v>
      </c>
      <c r="I2906" s="190">
        <f t="shared" si="64"/>
        <v>7.0462559999999996</v>
      </c>
    </row>
    <row r="2907" spans="1:9" ht="12.75" customHeight="1">
      <c r="A2907" s="2">
        <v>2840</v>
      </c>
      <c r="B2907" s="3" t="s">
        <v>12478</v>
      </c>
      <c r="C2907" s="3" t="s">
        <v>12479</v>
      </c>
      <c r="D2907" s="3" t="s">
        <v>12480</v>
      </c>
      <c r="E2907" s="3" t="s">
        <v>12481</v>
      </c>
      <c r="G2907" s="190">
        <f>'ROUND HF'!M97</f>
        <v>2.9589767999999999</v>
      </c>
      <c r="I2907" s="190">
        <f t="shared" si="64"/>
        <v>2.9589767999999999</v>
      </c>
    </row>
    <row r="2908" spans="1:9" ht="12.75" customHeight="1">
      <c r="A2908" s="2">
        <v>2841</v>
      </c>
      <c r="B2908" s="3" t="s">
        <v>12482</v>
      </c>
      <c r="C2908" s="3" t="s">
        <v>12483</v>
      </c>
      <c r="D2908" s="3" t="s">
        <v>12484</v>
      </c>
      <c r="E2908" s="3" t="s">
        <v>12485</v>
      </c>
      <c r="G2908" s="190">
        <f>'ROUND TIG-LASER'!O115</f>
        <v>3.3300695999999994</v>
      </c>
      <c r="I2908" s="190">
        <f t="shared" si="64"/>
        <v>3.3300695999999994</v>
      </c>
    </row>
    <row r="2909" spans="1:9" ht="12.75" customHeight="1">
      <c r="A2909" s="2">
        <v>2842</v>
      </c>
      <c r="B2909" s="3" t="s">
        <v>12486</v>
      </c>
      <c r="C2909" s="3" t="s">
        <v>12487</v>
      </c>
      <c r="D2909" s="3" t="s">
        <v>12488</v>
      </c>
      <c r="E2909" s="3" t="s">
        <v>12489</v>
      </c>
      <c r="G2909" s="190">
        <f>'ROUND HF'!M98</f>
        <v>3.5092458239999997</v>
      </c>
      <c r="I2909" s="190">
        <f t="shared" si="64"/>
        <v>3.5092458239999997</v>
      </c>
    </row>
    <row r="2910" spans="1:9" ht="12.75" customHeight="1">
      <c r="A2910" s="2">
        <v>2843</v>
      </c>
      <c r="B2910" s="3" t="s">
        <v>12490</v>
      </c>
      <c r="C2910" s="3" t="s">
        <v>12491</v>
      </c>
      <c r="D2910" s="3" t="s">
        <v>12492</v>
      </c>
      <c r="E2910" s="3" t="s">
        <v>12493</v>
      </c>
      <c r="G2910" s="190">
        <f>'ROUND TIG-LASER'!O116</f>
        <v>3.8963121407999983</v>
      </c>
      <c r="I2910" s="190">
        <f t="shared" ref="I2910:I2974" si="65">IF(F2910="KZ",0,G2910+H2910)</f>
        <v>3.8963121407999983</v>
      </c>
    </row>
    <row r="2911" spans="1:9" ht="12.75" customHeight="1">
      <c r="A2911" s="2">
        <v>2844</v>
      </c>
      <c r="B2911" s="3" t="s">
        <v>12494</v>
      </c>
      <c r="C2911" s="3" t="s">
        <v>12495</v>
      </c>
      <c r="D2911" s="3" t="s">
        <v>12496</v>
      </c>
      <c r="E2911" s="3" t="s">
        <v>12497</v>
      </c>
      <c r="F2911" s="357" t="s">
        <v>14747</v>
      </c>
      <c r="I2911" s="190">
        <f t="shared" si="65"/>
        <v>0</v>
      </c>
    </row>
    <row r="2912" spans="1:9" ht="12.75" customHeight="1">
      <c r="A2912" s="2">
        <v>2845</v>
      </c>
      <c r="B2912" s="3" t="s">
        <v>12498</v>
      </c>
      <c r="C2912" s="3" t="s">
        <v>12499</v>
      </c>
      <c r="D2912" s="3" t="s">
        <v>12500</v>
      </c>
      <c r="E2912" s="3" t="s">
        <v>12501</v>
      </c>
      <c r="G2912" s="190">
        <f>'ROUND HF'!M99</f>
        <v>4.2658769999999997</v>
      </c>
      <c r="I2912" s="190">
        <f t="shared" si="65"/>
        <v>4.2658769999999997</v>
      </c>
    </row>
    <row r="2913" spans="1:9" ht="12.75" customHeight="1">
      <c r="A2913" s="2">
        <v>2846</v>
      </c>
      <c r="B2913" s="3" t="s">
        <v>12502</v>
      </c>
      <c r="C2913" s="3" t="s">
        <v>12503</v>
      </c>
      <c r="D2913" s="3" t="s">
        <v>12504</v>
      </c>
      <c r="E2913" s="3" t="s">
        <v>12505</v>
      </c>
      <c r="G2913" s="190">
        <f>'ROUND TIG-LASER'!O117</f>
        <v>4.8616537199999987</v>
      </c>
      <c r="I2913" s="190">
        <f t="shared" si="65"/>
        <v>4.8616537199999987</v>
      </c>
    </row>
    <row r="2914" spans="1:9" ht="12.75" customHeight="1">
      <c r="A2914" s="2">
        <v>2847</v>
      </c>
      <c r="B2914" s="3" t="s">
        <v>12506</v>
      </c>
      <c r="C2914" s="3" t="s">
        <v>13711</v>
      </c>
      <c r="D2914" s="3" t="s">
        <v>13712</v>
      </c>
      <c r="E2914" s="3" t="s">
        <v>13713</v>
      </c>
      <c r="F2914" s="357" t="s">
        <v>14747</v>
      </c>
      <c r="I2914" s="190">
        <f t="shared" si="65"/>
        <v>0</v>
      </c>
    </row>
    <row r="2915" spans="1:9" ht="12.75" customHeight="1">
      <c r="A2915" s="2">
        <v>2848</v>
      </c>
      <c r="B2915" s="3" t="s">
        <v>13714</v>
      </c>
      <c r="C2915" s="3" t="s">
        <v>13715</v>
      </c>
      <c r="D2915" s="3" t="s">
        <v>13716</v>
      </c>
      <c r="E2915" s="3" t="s">
        <v>13717</v>
      </c>
      <c r="F2915" s="357" t="s">
        <v>14747</v>
      </c>
      <c r="I2915" s="190">
        <f t="shared" si="65"/>
        <v>0</v>
      </c>
    </row>
    <row r="2916" spans="1:9" ht="12.75" customHeight="1">
      <c r="A2916" s="2">
        <v>2849</v>
      </c>
      <c r="B2916" s="3" t="s">
        <v>13718</v>
      </c>
      <c r="C2916" s="3" t="s">
        <v>13719</v>
      </c>
      <c r="D2916" s="3" t="s">
        <v>13720</v>
      </c>
      <c r="E2916" s="3" t="s">
        <v>13721</v>
      </c>
      <c r="G2916" s="190">
        <f>'ROUND HF'!M100</f>
        <v>5.1191776000000004</v>
      </c>
      <c r="I2916" s="190">
        <f t="shared" si="65"/>
        <v>5.1191776000000004</v>
      </c>
    </row>
    <row r="2917" spans="1:9" ht="12.75" customHeight="1">
      <c r="A2917" s="2">
        <v>2850</v>
      </c>
      <c r="B2917" s="3" t="s">
        <v>13722</v>
      </c>
      <c r="C2917" s="3" t="s">
        <v>13723</v>
      </c>
      <c r="D2917" s="3" t="s">
        <v>13724</v>
      </c>
      <c r="E2917" s="3" t="s">
        <v>13725</v>
      </c>
      <c r="G2917" s="190">
        <f>'ROUND TIG-LASER'!O118</f>
        <v>5.6938956799999989</v>
      </c>
      <c r="I2917" s="190">
        <f t="shared" si="65"/>
        <v>5.6938956799999989</v>
      </c>
    </row>
    <row r="2918" spans="1:9" ht="12.75" customHeight="1">
      <c r="A2918" s="2">
        <v>2851</v>
      </c>
      <c r="B2918" s="3" t="s">
        <v>13726</v>
      </c>
      <c r="C2918" s="3" t="s">
        <v>13727</v>
      </c>
      <c r="D2918" s="3" t="s">
        <v>13728</v>
      </c>
      <c r="E2918" s="3" t="s">
        <v>13729</v>
      </c>
      <c r="F2918" s="357" t="s">
        <v>14747</v>
      </c>
      <c r="I2918" s="190">
        <f t="shared" si="65"/>
        <v>0</v>
      </c>
    </row>
    <row r="2919" spans="1:9" ht="12.75" customHeight="1">
      <c r="B2919" s="3" t="s">
        <v>15172</v>
      </c>
      <c r="C2919" s="3" t="s">
        <v>4630</v>
      </c>
      <c r="D2919" s="3" t="s">
        <v>13732</v>
      </c>
      <c r="E2919" s="3" t="s">
        <v>2651</v>
      </c>
      <c r="G2919" s="190">
        <f>'ROUND HF'!M102</f>
        <v>7.3933103999999998</v>
      </c>
      <c r="I2919" s="190">
        <f t="shared" si="65"/>
        <v>7.3933103999999998</v>
      </c>
    </row>
    <row r="2920" spans="1:9" ht="12.75" customHeight="1">
      <c r="A2920" s="2">
        <v>2852</v>
      </c>
      <c r="B2920" s="3" t="s">
        <v>13730</v>
      </c>
      <c r="C2920" s="3" t="s">
        <v>13731</v>
      </c>
      <c r="D2920" s="3" t="s">
        <v>13732</v>
      </c>
      <c r="E2920" s="3" t="s">
        <v>13733</v>
      </c>
      <c r="G2920" s="190">
        <f>'ROUND TIG-LASER'!O120</f>
        <v>8.5106452799999985</v>
      </c>
      <c r="I2920" s="190">
        <f t="shared" si="65"/>
        <v>8.5106452799999985</v>
      </c>
    </row>
    <row r="2921" spans="1:9" ht="12.75" customHeight="1">
      <c r="A2921" s="2">
        <v>2853</v>
      </c>
      <c r="B2921" s="3" t="s">
        <v>13734</v>
      </c>
      <c r="C2921" s="3" t="s">
        <v>13735</v>
      </c>
      <c r="D2921" s="3" t="s">
        <v>13736</v>
      </c>
      <c r="E2921" s="3" t="s">
        <v>13737</v>
      </c>
      <c r="G2921" s="190">
        <f>'ROUND HF'!M103</f>
        <v>3.701553023999999</v>
      </c>
      <c r="I2921" s="190">
        <f t="shared" si="65"/>
        <v>3.701553023999999</v>
      </c>
    </row>
    <row r="2922" spans="1:9" ht="12.75" customHeight="1">
      <c r="A2922" s="2">
        <v>2854</v>
      </c>
      <c r="B2922" s="3" t="s">
        <v>13738</v>
      </c>
      <c r="C2922" s="3" t="s">
        <v>13739</v>
      </c>
      <c r="D2922" s="3" t="s">
        <v>13740</v>
      </c>
      <c r="E2922" s="3" t="s">
        <v>13741</v>
      </c>
      <c r="G2922" s="190">
        <f>'ROUND TIG-LASER'!O122</f>
        <v>4.0110474239999983</v>
      </c>
      <c r="I2922" s="190">
        <f t="shared" si="65"/>
        <v>4.0110474239999983</v>
      </c>
    </row>
    <row r="2923" spans="1:9" ht="12.75" customHeight="1">
      <c r="A2923" s="2">
        <v>2855</v>
      </c>
      <c r="B2923" s="3" t="s">
        <v>13742</v>
      </c>
      <c r="C2923" s="3" t="s">
        <v>13743</v>
      </c>
      <c r="D2923" s="3" t="s">
        <v>13744</v>
      </c>
      <c r="E2923" s="3" t="s">
        <v>13745</v>
      </c>
      <c r="G2923" s="190">
        <f>'ROUND HF'!M112</f>
        <v>4.8035483999999995</v>
      </c>
      <c r="I2923" s="190">
        <f t="shared" si="65"/>
        <v>4.8035483999999995</v>
      </c>
    </row>
    <row r="2924" spans="1:9" ht="12.75" customHeight="1">
      <c r="A2924" s="2">
        <v>2856</v>
      </c>
      <c r="B2924" s="3" t="s">
        <v>13746</v>
      </c>
      <c r="C2924" s="3" t="s">
        <v>13747</v>
      </c>
      <c r="D2924" s="3" t="s">
        <v>13748</v>
      </c>
      <c r="E2924" s="3" t="s">
        <v>13749</v>
      </c>
      <c r="G2924" s="190">
        <f>'ROUND TIG-LASER'!O123</f>
        <v>4.9189252079999983</v>
      </c>
      <c r="I2924" s="190">
        <f t="shared" si="65"/>
        <v>4.9189252079999983</v>
      </c>
    </row>
    <row r="2925" spans="1:9" ht="12.75" customHeight="1">
      <c r="A2925" s="2">
        <v>2857</v>
      </c>
      <c r="B2925" s="3" t="s">
        <v>13750</v>
      </c>
      <c r="C2925" s="3" t="s">
        <v>13751</v>
      </c>
      <c r="D2925" s="3" t="s">
        <v>13752</v>
      </c>
      <c r="E2925" s="3" t="s">
        <v>13753</v>
      </c>
      <c r="G2925" s="190">
        <f>'ROUND HF'!M105</f>
        <v>5.4020294399999988</v>
      </c>
      <c r="I2925" s="190">
        <f t="shared" si="65"/>
        <v>5.4020294399999988</v>
      </c>
    </row>
    <row r="2926" spans="1:9" ht="12.75" customHeight="1">
      <c r="A2926" s="2">
        <v>2858</v>
      </c>
      <c r="B2926" s="3" t="s">
        <v>13754</v>
      </c>
      <c r="C2926" s="3" t="s">
        <v>13755</v>
      </c>
      <c r="D2926" s="3" t="s">
        <v>13756</v>
      </c>
      <c r="E2926" s="3" t="s">
        <v>13757</v>
      </c>
      <c r="G2926" s="190">
        <f>'ROUND TIG-LASER'!O125</f>
        <v>5.9321162239999978</v>
      </c>
      <c r="I2926" s="190">
        <f t="shared" si="65"/>
        <v>5.9321162239999978</v>
      </c>
    </row>
    <row r="2927" spans="1:9" ht="12.75" customHeight="1">
      <c r="A2927" s="2">
        <v>2859</v>
      </c>
      <c r="B2927" s="3" t="s">
        <v>13758</v>
      </c>
      <c r="C2927" s="3" t="s">
        <v>13759</v>
      </c>
      <c r="D2927" s="3" t="s">
        <v>13760</v>
      </c>
      <c r="E2927" s="3" t="s">
        <v>13761</v>
      </c>
      <c r="G2927" s="190">
        <f>'ROUND HF'!M106</f>
        <v>6.5940335999999986</v>
      </c>
      <c r="I2927" s="190">
        <f t="shared" si="65"/>
        <v>6.5940335999999986</v>
      </c>
    </row>
    <row r="2928" spans="1:9" ht="12.75" customHeight="1">
      <c r="A2928" s="2">
        <v>2860</v>
      </c>
      <c r="B2928" s="3" t="s">
        <v>13762</v>
      </c>
      <c r="C2928" s="3" t="s">
        <v>13763</v>
      </c>
      <c r="D2928" s="3" t="s">
        <v>13764</v>
      </c>
      <c r="E2928" s="3" t="s">
        <v>13765</v>
      </c>
      <c r="G2928" s="190">
        <f>'ROUND TIG-LASER'!O126</f>
        <v>7.2734188799999995</v>
      </c>
      <c r="I2928" s="190">
        <f t="shared" si="65"/>
        <v>7.2734188799999995</v>
      </c>
    </row>
    <row r="2929" spans="1:9" ht="12.75" customHeight="1">
      <c r="A2929" s="2">
        <v>2861</v>
      </c>
      <c r="B2929" s="3" t="s">
        <v>13766</v>
      </c>
      <c r="C2929" s="3" t="s">
        <v>13767</v>
      </c>
      <c r="D2929" s="3" t="s">
        <v>13768</v>
      </c>
      <c r="E2929" s="3" t="s">
        <v>13769</v>
      </c>
      <c r="G2929" s="190">
        <f>'ROUND HF'!M107</f>
        <v>7.8136819199999978</v>
      </c>
      <c r="I2929" s="190">
        <f t="shared" si="65"/>
        <v>7.8136819199999978</v>
      </c>
    </row>
    <row r="2930" spans="1:9" ht="12.75" customHeight="1">
      <c r="A2930" s="2">
        <v>2862</v>
      </c>
      <c r="B2930" s="3" t="s">
        <v>13770</v>
      </c>
      <c r="C2930" s="3" t="s">
        <v>13771</v>
      </c>
      <c r="D2930" s="3" t="s">
        <v>13772</v>
      </c>
      <c r="E2930" s="3" t="s">
        <v>13773</v>
      </c>
      <c r="G2930" s="190">
        <f>'ROUND TIG-LASER'!O128</f>
        <v>8.5891306559999965</v>
      </c>
      <c r="I2930" s="190">
        <f t="shared" si="65"/>
        <v>8.5891306559999965</v>
      </c>
    </row>
    <row r="2931" spans="1:9" ht="12.75" customHeight="1">
      <c r="A2931" s="2">
        <v>2863</v>
      </c>
      <c r="B2931" s="3" t="s">
        <v>13774</v>
      </c>
      <c r="C2931" s="3" t="s">
        <v>13775</v>
      </c>
      <c r="D2931" s="3" t="s">
        <v>13776</v>
      </c>
      <c r="E2931" s="3" t="s">
        <v>13777</v>
      </c>
      <c r="G2931" s="190">
        <f>'ROUND TIG-LASER'!O131</f>
        <v>12.092276735999997</v>
      </c>
      <c r="I2931" s="190">
        <f t="shared" si="65"/>
        <v>12.092276735999997</v>
      </c>
    </row>
    <row r="2932" spans="1:9" ht="12.75" customHeight="1">
      <c r="A2932" s="2">
        <v>2864</v>
      </c>
      <c r="B2932" s="3" t="s">
        <v>13778</v>
      </c>
      <c r="C2932" s="3" t="s">
        <v>13779</v>
      </c>
      <c r="D2932" s="3" t="s">
        <v>13780</v>
      </c>
      <c r="E2932" s="3" t="s">
        <v>13781</v>
      </c>
      <c r="F2932" s="357" t="s">
        <v>14747</v>
      </c>
      <c r="I2932" s="190">
        <f t="shared" si="65"/>
        <v>0</v>
      </c>
    </row>
    <row r="2933" spans="1:9" ht="12.75" customHeight="1">
      <c r="A2933" s="2">
        <v>2865</v>
      </c>
      <c r="B2933" s="3" t="s">
        <v>13782</v>
      </c>
      <c r="C2933" s="3" t="s">
        <v>13783</v>
      </c>
      <c r="D2933" s="3" t="s">
        <v>13784</v>
      </c>
      <c r="E2933" s="3" t="s">
        <v>13785</v>
      </c>
      <c r="F2933" s="357" t="s">
        <v>14747</v>
      </c>
      <c r="I2933" s="190">
        <f t="shared" si="65"/>
        <v>0</v>
      </c>
    </row>
    <row r="2934" spans="1:9" ht="12.75" customHeight="1">
      <c r="A2934" s="2">
        <v>2866</v>
      </c>
      <c r="B2934" s="3" t="s">
        <v>13786</v>
      </c>
      <c r="C2934" s="3" t="s">
        <v>13787</v>
      </c>
      <c r="D2934" s="3" t="s">
        <v>13788</v>
      </c>
      <c r="E2934" s="3" t="s">
        <v>13789</v>
      </c>
      <c r="F2934" s="357" t="s">
        <v>14747</v>
      </c>
      <c r="I2934" s="190">
        <f t="shared" si="65"/>
        <v>0</v>
      </c>
    </row>
    <row r="2935" spans="1:9" ht="12.75" customHeight="1">
      <c r="A2935" s="2">
        <v>2867</v>
      </c>
      <c r="B2935" s="3" t="s">
        <v>13790</v>
      </c>
      <c r="C2935" s="3" t="s">
        <v>13791</v>
      </c>
      <c r="D2935" s="3" t="s">
        <v>13792</v>
      </c>
      <c r="E2935" s="3" t="s">
        <v>13793</v>
      </c>
      <c r="G2935" s="190">
        <f>'ROUND HF'!M110</f>
        <v>3.3713856000000004</v>
      </c>
      <c r="I2935" s="190">
        <f t="shared" si="65"/>
        <v>3.3713856000000004</v>
      </c>
    </row>
    <row r="2936" spans="1:9" ht="12.75" customHeight="1">
      <c r="A2936" s="2">
        <v>2868</v>
      </c>
      <c r="B2936" s="3" t="s">
        <v>13794</v>
      </c>
      <c r="C2936" s="3" t="s">
        <v>13795</v>
      </c>
      <c r="D2936" s="3" t="s">
        <v>13796</v>
      </c>
      <c r="E2936" s="3" t="s">
        <v>13797</v>
      </c>
      <c r="G2936" s="190">
        <f>'ROUND TIG-LASER'!O136</f>
        <v>3.8859075200000004</v>
      </c>
      <c r="I2936" s="190">
        <f t="shared" si="65"/>
        <v>3.8859075200000004</v>
      </c>
    </row>
    <row r="2937" spans="1:9" ht="12.75" customHeight="1">
      <c r="A2937" s="2">
        <v>2869</v>
      </c>
      <c r="B2937" s="3" t="s">
        <v>13798</v>
      </c>
      <c r="C2937" s="3" t="s">
        <v>13799</v>
      </c>
      <c r="D2937" s="3" t="s">
        <v>13800</v>
      </c>
      <c r="E2937" s="3" t="s">
        <v>13801</v>
      </c>
      <c r="G2937" s="190">
        <f>'ROUND TIG-LASER'!O137</f>
        <v>4.5629270207999983</v>
      </c>
      <c r="I2937" s="190">
        <f t="shared" si="65"/>
        <v>4.5629270207999983</v>
      </c>
    </row>
    <row r="2938" spans="1:9" ht="12.75" customHeight="1">
      <c r="A2938" s="2">
        <v>2870</v>
      </c>
      <c r="B2938" s="3" t="s">
        <v>13802</v>
      </c>
      <c r="C2938" s="3" t="s">
        <v>13803</v>
      </c>
      <c r="D2938" s="3" t="s">
        <v>13804</v>
      </c>
      <c r="E2938" s="3" t="s">
        <v>13805</v>
      </c>
      <c r="G2938" s="190">
        <f>'ROUND HF'!M112</f>
        <v>4.8035483999999995</v>
      </c>
      <c r="I2938" s="190">
        <f t="shared" si="65"/>
        <v>4.8035483999999995</v>
      </c>
    </row>
    <row r="2939" spans="1:9" ht="12.75" customHeight="1">
      <c r="A2939" s="2">
        <v>2871</v>
      </c>
      <c r="B2939" s="3" t="s">
        <v>13806</v>
      </c>
      <c r="C2939" s="3" t="s">
        <v>13807</v>
      </c>
      <c r="D2939" s="3" t="s">
        <v>13808</v>
      </c>
      <c r="E2939" s="3" t="s">
        <v>13809</v>
      </c>
      <c r="G2939" s="190">
        <f>'ROUND TIG-LASER'!O138</f>
        <v>5.5828996199999983</v>
      </c>
      <c r="I2939" s="190">
        <f t="shared" si="65"/>
        <v>5.5828996199999983</v>
      </c>
    </row>
    <row r="2940" spans="1:9" ht="12.75" customHeight="1">
      <c r="A2940" s="2">
        <v>2872</v>
      </c>
      <c r="B2940" s="3" t="s">
        <v>13810</v>
      </c>
      <c r="C2940" s="3" t="s">
        <v>13811</v>
      </c>
      <c r="D2940" s="3" t="s">
        <v>13812</v>
      </c>
      <c r="E2940" s="3" t="s">
        <v>13813</v>
      </c>
      <c r="G2940" s="190">
        <f>'ROUND TIG-LASER'!O139</f>
        <v>6.7833359999999985</v>
      </c>
      <c r="I2940" s="190">
        <f t="shared" si="65"/>
        <v>6.7833359999999985</v>
      </c>
    </row>
    <row r="2941" spans="1:9" ht="12.75" customHeight="1">
      <c r="A2941" s="2">
        <v>2873</v>
      </c>
      <c r="B2941" s="3" t="s">
        <v>13814</v>
      </c>
      <c r="C2941" s="3" t="s">
        <v>13815</v>
      </c>
      <c r="D2941" s="3" t="s">
        <v>13816</v>
      </c>
      <c r="E2941" s="3" t="s">
        <v>13817</v>
      </c>
      <c r="G2941" s="190">
        <f>'ROUND TIG-LASER'!O140</f>
        <v>10.096128</v>
      </c>
      <c r="I2941" s="190">
        <f t="shared" si="65"/>
        <v>10.096128</v>
      </c>
    </row>
    <row r="2942" spans="1:9" ht="12.75" customHeight="1">
      <c r="A2942" s="2">
        <v>2874</v>
      </c>
      <c r="B2942" s="3" t="s">
        <v>13818</v>
      </c>
      <c r="C2942" s="3" t="s">
        <v>13819</v>
      </c>
      <c r="D2942" s="3" t="s">
        <v>13820</v>
      </c>
      <c r="E2942" s="3" t="s">
        <v>13821</v>
      </c>
      <c r="G2942" s="190">
        <f>'ROUND HF'!M116</f>
        <v>4.2316297919999988</v>
      </c>
      <c r="I2942" s="190">
        <f t="shared" si="65"/>
        <v>4.2316297919999988</v>
      </c>
    </row>
    <row r="2943" spans="1:9" ht="12.75" customHeight="1">
      <c r="A2943" s="2">
        <v>2875</v>
      </c>
      <c r="B2943" s="3" t="s">
        <v>13822</v>
      </c>
      <c r="C2943" s="3" t="s">
        <v>13823</v>
      </c>
      <c r="D2943" s="3" t="s">
        <v>13824</v>
      </c>
      <c r="E2943" s="3" t="s">
        <v>13825</v>
      </c>
      <c r="G2943" s="190">
        <f>'ROUND HF'!M117</f>
        <v>5.1679555199999978</v>
      </c>
      <c r="I2943" s="190">
        <f t="shared" si="65"/>
        <v>5.1679555199999978</v>
      </c>
    </row>
    <row r="2944" spans="1:9" ht="12.75" customHeight="1">
      <c r="A2944" s="2">
        <v>2876</v>
      </c>
      <c r="B2944" s="3" t="s">
        <v>13826</v>
      </c>
      <c r="C2944" s="3" t="s">
        <v>13827</v>
      </c>
      <c r="D2944" s="3" t="s">
        <v>13828</v>
      </c>
      <c r="E2944" s="3" t="s">
        <v>13829</v>
      </c>
      <c r="G2944" s="190">
        <f>'ROUND TIG-LASER'!O142</f>
        <v>5.5845560159999978</v>
      </c>
      <c r="I2944" s="190">
        <f t="shared" si="65"/>
        <v>5.5845560159999978</v>
      </c>
    </row>
    <row r="2945" spans="1:9" ht="12.75" customHeight="1">
      <c r="A2945" s="2">
        <v>2877</v>
      </c>
      <c r="B2945" s="3" t="s">
        <v>13830</v>
      </c>
      <c r="C2945" s="3" t="s">
        <v>13831</v>
      </c>
      <c r="D2945" s="3" t="s">
        <v>13832</v>
      </c>
      <c r="E2945" s="3" t="s">
        <v>13833</v>
      </c>
      <c r="G2945" s="190">
        <f>'ROUND HF'!M118</f>
        <v>6.1909396799999996</v>
      </c>
      <c r="I2945" s="190">
        <f t="shared" si="65"/>
        <v>6.1909396799999996</v>
      </c>
    </row>
    <row r="2946" spans="1:9" ht="12.75" customHeight="1">
      <c r="A2946" s="2">
        <v>2878</v>
      </c>
      <c r="B2946" s="3" t="s">
        <v>13834</v>
      </c>
      <c r="C2946" s="3" t="s">
        <v>13835</v>
      </c>
      <c r="D2946" s="3" t="s">
        <v>13836</v>
      </c>
      <c r="E2946" s="3" t="s">
        <v>13837</v>
      </c>
      <c r="G2946" s="190">
        <f>'ROUND TIG-LASER'!O144</f>
        <v>6.740472527999998</v>
      </c>
      <c r="I2946" s="190">
        <f t="shared" si="65"/>
        <v>6.740472527999998</v>
      </c>
    </row>
    <row r="2947" spans="1:9" ht="12.75" customHeight="1">
      <c r="A2947" s="2">
        <v>2879</v>
      </c>
      <c r="B2947" s="3" t="s">
        <v>13838</v>
      </c>
      <c r="C2947" s="3" t="s">
        <v>13839</v>
      </c>
      <c r="D2947" s="3" t="s">
        <v>13840</v>
      </c>
      <c r="E2947" s="3" t="s">
        <v>13841</v>
      </c>
      <c r="G2947" s="190">
        <f>'ROUND HF'!M119</f>
        <v>7.5404203999999995</v>
      </c>
      <c r="I2947" s="190">
        <f t="shared" si="65"/>
        <v>7.5404203999999995</v>
      </c>
    </row>
    <row r="2948" spans="1:9" ht="12.75" customHeight="1">
      <c r="A2948" s="2">
        <v>2880</v>
      </c>
      <c r="B2948" s="3" t="s">
        <v>13842</v>
      </c>
      <c r="C2948" s="3" t="s">
        <v>12622</v>
      </c>
      <c r="D2948" s="3" t="s">
        <v>12623</v>
      </c>
      <c r="E2948" s="3" t="s">
        <v>12624</v>
      </c>
      <c r="G2948" s="190">
        <f>'ROUND TIG-LASER'!O145</f>
        <v>8.3001965999999996</v>
      </c>
      <c r="H2948" s="190">
        <v>0.7</v>
      </c>
      <c r="I2948" s="190">
        <f t="shared" si="65"/>
        <v>9.0001965999999989</v>
      </c>
    </row>
    <row r="2949" spans="1:9" ht="12.75" customHeight="1">
      <c r="A2949" s="2">
        <v>2881</v>
      </c>
      <c r="B2949" s="3" t="s">
        <v>12625</v>
      </c>
      <c r="C2949" s="3" t="s">
        <v>12626</v>
      </c>
      <c r="D2949" s="3" t="s">
        <v>12627</v>
      </c>
      <c r="E2949" s="3" t="s">
        <v>12628</v>
      </c>
      <c r="G2949" s="190">
        <f>'ROUND HF'!M120</f>
        <v>8.9837510399999978</v>
      </c>
      <c r="I2949" s="190">
        <f t="shared" si="65"/>
        <v>8.9837510399999978</v>
      </c>
    </row>
    <row r="2950" spans="1:9" ht="12.75" customHeight="1">
      <c r="A2950" s="2">
        <v>2882</v>
      </c>
      <c r="B2950" s="3" t="s">
        <v>12629</v>
      </c>
      <c r="C2950" s="3" t="s">
        <v>12630</v>
      </c>
      <c r="D2950" s="3" t="s">
        <v>12631</v>
      </c>
      <c r="E2950" s="3" t="s">
        <v>12632</v>
      </c>
      <c r="G2950" s="190">
        <f>'ROUND TIG-LASER'!O147</f>
        <v>9.7902468719999973</v>
      </c>
      <c r="I2950" s="190">
        <f t="shared" si="65"/>
        <v>9.7902468719999973</v>
      </c>
    </row>
    <row r="2951" spans="1:9" ht="12.75" customHeight="1">
      <c r="A2951" s="2">
        <v>2883</v>
      </c>
      <c r="B2951" s="3" t="s">
        <v>12633</v>
      </c>
      <c r="C2951" s="3" t="s">
        <v>12634</v>
      </c>
      <c r="D2951" s="3" t="s">
        <v>12635</v>
      </c>
      <c r="E2951" s="3" t="s">
        <v>12636</v>
      </c>
      <c r="F2951" s="357" t="s">
        <v>14747</v>
      </c>
      <c r="I2951" s="190">
        <f t="shared" si="65"/>
        <v>0</v>
      </c>
    </row>
    <row r="2952" spans="1:9" ht="12.75" customHeight="1">
      <c r="A2952" s="2">
        <v>2884</v>
      </c>
      <c r="B2952" s="3" t="s">
        <v>12637</v>
      </c>
      <c r="C2952" s="3" t="s">
        <v>12638</v>
      </c>
      <c r="D2952" s="3" t="s">
        <v>12639</v>
      </c>
      <c r="E2952" s="3" t="s">
        <v>12640</v>
      </c>
      <c r="G2952" s="190">
        <f>'ROUND HF'!M121</f>
        <v>12.113250239999998</v>
      </c>
      <c r="I2952" s="190">
        <f t="shared" si="65"/>
        <v>12.113250239999998</v>
      </c>
    </row>
    <row r="2953" spans="1:9" ht="12.75" customHeight="1">
      <c r="A2953" s="2">
        <v>2885</v>
      </c>
      <c r="B2953" s="3" t="s">
        <v>12641</v>
      </c>
      <c r="C2953" s="3" t="s">
        <v>12642</v>
      </c>
      <c r="D2953" s="3" t="s">
        <v>12643</v>
      </c>
      <c r="E2953" s="3" t="s">
        <v>12644</v>
      </c>
      <c r="G2953" s="190">
        <f>'ROUND TIG-LASER'!O150</f>
        <v>13.950204671999995</v>
      </c>
      <c r="I2953" s="190">
        <f t="shared" si="65"/>
        <v>13.950204671999995</v>
      </c>
    </row>
    <row r="2954" spans="1:9" ht="12.75" customHeight="1">
      <c r="A2954" s="2">
        <v>2886</v>
      </c>
      <c r="B2954" s="3" t="s">
        <v>12645</v>
      </c>
      <c r="C2954" s="3" t="s">
        <v>12646</v>
      </c>
      <c r="D2954" s="3" t="s">
        <v>12647</v>
      </c>
      <c r="E2954" s="3" t="s">
        <v>12648</v>
      </c>
      <c r="F2954" s="357" t="s">
        <v>14747</v>
      </c>
      <c r="I2954" s="190">
        <f t="shared" si="65"/>
        <v>0</v>
      </c>
    </row>
    <row r="2955" spans="1:9" ht="12.75" customHeight="1">
      <c r="A2955" s="2">
        <v>2887</v>
      </c>
      <c r="B2955" s="3" t="s">
        <v>12649</v>
      </c>
      <c r="C2955" s="3" t="s">
        <v>12650</v>
      </c>
      <c r="D2955" s="3" t="s">
        <v>12651</v>
      </c>
      <c r="E2955" s="3" t="s">
        <v>12652</v>
      </c>
      <c r="F2955" s="357" t="s">
        <v>14747</v>
      </c>
      <c r="I2955" s="190">
        <f t="shared" si="65"/>
        <v>0</v>
      </c>
    </row>
    <row r="2956" spans="1:9" ht="12.75" customHeight="1">
      <c r="A2956" s="2">
        <v>2888</v>
      </c>
      <c r="B2956" s="3" t="s">
        <v>12653</v>
      </c>
      <c r="C2956" s="3" t="s">
        <v>12654</v>
      </c>
      <c r="D2956" s="3" t="s">
        <v>12655</v>
      </c>
      <c r="E2956" s="3" t="s">
        <v>12656</v>
      </c>
      <c r="G2956" s="190">
        <f>'ROUND HF'!M122</f>
        <v>3.7054191999999997</v>
      </c>
      <c r="I2956" s="190">
        <f t="shared" si="65"/>
        <v>3.7054191999999997</v>
      </c>
    </row>
    <row r="2957" spans="1:9" ht="12.75" customHeight="1">
      <c r="A2957" s="2">
        <v>2889</v>
      </c>
      <c r="B2957" s="3" t="s">
        <v>12657</v>
      </c>
      <c r="C2957" s="3" t="s">
        <v>12658</v>
      </c>
      <c r="D2957" s="3" t="s">
        <v>12659</v>
      </c>
      <c r="E2957" s="3" t="s">
        <v>12660</v>
      </c>
      <c r="G2957" s="190">
        <f>'ROUND TIG-LASER'!O151</f>
        <v>4.0857767999999988</v>
      </c>
      <c r="I2957" s="190">
        <f t="shared" si="65"/>
        <v>4.0857767999999988</v>
      </c>
    </row>
    <row r="2958" spans="1:9" ht="12.75" customHeight="1">
      <c r="A2958" s="2">
        <v>2890</v>
      </c>
      <c r="B2958" s="3" t="s">
        <v>12661</v>
      </c>
      <c r="C2958" s="3" t="s">
        <v>12662</v>
      </c>
      <c r="D2958" s="3" t="s">
        <v>12663</v>
      </c>
      <c r="E2958" s="3" t="s">
        <v>12664</v>
      </c>
      <c r="G2958" s="190">
        <f>'ROUND TIG-LASER'!O152</f>
        <v>4.7318869247999986</v>
      </c>
      <c r="I2958" s="190">
        <f t="shared" si="65"/>
        <v>4.7318869247999986</v>
      </c>
    </row>
    <row r="2959" spans="1:9" ht="12.75" customHeight="1">
      <c r="A2959" s="2">
        <v>2891</v>
      </c>
      <c r="B2959" s="3" t="s">
        <v>12665</v>
      </c>
      <c r="C2959" s="3" t="s">
        <v>12666</v>
      </c>
      <c r="D2959" s="3" t="s">
        <v>12667</v>
      </c>
      <c r="E2959" s="3" t="s">
        <v>12668</v>
      </c>
      <c r="G2959" s="190">
        <f>'ROUND HF'!M124</f>
        <v>5.3556803999999989</v>
      </c>
      <c r="I2959" s="190">
        <f t="shared" si="65"/>
        <v>5.3556803999999989</v>
      </c>
    </row>
    <row r="2960" spans="1:9" ht="12.75" customHeight="1">
      <c r="A2960" s="2">
        <v>2892</v>
      </c>
      <c r="B2960" s="3" t="s">
        <v>12669</v>
      </c>
      <c r="C2960" s="3" t="s">
        <v>12670</v>
      </c>
      <c r="D2960" s="3" t="s">
        <v>12671</v>
      </c>
      <c r="E2960" s="3" t="s">
        <v>12672</v>
      </c>
      <c r="G2960" s="190">
        <f>'ROUND TIG-LASER'!O153</f>
        <v>5.7874138199999994</v>
      </c>
      <c r="I2960" s="190">
        <f t="shared" si="65"/>
        <v>5.7874138199999994</v>
      </c>
    </row>
    <row r="2961" spans="1:9" ht="12.75" customHeight="1">
      <c r="A2961" s="2">
        <v>2893</v>
      </c>
      <c r="B2961" s="3" t="s">
        <v>12673</v>
      </c>
      <c r="C2961" s="3" t="s">
        <v>12674</v>
      </c>
      <c r="D2961" s="3" t="s">
        <v>12675</v>
      </c>
      <c r="E2961" s="3" t="s">
        <v>12676</v>
      </c>
      <c r="F2961" s="357" t="s">
        <v>14747</v>
      </c>
      <c r="I2961" s="190">
        <f t="shared" si="65"/>
        <v>0</v>
      </c>
    </row>
    <row r="2962" spans="1:9" ht="12.75" customHeight="1">
      <c r="A2962" s="2">
        <v>2894</v>
      </c>
      <c r="B2962" s="3" t="s">
        <v>12677</v>
      </c>
      <c r="C2962" s="3" t="s">
        <v>12678</v>
      </c>
      <c r="D2962" s="3" t="s">
        <v>12679</v>
      </c>
      <c r="E2962" s="3" t="s">
        <v>12680</v>
      </c>
      <c r="G2962" s="190">
        <f>'ROUND HF'!M125</f>
        <v>6.4182527999999994</v>
      </c>
      <c r="I2962" s="190">
        <f t="shared" si="65"/>
        <v>6.4182527999999994</v>
      </c>
    </row>
    <row r="2963" spans="1:9" ht="12.75" customHeight="1">
      <c r="A2963" s="2">
        <v>2895</v>
      </c>
      <c r="B2963" s="3" t="s">
        <v>12681</v>
      </c>
      <c r="C2963" s="3" t="s">
        <v>12682</v>
      </c>
      <c r="D2963" s="3" t="s">
        <v>12683</v>
      </c>
      <c r="E2963" s="3" t="s">
        <v>12684</v>
      </c>
      <c r="G2963" s="190">
        <f>'ROUND TIG-LASER'!O154</f>
        <v>6.9879628799999969</v>
      </c>
      <c r="I2963" s="190">
        <f t="shared" si="65"/>
        <v>6.9879628799999969</v>
      </c>
    </row>
    <row r="2964" spans="1:9" ht="12.75" customHeight="1">
      <c r="A2964" s="2">
        <v>2896</v>
      </c>
      <c r="B2964" s="3" t="s">
        <v>12685</v>
      </c>
      <c r="C2964" s="3" t="s">
        <v>12686</v>
      </c>
      <c r="D2964" s="3" t="s">
        <v>12687</v>
      </c>
      <c r="E2964" s="3" t="s">
        <v>12688</v>
      </c>
      <c r="F2964" s="357" t="s">
        <v>14747</v>
      </c>
      <c r="I2964" s="190">
        <f t="shared" si="65"/>
        <v>0</v>
      </c>
    </row>
    <row r="2965" spans="1:9" ht="12.75" customHeight="1">
      <c r="A2965" s="2">
        <v>2897</v>
      </c>
      <c r="B2965" s="3" t="s">
        <v>12689</v>
      </c>
      <c r="C2965" s="3" t="s">
        <v>12690</v>
      </c>
      <c r="D2965" s="3" t="s">
        <v>12691</v>
      </c>
      <c r="E2965" s="3" t="s">
        <v>12692</v>
      </c>
      <c r="G2965" s="190">
        <f>'ROUND TIG-LASER'!O155</f>
        <v>10.510715279999998</v>
      </c>
      <c r="I2965" s="190">
        <f t="shared" si="65"/>
        <v>10.510715279999998</v>
      </c>
    </row>
    <row r="2966" spans="1:9" ht="12.75" customHeight="1">
      <c r="A2966" s="2">
        <v>2898</v>
      </c>
      <c r="B2966" s="3" t="s">
        <v>12693</v>
      </c>
      <c r="C2966" s="3" t="s">
        <v>12694</v>
      </c>
      <c r="D2966" s="3" t="s">
        <v>12695</v>
      </c>
      <c r="E2966" s="3" t="s">
        <v>12696</v>
      </c>
      <c r="G2966" s="190">
        <f>'ROUND TIG-LASER'!O156</f>
        <v>14.48553984</v>
      </c>
      <c r="I2966" s="190">
        <f t="shared" si="65"/>
        <v>14.48553984</v>
      </c>
    </row>
    <row r="2967" spans="1:9" ht="12.75" customHeight="1">
      <c r="A2967" s="2">
        <v>2899</v>
      </c>
      <c r="B2967" s="3" t="s">
        <v>12697</v>
      </c>
      <c r="C2967" s="3" t="s">
        <v>12698</v>
      </c>
      <c r="D2967" s="3" t="s">
        <v>12699</v>
      </c>
      <c r="E2967" s="3" t="s">
        <v>12700</v>
      </c>
      <c r="G2967" s="190">
        <f>'ROUND HF'!M129</f>
        <v>5.4440215199999979</v>
      </c>
      <c r="I2967" s="190">
        <f t="shared" si="65"/>
        <v>5.4440215199999979</v>
      </c>
    </row>
    <row r="2968" spans="1:9" ht="12.75" customHeight="1">
      <c r="A2968" s="2">
        <v>2900</v>
      </c>
      <c r="B2968" s="3" t="s">
        <v>12701</v>
      </c>
      <c r="C2968" s="3" t="s">
        <v>12702</v>
      </c>
      <c r="D2968" s="3" t="s">
        <v>12703</v>
      </c>
      <c r="E2968" s="3" t="s">
        <v>12704</v>
      </c>
      <c r="G2968" s="190">
        <f>'ROUND TIG-LASER'!O159</f>
        <v>6.1661876399999977</v>
      </c>
      <c r="I2968" s="190">
        <f t="shared" si="65"/>
        <v>6.1661876399999977</v>
      </c>
    </row>
    <row r="2969" spans="1:9" ht="12.75" customHeight="1">
      <c r="A2969" s="2">
        <v>2901</v>
      </c>
      <c r="B2969" s="3" t="s">
        <v>12705</v>
      </c>
      <c r="C2969" s="3" t="s">
        <v>12706</v>
      </c>
      <c r="D2969" s="3" t="s">
        <v>12707</v>
      </c>
      <c r="E2969" s="3" t="s">
        <v>12708</v>
      </c>
      <c r="G2969" s="190">
        <f>'ROUND TIG-LASER'!O160</f>
        <v>7.1019850239999984</v>
      </c>
      <c r="I2969" s="190">
        <f t="shared" si="65"/>
        <v>7.1019850239999984</v>
      </c>
    </row>
    <row r="2970" spans="1:9" ht="12.75" customHeight="1">
      <c r="A2970" s="2">
        <v>2902</v>
      </c>
      <c r="B2970" s="3" t="s">
        <v>12709</v>
      </c>
      <c r="C2970" s="3" t="s">
        <v>12710</v>
      </c>
      <c r="D2970" s="3" t="s">
        <v>12711</v>
      </c>
      <c r="E2970" s="3" t="s">
        <v>12712</v>
      </c>
      <c r="G2970" s="190">
        <f>'ROUND TIG-LASER'!O161</f>
        <v>10.326956735999996</v>
      </c>
      <c r="I2970" s="190">
        <f t="shared" si="65"/>
        <v>10.326956735999996</v>
      </c>
    </row>
    <row r="2971" spans="1:9" ht="12.75" customHeight="1">
      <c r="A2971" s="2">
        <v>2903</v>
      </c>
      <c r="B2971" s="3" t="s">
        <v>12713</v>
      </c>
      <c r="C2971" s="3" t="s">
        <v>12714</v>
      </c>
      <c r="D2971" s="3" t="s">
        <v>12715</v>
      </c>
      <c r="E2971" s="3" t="s">
        <v>12716</v>
      </c>
      <c r="F2971" s="357" t="s">
        <v>14747</v>
      </c>
      <c r="I2971" s="190">
        <f t="shared" si="65"/>
        <v>0</v>
      </c>
    </row>
    <row r="2972" spans="1:9" ht="12.75" customHeight="1">
      <c r="A2972" s="2">
        <v>2904</v>
      </c>
      <c r="B2972" s="3" t="s">
        <v>12717</v>
      </c>
      <c r="C2972" s="3" t="s">
        <v>14010</v>
      </c>
      <c r="D2972" s="3" t="s">
        <v>14011</v>
      </c>
      <c r="E2972" s="3" t="s">
        <v>14012</v>
      </c>
      <c r="F2972" s="357" t="s">
        <v>14747</v>
      </c>
      <c r="I2972" s="190">
        <f t="shared" si="65"/>
        <v>0</v>
      </c>
    </row>
    <row r="2973" spans="1:9" ht="12.75" customHeight="1">
      <c r="A2973" s="2">
        <v>2905</v>
      </c>
      <c r="B2973" s="3" t="s">
        <v>14013</v>
      </c>
      <c r="C2973" s="3" t="s">
        <v>14014</v>
      </c>
      <c r="D2973" s="3" t="s">
        <v>14015</v>
      </c>
      <c r="E2973" s="3" t="s">
        <v>14016</v>
      </c>
      <c r="F2973" s="357" t="s">
        <v>14747</v>
      </c>
      <c r="I2973" s="190">
        <f t="shared" si="65"/>
        <v>0</v>
      </c>
    </row>
    <row r="2974" spans="1:9" ht="12.75" customHeight="1">
      <c r="A2974" s="2">
        <v>2906</v>
      </c>
      <c r="B2974" s="3" t="s">
        <v>14017</v>
      </c>
      <c r="C2974" s="3" t="s">
        <v>14018</v>
      </c>
      <c r="D2974" s="3" t="s">
        <v>14019</v>
      </c>
      <c r="E2974" s="3" t="s">
        <v>14020</v>
      </c>
      <c r="F2974" s="357" t="s">
        <v>14747</v>
      </c>
      <c r="I2974" s="190">
        <f t="shared" si="65"/>
        <v>0</v>
      </c>
    </row>
    <row r="2975" spans="1:9" ht="12.75" customHeight="1">
      <c r="A2975" s="2">
        <v>2907</v>
      </c>
      <c r="B2975" s="3" t="s">
        <v>14021</v>
      </c>
      <c r="C2975" s="3" t="s">
        <v>14022</v>
      </c>
      <c r="D2975" s="3" t="s">
        <v>14023</v>
      </c>
      <c r="E2975" s="3" t="s">
        <v>14024</v>
      </c>
      <c r="G2975" s="190">
        <f>'ROUND TIG-LASER'!O167</f>
        <v>4.4951807999999991</v>
      </c>
      <c r="I2975" s="190">
        <f t="shared" ref="I2975:I3038" si="66">IF(F2975="KZ",0,G2975+H2975)</f>
        <v>4.4951807999999991</v>
      </c>
    </row>
    <row r="2976" spans="1:9" ht="12.75" customHeight="1">
      <c r="A2976" s="2">
        <v>2908</v>
      </c>
      <c r="B2976" s="3" t="s">
        <v>14025</v>
      </c>
      <c r="C2976" s="3" t="s">
        <v>14026</v>
      </c>
      <c r="D2976" s="3" t="s">
        <v>14027</v>
      </c>
      <c r="E2976" s="3" t="s">
        <v>14028</v>
      </c>
      <c r="F2976" s="357" t="s">
        <v>14747</v>
      </c>
      <c r="I2976" s="190">
        <f t="shared" si="66"/>
        <v>0</v>
      </c>
    </row>
    <row r="2977" spans="1:9" ht="12.75" customHeight="1">
      <c r="A2977" s="2">
        <v>2909</v>
      </c>
      <c r="B2977" s="3" t="s">
        <v>14029</v>
      </c>
      <c r="C2977" s="3" t="s">
        <v>14030</v>
      </c>
      <c r="D2977" s="3" t="s">
        <v>14031</v>
      </c>
      <c r="E2977" s="3" t="s">
        <v>14032</v>
      </c>
      <c r="G2977" s="190">
        <f>'ROUND TIG-LASER'!O169</f>
        <v>6.3731807999999983</v>
      </c>
      <c r="I2977" s="190">
        <f t="shared" si="66"/>
        <v>6.3731807999999983</v>
      </c>
    </row>
    <row r="2978" spans="1:9" ht="12.75" customHeight="1">
      <c r="A2978" s="2">
        <v>2910</v>
      </c>
      <c r="B2978" s="3" t="s">
        <v>14033</v>
      </c>
      <c r="C2978" s="3" t="s">
        <v>14034</v>
      </c>
      <c r="D2978" s="3" t="s">
        <v>14035</v>
      </c>
      <c r="E2978" s="3" t="s">
        <v>14036</v>
      </c>
      <c r="F2978" s="357" t="s">
        <v>14747</v>
      </c>
      <c r="I2978" s="190">
        <f t="shared" si="66"/>
        <v>0</v>
      </c>
    </row>
    <row r="2979" spans="1:9" ht="12.75" customHeight="1">
      <c r="A2979" s="2">
        <v>2911</v>
      </c>
      <c r="B2979" s="3" t="s">
        <v>14037</v>
      </c>
      <c r="C2979" s="3" t="s">
        <v>14038</v>
      </c>
      <c r="D2979" s="3" t="s">
        <v>14039</v>
      </c>
      <c r="E2979" s="3" t="s">
        <v>14040</v>
      </c>
      <c r="G2979" s="190">
        <f>'ROUND TIG-LASER'!O170</f>
        <v>7.6797680000000001</v>
      </c>
      <c r="I2979" s="190">
        <f t="shared" si="66"/>
        <v>7.6797680000000001</v>
      </c>
    </row>
    <row r="2980" spans="1:9" ht="12.75" customHeight="1">
      <c r="A2980" s="2">
        <v>2912</v>
      </c>
      <c r="B2980" s="3" t="s">
        <v>14041</v>
      </c>
      <c r="C2980" s="3" t="s">
        <v>14042</v>
      </c>
      <c r="D2980" s="3" t="s">
        <v>14043</v>
      </c>
      <c r="E2980" s="3" t="s">
        <v>14044</v>
      </c>
      <c r="F2980" s="685" t="s">
        <v>14747</v>
      </c>
      <c r="G2980" s="190">
        <f>'ROUND TIG-LASER'!O171</f>
        <v>11.215641359999999</v>
      </c>
      <c r="I2980" s="190">
        <f t="shared" si="66"/>
        <v>0</v>
      </c>
    </row>
    <row r="2981" spans="1:9" ht="12.75" customHeight="1">
      <c r="A2981" s="2">
        <v>2913</v>
      </c>
      <c r="B2981" s="3" t="s">
        <v>14045</v>
      </c>
      <c r="C2981" s="3" t="s">
        <v>14046</v>
      </c>
      <c r="D2981" s="3" t="s">
        <v>14047</v>
      </c>
      <c r="E2981" s="3" t="s">
        <v>14048</v>
      </c>
      <c r="F2981" s="685" t="s">
        <v>14747</v>
      </c>
      <c r="G2981" s="190">
        <f>'ROUND TIG-LASER'!O172</f>
        <v>6.4993823999999991</v>
      </c>
      <c r="I2981" s="190">
        <f t="shared" si="66"/>
        <v>0</v>
      </c>
    </row>
    <row r="2982" spans="1:9" ht="12.75" customHeight="1">
      <c r="A2982" s="2">
        <v>2914</v>
      </c>
      <c r="B2982" s="3" t="s">
        <v>14049</v>
      </c>
      <c r="C2982" s="3" t="s">
        <v>14050</v>
      </c>
      <c r="D2982" s="3" t="s">
        <v>14051</v>
      </c>
      <c r="E2982" s="3" t="s">
        <v>14052</v>
      </c>
      <c r="G2982" s="190">
        <f>'ROUND TIG-LASER'!O173</f>
        <v>4.6714623999999993</v>
      </c>
      <c r="I2982" s="190">
        <f t="shared" si="66"/>
        <v>4.6714623999999993</v>
      </c>
    </row>
    <row r="2983" spans="1:9" ht="12.75" customHeight="1">
      <c r="A2983" s="2">
        <v>2915</v>
      </c>
      <c r="B2983" s="3" t="s">
        <v>14053</v>
      </c>
      <c r="C2983" s="3" t="s">
        <v>14054</v>
      </c>
      <c r="D2983" s="3" t="s">
        <v>14055</v>
      </c>
      <c r="E2983" s="3" t="s">
        <v>14056</v>
      </c>
      <c r="F2983" s="685"/>
      <c r="G2983" s="190">
        <f>'ROUND TIG-LASER'!O175</f>
        <v>6.2312039999999982</v>
      </c>
      <c r="I2983" s="190">
        <f t="shared" si="66"/>
        <v>6.2312039999999982</v>
      </c>
    </row>
    <row r="2984" spans="1:9" ht="12.75" customHeight="1">
      <c r="A2984" s="2">
        <v>2916</v>
      </c>
      <c r="B2984" s="3" t="s">
        <v>14057</v>
      </c>
      <c r="C2984" s="3" t="s">
        <v>14058</v>
      </c>
      <c r="D2984" s="3" t="s">
        <v>14059</v>
      </c>
      <c r="E2984" s="3" t="s">
        <v>14060</v>
      </c>
      <c r="F2984" s="357" t="s">
        <v>14747</v>
      </c>
      <c r="I2984" s="190">
        <f t="shared" si="66"/>
        <v>0</v>
      </c>
    </row>
    <row r="2985" spans="1:9" ht="12.75" customHeight="1">
      <c r="A2985" s="2">
        <v>2917</v>
      </c>
      <c r="B2985" s="3" t="s">
        <v>14061</v>
      </c>
      <c r="C2985" s="3" t="s">
        <v>14062</v>
      </c>
      <c r="D2985" s="3" t="s">
        <v>14063</v>
      </c>
      <c r="E2985" s="3" t="s">
        <v>14064</v>
      </c>
      <c r="G2985" s="190">
        <f>'ROUND TIG-LASER'!O176</f>
        <v>7.7551884799999984</v>
      </c>
      <c r="I2985" s="190">
        <f t="shared" si="66"/>
        <v>7.7551884799999984</v>
      </c>
    </row>
    <row r="2986" spans="1:9" ht="12.75" customHeight="1">
      <c r="A2986" s="2">
        <v>2918</v>
      </c>
      <c r="B2986" s="3" t="s">
        <v>14065</v>
      </c>
      <c r="C2986" s="3" t="s">
        <v>14066</v>
      </c>
      <c r="D2986" s="3" t="s">
        <v>14067</v>
      </c>
      <c r="E2986" s="3" t="s">
        <v>14068</v>
      </c>
      <c r="F2986" s="357" t="s">
        <v>14747</v>
      </c>
      <c r="I2986" s="190">
        <f t="shared" si="66"/>
        <v>0</v>
      </c>
    </row>
    <row r="2987" spans="1:9" ht="12.75" customHeight="1">
      <c r="A2987" s="2">
        <v>2919</v>
      </c>
      <c r="B2987" s="3" t="s">
        <v>14069</v>
      </c>
      <c r="C2987" s="3" t="s">
        <v>14070</v>
      </c>
      <c r="D2987" s="3" t="s">
        <v>14071</v>
      </c>
      <c r="E2987" s="3" t="s">
        <v>14072</v>
      </c>
      <c r="G2987" s="190">
        <f>'ROUND TIG-LASER'!O177</f>
        <v>11.29414176</v>
      </c>
      <c r="I2987" s="190">
        <f t="shared" si="66"/>
        <v>11.29414176</v>
      </c>
    </row>
    <row r="2988" spans="1:9" ht="12.75" customHeight="1">
      <c r="A2988" s="2">
        <v>2920</v>
      </c>
      <c r="B2988" s="3" t="s">
        <v>14073</v>
      </c>
      <c r="C2988" s="3" t="s">
        <v>14074</v>
      </c>
      <c r="D2988" s="3" t="s">
        <v>14075</v>
      </c>
      <c r="E2988" s="3" t="s">
        <v>14076</v>
      </c>
      <c r="F2988" s="685" t="s">
        <v>14747</v>
      </c>
      <c r="I2988" s="190">
        <f t="shared" si="66"/>
        <v>0</v>
      </c>
    </row>
    <row r="2989" spans="1:9" ht="12.75" customHeight="1">
      <c r="A2989" s="2">
        <v>2921</v>
      </c>
      <c r="B2989" s="3" t="s">
        <v>14077</v>
      </c>
      <c r="C2989" s="3" t="s">
        <v>14078</v>
      </c>
      <c r="D2989" s="3" t="s">
        <v>14079</v>
      </c>
      <c r="E2989" s="3" t="s">
        <v>14080</v>
      </c>
      <c r="F2989" s="685" t="s">
        <v>14747</v>
      </c>
      <c r="G2989" s="190">
        <f>'ROUND TIG-LASER'!O179</f>
        <v>6.6513125999999989</v>
      </c>
      <c r="I2989" s="190">
        <f t="shared" si="66"/>
        <v>0</v>
      </c>
    </row>
    <row r="2990" spans="1:9" ht="12.75" customHeight="1">
      <c r="A2990" s="2">
        <v>2922</v>
      </c>
      <c r="B2990" s="3" t="s">
        <v>14081</v>
      </c>
      <c r="C2990" s="3" t="s">
        <v>14082</v>
      </c>
      <c r="D2990" s="3" t="s">
        <v>14083</v>
      </c>
      <c r="E2990" s="3" t="s">
        <v>14084</v>
      </c>
      <c r="F2990" s="685" t="s">
        <v>14747</v>
      </c>
      <c r="G2990" s="190">
        <f>'ROUND TIG-LASER'!O180</f>
        <v>6.8999597999999986</v>
      </c>
      <c r="I2990" s="190">
        <f t="shared" si="66"/>
        <v>0</v>
      </c>
    </row>
    <row r="2991" spans="1:9" ht="12.75" customHeight="1">
      <c r="A2991" s="2">
        <v>2923</v>
      </c>
      <c r="B2991" s="3" t="s">
        <v>14085</v>
      </c>
      <c r="C2991" s="3" t="s">
        <v>14086</v>
      </c>
      <c r="D2991" s="3" t="s">
        <v>14087</v>
      </c>
      <c r="E2991" s="3" t="s">
        <v>14088</v>
      </c>
      <c r="F2991" s="357" t="s">
        <v>14747</v>
      </c>
      <c r="I2991" s="190">
        <f t="shared" si="66"/>
        <v>0</v>
      </c>
    </row>
    <row r="2992" spans="1:9" ht="12.75" customHeight="1">
      <c r="A2992" s="2">
        <v>2924</v>
      </c>
      <c r="B2992" s="3" t="s">
        <v>14089</v>
      </c>
      <c r="C2992" s="3" t="s">
        <v>14090</v>
      </c>
      <c r="D2992" s="3" t="s">
        <v>14091</v>
      </c>
      <c r="E2992" s="3" t="s">
        <v>12798</v>
      </c>
      <c r="G2992" s="190">
        <f>'ROUND HF'!M134</f>
        <v>5.3097520319999987</v>
      </c>
      <c r="I2992" s="190">
        <f t="shared" si="66"/>
        <v>5.3097520319999987</v>
      </c>
    </row>
    <row r="2993" spans="1:9" ht="12.75" customHeight="1">
      <c r="A2993" s="2">
        <v>2925</v>
      </c>
      <c r="B2993" s="3" t="s">
        <v>12799</v>
      </c>
      <c r="C2993" s="3" t="s">
        <v>12800</v>
      </c>
      <c r="D2993" s="3" t="s">
        <v>12801</v>
      </c>
      <c r="E2993" s="3" t="s">
        <v>12802</v>
      </c>
      <c r="G2993" s="190">
        <f>'ROUND TIG-LASER'!O183</f>
        <v>5.700436127999998</v>
      </c>
      <c r="I2993" s="190">
        <f t="shared" si="66"/>
        <v>5.700436127999998</v>
      </c>
    </row>
    <row r="2994" spans="1:9" ht="12.75" customHeight="1">
      <c r="A2994" s="2">
        <v>2926</v>
      </c>
      <c r="B2994" s="3" t="s">
        <v>12803</v>
      </c>
      <c r="C2994" s="3" t="s">
        <v>12804</v>
      </c>
      <c r="D2994" s="3" t="s">
        <v>12805</v>
      </c>
      <c r="E2994" s="3" t="s">
        <v>12806</v>
      </c>
      <c r="F2994" s="357" t="s">
        <v>14747</v>
      </c>
      <c r="I2994" s="190">
        <f t="shared" si="66"/>
        <v>0</v>
      </c>
    </row>
    <row r="2995" spans="1:9" ht="12.75" customHeight="1">
      <c r="A2995" s="2">
        <v>2927</v>
      </c>
      <c r="B2995" s="3" t="s">
        <v>12807</v>
      </c>
      <c r="C2995" s="3" t="s">
        <v>12808</v>
      </c>
      <c r="D2995" s="3" t="s">
        <v>12809</v>
      </c>
      <c r="E2995" s="3" t="s">
        <v>12810</v>
      </c>
      <c r="G2995" s="190">
        <f>'ROUND HF'!M140</f>
        <v>6.9628727999999995</v>
      </c>
      <c r="I2995" s="190">
        <f t="shared" si="66"/>
        <v>6.9628727999999995</v>
      </c>
    </row>
    <row r="2996" spans="1:9" ht="12.75" customHeight="1">
      <c r="A2996" s="2">
        <v>2928</v>
      </c>
      <c r="B2996" s="3" t="s">
        <v>12811</v>
      </c>
      <c r="C2996" s="3" t="s">
        <v>12812</v>
      </c>
      <c r="D2996" s="3" t="s">
        <v>12813</v>
      </c>
      <c r="E2996" s="3" t="s">
        <v>12814</v>
      </c>
      <c r="G2996" s="190">
        <f>'ROUND TIG-LASER'!O184</f>
        <v>6.8685220799999982</v>
      </c>
      <c r="I2996" s="190">
        <f t="shared" si="66"/>
        <v>6.8685220799999982</v>
      </c>
    </row>
    <row r="2997" spans="1:9" ht="12.75" customHeight="1">
      <c r="A2997" s="2">
        <v>2929</v>
      </c>
      <c r="B2997" s="3" t="s">
        <v>12815</v>
      </c>
      <c r="C2997" s="3" t="s">
        <v>12816</v>
      </c>
      <c r="D2997" s="3" t="s">
        <v>12817</v>
      </c>
      <c r="E2997" s="3" t="s">
        <v>12818</v>
      </c>
      <c r="F2997" s="357" t="s">
        <v>14747</v>
      </c>
      <c r="I2997" s="190">
        <f t="shared" si="66"/>
        <v>0</v>
      </c>
    </row>
    <row r="2998" spans="1:9" ht="12.75" customHeight="1">
      <c r="A2998" s="2">
        <v>2930</v>
      </c>
      <c r="B2998" s="3" t="s">
        <v>12819</v>
      </c>
      <c r="C2998" s="3" t="s">
        <v>12820</v>
      </c>
      <c r="D2998" s="3" t="s">
        <v>12821</v>
      </c>
      <c r="E2998" s="3" t="s">
        <v>12822</v>
      </c>
      <c r="G2998" s="190">
        <f>'ROUND HF'!M136</f>
        <v>7.7663062399999996</v>
      </c>
      <c r="I2998" s="190">
        <f t="shared" si="66"/>
        <v>7.7663062399999996</v>
      </c>
    </row>
    <row r="2999" spans="1:9" ht="12.75" customHeight="1">
      <c r="A2999" s="2">
        <v>2931</v>
      </c>
      <c r="B2999" s="3" t="s">
        <v>12823</v>
      </c>
      <c r="C2999" s="3" t="s">
        <v>12824</v>
      </c>
      <c r="D2999" s="3" t="s">
        <v>12825</v>
      </c>
      <c r="E2999" s="3" t="s">
        <v>12826</v>
      </c>
      <c r="G2999" s="190">
        <f>'ROUND TIG-LASER'!O186</f>
        <v>8.4057126559999986</v>
      </c>
      <c r="I2999" s="190">
        <f t="shared" si="66"/>
        <v>8.4057126559999986</v>
      </c>
    </row>
    <row r="3000" spans="1:9" ht="12.75" customHeight="1">
      <c r="A3000" s="2">
        <v>2932</v>
      </c>
      <c r="B3000" s="3" t="s">
        <v>12827</v>
      </c>
      <c r="C3000" s="3" t="s">
        <v>12828</v>
      </c>
      <c r="D3000" s="3" t="s">
        <v>12829</v>
      </c>
      <c r="E3000" s="3" t="s">
        <v>12830</v>
      </c>
      <c r="F3000" s="357" t="s">
        <v>14747</v>
      </c>
      <c r="I3000" s="190">
        <f t="shared" si="66"/>
        <v>0</v>
      </c>
    </row>
    <row r="3001" spans="1:9" ht="12.75" customHeight="1">
      <c r="A3001" s="2">
        <v>2933</v>
      </c>
      <c r="B3001" s="3" t="s">
        <v>12831</v>
      </c>
      <c r="C3001" s="3" t="s">
        <v>12832</v>
      </c>
      <c r="D3001" s="3" t="s">
        <v>12833</v>
      </c>
      <c r="E3001" s="3" t="s">
        <v>12834</v>
      </c>
      <c r="G3001" s="190">
        <f>'ROUND HF'!M137</f>
        <v>9.5160763999999993</v>
      </c>
      <c r="I3001" s="190">
        <f t="shared" si="66"/>
        <v>9.5160763999999993</v>
      </c>
    </row>
    <row r="3002" spans="1:9" ht="12.75" customHeight="1">
      <c r="A3002" s="2">
        <v>2934</v>
      </c>
      <c r="B3002" s="3" t="s">
        <v>12835</v>
      </c>
      <c r="C3002" s="3" t="s">
        <v>12836</v>
      </c>
      <c r="D3002" s="3" t="s">
        <v>12837</v>
      </c>
      <c r="E3002" s="3" t="s">
        <v>12838</v>
      </c>
      <c r="G3002" s="190">
        <f>'ROUND TIG-LASER'!O187</f>
        <v>10.413409839999996</v>
      </c>
      <c r="I3002" s="190">
        <f t="shared" si="66"/>
        <v>10.413409839999996</v>
      </c>
    </row>
    <row r="3003" spans="1:9" ht="12.75" customHeight="1">
      <c r="A3003" s="2">
        <v>2935</v>
      </c>
      <c r="B3003" s="3" t="s">
        <v>12839</v>
      </c>
      <c r="C3003" s="3" t="s">
        <v>12840</v>
      </c>
      <c r="D3003" s="3" t="s">
        <v>12841</v>
      </c>
      <c r="E3003" s="3" t="s">
        <v>12842</v>
      </c>
      <c r="G3003" s="190">
        <f>'ROUND HF'!M138</f>
        <v>11.320508879999998</v>
      </c>
      <c r="I3003" s="190">
        <f t="shared" si="66"/>
        <v>11.320508879999998</v>
      </c>
    </row>
    <row r="3004" spans="1:9" ht="12.75" customHeight="1">
      <c r="A3004" s="2">
        <v>2936</v>
      </c>
      <c r="B3004" s="3" t="s">
        <v>12843</v>
      </c>
      <c r="C3004" s="3" t="s">
        <v>12844</v>
      </c>
      <c r="D3004" s="3" t="s">
        <v>12845</v>
      </c>
      <c r="E3004" s="3" t="s">
        <v>12846</v>
      </c>
      <c r="G3004" s="190">
        <f>'ROUND TIG-LASER'!O189</f>
        <v>12.263167223999996</v>
      </c>
      <c r="I3004" s="190">
        <f t="shared" si="66"/>
        <v>12.263167223999996</v>
      </c>
    </row>
    <row r="3005" spans="1:9" ht="12.75" customHeight="1">
      <c r="A3005" s="2">
        <v>2937</v>
      </c>
      <c r="B3005" s="3" t="s">
        <v>12847</v>
      </c>
      <c r="C3005" s="3" t="s">
        <v>12848</v>
      </c>
      <c r="D3005" s="3" t="s">
        <v>12849</v>
      </c>
      <c r="E3005" s="3" t="s">
        <v>12850</v>
      </c>
      <c r="F3005" s="357" t="s">
        <v>14747</v>
      </c>
      <c r="I3005" s="190">
        <f t="shared" si="66"/>
        <v>0</v>
      </c>
    </row>
    <row r="3006" spans="1:9" ht="12.75" customHeight="1">
      <c r="A3006" s="2">
        <v>2938</v>
      </c>
      <c r="B3006" s="3" t="s">
        <v>12851</v>
      </c>
      <c r="C3006" s="3" t="s">
        <v>12852</v>
      </c>
      <c r="D3006" s="3" t="s">
        <v>12853</v>
      </c>
      <c r="E3006" s="3" t="s">
        <v>12854</v>
      </c>
      <c r="G3006" s="190">
        <f>'ROUND HF'!M139</f>
        <v>14.943371199999998</v>
      </c>
      <c r="I3006" s="190">
        <f t="shared" si="66"/>
        <v>14.943371199999998</v>
      </c>
    </row>
    <row r="3007" spans="1:9" ht="12.75" customHeight="1">
      <c r="A3007" s="2">
        <v>2939</v>
      </c>
      <c r="B3007" s="3" t="s">
        <v>12855</v>
      </c>
      <c r="C3007" s="3" t="s">
        <v>12856</v>
      </c>
      <c r="D3007" s="3" t="s">
        <v>12857</v>
      </c>
      <c r="E3007" s="3" t="s">
        <v>12858</v>
      </c>
      <c r="G3007" s="190">
        <f>'ROUND TIG-LASER'!O192</f>
        <v>17.012887135999996</v>
      </c>
      <c r="I3007" s="190">
        <f t="shared" si="66"/>
        <v>17.012887135999996</v>
      </c>
    </row>
    <row r="3008" spans="1:9" ht="12.75" customHeight="1">
      <c r="A3008" s="2">
        <v>2940</v>
      </c>
      <c r="B3008" s="3" t="s">
        <v>12859</v>
      </c>
      <c r="C3008" s="3" t="s">
        <v>12860</v>
      </c>
      <c r="D3008" s="3" t="s">
        <v>12861</v>
      </c>
      <c r="E3008" s="3" t="s">
        <v>12862</v>
      </c>
      <c r="F3008" s="685" t="s">
        <v>14747</v>
      </c>
      <c r="I3008" s="190">
        <f t="shared" si="66"/>
        <v>0</v>
      </c>
    </row>
    <row r="3009" spans="1:9" ht="12.75" customHeight="1">
      <c r="A3009" s="2">
        <v>2941</v>
      </c>
      <c r="B3009" s="3" t="s">
        <v>12863</v>
      </c>
      <c r="C3009" s="3" t="s">
        <v>12864</v>
      </c>
      <c r="D3009" s="3" t="s">
        <v>12865</v>
      </c>
      <c r="E3009" s="3" t="s">
        <v>12866</v>
      </c>
      <c r="G3009" s="190">
        <f>'ROUND HF'!M140</f>
        <v>6.9628727999999995</v>
      </c>
      <c r="I3009" s="190">
        <f t="shared" si="66"/>
        <v>6.9628727999999995</v>
      </c>
    </row>
    <row r="3010" spans="1:9" ht="12.75" customHeight="1">
      <c r="A3010" s="2">
        <v>2942</v>
      </c>
      <c r="B3010" s="3" t="s">
        <v>12867</v>
      </c>
      <c r="C3010" s="3" t="s">
        <v>12868</v>
      </c>
      <c r="D3010" s="3" t="s">
        <v>12869</v>
      </c>
      <c r="E3010" s="3" t="s">
        <v>12870</v>
      </c>
      <c r="G3010" s="190">
        <f>'ROUND TIG-LASER'!O194</f>
        <v>7.5916271999999978</v>
      </c>
      <c r="I3010" s="190">
        <f t="shared" si="66"/>
        <v>7.5916271999999978</v>
      </c>
    </row>
    <row r="3011" spans="1:9" ht="12.75" customHeight="1">
      <c r="A3011" s="2">
        <v>2943</v>
      </c>
      <c r="B3011" s="3" t="s">
        <v>12871</v>
      </c>
      <c r="C3011" s="3" t="s">
        <v>12872</v>
      </c>
      <c r="D3011" s="3" t="s">
        <v>12873</v>
      </c>
      <c r="E3011" s="3" t="s">
        <v>12874</v>
      </c>
      <c r="G3011" s="190">
        <f>'ROUND TIG-LASER'!O195</f>
        <v>9.6986680799999974</v>
      </c>
      <c r="I3011" s="190">
        <f t="shared" si="66"/>
        <v>9.6986680799999974</v>
      </c>
    </row>
    <row r="3012" spans="1:9" ht="12.75" customHeight="1">
      <c r="A3012" s="2">
        <v>2944</v>
      </c>
      <c r="B3012" s="3" t="s">
        <v>12875</v>
      </c>
      <c r="C3012" s="3" t="s">
        <v>12876</v>
      </c>
      <c r="D3012" s="3" t="s">
        <v>12877</v>
      </c>
      <c r="E3012" s="3" t="s">
        <v>12878</v>
      </c>
      <c r="F3012" s="357" t="s">
        <v>14747</v>
      </c>
      <c r="I3012" s="190">
        <f t="shared" si="66"/>
        <v>0</v>
      </c>
    </row>
    <row r="3013" spans="1:9" ht="12.75" customHeight="1">
      <c r="A3013" s="2">
        <v>2945</v>
      </c>
      <c r="B3013" s="3" t="s">
        <v>12879</v>
      </c>
      <c r="C3013" s="3" t="s">
        <v>12880</v>
      </c>
      <c r="D3013" s="3" t="s">
        <v>12881</v>
      </c>
      <c r="E3013" s="3" t="s">
        <v>12882</v>
      </c>
      <c r="G3013" s="190">
        <f>'ROUND TIG-LASER'!O196</f>
        <v>14.175106439999999</v>
      </c>
      <c r="I3013" s="190">
        <f t="shared" si="66"/>
        <v>14.175106439999999</v>
      </c>
    </row>
    <row r="3014" spans="1:9" ht="12.75" customHeight="1">
      <c r="A3014" s="2">
        <v>2946</v>
      </c>
      <c r="B3014" s="3" t="s">
        <v>12883</v>
      </c>
      <c r="C3014" s="3" t="s">
        <v>12884</v>
      </c>
      <c r="D3014" s="3" t="s">
        <v>12885</v>
      </c>
      <c r="E3014" s="3" t="s">
        <v>12886</v>
      </c>
      <c r="F3014" s="357" t="s">
        <v>14747</v>
      </c>
      <c r="I3014" s="190">
        <f t="shared" si="66"/>
        <v>0</v>
      </c>
    </row>
    <row r="3015" spans="1:9" ht="12.75" customHeight="1">
      <c r="A3015" s="2">
        <v>2947</v>
      </c>
      <c r="B3015" s="3" t="s">
        <v>12887</v>
      </c>
      <c r="C3015" s="3" t="s">
        <v>12888</v>
      </c>
      <c r="D3015" s="3" t="s">
        <v>12889</v>
      </c>
      <c r="E3015" s="3" t="s">
        <v>12890</v>
      </c>
      <c r="G3015" s="190">
        <f>'ROUND HF'!M142</f>
        <v>7.589936999999999</v>
      </c>
      <c r="I3015" s="190">
        <f t="shared" si="66"/>
        <v>7.589936999999999</v>
      </c>
    </row>
    <row r="3016" spans="1:9" ht="12.75" customHeight="1">
      <c r="A3016" s="2">
        <v>2948</v>
      </c>
      <c r="B3016" s="3" t="s">
        <v>12891</v>
      </c>
      <c r="C3016" s="3" t="s">
        <v>12892</v>
      </c>
      <c r="D3016" s="3" t="s">
        <v>12893</v>
      </c>
      <c r="E3016" s="3" t="s">
        <v>12894</v>
      </c>
      <c r="G3016" s="190">
        <f>'ROUND TIG-LASER'!O197</f>
        <v>8.5161665999999983</v>
      </c>
      <c r="I3016" s="190">
        <f t="shared" si="66"/>
        <v>8.5161665999999983</v>
      </c>
    </row>
    <row r="3017" spans="1:9" ht="12.75" customHeight="1">
      <c r="A3017" s="2">
        <v>2949</v>
      </c>
      <c r="B3017" s="3" t="s">
        <v>12895</v>
      </c>
      <c r="C3017" s="3" t="s">
        <v>12896</v>
      </c>
      <c r="D3017" s="3" t="s">
        <v>12897</v>
      </c>
      <c r="E3017" s="3" t="s">
        <v>12898</v>
      </c>
      <c r="G3017" s="190">
        <f>'ROUND HF'!M143</f>
        <v>9.1265791999999983</v>
      </c>
      <c r="I3017" s="190">
        <f t="shared" si="66"/>
        <v>9.1265791999999983</v>
      </c>
    </row>
    <row r="3018" spans="1:9" ht="12.75" customHeight="1">
      <c r="A3018" s="2">
        <v>2950</v>
      </c>
      <c r="B3018" s="3" t="s">
        <v>12899</v>
      </c>
      <c r="C3018" s="3" t="s">
        <v>12900</v>
      </c>
      <c r="D3018" s="3" t="s">
        <v>12901</v>
      </c>
      <c r="E3018" s="3" t="s">
        <v>12902</v>
      </c>
      <c r="G3018" s="190">
        <f>'ROUND TIG-LASER'!O198</f>
        <v>10.1141568</v>
      </c>
      <c r="I3018" s="190">
        <f t="shared" si="66"/>
        <v>10.1141568</v>
      </c>
    </row>
    <row r="3019" spans="1:9" ht="12.75" customHeight="1">
      <c r="A3019" s="2">
        <v>2951</v>
      </c>
      <c r="B3019" s="3" t="s">
        <v>12903</v>
      </c>
      <c r="C3019" s="3" t="s">
        <v>12904</v>
      </c>
      <c r="D3019" s="3" t="s">
        <v>12905</v>
      </c>
      <c r="E3019" s="3" t="s">
        <v>12906</v>
      </c>
      <c r="G3019" s="190">
        <f>'ROUND HF'!M144</f>
        <v>13.337555999999999</v>
      </c>
      <c r="I3019" s="190">
        <f t="shared" si="66"/>
        <v>13.337555999999999</v>
      </c>
    </row>
    <row r="3020" spans="1:9" ht="12.75" customHeight="1">
      <c r="A3020" s="2">
        <v>2952</v>
      </c>
      <c r="B3020" s="3" t="s">
        <v>12907</v>
      </c>
      <c r="C3020" s="3" t="s">
        <v>12908</v>
      </c>
      <c r="D3020" s="3" t="s">
        <v>12909</v>
      </c>
      <c r="E3020" s="3" t="s">
        <v>12910</v>
      </c>
      <c r="G3020" s="190">
        <f>'ROUND TIG-LASER'!O199</f>
        <v>15.229979039999998</v>
      </c>
      <c r="I3020" s="190">
        <f t="shared" si="66"/>
        <v>15.229979039999998</v>
      </c>
    </row>
    <row r="3021" spans="1:9" ht="12.75" customHeight="1">
      <c r="A3021" s="2">
        <v>2953</v>
      </c>
      <c r="B3021" s="3" t="s">
        <v>12911</v>
      </c>
      <c r="C3021" s="3" t="s">
        <v>12912</v>
      </c>
      <c r="D3021" s="3" t="s">
        <v>12913</v>
      </c>
      <c r="E3021" s="3" t="s">
        <v>12914</v>
      </c>
      <c r="F3021" s="357" t="s">
        <v>14747</v>
      </c>
      <c r="I3021" s="190">
        <f t="shared" si="66"/>
        <v>0</v>
      </c>
    </row>
    <row r="3022" spans="1:9" ht="12.75" customHeight="1">
      <c r="A3022" s="2">
        <v>2954</v>
      </c>
      <c r="B3022" s="3" t="s">
        <v>12915</v>
      </c>
      <c r="C3022" s="3" t="s">
        <v>12916</v>
      </c>
      <c r="D3022" s="3" t="s">
        <v>12917</v>
      </c>
      <c r="E3022" s="3" t="s">
        <v>12918</v>
      </c>
      <c r="G3022" s="190">
        <f>'ROUND TIG-LASER'!O201</f>
        <v>7.3504439231999958</v>
      </c>
      <c r="I3022" s="190">
        <f t="shared" si="66"/>
        <v>7.3504439231999958</v>
      </c>
    </row>
    <row r="3023" spans="1:9" ht="12.75" customHeight="1">
      <c r="A3023" s="2">
        <v>2955</v>
      </c>
      <c r="B3023" s="3" t="s">
        <v>12919</v>
      </c>
      <c r="C3023" s="3" t="s">
        <v>12920</v>
      </c>
      <c r="D3023" s="3" t="s">
        <v>12921</v>
      </c>
      <c r="E3023" s="3" t="s">
        <v>12922</v>
      </c>
      <c r="G3023" s="190">
        <f>'ROUND HF'!M146</f>
        <v>8.1817699199999989</v>
      </c>
      <c r="I3023" s="190">
        <f t="shared" si="66"/>
        <v>8.1817699199999989</v>
      </c>
    </row>
    <row r="3024" spans="1:9" ht="12.75" customHeight="1">
      <c r="A3024" s="2">
        <v>2956</v>
      </c>
      <c r="B3024" s="3" t="s">
        <v>12923</v>
      </c>
      <c r="C3024" s="3" t="s">
        <v>12924</v>
      </c>
      <c r="D3024" s="3" t="s">
        <v>12925</v>
      </c>
      <c r="E3024" s="3" t="s">
        <v>12926</v>
      </c>
      <c r="G3024" s="190">
        <f>'ROUND TIG-LASER'!O202</f>
        <v>8.7309572159999984</v>
      </c>
      <c r="I3024" s="190">
        <f t="shared" si="66"/>
        <v>8.7309572159999984</v>
      </c>
    </row>
    <row r="3025" spans="1:9" ht="12.75" customHeight="1">
      <c r="A3025" s="2">
        <v>2957</v>
      </c>
      <c r="B3025" s="3" t="s">
        <v>12927</v>
      </c>
      <c r="C3025" s="3" t="s">
        <v>12928</v>
      </c>
      <c r="D3025" s="3" t="s">
        <v>12929</v>
      </c>
      <c r="E3025" s="3" t="s">
        <v>12930</v>
      </c>
      <c r="F3025" s="357" t="s">
        <v>14747</v>
      </c>
      <c r="I3025" s="190">
        <f t="shared" si="66"/>
        <v>0</v>
      </c>
    </row>
    <row r="3026" spans="1:9" ht="12.75" customHeight="1">
      <c r="A3026" s="2">
        <v>2958</v>
      </c>
      <c r="B3026" s="3" t="s">
        <v>12931</v>
      </c>
      <c r="C3026" s="3" t="s">
        <v>12932</v>
      </c>
      <c r="D3026" s="3" t="s">
        <v>12933</v>
      </c>
      <c r="E3026" s="3" t="s">
        <v>12934</v>
      </c>
      <c r="G3026" s="190">
        <f>'ROUND HF'!M147</f>
        <v>9.8710684799999981</v>
      </c>
      <c r="I3026" s="190">
        <f t="shared" si="66"/>
        <v>9.8710684799999981</v>
      </c>
    </row>
    <row r="3027" spans="1:9" ht="12.75" customHeight="1">
      <c r="A3027" s="2">
        <v>2959</v>
      </c>
      <c r="B3027" s="3" t="s">
        <v>12935</v>
      </c>
      <c r="C3027" s="3" t="s">
        <v>12936</v>
      </c>
      <c r="D3027" s="3" t="s">
        <v>12937</v>
      </c>
      <c r="E3027" s="3" t="s">
        <v>12938</v>
      </c>
      <c r="G3027" s="190">
        <f>'ROUND TIG-LASER'!O204</f>
        <v>10.650363359999998</v>
      </c>
      <c r="I3027" s="190">
        <f t="shared" si="66"/>
        <v>10.650363359999998</v>
      </c>
    </row>
    <row r="3028" spans="1:9" ht="12.75" customHeight="1">
      <c r="A3028" s="2">
        <v>2960</v>
      </c>
      <c r="B3028" s="3" t="s">
        <v>12939</v>
      </c>
      <c r="C3028" s="3" t="s">
        <v>12940</v>
      </c>
      <c r="D3028" s="3" t="s">
        <v>12941</v>
      </c>
      <c r="E3028" s="3" t="s">
        <v>12942</v>
      </c>
      <c r="F3028" s="357" t="s">
        <v>14747</v>
      </c>
      <c r="I3028" s="190">
        <f t="shared" si="66"/>
        <v>0</v>
      </c>
    </row>
    <row r="3029" spans="1:9" ht="12.75" customHeight="1">
      <c r="A3029" s="2">
        <v>2961</v>
      </c>
      <c r="B3029" s="3" t="s">
        <v>12943</v>
      </c>
      <c r="C3029" s="3" t="s">
        <v>12944</v>
      </c>
      <c r="D3029" s="3" t="s">
        <v>12945</v>
      </c>
      <c r="E3029" s="3" t="s">
        <v>12946</v>
      </c>
      <c r="G3029" s="190">
        <f>'ROUND HF'!M148</f>
        <v>12.071283199999998</v>
      </c>
      <c r="I3029" s="190">
        <f t="shared" si="66"/>
        <v>12.071283199999998</v>
      </c>
    </row>
    <row r="3030" spans="1:9" ht="12.75" customHeight="1">
      <c r="A3030" s="2">
        <v>2962</v>
      </c>
      <c r="B3030" s="3" t="s">
        <v>12947</v>
      </c>
      <c r="C3030" s="3" t="s">
        <v>12948</v>
      </c>
      <c r="D3030" s="3" t="s">
        <v>12949</v>
      </c>
      <c r="E3030" s="3" t="s">
        <v>12950</v>
      </c>
      <c r="G3030" s="190">
        <f>'ROUND TIG-LASER'!O205</f>
        <v>13.15862016</v>
      </c>
      <c r="I3030" s="190">
        <f t="shared" si="66"/>
        <v>13.15862016</v>
      </c>
    </row>
    <row r="3031" spans="1:9" ht="12.75" customHeight="1">
      <c r="A3031" s="2">
        <v>2963</v>
      </c>
      <c r="B3031" s="3" t="s">
        <v>12951</v>
      </c>
      <c r="C3031" s="3" t="s">
        <v>12952</v>
      </c>
      <c r="D3031" s="3" t="s">
        <v>12953</v>
      </c>
      <c r="E3031" s="3" t="s">
        <v>12954</v>
      </c>
      <c r="G3031" s="190">
        <f>'ROUND HF'!M149</f>
        <v>14.387132639999997</v>
      </c>
      <c r="I3031" s="190">
        <f t="shared" si="66"/>
        <v>14.387132639999997</v>
      </c>
    </row>
    <row r="3032" spans="1:9" ht="12.75" customHeight="1">
      <c r="A3032" s="2">
        <v>2964</v>
      </c>
      <c r="B3032" s="3" t="s">
        <v>12955</v>
      </c>
      <c r="C3032" s="3" t="s">
        <v>12956</v>
      </c>
      <c r="D3032" s="3" t="s">
        <v>12957</v>
      </c>
      <c r="E3032" s="3" t="s">
        <v>12958</v>
      </c>
      <c r="G3032" s="190">
        <f>'ROUND TIG-LASER'!O207</f>
        <v>15.463421951999997</v>
      </c>
      <c r="I3032" s="190">
        <f t="shared" si="66"/>
        <v>15.463421951999997</v>
      </c>
    </row>
    <row r="3033" spans="1:9" ht="12.75" customHeight="1">
      <c r="A3033" s="2">
        <v>2965</v>
      </c>
      <c r="B3033" s="3" t="s">
        <v>12959</v>
      </c>
      <c r="C3033" s="3" t="s">
        <v>12960</v>
      </c>
      <c r="D3033" s="3" t="s">
        <v>12961</v>
      </c>
      <c r="E3033" s="3" t="s">
        <v>12962</v>
      </c>
      <c r="F3033" s="357" t="s">
        <v>14747</v>
      </c>
      <c r="I3033" s="190">
        <f t="shared" si="66"/>
        <v>0</v>
      </c>
    </row>
    <row r="3034" spans="1:9" ht="12.75" customHeight="1">
      <c r="A3034" s="2">
        <v>2966</v>
      </c>
      <c r="B3034" s="3" t="s">
        <v>9471</v>
      </c>
      <c r="C3034" s="3" t="s">
        <v>9472</v>
      </c>
      <c r="D3034" s="3" t="s">
        <v>9473</v>
      </c>
      <c r="E3034" s="3" t="s">
        <v>9474</v>
      </c>
      <c r="G3034" s="190">
        <f>'ROUND TIG-LASER'!O209</f>
        <v>20.790802143999997</v>
      </c>
      <c r="I3034" s="190">
        <f t="shared" si="66"/>
        <v>20.790802143999997</v>
      </c>
    </row>
    <row r="3035" spans="1:9" ht="12.75" customHeight="1">
      <c r="A3035" s="2">
        <v>2967</v>
      </c>
      <c r="B3035" s="3" t="s">
        <v>9475</v>
      </c>
      <c r="C3035" s="3" t="s">
        <v>9476</v>
      </c>
      <c r="D3035" s="3" t="s">
        <v>9477</v>
      </c>
      <c r="E3035" s="3" t="s">
        <v>9478</v>
      </c>
      <c r="F3035" s="357" t="s">
        <v>14747</v>
      </c>
      <c r="I3035" s="190">
        <f t="shared" si="66"/>
        <v>0</v>
      </c>
    </row>
    <row r="3036" spans="1:9" ht="12.75" customHeight="1">
      <c r="A3036" s="2">
        <v>2968</v>
      </c>
      <c r="B3036" s="3" t="s">
        <v>9479</v>
      </c>
      <c r="C3036" s="3" t="s">
        <v>9480</v>
      </c>
      <c r="D3036" s="3" t="s">
        <v>9481</v>
      </c>
      <c r="E3036" s="3" t="s">
        <v>9482</v>
      </c>
      <c r="F3036" s="357" t="s">
        <v>14747</v>
      </c>
      <c r="I3036" s="190">
        <f t="shared" si="66"/>
        <v>0</v>
      </c>
    </row>
    <row r="3037" spans="1:9" ht="12.75" customHeight="1">
      <c r="A3037" s="2">
        <v>2969</v>
      </c>
      <c r="B3037" s="3" t="s">
        <v>9483</v>
      </c>
      <c r="C3037" s="3" t="s">
        <v>9484</v>
      </c>
      <c r="D3037" s="3" t="s">
        <v>9485</v>
      </c>
      <c r="E3037" s="3" t="s">
        <v>9486</v>
      </c>
      <c r="F3037" s="685" t="s">
        <v>14747</v>
      </c>
      <c r="I3037" s="190">
        <f t="shared" si="66"/>
        <v>0</v>
      </c>
    </row>
    <row r="3038" spans="1:9" ht="12.75" customHeight="1">
      <c r="A3038" s="2">
        <v>2970</v>
      </c>
      <c r="B3038" s="3" t="s">
        <v>9487</v>
      </c>
      <c r="C3038" s="3" t="s">
        <v>9488</v>
      </c>
      <c r="D3038" s="3" t="s">
        <v>9489</v>
      </c>
      <c r="E3038" s="3" t="s">
        <v>9490</v>
      </c>
      <c r="G3038" s="190">
        <f>'ROUND TIG-LASER'!O211</f>
        <v>9.4321235399999956</v>
      </c>
      <c r="I3038" s="190">
        <f t="shared" si="66"/>
        <v>9.4321235399999956</v>
      </c>
    </row>
    <row r="3039" spans="1:9" ht="12.75" customHeight="1">
      <c r="A3039" s="2">
        <v>2971</v>
      </c>
      <c r="B3039" s="3" t="s">
        <v>9491</v>
      </c>
      <c r="C3039" s="3" t="s">
        <v>9492</v>
      </c>
      <c r="D3039" s="3" t="s">
        <v>9493</v>
      </c>
      <c r="E3039" s="3" t="s">
        <v>9494</v>
      </c>
      <c r="G3039" s="190">
        <f>'ROUND HF'!M151</f>
        <v>10.429660799999999</v>
      </c>
      <c r="I3039" s="190">
        <f t="shared" ref="I3039:I3105" si="67">IF(F3039="KZ",0,G3039+H3039)</f>
        <v>10.429660799999999</v>
      </c>
    </row>
    <row r="3040" spans="1:9" ht="12.75" customHeight="1">
      <c r="A3040" s="2">
        <v>2972</v>
      </c>
      <c r="B3040" s="3" t="s">
        <v>9495</v>
      </c>
      <c r="C3040" s="3" t="s">
        <v>9496</v>
      </c>
      <c r="D3040" s="3" t="s">
        <v>9497</v>
      </c>
      <c r="E3040" s="3" t="s">
        <v>9498</v>
      </c>
      <c r="G3040" s="190">
        <f>'ROUND TIG-LASER'!O212</f>
        <v>11.289033599999998</v>
      </c>
      <c r="I3040" s="190">
        <f t="shared" si="67"/>
        <v>11.289033599999998</v>
      </c>
    </row>
    <row r="3041" spans="1:9" ht="12.75" customHeight="1">
      <c r="A3041" s="2">
        <v>2973</v>
      </c>
      <c r="B3041" s="3" t="s">
        <v>9499</v>
      </c>
      <c r="C3041" s="3" t="s">
        <v>9500</v>
      </c>
      <c r="D3041" s="3" t="s">
        <v>9501</v>
      </c>
      <c r="E3041" s="3" t="s">
        <v>9502</v>
      </c>
      <c r="G3041" s="190">
        <f>'ROUND HF'!M152</f>
        <v>15.270393599999997</v>
      </c>
      <c r="I3041" s="190">
        <f t="shared" si="67"/>
        <v>15.270393599999997</v>
      </c>
    </row>
    <row r="3042" spans="1:9" ht="12.75" customHeight="1">
      <c r="A3042" s="2">
        <v>2974</v>
      </c>
      <c r="B3042" s="3" t="s">
        <v>9503</v>
      </c>
      <c r="C3042" s="3" t="s">
        <v>9504</v>
      </c>
      <c r="D3042" s="3" t="s">
        <v>9505</v>
      </c>
      <c r="E3042" s="3" t="s">
        <v>9506</v>
      </c>
      <c r="G3042" s="190">
        <f>'ROUND TIG-LASER'!O213</f>
        <v>16.768511759999996</v>
      </c>
      <c r="I3042" s="190">
        <f t="shared" si="67"/>
        <v>16.768511759999996</v>
      </c>
    </row>
    <row r="3043" spans="1:9" ht="12.75" customHeight="1">
      <c r="A3043" s="2">
        <v>2975</v>
      </c>
      <c r="B3043" s="3" t="s">
        <v>9507</v>
      </c>
      <c r="C3043" s="3" t="s">
        <v>9508</v>
      </c>
      <c r="D3043" s="3" t="s">
        <v>9509</v>
      </c>
      <c r="E3043" s="3" t="s">
        <v>9510</v>
      </c>
      <c r="G3043" s="190">
        <f>'ROUND TIG-LASER'!O214</f>
        <v>22.372138240000002</v>
      </c>
      <c r="I3043" s="190">
        <f t="shared" si="67"/>
        <v>22.372138240000002</v>
      </c>
    </row>
    <row r="3044" spans="1:9" ht="12.75" customHeight="1">
      <c r="A3044" s="2">
        <v>2976</v>
      </c>
      <c r="B3044" s="3" t="s">
        <v>9511</v>
      </c>
      <c r="C3044" s="3" t="s">
        <v>9512</v>
      </c>
      <c r="D3044" s="3" t="s">
        <v>9513</v>
      </c>
      <c r="E3044" s="3" t="s">
        <v>9514</v>
      </c>
      <c r="F3044" s="357" t="s">
        <v>14747</v>
      </c>
      <c r="I3044" s="190">
        <f t="shared" si="67"/>
        <v>0</v>
      </c>
    </row>
    <row r="3045" spans="1:9" ht="12.75" customHeight="1">
      <c r="B3045" s="3" t="s">
        <v>15106</v>
      </c>
      <c r="C3045" s="3" t="s">
        <v>4645</v>
      </c>
      <c r="D3045" s="3" t="s">
        <v>15086</v>
      </c>
      <c r="E3045" s="3" t="s">
        <v>2651</v>
      </c>
      <c r="G3045" s="190">
        <f>'ROUND TIG-LASER'!O215</f>
        <v>11.777614079999998</v>
      </c>
      <c r="I3045" s="190">
        <f t="shared" si="67"/>
        <v>11.777614079999998</v>
      </c>
    </row>
    <row r="3046" spans="1:9" ht="12.75" customHeight="1">
      <c r="B3046" s="3" t="s">
        <v>15085</v>
      </c>
      <c r="C3046" s="3" t="s">
        <v>4645</v>
      </c>
      <c r="D3046" s="3" t="s">
        <v>15086</v>
      </c>
      <c r="E3046" s="3" t="s">
        <v>2651</v>
      </c>
      <c r="G3046" s="190">
        <f>'ROUND HF'!M154</f>
        <v>11.2109088</v>
      </c>
      <c r="I3046" s="190">
        <f t="shared" si="67"/>
        <v>11.2109088</v>
      </c>
    </row>
    <row r="3047" spans="1:9" ht="12.75" customHeight="1">
      <c r="A3047" s="2">
        <v>2977</v>
      </c>
      <c r="B3047" s="3" t="s">
        <v>9515</v>
      </c>
      <c r="C3047" s="3" t="s">
        <v>9516</v>
      </c>
      <c r="D3047" s="3" t="s">
        <v>9517</v>
      </c>
      <c r="E3047" s="3" t="s">
        <v>9518</v>
      </c>
      <c r="F3047" s="357" t="s">
        <v>14747</v>
      </c>
      <c r="I3047" s="190">
        <f t="shared" si="67"/>
        <v>0</v>
      </c>
    </row>
    <row r="3048" spans="1:9" ht="12.75" customHeight="1">
      <c r="A3048" s="2">
        <v>2978</v>
      </c>
      <c r="B3048" s="3" t="s">
        <v>9519</v>
      </c>
      <c r="C3048" s="3" t="s">
        <v>9520</v>
      </c>
      <c r="D3048" s="3" t="s">
        <v>9521</v>
      </c>
      <c r="E3048" s="3" t="s">
        <v>9522</v>
      </c>
      <c r="G3048" s="190">
        <f>'ROUND TIG-LASER'!O216</f>
        <v>9.7725861599999995</v>
      </c>
      <c r="I3048" s="190">
        <f t="shared" si="67"/>
        <v>9.7725861599999995</v>
      </c>
    </row>
    <row r="3049" spans="1:9" ht="12.75" customHeight="1">
      <c r="A3049" s="2">
        <v>2979</v>
      </c>
      <c r="B3049" s="3" t="s">
        <v>9523</v>
      </c>
      <c r="C3049" s="3" t="s">
        <v>9524</v>
      </c>
      <c r="D3049" s="3" t="s">
        <v>9525</v>
      </c>
      <c r="E3049" s="3" t="s">
        <v>9526</v>
      </c>
      <c r="F3049" s="357" t="s">
        <v>14747</v>
      </c>
      <c r="I3049" s="190">
        <f t="shared" si="67"/>
        <v>0</v>
      </c>
    </row>
    <row r="3050" spans="1:9" ht="12.75" customHeight="1">
      <c r="A3050" s="2">
        <v>2980</v>
      </c>
      <c r="B3050" s="3" t="s">
        <v>9527</v>
      </c>
      <c r="C3050" s="3" t="s">
        <v>9528</v>
      </c>
      <c r="D3050" s="3" t="s">
        <v>9529</v>
      </c>
      <c r="E3050" s="3" t="s">
        <v>9530</v>
      </c>
      <c r="G3050" s="190">
        <f>'ROUND TIG-LASER'!O217</f>
        <v>12.262088000000002</v>
      </c>
      <c r="I3050" s="190">
        <f t="shared" si="67"/>
        <v>12.262088000000002</v>
      </c>
    </row>
    <row r="3051" spans="1:9" ht="12.75" customHeight="1">
      <c r="A3051" s="2">
        <v>2981</v>
      </c>
      <c r="B3051" s="3" t="s">
        <v>9531</v>
      </c>
      <c r="C3051" s="3" t="s">
        <v>9532</v>
      </c>
      <c r="D3051" s="3" t="s">
        <v>9533</v>
      </c>
      <c r="E3051" s="3" t="s">
        <v>9534</v>
      </c>
      <c r="F3051" s="357" t="s">
        <v>14747</v>
      </c>
      <c r="I3051" s="190">
        <f t="shared" si="67"/>
        <v>0</v>
      </c>
    </row>
    <row r="3052" spans="1:9" ht="12.75" customHeight="1">
      <c r="A3052" s="2">
        <v>2982</v>
      </c>
      <c r="B3052" s="3" t="s">
        <v>9535</v>
      </c>
      <c r="C3052" s="3" t="s">
        <v>9536</v>
      </c>
      <c r="D3052" s="3" t="s">
        <v>9537</v>
      </c>
      <c r="E3052" s="3" t="s">
        <v>9538</v>
      </c>
      <c r="F3052" s="685" t="s">
        <v>14747</v>
      </c>
      <c r="I3052" s="190">
        <f t="shared" si="67"/>
        <v>0</v>
      </c>
    </row>
    <row r="3053" spans="1:9" ht="12.75" customHeight="1">
      <c r="A3053" s="2">
        <v>2983</v>
      </c>
      <c r="B3053" s="3" t="s">
        <v>9539</v>
      </c>
      <c r="C3053" s="3" t="s">
        <v>9540</v>
      </c>
      <c r="D3053" s="3" t="s">
        <v>9541</v>
      </c>
      <c r="E3053" s="3" t="s">
        <v>9542</v>
      </c>
      <c r="G3053" s="190">
        <f>'ROUND TIG-LASER'!O219</f>
        <v>10.229030304</v>
      </c>
      <c r="I3053" s="190">
        <f t="shared" si="67"/>
        <v>10.229030304</v>
      </c>
    </row>
    <row r="3054" spans="1:9" ht="12.75" customHeight="1">
      <c r="A3054" s="2">
        <v>2984</v>
      </c>
      <c r="B3054" s="3" t="s">
        <v>9543</v>
      </c>
      <c r="C3054" s="3" t="s">
        <v>9544</v>
      </c>
      <c r="D3054" s="3" t="s">
        <v>9545</v>
      </c>
      <c r="E3054" s="3" t="s">
        <v>9546</v>
      </c>
      <c r="F3054" s="357" t="s">
        <v>14747</v>
      </c>
      <c r="I3054" s="190">
        <f t="shared" si="67"/>
        <v>0</v>
      </c>
    </row>
    <row r="3055" spans="1:9" ht="12.75" customHeight="1">
      <c r="A3055" s="2">
        <v>2985</v>
      </c>
      <c r="B3055" s="3" t="s">
        <v>9547</v>
      </c>
      <c r="C3055" s="3" t="s">
        <v>9548</v>
      </c>
      <c r="D3055" s="3" t="s">
        <v>9549</v>
      </c>
      <c r="E3055" s="3" t="s">
        <v>9550</v>
      </c>
      <c r="G3055" s="190">
        <f>'ROUND HF'!M155</f>
        <v>11.576192319999999</v>
      </c>
      <c r="I3055" s="190">
        <f t="shared" si="67"/>
        <v>11.576192319999999</v>
      </c>
    </row>
    <row r="3056" spans="1:9" ht="12.75" customHeight="1">
      <c r="A3056" s="2">
        <v>2986</v>
      </c>
      <c r="B3056" s="3" t="s">
        <v>9551</v>
      </c>
      <c r="C3056" s="3" t="s">
        <v>9552</v>
      </c>
      <c r="D3056" s="3" t="s">
        <v>9553</v>
      </c>
      <c r="E3056" s="3" t="s">
        <v>9554</v>
      </c>
      <c r="G3056" s="190">
        <f>'ROUND TIG-LASER'!O221</f>
        <v>12.490102240000001</v>
      </c>
      <c r="I3056" s="190">
        <f t="shared" si="67"/>
        <v>12.490102240000001</v>
      </c>
    </row>
    <row r="3057" spans="1:9" ht="12.75" customHeight="1">
      <c r="A3057" s="2">
        <v>2987</v>
      </c>
      <c r="B3057" s="3" t="s">
        <v>9555</v>
      </c>
      <c r="C3057" s="3" t="s">
        <v>9556</v>
      </c>
      <c r="D3057" s="3" t="s">
        <v>9557</v>
      </c>
      <c r="E3057" s="3" t="s">
        <v>9558</v>
      </c>
      <c r="G3057" s="190">
        <f>'ROUND HF'!M156</f>
        <v>14.170636799999999</v>
      </c>
      <c r="I3057" s="190">
        <f t="shared" si="67"/>
        <v>14.170636799999999</v>
      </c>
    </row>
    <row r="3058" spans="1:9" ht="12.75" customHeight="1">
      <c r="A3058" s="2">
        <v>2988</v>
      </c>
      <c r="B3058" s="3" t="s">
        <v>9559</v>
      </c>
      <c r="C3058" s="3" t="s">
        <v>9560</v>
      </c>
      <c r="D3058" s="3" t="s">
        <v>9561</v>
      </c>
      <c r="E3058" s="3" t="s">
        <v>9562</v>
      </c>
      <c r="G3058" s="190">
        <f>'ROUND TIG-LASER'!O222</f>
        <v>15.44707584</v>
      </c>
      <c r="I3058" s="190">
        <f t="shared" si="67"/>
        <v>15.44707584</v>
      </c>
    </row>
    <row r="3059" spans="1:9" ht="12.75" customHeight="1">
      <c r="A3059" s="2">
        <v>2989</v>
      </c>
      <c r="B3059" s="3" t="s">
        <v>9563</v>
      </c>
      <c r="C3059" s="3" t="s">
        <v>9564</v>
      </c>
      <c r="D3059" s="3" t="s">
        <v>9565</v>
      </c>
      <c r="E3059" s="3" t="s">
        <v>9566</v>
      </c>
      <c r="G3059" s="190">
        <f>'ROUND HF'!M157</f>
        <v>16.906859999999998</v>
      </c>
      <c r="I3059" s="190">
        <f t="shared" si="67"/>
        <v>16.906859999999998</v>
      </c>
    </row>
    <row r="3060" spans="1:9" ht="12.75" customHeight="1">
      <c r="A3060" s="2">
        <v>2990</v>
      </c>
      <c r="B3060" s="3" t="s">
        <v>9567</v>
      </c>
      <c r="C3060" s="3" t="s">
        <v>9568</v>
      </c>
      <c r="D3060" s="3" t="s">
        <v>9569</v>
      </c>
      <c r="E3060" s="3" t="s">
        <v>9570</v>
      </c>
      <c r="G3060" s="190">
        <f>'ROUND TIG-LASER'!O224</f>
        <v>18.171107328000002</v>
      </c>
      <c r="I3060" s="190">
        <f t="shared" si="67"/>
        <v>18.171107328000002</v>
      </c>
    </row>
    <row r="3061" spans="1:9" ht="12.75" customHeight="1">
      <c r="A3061" s="2">
        <v>2991</v>
      </c>
      <c r="B3061" s="3" t="s">
        <v>9571</v>
      </c>
      <c r="C3061" s="3" t="s">
        <v>9572</v>
      </c>
      <c r="D3061" s="3" t="s">
        <v>9573</v>
      </c>
      <c r="E3061" s="3" t="s">
        <v>9574</v>
      </c>
      <c r="F3061" s="357" t="s">
        <v>14747</v>
      </c>
      <c r="I3061" s="190">
        <f t="shared" si="67"/>
        <v>0</v>
      </c>
    </row>
    <row r="3062" spans="1:9" ht="12.75" customHeight="1">
      <c r="A3062" s="2">
        <v>2992</v>
      </c>
      <c r="B3062" s="3" t="s">
        <v>9575</v>
      </c>
      <c r="C3062" s="3" t="s">
        <v>9576</v>
      </c>
      <c r="D3062" s="3" t="s">
        <v>9577</v>
      </c>
      <c r="E3062" s="3" t="s">
        <v>9578</v>
      </c>
      <c r="G3062" s="190">
        <f>'ROUND HF'!M158</f>
        <v>22.534497599999998</v>
      </c>
      <c r="I3062" s="190">
        <f t="shared" si="67"/>
        <v>22.534497599999998</v>
      </c>
    </row>
    <row r="3063" spans="1:9" ht="12.75" customHeight="1">
      <c r="A3063" s="2">
        <v>2993</v>
      </c>
      <c r="B3063" s="3" t="s">
        <v>9579</v>
      </c>
      <c r="C3063" s="3" t="s">
        <v>9580</v>
      </c>
      <c r="D3063" s="3" t="s">
        <v>9581</v>
      </c>
      <c r="E3063" s="3" t="s">
        <v>9582</v>
      </c>
      <c r="G3063" s="190">
        <f>'ROUND TIG-LASER'!O225</f>
        <v>25.136594303999996</v>
      </c>
      <c r="I3063" s="190">
        <f t="shared" si="67"/>
        <v>25.136594303999996</v>
      </c>
    </row>
    <row r="3064" spans="1:9" ht="12.75" customHeight="1">
      <c r="A3064" s="2">
        <v>2994</v>
      </c>
      <c r="B3064" s="3" t="s">
        <v>9583</v>
      </c>
      <c r="C3064" s="3" t="s">
        <v>9584</v>
      </c>
      <c r="D3064" s="3" t="s">
        <v>9585</v>
      </c>
      <c r="E3064" s="3" t="s">
        <v>9586</v>
      </c>
      <c r="F3064" s="357" t="s">
        <v>14747</v>
      </c>
      <c r="I3064" s="190">
        <f t="shared" si="67"/>
        <v>0</v>
      </c>
    </row>
    <row r="3065" spans="1:9" ht="12.75" customHeight="1">
      <c r="A3065" s="2">
        <v>2995</v>
      </c>
      <c r="B3065" s="3" t="s">
        <v>9587</v>
      </c>
      <c r="C3065" s="3" t="s">
        <v>9588</v>
      </c>
      <c r="D3065" s="3" t="s">
        <v>9589</v>
      </c>
      <c r="E3065" s="3" t="s">
        <v>9590</v>
      </c>
      <c r="G3065" s="190">
        <f>'ROUND TIG-LASER'!O227</f>
        <v>11.839471643999994</v>
      </c>
      <c r="I3065" s="190">
        <f t="shared" si="67"/>
        <v>11.839471643999994</v>
      </c>
    </row>
    <row r="3066" spans="1:9" ht="12.75" customHeight="1">
      <c r="A3066" s="2">
        <v>2996</v>
      </c>
      <c r="B3066" s="3" t="s">
        <v>9591</v>
      </c>
      <c r="C3066" s="3" t="s">
        <v>9592</v>
      </c>
      <c r="D3066" s="3" t="s">
        <v>9593</v>
      </c>
      <c r="E3066" s="3" t="s">
        <v>9594</v>
      </c>
      <c r="F3066" s="357" t="s">
        <v>14747</v>
      </c>
      <c r="I3066" s="190">
        <f t="shared" si="67"/>
        <v>0</v>
      </c>
    </row>
    <row r="3067" spans="1:9" ht="12.75" customHeight="1">
      <c r="A3067" s="2">
        <v>2997</v>
      </c>
      <c r="B3067" s="3" t="s">
        <v>9595</v>
      </c>
      <c r="C3067" s="3" t="s">
        <v>9596</v>
      </c>
      <c r="D3067" s="3" t="s">
        <v>9597</v>
      </c>
      <c r="E3067" s="3" t="s">
        <v>9598</v>
      </c>
      <c r="G3067" s="190">
        <f>'ROUND HF'!M159</f>
        <v>13.267994879999998</v>
      </c>
      <c r="I3067" s="190">
        <f t="shared" si="67"/>
        <v>13.267994879999998</v>
      </c>
    </row>
    <row r="3068" spans="1:9" ht="12.75" customHeight="1">
      <c r="A3068" s="2">
        <v>2998</v>
      </c>
      <c r="B3068" s="3" t="s">
        <v>9599</v>
      </c>
      <c r="C3068" s="3" t="s">
        <v>9600</v>
      </c>
      <c r="D3068" s="3" t="s">
        <v>9601</v>
      </c>
      <c r="E3068" s="3" t="s">
        <v>9602</v>
      </c>
      <c r="G3068" s="190">
        <f>'ROUND TIG-LASER'!O228</f>
        <v>14.764385279999999</v>
      </c>
      <c r="I3068" s="190">
        <f t="shared" si="67"/>
        <v>14.764385279999999</v>
      </c>
    </row>
    <row r="3069" spans="1:9" ht="12.75" customHeight="1">
      <c r="A3069" s="2">
        <v>2999</v>
      </c>
      <c r="B3069" s="3" t="s">
        <v>9603</v>
      </c>
      <c r="C3069" s="3" t="s">
        <v>9604</v>
      </c>
      <c r="D3069" s="3" t="s">
        <v>9605</v>
      </c>
      <c r="E3069" s="3" t="s">
        <v>9606</v>
      </c>
      <c r="F3069" s="685" t="s">
        <v>14747</v>
      </c>
      <c r="I3069" s="190">
        <f t="shared" si="67"/>
        <v>0</v>
      </c>
    </row>
    <row r="3070" spans="1:9" ht="12.75" customHeight="1">
      <c r="A3070" s="2">
        <v>3000</v>
      </c>
      <c r="B3070" s="3" t="s">
        <v>9607</v>
      </c>
      <c r="C3070" s="3" t="s">
        <v>9608</v>
      </c>
      <c r="D3070" s="3" t="s">
        <v>9609</v>
      </c>
      <c r="E3070" s="3" t="s">
        <v>9610</v>
      </c>
      <c r="G3070" s="190">
        <f>'ROUND TIG-LASER'!O229</f>
        <v>18.09607622</v>
      </c>
      <c r="I3070" s="190">
        <f t="shared" si="67"/>
        <v>18.09607622</v>
      </c>
    </row>
    <row r="3071" spans="1:9" ht="12.75" customHeight="1">
      <c r="A3071" s="2">
        <v>3001</v>
      </c>
      <c r="B3071" s="3" t="s">
        <v>9611</v>
      </c>
      <c r="C3071" s="3" t="s">
        <v>9612</v>
      </c>
      <c r="D3071" s="3" t="s">
        <v>13334</v>
      </c>
      <c r="E3071" s="3" t="s">
        <v>13335</v>
      </c>
      <c r="G3071" s="190">
        <f>'ROUND HF'!M160</f>
        <v>19.479968159999995</v>
      </c>
      <c r="I3071" s="190">
        <f t="shared" si="67"/>
        <v>19.479968159999995</v>
      </c>
    </row>
    <row r="3072" spans="1:9" ht="12.75" customHeight="1">
      <c r="A3072" s="2">
        <v>3002</v>
      </c>
      <c r="B3072" s="3" t="s">
        <v>13336</v>
      </c>
      <c r="C3072" s="3" t="s">
        <v>13337</v>
      </c>
      <c r="D3072" s="3" t="s">
        <v>13338</v>
      </c>
      <c r="E3072" s="3" t="s">
        <v>13339</v>
      </c>
      <c r="G3072" s="190">
        <f>'ROUND TIG-LASER'!O230</f>
        <v>21.10206436799999</v>
      </c>
      <c r="I3072" s="190">
        <f t="shared" si="67"/>
        <v>21.10206436799999</v>
      </c>
    </row>
    <row r="3073" spans="1:9" ht="12.75" customHeight="1">
      <c r="A3073" s="2">
        <v>3003</v>
      </c>
      <c r="B3073" s="3" t="s">
        <v>13340</v>
      </c>
      <c r="C3073" s="3" t="s">
        <v>13341</v>
      </c>
      <c r="D3073" s="3" t="s">
        <v>13342</v>
      </c>
      <c r="E3073" s="3" t="s">
        <v>13343</v>
      </c>
      <c r="G3073" s="190">
        <f>'ROUND TIG-LASER'!O231</f>
        <v>29.385501695999992</v>
      </c>
      <c r="I3073" s="190">
        <f t="shared" si="67"/>
        <v>29.385501695999992</v>
      </c>
    </row>
    <row r="3074" spans="1:9" ht="12.75" customHeight="1">
      <c r="A3074" s="2">
        <v>3004</v>
      </c>
      <c r="B3074" s="3" t="s">
        <v>13344</v>
      </c>
      <c r="C3074" s="3" t="s">
        <v>13345</v>
      </c>
      <c r="D3074" s="3" t="s">
        <v>13346</v>
      </c>
      <c r="E3074" s="3" t="s">
        <v>13347</v>
      </c>
      <c r="G3074" s="190">
        <f>'ROUND TIG-LASER'!O234</f>
        <v>15.1201536</v>
      </c>
      <c r="I3074" s="190">
        <f t="shared" si="67"/>
        <v>15.1201536</v>
      </c>
    </row>
    <row r="3075" spans="1:9" ht="12.75" customHeight="1">
      <c r="A3075" s="2">
        <v>3005</v>
      </c>
      <c r="B3075" s="3" t="s">
        <v>13348</v>
      </c>
      <c r="C3075" s="3" t="s">
        <v>13349</v>
      </c>
      <c r="D3075" s="3" t="s">
        <v>13350</v>
      </c>
      <c r="E3075" s="3" t="s">
        <v>13351</v>
      </c>
      <c r="F3075" s="357" t="s">
        <v>14747</v>
      </c>
      <c r="I3075" s="190">
        <f t="shared" si="67"/>
        <v>0</v>
      </c>
    </row>
    <row r="3076" spans="1:9" ht="12.75" customHeight="1">
      <c r="B3076" s="3" t="s">
        <v>15191</v>
      </c>
      <c r="C3076" s="3" t="s">
        <v>4645</v>
      </c>
      <c r="D3076" s="3" t="s">
        <v>15192</v>
      </c>
      <c r="E3076" s="3" t="s">
        <v>2651</v>
      </c>
      <c r="G3076" s="190">
        <f>'ROUND TIG-LASER'!O236</f>
        <v>23.347296</v>
      </c>
      <c r="I3076" s="190">
        <f t="shared" si="67"/>
        <v>23.347296</v>
      </c>
    </row>
    <row r="3077" spans="1:9" ht="12.75" customHeight="1">
      <c r="A3077" s="2">
        <v>3006</v>
      </c>
      <c r="B3077" s="3" t="s">
        <v>13352</v>
      </c>
      <c r="C3077" s="3" t="s">
        <v>13353</v>
      </c>
      <c r="D3077" s="3" t="s">
        <v>13354</v>
      </c>
      <c r="E3077" s="3" t="s">
        <v>13355</v>
      </c>
      <c r="F3077" s="357" t="s">
        <v>14747</v>
      </c>
      <c r="I3077" s="190">
        <f t="shared" si="67"/>
        <v>0</v>
      </c>
    </row>
    <row r="3078" spans="1:9" ht="12.75" customHeight="1">
      <c r="A3078" s="2">
        <v>3007</v>
      </c>
      <c r="B3078" s="3" t="s">
        <v>13356</v>
      </c>
      <c r="C3078" s="3" t="s">
        <v>13357</v>
      </c>
      <c r="D3078" s="3" t="s">
        <v>13358</v>
      </c>
      <c r="E3078" s="3" t="s">
        <v>13359</v>
      </c>
      <c r="F3078" s="685" t="s">
        <v>14747</v>
      </c>
      <c r="I3078" s="190">
        <f t="shared" si="67"/>
        <v>0</v>
      </c>
    </row>
    <row r="3079" spans="1:9" ht="12.75" customHeight="1">
      <c r="A3079" s="2">
        <v>3008</v>
      </c>
      <c r="B3079" s="3" t="s">
        <v>13360</v>
      </c>
      <c r="C3079" s="3" t="s">
        <v>13361</v>
      </c>
      <c r="D3079" s="3" t="s">
        <v>13362</v>
      </c>
      <c r="E3079" s="3" t="s">
        <v>13363</v>
      </c>
      <c r="G3079" s="190">
        <f>'ROUND TIG-LASER'!O238</f>
        <v>13.133980799999998</v>
      </c>
      <c r="I3079" s="190">
        <f t="shared" si="67"/>
        <v>13.133980799999998</v>
      </c>
    </row>
    <row r="3080" spans="1:9" ht="12.75" customHeight="1">
      <c r="A3080" s="2">
        <v>3009</v>
      </c>
      <c r="B3080" s="3" t="s">
        <v>13364</v>
      </c>
      <c r="C3080" s="3" t="s">
        <v>13365</v>
      </c>
      <c r="D3080" s="3" t="s">
        <v>13366</v>
      </c>
      <c r="E3080" s="3" t="s">
        <v>13367</v>
      </c>
      <c r="G3080" s="190">
        <f>'ROUND HF'!M163</f>
        <v>14.959797439999999</v>
      </c>
      <c r="I3080" s="190">
        <f t="shared" si="67"/>
        <v>14.959797439999999</v>
      </c>
    </row>
    <row r="3081" spans="1:9" ht="12.75" customHeight="1">
      <c r="A3081" s="2">
        <v>3010</v>
      </c>
      <c r="B3081" s="3" t="s">
        <v>13368</v>
      </c>
      <c r="C3081" s="3" t="s">
        <v>13369</v>
      </c>
      <c r="D3081" s="3" t="s">
        <v>13370</v>
      </c>
      <c r="E3081" s="3" t="s">
        <v>13371</v>
      </c>
      <c r="G3081" s="190">
        <f>'ROUND TIG-LASER'!O240</f>
        <v>15.97211456</v>
      </c>
      <c r="I3081" s="190">
        <f t="shared" si="67"/>
        <v>15.97211456</v>
      </c>
    </row>
    <row r="3082" spans="1:9" ht="12.75" customHeight="1">
      <c r="A3082" s="2">
        <v>3011</v>
      </c>
      <c r="B3082" s="3" t="s">
        <v>13372</v>
      </c>
      <c r="C3082" s="3" t="s">
        <v>13373</v>
      </c>
      <c r="D3082" s="3" t="s">
        <v>13374</v>
      </c>
      <c r="E3082" s="3" t="s">
        <v>13375</v>
      </c>
      <c r="G3082" s="190">
        <f>'ROUND HF'!M164</f>
        <v>18.336541599999997</v>
      </c>
      <c r="I3082" s="190">
        <f t="shared" si="67"/>
        <v>18.336541599999997</v>
      </c>
    </row>
    <row r="3083" spans="1:9" ht="12.75" customHeight="1">
      <c r="A3083" s="2">
        <v>3012</v>
      </c>
      <c r="B3083" s="3" t="s">
        <v>13376</v>
      </c>
      <c r="C3083" s="3" t="s">
        <v>13377</v>
      </c>
      <c r="D3083" s="3" t="s">
        <v>13378</v>
      </c>
      <c r="E3083" s="3" t="s">
        <v>13379</v>
      </c>
      <c r="G3083" s="190">
        <f>'ROUND TIG-LASER'!O241</f>
        <v>19.799265719999998</v>
      </c>
      <c r="I3083" s="190">
        <f t="shared" si="67"/>
        <v>19.799265719999998</v>
      </c>
    </row>
    <row r="3084" spans="1:9" ht="12.75" customHeight="1">
      <c r="A3084" s="2">
        <v>3013</v>
      </c>
      <c r="B3084" s="3" t="s">
        <v>13380</v>
      </c>
      <c r="C3084" s="3" t="s">
        <v>13381</v>
      </c>
      <c r="D3084" s="3" t="s">
        <v>13382</v>
      </c>
      <c r="E3084" s="3" t="s">
        <v>13383</v>
      </c>
      <c r="G3084" s="190">
        <f>'ROUND HF'!M165</f>
        <v>21.939263999999998</v>
      </c>
      <c r="I3084" s="190">
        <f t="shared" si="67"/>
        <v>21.939263999999998</v>
      </c>
    </row>
    <row r="3085" spans="1:9" ht="12.75" customHeight="1">
      <c r="A3085" s="2">
        <v>3014</v>
      </c>
      <c r="B3085" s="3" t="s">
        <v>13384</v>
      </c>
      <c r="C3085" s="3" t="s">
        <v>13385</v>
      </c>
      <c r="D3085" s="3" t="s">
        <v>13386</v>
      </c>
      <c r="E3085" s="3" t="s">
        <v>13387</v>
      </c>
      <c r="G3085" s="190">
        <f>'ROUND TIG-LASER'!O243</f>
        <v>23.410396799999997</v>
      </c>
      <c r="I3085" s="190">
        <f t="shared" si="67"/>
        <v>23.410396799999997</v>
      </c>
    </row>
    <row r="3086" spans="1:9" ht="12.75" customHeight="1">
      <c r="A3086" s="2">
        <v>3015</v>
      </c>
      <c r="B3086" s="3" t="s">
        <v>13388</v>
      </c>
      <c r="C3086" s="3" t="s">
        <v>13389</v>
      </c>
      <c r="D3086" s="3" t="s">
        <v>13390</v>
      </c>
      <c r="E3086" s="3" t="s">
        <v>13391</v>
      </c>
      <c r="G3086" s="190">
        <f>'ROUND TIG-LASER'!O244</f>
        <v>31.927702719999992</v>
      </c>
      <c r="I3086" s="190">
        <f t="shared" si="67"/>
        <v>31.927702719999992</v>
      </c>
    </row>
    <row r="3087" spans="1:9" ht="12.75" customHeight="1">
      <c r="A3087" s="2">
        <v>3016</v>
      </c>
      <c r="B3087" s="3" t="s">
        <v>13392</v>
      </c>
      <c r="C3087" s="3" t="s">
        <v>13393</v>
      </c>
      <c r="D3087" s="3" t="s">
        <v>13394</v>
      </c>
      <c r="E3087" s="3" t="s">
        <v>13395</v>
      </c>
      <c r="F3087" s="357" t="s">
        <v>14747</v>
      </c>
      <c r="I3087" s="190">
        <f t="shared" si="67"/>
        <v>0</v>
      </c>
    </row>
    <row r="3088" spans="1:9" ht="12.75" customHeight="1">
      <c r="A3088" s="2">
        <v>3017</v>
      </c>
      <c r="B3088" s="3" t="s">
        <v>13396</v>
      </c>
      <c r="C3088" s="3" t="s">
        <v>13397</v>
      </c>
      <c r="D3088" s="3" t="s">
        <v>13398</v>
      </c>
      <c r="E3088" s="3" t="s">
        <v>13399</v>
      </c>
      <c r="F3088" s="357" t="s">
        <v>14747</v>
      </c>
      <c r="I3088" s="190">
        <f t="shared" si="67"/>
        <v>0</v>
      </c>
    </row>
    <row r="3089" spans="1:10" ht="12.75" customHeight="1">
      <c r="A3089" s="2">
        <v>3018</v>
      </c>
      <c r="B3089" s="3" t="s">
        <v>13400</v>
      </c>
      <c r="C3089" s="3" t="s">
        <v>13401</v>
      </c>
      <c r="D3089" s="3" t="s">
        <v>13402</v>
      </c>
      <c r="E3089" s="3" t="s">
        <v>13403</v>
      </c>
      <c r="F3089" s="357" t="s">
        <v>14747</v>
      </c>
      <c r="I3089" s="190">
        <f t="shared" si="67"/>
        <v>0</v>
      </c>
    </row>
    <row r="3090" spans="1:10" ht="12.75" customHeight="1">
      <c r="A3090" s="2">
        <v>3019</v>
      </c>
      <c r="B3090" s="3" t="s">
        <v>13404</v>
      </c>
      <c r="C3090" s="3" t="s">
        <v>13187</v>
      </c>
      <c r="D3090" s="3" t="s">
        <v>13188</v>
      </c>
      <c r="E3090" s="3" t="s">
        <v>13189</v>
      </c>
      <c r="F3090" s="685" t="s">
        <v>721</v>
      </c>
      <c r="H3090" s="190">
        <v>20.95</v>
      </c>
      <c r="I3090" s="190">
        <f t="shared" si="67"/>
        <v>20.95</v>
      </c>
      <c r="J3090" s="683" t="s">
        <v>410</v>
      </c>
    </row>
    <row r="3091" spans="1:10" ht="12.75" customHeight="1">
      <c r="A3091" s="2">
        <v>3020</v>
      </c>
      <c r="B3091" s="3" t="s">
        <v>13190</v>
      </c>
      <c r="C3091" s="3" t="s">
        <v>13191</v>
      </c>
      <c r="D3091" s="3" t="s">
        <v>13192</v>
      </c>
      <c r="E3091" s="3" t="s">
        <v>13193</v>
      </c>
      <c r="G3091" s="190">
        <f>'ROUND HF'!M167</f>
        <v>17.0452288</v>
      </c>
      <c r="I3091" s="190">
        <f t="shared" si="67"/>
        <v>17.0452288</v>
      </c>
    </row>
    <row r="3092" spans="1:10" ht="12.75" customHeight="1">
      <c r="A3092" s="2">
        <v>3021</v>
      </c>
      <c r="B3092" s="3" t="s">
        <v>13194</v>
      </c>
      <c r="C3092" s="3" t="s">
        <v>13195</v>
      </c>
      <c r="D3092" s="3" t="s">
        <v>13196</v>
      </c>
      <c r="E3092" s="3" t="s">
        <v>13197</v>
      </c>
      <c r="G3092" s="190">
        <f>'ROUND TIG-LASER'!O250</f>
        <v>19.525691200000001</v>
      </c>
      <c r="I3092" s="190">
        <f t="shared" si="67"/>
        <v>19.525691200000001</v>
      </c>
    </row>
    <row r="3093" spans="1:10" ht="12.75" customHeight="1">
      <c r="A3093" s="2">
        <v>3022</v>
      </c>
      <c r="B3093" s="3" t="s">
        <v>13198</v>
      </c>
      <c r="C3093" s="3" t="s">
        <v>13199</v>
      </c>
      <c r="D3093" s="3" t="s">
        <v>13200</v>
      </c>
      <c r="E3093" s="3" t="s">
        <v>13201</v>
      </c>
      <c r="G3093" s="190">
        <f>'ROUND HF'!M168</f>
        <v>24.893265599999999</v>
      </c>
      <c r="I3093" s="190">
        <f t="shared" si="67"/>
        <v>24.893265599999999</v>
      </c>
    </row>
    <row r="3094" spans="1:10" ht="12.75" customHeight="1">
      <c r="A3094" s="2">
        <v>3023</v>
      </c>
      <c r="B3094" s="3" t="s">
        <v>13202</v>
      </c>
      <c r="C3094" s="3" t="s">
        <v>13203</v>
      </c>
      <c r="D3094" s="3" t="s">
        <v>13204</v>
      </c>
      <c r="E3094" s="3" t="s">
        <v>13205</v>
      </c>
      <c r="G3094" s="190">
        <f>'ROUND TIG-LASER'!O251</f>
        <v>29.890848959999996</v>
      </c>
      <c r="I3094" s="190">
        <f t="shared" si="67"/>
        <v>29.890848959999996</v>
      </c>
    </row>
    <row r="3095" spans="1:10" ht="12.75" customHeight="1">
      <c r="A3095" s="2">
        <v>3024</v>
      </c>
      <c r="B3095" s="3" t="s">
        <v>13206</v>
      </c>
      <c r="C3095" s="3" t="s">
        <v>13207</v>
      </c>
      <c r="D3095" s="3" t="s">
        <v>13208</v>
      </c>
      <c r="E3095" s="3" t="s">
        <v>13209</v>
      </c>
      <c r="F3095" s="357" t="s">
        <v>14747</v>
      </c>
      <c r="I3095" s="190">
        <f t="shared" si="67"/>
        <v>0</v>
      </c>
    </row>
    <row r="3096" spans="1:10" ht="12.75" customHeight="1">
      <c r="A3096" s="2">
        <v>3025</v>
      </c>
      <c r="B3096" s="3" t="s">
        <v>13210</v>
      </c>
      <c r="C3096" s="3" t="s">
        <v>13211</v>
      </c>
      <c r="D3096" s="3" t="s">
        <v>13212</v>
      </c>
      <c r="E3096" s="3" t="s">
        <v>13213</v>
      </c>
      <c r="F3096" s="357" t="s">
        <v>14747</v>
      </c>
      <c r="I3096" s="190">
        <f t="shared" si="67"/>
        <v>0</v>
      </c>
    </row>
    <row r="3097" spans="1:10" ht="12.75" customHeight="1">
      <c r="A3097" s="2">
        <v>3026</v>
      </c>
      <c r="B3097" s="3" t="s">
        <v>13214</v>
      </c>
      <c r="C3097" s="3" t="s">
        <v>13215</v>
      </c>
      <c r="D3097" s="3" t="s">
        <v>13216</v>
      </c>
      <c r="E3097" s="3" t="s">
        <v>13217</v>
      </c>
      <c r="F3097" s="357" t="s">
        <v>14747</v>
      </c>
      <c r="I3097" s="190">
        <f t="shared" si="67"/>
        <v>0</v>
      </c>
    </row>
    <row r="3098" spans="1:10" ht="12.75" customHeight="1">
      <c r="A3098" s="2">
        <v>3027</v>
      </c>
      <c r="B3098" s="3" t="s">
        <v>13218</v>
      </c>
      <c r="C3098" s="3" t="s">
        <v>13219</v>
      </c>
      <c r="D3098" s="3" t="s">
        <v>13220</v>
      </c>
      <c r="E3098" s="3" t="s">
        <v>13221</v>
      </c>
      <c r="F3098" s="357" t="s">
        <v>14747</v>
      </c>
      <c r="I3098" s="190">
        <f t="shared" si="67"/>
        <v>0</v>
      </c>
    </row>
    <row r="3099" spans="1:10" ht="12.75" customHeight="1">
      <c r="A3099" s="2">
        <v>3028</v>
      </c>
      <c r="B3099" s="3" t="s">
        <v>13222</v>
      </c>
      <c r="C3099" s="3" t="s">
        <v>13223</v>
      </c>
      <c r="D3099" s="3" t="s">
        <v>13224</v>
      </c>
      <c r="E3099" s="3" t="s">
        <v>13225</v>
      </c>
      <c r="G3099" s="190">
        <f>'ROUND TIG-LASER'!O255</f>
        <v>19.777773887999995</v>
      </c>
      <c r="I3099" s="190">
        <f t="shared" si="67"/>
        <v>19.777773887999995</v>
      </c>
    </row>
    <row r="3100" spans="1:10" ht="12.75" customHeight="1">
      <c r="A3100" s="2">
        <v>3029</v>
      </c>
      <c r="B3100" s="3" t="s">
        <v>13226</v>
      </c>
      <c r="C3100" s="3" t="s">
        <v>13227</v>
      </c>
      <c r="D3100" s="3" t="s">
        <v>13228</v>
      </c>
      <c r="E3100" s="3" t="s">
        <v>13229</v>
      </c>
      <c r="G3100" s="190">
        <f>'ROUND TIG-LASER'!O256</f>
        <v>24.44349712</v>
      </c>
      <c r="I3100" s="190">
        <f t="shared" si="67"/>
        <v>24.44349712</v>
      </c>
    </row>
    <row r="3101" spans="1:10" ht="12.75" customHeight="1">
      <c r="A3101" s="2">
        <v>3030</v>
      </c>
      <c r="B3101" s="3" t="s">
        <v>13230</v>
      </c>
      <c r="C3101" s="3" t="s">
        <v>13231</v>
      </c>
      <c r="D3101" s="3" t="s">
        <v>13232</v>
      </c>
      <c r="E3101" s="3" t="s">
        <v>13233</v>
      </c>
      <c r="F3101" s="357" t="s">
        <v>14747</v>
      </c>
      <c r="I3101" s="190">
        <f t="shared" si="67"/>
        <v>0</v>
      </c>
    </row>
    <row r="3102" spans="1:10" ht="12.75" customHeight="1">
      <c r="A3102" s="2">
        <v>3031</v>
      </c>
      <c r="B3102" s="3" t="s">
        <v>13234</v>
      </c>
      <c r="C3102" s="3" t="s">
        <v>13235</v>
      </c>
      <c r="D3102" s="3" t="s">
        <v>13236</v>
      </c>
      <c r="E3102" s="3" t="s">
        <v>13237</v>
      </c>
      <c r="G3102" s="190">
        <f>'ROUND TIG-LASER'!O258</f>
        <v>29.14314955199999</v>
      </c>
      <c r="I3102" s="190">
        <f t="shared" si="67"/>
        <v>29.14314955199999</v>
      </c>
    </row>
    <row r="3103" spans="1:10" ht="12.75" customHeight="1">
      <c r="A3103" s="2">
        <v>3032</v>
      </c>
      <c r="B3103" s="3" t="s">
        <v>13238</v>
      </c>
      <c r="C3103" s="3" t="s">
        <v>13239</v>
      </c>
      <c r="D3103" s="3" t="s">
        <v>13240</v>
      </c>
      <c r="E3103" s="3" t="s">
        <v>13241</v>
      </c>
      <c r="G3103" s="190">
        <f>'ROUND TIG-LASER'!O259</f>
        <v>39.280047679999996</v>
      </c>
      <c r="I3103" s="190">
        <f t="shared" si="67"/>
        <v>39.280047679999996</v>
      </c>
    </row>
    <row r="3104" spans="1:10" ht="12.75" customHeight="1">
      <c r="A3104" s="2">
        <v>3033</v>
      </c>
      <c r="B3104" s="3" t="s">
        <v>13242</v>
      </c>
      <c r="C3104" s="3" t="s">
        <v>13243</v>
      </c>
      <c r="D3104" s="3" t="s">
        <v>13244</v>
      </c>
      <c r="E3104" s="3" t="s">
        <v>13245</v>
      </c>
      <c r="F3104" s="357" t="s">
        <v>14747</v>
      </c>
      <c r="I3104" s="190">
        <f t="shared" si="67"/>
        <v>0</v>
      </c>
    </row>
    <row r="3105" spans="1:9" ht="12.75" customHeight="1">
      <c r="A3105" s="2">
        <v>3034</v>
      </c>
      <c r="B3105" s="3" t="s">
        <v>13246</v>
      </c>
      <c r="C3105" s="3" t="s">
        <v>13247</v>
      </c>
      <c r="D3105" s="3" t="s">
        <v>13248</v>
      </c>
      <c r="E3105" s="3" t="s">
        <v>13249</v>
      </c>
      <c r="F3105" s="357" t="s">
        <v>14747</v>
      </c>
      <c r="I3105" s="190">
        <f t="shared" si="67"/>
        <v>0</v>
      </c>
    </row>
    <row r="3106" spans="1:9" ht="12.75" customHeight="1">
      <c r="A3106" s="2">
        <v>3035</v>
      </c>
      <c r="B3106" s="3" t="s">
        <v>13250</v>
      </c>
      <c r="C3106" s="3" t="s">
        <v>13251</v>
      </c>
      <c r="D3106" s="3" t="s">
        <v>13252</v>
      </c>
      <c r="E3106" s="3" t="s">
        <v>13253</v>
      </c>
      <c r="F3106" s="357" t="s">
        <v>14747</v>
      </c>
      <c r="I3106" s="190">
        <f t="shared" ref="I3106:I3172" si="68">IF(F3106="KZ",0,G3106+H3106)</f>
        <v>0</v>
      </c>
    </row>
    <row r="3107" spans="1:9" ht="12.75" customHeight="1">
      <c r="A3107" s="2">
        <v>3036</v>
      </c>
      <c r="B3107" s="3" t="s">
        <v>13254</v>
      </c>
      <c r="C3107" s="3" t="s">
        <v>13255</v>
      </c>
      <c r="D3107" s="3" t="s">
        <v>13256</v>
      </c>
      <c r="E3107" s="3" t="s">
        <v>13257</v>
      </c>
      <c r="F3107" s="357" t="s">
        <v>14747</v>
      </c>
      <c r="I3107" s="190">
        <f t="shared" si="68"/>
        <v>0</v>
      </c>
    </row>
    <row r="3108" spans="1:9" ht="12.75" customHeight="1">
      <c r="A3108" s="2">
        <v>3037</v>
      </c>
      <c r="B3108" s="3" t="s">
        <v>13258</v>
      </c>
      <c r="C3108" s="3" t="s">
        <v>13259</v>
      </c>
      <c r="D3108" s="3" t="s">
        <v>13260</v>
      </c>
      <c r="E3108" s="3" t="s">
        <v>13261</v>
      </c>
      <c r="F3108" s="357" t="s">
        <v>14747</v>
      </c>
      <c r="I3108" s="190">
        <f t="shared" si="68"/>
        <v>0</v>
      </c>
    </row>
    <row r="3109" spans="1:9" ht="12.75" customHeight="1">
      <c r="A3109" s="2">
        <v>3038</v>
      </c>
      <c r="B3109" s="3" t="s">
        <v>13262</v>
      </c>
      <c r="C3109" s="3" t="s">
        <v>13263</v>
      </c>
      <c r="D3109" s="3" t="s">
        <v>13264</v>
      </c>
      <c r="E3109" s="3" t="s">
        <v>13265</v>
      </c>
      <c r="G3109" s="190">
        <f>'ROUND TIG-LASER'!O262</f>
        <v>22.6081152</v>
      </c>
      <c r="I3109" s="190">
        <f t="shared" si="68"/>
        <v>22.6081152</v>
      </c>
    </row>
    <row r="3110" spans="1:9" ht="12.75" customHeight="1">
      <c r="A3110" s="2">
        <v>3039</v>
      </c>
      <c r="B3110" s="3" t="s">
        <v>13266</v>
      </c>
      <c r="C3110" s="3" t="s">
        <v>13267</v>
      </c>
      <c r="D3110" s="3" t="s">
        <v>13268</v>
      </c>
      <c r="E3110" s="3" t="s">
        <v>13269</v>
      </c>
      <c r="F3110" s="357" t="s">
        <v>14747</v>
      </c>
      <c r="I3110" s="190">
        <f t="shared" si="68"/>
        <v>0</v>
      </c>
    </row>
    <row r="3111" spans="1:9" ht="12.75" customHeight="1">
      <c r="A3111" s="2">
        <v>3040</v>
      </c>
      <c r="B3111" s="3" t="s">
        <v>13270</v>
      </c>
      <c r="C3111" s="3" t="s">
        <v>13271</v>
      </c>
      <c r="D3111" s="3" t="s">
        <v>13272</v>
      </c>
      <c r="E3111" s="3" t="s">
        <v>13273</v>
      </c>
      <c r="G3111" s="190">
        <f>'ROUND TIG-LASER'!O263</f>
        <v>33.235341599999998</v>
      </c>
      <c r="I3111" s="190">
        <f t="shared" si="68"/>
        <v>33.235341599999998</v>
      </c>
    </row>
    <row r="3112" spans="1:9" ht="12.75" customHeight="1">
      <c r="A3112" s="2">
        <v>3041</v>
      </c>
      <c r="B3112" s="3" t="s">
        <v>13274</v>
      </c>
      <c r="C3112" s="3" t="s">
        <v>13275</v>
      </c>
      <c r="D3112" s="3" t="s">
        <v>13276</v>
      </c>
      <c r="E3112" s="3" t="s">
        <v>13277</v>
      </c>
      <c r="F3112" s="357" t="s">
        <v>14747</v>
      </c>
      <c r="I3112" s="190">
        <f t="shared" si="68"/>
        <v>0</v>
      </c>
    </row>
    <row r="3113" spans="1:9" ht="12.75" customHeight="1">
      <c r="A3113" s="2">
        <v>3042</v>
      </c>
      <c r="B3113" s="3" t="s">
        <v>13278</v>
      </c>
      <c r="C3113" s="3" t="s">
        <v>13279</v>
      </c>
      <c r="D3113" s="3" t="s">
        <v>13280</v>
      </c>
      <c r="E3113" s="3" t="s">
        <v>13281</v>
      </c>
      <c r="F3113" s="357" t="s">
        <v>14747</v>
      </c>
      <c r="I3113" s="190">
        <f t="shared" si="68"/>
        <v>0</v>
      </c>
    </row>
    <row r="3114" spans="1:9" ht="12.75" customHeight="1">
      <c r="B3114" s="3" t="s">
        <v>621</v>
      </c>
      <c r="C3114" s="3" t="s">
        <v>13337</v>
      </c>
      <c r="D3114" s="3" t="s">
        <v>622</v>
      </c>
      <c r="E3114" s="3" t="s">
        <v>13323</v>
      </c>
      <c r="G3114" s="190">
        <f>'ROUND TIG-LASER'!O268</f>
        <v>51.977030399999997</v>
      </c>
      <c r="I3114" s="190">
        <f t="shared" si="68"/>
        <v>51.977030399999997</v>
      </c>
    </row>
    <row r="3115" spans="1:9" ht="12.75" customHeight="1">
      <c r="A3115" s="2">
        <v>3043</v>
      </c>
      <c r="B3115" s="3" t="s">
        <v>13282</v>
      </c>
      <c r="C3115" s="3" t="s">
        <v>13283</v>
      </c>
      <c r="D3115" s="3" t="s">
        <v>13284</v>
      </c>
      <c r="E3115" s="3" t="s">
        <v>13285</v>
      </c>
      <c r="G3115" s="190">
        <f>'ROUND TIG-LASER'!O269</f>
        <v>23.885575871999997</v>
      </c>
      <c r="I3115" s="190">
        <f t="shared" si="68"/>
        <v>23.885575871999997</v>
      </c>
    </row>
    <row r="3116" spans="1:9" ht="12.75" customHeight="1">
      <c r="A3116" s="2">
        <v>3044</v>
      </c>
      <c r="B3116" s="3" t="s">
        <v>13286</v>
      </c>
      <c r="C3116" s="3" t="s">
        <v>13287</v>
      </c>
      <c r="D3116" s="3" t="s">
        <v>13288</v>
      </c>
      <c r="E3116" s="3" t="s">
        <v>13289</v>
      </c>
      <c r="G3116" s="190">
        <f>'ROUND TIG-LASER'!O270</f>
        <v>29.53886168</v>
      </c>
      <c r="I3116" s="190">
        <f t="shared" si="68"/>
        <v>29.53886168</v>
      </c>
    </row>
    <row r="3117" spans="1:9" ht="12.75" customHeight="1">
      <c r="A3117" s="2">
        <v>3045</v>
      </c>
      <c r="B3117" s="3" t="s">
        <v>13290</v>
      </c>
      <c r="C3117" s="3" t="s">
        <v>13291</v>
      </c>
      <c r="D3117" s="3" t="s">
        <v>13292</v>
      </c>
      <c r="E3117" s="3" t="s">
        <v>13293</v>
      </c>
      <c r="F3117" s="357" t="s">
        <v>14747</v>
      </c>
      <c r="I3117" s="190">
        <f t="shared" si="68"/>
        <v>0</v>
      </c>
    </row>
    <row r="3118" spans="1:9" ht="12.75" customHeight="1">
      <c r="A3118" s="2">
        <v>3046</v>
      </c>
      <c r="B3118" s="3" t="s">
        <v>13294</v>
      </c>
      <c r="C3118" s="3" t="s">
        <v>13295</v>
      </c>
      <c r="D3118" s="3" t="s">
        <v>13296</v>
      </c>
      <c r="E3118" s="3" t="s">
        <v>13297</v>
      </c>
      <c r="F3118" s="357" t="s">
        <v>14747</v>
      </c>
      <c r="I3118" s="190">
        <f t="shared" si="68"/>
        <v>0</v>
      </c>
    </row>
    <row r="3119" spans="1:9" ht="12.75" customHeight="1">
      <c r="A3119" s="2">
        <v>3047</v>
      </c>
      <c r="B3119" s="3" t="s">
        <v>13298</v>
      </c>
      <c r="C3119" s="3" t="s">
        <v>13299</v>
      </c>
      <c r="D3119" s="3" t="s">
        <v>13300</v>
      </c>
      <c r="E3119" s="3" t="s">
        <v>13301</v>
      </c>
      <c r="G3119" s="190">
        <f>'ROUND TIG-LASER'!O272</f>
        <v>35.240399567999994</v>
      </c>
      <c r="I3119" s="190">
        <f t="shared" si="68"/>
        <v>35.240399567999994</v>
      </c>
    </row>
    <row r="3120" spans="1:9" ht="12.75" customHeight="1">
      <c r="A3120" s="2">
        <v>3048</v>
      </c>
      <c r="B3120" s="3" t="s">
        <v>13302</v>
      </c>
      <c r="C3120" s="3" t="s">
        <v>13303</v>
      </c>
      <c r="D3120" s="3" t="s">
        <v>13304</v>
      </c>
      <c r="E3120" s="3" t="s">
        <v>13305</v>
      </c>
      <c r="F3120" s="357" t="s">
        <v>14747</v>
      </c>
      <c r="I3120" s="190">
        <f t="shared" si="68"/>
        <v>0</v>
      </c>
    </row>
    <row r="3121" spans="1:9" ht="12.75" customHeight="1">
      <c r="A3121" s="2">
        <v>3049</v>
      </c>
      <c r="B3121" s="3" t="s">
        <v>13306</v>
      </c>
      <c r="C3121" s="3" t="s">
        <v>13307</v>
      </c>
      <c r="D3121" s="3" t="s">
        <v>13308</v>
      </c>
      <c r="E3121" s="3" t="s">
        <v>13309</v>
      </c>
      <c r="G3121" s="190">
        <f>'ROUND TIG-LASER'!O273</f>
        <v>47.558672319999999</v>
      </c>
      <c r="I3121" s="190">
        <f t="shared" si="68"/>
        <v>47.558672319999999</v>
      </c>
    </row>
    <row r="3122" spans="1:9" ht="12.75" customHeight="1">
      <c r="A3122" s="2">
        <v>3050</v>
      </c>
      <c r="B3122" s="3" t="s">
        <v>13310</v>
      </c>
      <c r="C3122" s="3" t="s">
        <v>13311</v>
      </c>
      <c r="D3122" s="3" t="s">
        <v>13312</v>
      </c>
      <c r="E3122" s="3" t="s">
        <v>13313</v>
      </c>
      <c r="F3122" s="357" t="s">
        <v>14747</v>
      </c>
      <c r="I3122" s="190">
        <f t="shared" si="68"/>
        <v>0</v>
      </c>
    </row>
    <row r="3123" spans="1:9" ht="12.75" customHeight="1">
      <c r="A3123" s="2">
        <v>3051</v>
      </c>
      <c r="B3123" s="3" t="s">
        <v>13314</v>
      </c>
      <c r="C3123" s="3" t="s">
        <v>13315</v>
      </c>
      <c r="D3123" s="3" t="s">
        <v>13316</v>
      </c>
      <c r="E3123" s="3" t="s">
        <v>13317</v>
      </c>
      <c r="F3123" s="357" t="s">
        <v>14747</v>
      </c>
      <c r="I3123" s="190">
        <f t="shared" si="68"/>
        <v>0</v>
      </c>
    </row>
    <row r="3124" spans="1:9" ht="12.75" customHeight="1">
      <c r="A3124" s="2">
        <v>3052</v>
      </c>
      <c r="B3124" s="3" t="s">
        <v>13318</v>
      </c>
      <c r="C3124" s="3" t="s">
        <v>13319</v>
      </c>
      <c r="D3124" s="3" t="s">
        <v>9832</v>
      </c>
      <c r="E3124" s="3" t="s">
        <v>9833</v>
      </c>
      <c r="F3124" s="357" t="s">
        <v>14747</v>
      </c>
      <c r="I3124" s="190">
        <f t="shared" si="68"/>
        <v>0</v>
      </c>
    </row>
    <row r="3125" spans="1:9" ht="12.75" customHeight="1">
      <c r="A3125" s="2">
        <v>3053</v>
      </c>
      <c r="B3125" s="3" t="s">
        <v>9834</v>
      </c>
      <c r="C3125" s="3" t="s">
        <v>9835</v>
      </c>
      <c r="D3125" s="3" t="s">
        <v>9836</v>
      </c>
      <c r="E3125" s="3" t="s">
        <v>9837</v>
      </c>
      <c r="F3125" s="357" t="s">
        <v>14747</v>
      </c>
      <c r="I3125" s="190">
        <f t="shared" si="68"/>
        <v>0</v>
      </c>
    </row>
    <row r="3126" spans="1:9" ht="12.75" customHeight="1">
      <c r="A3126" s="2">
        <v>3054</v>
      </c>
      <c r="B3126" s="3" t="s">
        <v>9838</v>
      </c>
      <c r="C3126" s="3" t="s">
        <v>9839</v>
      </c>
      <c r="D3126" s="3" t="s">
        <v>9840</v>
      </c>
      <c r="E3126" s="3" t="s">
        <v>9841</v>
      </c>
      <c r="F3126" s="682"/>
      <c r="G3126" s="190">
        <f>'ROUND TIG-LASER'!O276</f>
        <v>30.044995199999999</v>
      </c>
      <c r="I3126" s="190">
        <f t="shared" si="68"/>
        <v>30.044995199999999</v>
      </c>
    </row>
    <row r="3127" spans="1:9" ht="12.75" customHeight="1">
      <c r="A3127" s="2">
        <v>3055</v>
      </c>
      <c r="B3127" s="3" t="s">
        <v>9842</v>
      </c>
      <c r="C3127" s="3" t="s">
        <v>9843</v>
      </c>
      <c r="D3127" s="3"/>
      <c r="E3127" s="3" t="s">
        <v>9844</v>
      </c>
      <c r="F3127" s="357" t="s">
        <v>14747</v>
      </c>
      <c r="I3127" s="190">
        <f t="shared" si="68"/>
        <v>0</v>
      </c>
    </row>
    <row r="3128" spans="1:9" ht="12.75" customHeight="1">
      <c r="A3128" s="2">
        <v>3056</v>
      </c>
      <c r="B3128" s="3" t="s">
        <v>9845</v>
      </c>
      <c r="C3128" s="3" t="s">
        <v>9846</v>
      </c>
      <c r="D3128" s="3" t="s">
        <v>9847</v>
      </c>
      <c r="E3128" s="3" t="s">
        <v>9848</v>
      </c>
      <c r="G3128" s="190">
        <f>'ROUND TIG-LASER'!O277</f>
        <v>46.647792240000001</v>
      </c>
      <c r="H3128" s="190">
        <v>0.15</v>
      </c>
      <c r="I3128" s="190">
        <f t="shared" si="68"/>
        <v>46.79779224</v>
      </c>
    </row>
    <row r="3129" spans="1:9" ht="12.75" customHeight="1">
      <c r="A3129" s="2">
        <v>3057</v>
      </c>
      <c r="B3129" s="3" t="s">
        <v>9849</v>
      </c>
      <c r="C3129" s="3" t="s">
        <v>9850</v>
      </c>
      <c r="D3129" s="3" t="s">
        <v>9851</v>
      </c>
      <c r="E3129" s="3" t="s">
        <v>9852</v>
      </c>
      <c r="F3129" s="357" t="s">
        <v>14747</v>
      </c>
      <c r="I3129" s="190">
        <f t="shared" si="68"/>
        <v>0</v>
      </c>
    </row>
    <row r="3130" spans="1:9" ht="12.75" customHeight="1">
      <c r="A3130" s="2">
        <v>3058</v>
      </c>
      <c r="B3130" s="3" t="s">
        <v>9853</v>
      </c>
      <c r="C3130" s="3" t="s">
        <v>9854</v>
      </c>
      <c r="D3130" s="3" t="s">
        <v>9855</v>
      </c>
      <c r="E3130" s="3" t="s">
        <v>9856</v>
      </c>
      <c r="G3130" s="190">
        <f>'ROUND TIG-LASER'!O278</f>
        <v>31.181951423999994</v>
      </c>
      <c r="I3130" s="190">
        <f t="shared" si="68"/>
        <v>31.181951423999994</v>
      </c>
    </row>
    <row r="3131" spans="1:9" ht="12.75" customHeight="1">
      <c r="A3131" s="2">
        <v>3059</v>
      </c>
      <c r="B3131" s="3" t="s">
        <v>9857</v>
      </c>
      <c r="C3131" s="3" t="s">
        <v>9858</v>
      </c>
      <c r="D3131" s="3" t="s">
        <v>9859</v>
      </c>
      <c r="E3131" s="3" t="s">
        <v>9860</v>
      </c>
      <c r="F3131" s="357" t="s">
        <v>14747</v>
      </c>
      <c r="I3131" s="190">
        <f t="shared" si="68"/>
        <v>0</v>
      </c>
    </row>
    <row r="3132" spans="1:9" ht="12.75" customHeight="1">
      <c r="A3132" s="2">
        <v>3060</v>
      </c>
      <c r="B3132" s="3" t="s">
        <v>9861</v>
      </c>
      <c r="C3132" s="3" t="s">
        <v>9862</v>
      </c>
      <c r="D3132" s="3" t="s">
        <v>9863</v>
      </c>
      <c r="E3132" s="3" t="s">
        <v>9864</v>
      </c>
      <c r="G3132" s="190">
        <f>'ROUND TIG-LASER'!O280</f>
        <v>46.070480015999976</v>
      </c>
      <c r="I3132" s="190">
        <f t="shared" si="68"/>
        <v>46.070480015999976</v>
      </c>
    </row>
    <row r="3133" spans="1:9" ht="12.75" customHeight="1">
      <c r="A3133" s="2">
        <v>3061</v>
      </c>
      <c r="B3133" s="3" t="s">
        <v>9865</v>
      </c>
      <c r="C3133" s="3" t="s">
        <v>9866</v>
      </c>
      <c r="D3133" s="3" t="s">
        <v>9867</v>
      </c>
      <c r="E3133" s="3" t="s">
        <v>9868</v>
      </c>
      <c r="G3133" s="190">
        <f>'ROUND TIG-LASER'!O281</f>
        <v>62.263362239999985</v>
      </c>
      <c r="I3133" s="190">
        <f t="shared" si="68"/>
        <v>62.263362239999985</v>
      </c>
    </row>
    <row r="3134" spans="1:9" ht="12.75" customHeight="1">
      <c r="A3134" s="2">
        <v>3062</v>
      </c>
      <c r="B3134" s="3" t="s">
        <v>9869</v>
      </c>
      <c r="C3134" s="3" t="s">
        <v>9870</v>
      </c>
      <c r="D3134" s="3" t="s">
        <v>9871</v>
      </c>
      <c r="E3134" s="3" t="s">
        <v>9872</v>
      </c>
      <c r="F3134" s="357" t="s">
        <v>14747</v>
      </c>
      <c r="I3134" s="190">
        <f t="shared" si="68"/>
        <v>0</v>
      </c>
    </row>
    <row r="3135" spans="1:9" ht="12.75" customHeight="1">
      <c r="A3135" s="2">
        <v>3063</v>
      </c>
      <c r="B3135" s="3" t="s">
        <v>9873</v>
      </c>
      <c r="C3135" s="3" t="s">
        <v>9874</v>
      </c>
      <c r="D3135" s="3" t="s">
        <v>9875</v>
      </c>
      <c r="E3135" s="3" t="s">
        <v>9876</v>
      </c>
      <c r="F3135" s="357" t="s">
        <v>14747</v>
      </c>
      <c r="I3135" s="190">
        <f t="shared" si="68"/>
        <v>0</v>
      </c>
    </row>
    <row r="3136" spans="1:9" ht="12.75" customHeight="1">
      <c r="A3136" s="2">
        <v>3064</v>
      </c>
      <c r="B3136" s="3" t="s">
        <v>9877</v>
      </c>
      <c r="C3136" s="3" t="s">
        <v>9878</v>
      </c>
      <c r="D3136" s="3" t="s">
        <v>9879</v>
      </c>
      <c r="E3136" s="3" t="s">
        <v>9880</v>
      </c>
      <c r="G3136" s="190">
        <f>'ROUND TIG-LASER'!O284</f>
        <v>37.444014719999998</v>
      </c>
      <c r="I3136" s="190">
        <f t="shared" si="68"/>
        <v>37.444014719999998</v>
      </c>
    </row>
    <row r="3137" spans="1:10" ht="12.75" customHeight="1">
      <c r="A3137" s="2">
        <v>3065</v>
      </c>
      <c r="B3137" s="3" t="s">
        <v>9881</v>
      </c>
      <c r="C3137" s="3" t="s">
        <v>9882</v>
      </c>
      <c r="D3137" s="3"/>
      <c r="E3137" s="3" t="s">
        <v>9883</v>
      </c>
      <c r="F3137" s="357" t="s">
        <v>14747</v>
      </c>
      <c r="I3137" s="190">
        <f t="shared" si="68"/>
        <v>0</v>
      </c>
    </row>
    <row r="3138" spans="1:10" ht="12.75" customHeight="1">
      <c r="A3138" s="2">
        <v>3066</v>
      </c>
      <c r="B3138" s="3" t="s">
        <v>9884</v>
      </c>
      <c r="C3138" s="3" t="s">
        <v>9885</v>
      </c>
      <c r="D3138" s="3" t="s">
        <v>9886</v>
      </c>
      <c r="E3138" s="3" t="s">
        <v>9887</v>
      </c>
      <c r="F3138" s="357" t="s">
        <v>14747</v>
      </c>
      <c r="I3138" s="190">
        <f t="shared" si="68"/>
        <v>0</v>
      </c>
    </row>
    <row r="3139" spans="1:10" ht="12.75" customHeight="1">
      <c r="A3139" s="2">
        <v>3067</v>
      </c>
      <c r="B3139" s="3" t="s">
        <v>9888</v>
      </c>
      <c r="C3139" s="3" t="s">
        <v>9889</v>
      </c>
      <c r="D3139" s="3" t="s">
        <v>9890</v>
      </c>
      <c r="E3139" s="3" t="s">
        <v>9891</v>
      </c>
      <c r="F3139" s="685" t="s">
        <v>14747</v>
      </c>
      <c r="I3139" s="190">
        <f t="shared" si="68"/>
        <v>0</v>
      </c>
      <c r="J3139" s="683" t="s">
        <v>412</v>
      </c>
    </row>
    <row r="3140" spans="1:10" ht="12.75" customHeight="1">
      <c r="A3140" s="2">
        <v>3068</v>
      </c>
      <c r="B3140" s="3" t="s">
        <v>9892</v>
      </c>
      <c r="C3140" s="3" t="s">
        <v>9893</v>
      </c>
      <c r="D3140" s="3" t="s">
        <v>9894</v>
      </c>
      <c r="E3140" s="3" t="s">
        <v>9895</v>
      </c>
      <c r="G3140" s="190">
        <f>'ROUND TIG-LASER'!O286</f>
        <v>40.036455999999994</v>
      </c>
      <c r="I3140" s="190">
        <f t="shared" si="68"/>
        <v>40.036455999999994</v>
      </c>
    </row>
    <row r="3141" spans="1:10" ht="12.75" customHeight="1">
      <c r="A3141" s="2">
        <v>3069</v>
      </c>
      <c r="B3141" s="3" t="s">
        <v>9896</v>
      </c>
      <c r="C3141" s="3" t="s">
        <v>9897</v>
      </c>
      <c r="D3141" s="3" t="s">
        <v>9898</v>
      </c>
      <c r="E3141" s="3" t="s">
        <v>9899</v>
      </c>
      <c r="F3141" s="357" t="s">
        <v>14747</v>
      </c>
      <c r="I3141" s="190">
        <f t="shared" si="68"/>
        <v>0</v>
      </c>
    </row>
    <row r="3142" spans="1:10" ht="12.75" customHeight="1">
      <c r="A3142" s="2">
        <v>3070</v>
      </c>
      <c r="B3142" s="3" t="s">
        <v>9900</v>
      </c>
      <c r="C3142" s="3" t="s">
        <v>9901</v>
      </c>
      <c r="D3142" s="3" t="s">
        <v>9902</v>
      </c>
      <c r="E3142" s="3" t="s">
        <v>9903</v>
      </c>
      <c r="G3142" s="190">
        <f>'ROUND TIG-LASER'!O287</f>
        <v>59.021783999999982</v>
      </c>
      <c r="I3142" s="190">
        <f t="shared" si="68"/>
        <v>59.021783999999982</v>
      </c>
    </row>
    <row r="3143" spans="1:10" ht="12.75" customHeight="1">
      <c r="A3143" s="2">
        <v>3071</v>
      </c>
      <c r="B3143" s="3" t="s">
        <v>9904</v>
      </c>
      <c r="C3143" s="3" t="s">
        <v>9905</v>
      </c>
      <c r="D3143" s="3" t="s">
        <v>9906</v>
      </c>
      <c r="E3143" s="3" t="s">
        <v>9907</v>
      </c>
      <c r="F3143" s="357" t="s">
        <v>14747</v>
      </c>
      <c r="I3143" s="190">
        <f t="shared" si="68"/>
        <v>0</v>
      </c>
    </row>
    <row r="3144" spans="1:10" ht="12.75" customHeight="1">
      <c r="A3144" s="2">
        <v>3072</v>
      </c>
      <c r="B3144" s="3" t="s">
        <v>9908</v>
      </c>
      <c r="C3144" s="3" t="s">
        <v>9909</v>
      </c>
      <c r="D3144" s="3" t="s">
        <v>9910</v>
      </c>
      <c r="E3144" s="3" t="s">
        <v>9911</v>
      </c>
      <c r="F3144" s="357" t="s">
        <v>14747</v>
      </c>
      <c r="I3144" s="190">
        <f t="shared" si="68"/>
        <v>0</v>
      </c>
    </row>
    <row r="3145" spans="1:10" ht="12.75" customHeight="1">
      <c r="A3145" s="2">
        <v>3073</v>
      </c>
      <c r="B3145" s="3" t="s">
        <v>9912</v>
      </c>
      <c r="C3145" s="3" t="s">
        <v>9913</v>
      </c>
      <c r="D3145" s="3" t="s">
        <v>9914</v>
      </c>
      <c r="E3145" s="3" t="s">
        <v>9915</v>
      </c>
      <c r="F3145" s="357" t="s">
        <v>14747</v>
      </c>
      <c r="I3145" s="190">
        <f t="shared" si="68"/>
        <v>0</v>
      </c>
    </row>
    <row r="3146" spans="1:10" ht="12.75" customHeight="1">
      <c r="A3146" s="2">
        <v>3074</v>
      </c>
      <c r="B3146" s="3" t="s">
        <v>9916</v>
      </c>
      <c r="C3146" s="3" t="s">
        <v>9917</v>
      </c>
      <c r="D3146" s="3" t="s">
        <v>9918</v>
      </c>
      <c r="E3146" s="3" t="s">
        <v>9919</v>
      </c>
      <c r="G3146" s="190">
        <f>'ROUND TIG-LASER'!O291</f>
        <v>48.362256000000002</v>
      </c>
      <c r="I3146" s="190">
        <f t="shared" si="68"/>
        <v>48.362256000000002</v>
      </c>
    </row>
    <row r="3147" spans="1:10" ht="12.75" customHeight="1">
      <c r="A3147" s="2">
        <v>3075</v>
      </c>
      <c r="B3147" s="3" t="s">
        <v>9920</v>
      </c>
      <c r="C3147" s="3" t="s">
        <v>9921</v>
      </c>
      <c r="D3147" s="3" t="s">
        <v>9922</v>
      </c>
      <c r="E3147" s="3" t="s">
        <v>9923</v>
      </c>
      <c r="F3147" s="357" t="s">
        <v>14747</v>
      </c>
      <c r="I3147" s="190">
        <f t="shared" si="68"/>
        <v>0</v>
      </c>
    </row>
    <row r="3148" spans="1:10" ht="12.75" customHeight="1">
      <c r="A3148" s="2">
        <v>3076</v>
      </c>
      <c r="B3148" s="3" t="s">
        <v>9924</v>
      </c>
      <c r="C3148" s="3" t="s">
        <v>9925</v>
      </c>
      <c r="D3148" s="3" t="s">
        <v>9926</v>
      </c>
      <c r="E3148" s="3" t="s">
        <v>9927</v>
      </c>
      <c r="G3148" s="190">
        <f>'ROUND TIG-LASER'!O292</f>
        <v>71.353783679999992</v>
      </c>
      <c r="I3148" s="190">
        <f t="shared" si="68"/>
        <v>71.353783679999992</v>
      </c>
    </row>
    <row r="3149" spans="1:10" ht="12.75" customHeight="1">
      <c r="A3149" s="2">
        <v>3077</v>
      </c>
      <c r="B3149" s="3" t="s">
        <v>9928</v>
      </c>
      <c r="C3149" s="3" t="s">
        <v>9929</v>
      </c>
      <c r="D3149" s="3" t="s">
        <v>9930</v>
      </c>
      <c r="E3149" s="3" t="s">
        <v>9931</v>
      </c>
      <c r="F3149" s="357" t="s">
        <v>14747</v>
      </c>
      <c r="G3149" s="190">
        <f>'ROUND TIG-LASER'!O293</f>
        <v>97.084787519999992</v>
      </c>
      <c r="I3149" s="190">
        <f t="shared" si="68"/>
        <v>0</v>
      </c>
    </row>
    <row r="3150" spans="1:10" ht="12.75" customHeight="1">
      <c r="A3150" s="2">
        <v>3078</v>
      </c>
      <c r="B3150" s="3" t="s">
        <v>9932</v>
      </c>
      <c r="C3150" s="3" t="s">
        <v>9933</v>
      </c>
      <c r="D3150" s="3" t="s">
        <v>9934</v>
      </c>
      <c r="E3150" s="3" t="s">
        <v>9935</v>
      </c>
      <c r="F3150" s="357" t="s">
        <v>14747</v>
      </c>
      <c r="I3150" s="190">
        <f t="shared" si="68"/>
        <v>0</v>
      </c>
    </row>
    <row r="3151" spans="1:10" ht="12.75" customHeight="1">
      <c r="B3151" s="3" t="s">
        <v>15193</v>
      </c>
      <c r="C3151" s="3" t="s">
        <v>4630</v>
      </c>
      <c r="D3151" s="3" t="s">
        <v>15194</v>
      </c>
      <c r="E3151" s="3" t="s">
        <v>2651</v>
      </c>
      <c r="F3151" s="685" t="s">
        <v>14747</v>
      </c>
      <c r="G3151" s="190">
        <f>'ROUND TIG-LASER'!O289</f>
        <v>102.00294400000001</v>
      </c>
      <c r="I3151" s="190">
        <f t="shared" si="68"/>
        <v>0</v>
      </c>
    </row>
    <row r="3152" spans="1:10" ht="12.75" customHeight="1">
      <c r="A3152" s="2">
        <v>3079</v>
      </c>
      <c r="B3152" s="3" t="s">
        <v>9936</v>
      </c>
      <c r="C3152" s="3" t="s">
        <v>9937</v>
      </c>
      <c r="D3152" s="3" t="s">
        <v>9938</v>
      </c>
      <c r="E3152" s="3" t="s">
        <v>9939</v>
      </c>
      <c r="F3152" s="357" t="s">
        <v>14747</v>
      </c>
      <c r="I3152" s="190">
        <f t="shared" si="68"/>
        <v>0</v>
      </c>
    </row>
    <row r="3153" spans="1:10" ht="12.75" customHeight="1">
      <c r="A3153" s="2">
        <v>3080</v>
      </c>
      <c r="B3153" s="3" t="s">
        <v>9940</v>
      </c>
      <c r="C3153" s="3" t="s">
        <v>9941</v>
      </c>
      <c r="D3153" s="3" t="s">
        <v>9942</v>
      </c>
      <c r="E3153" s="3" t="s">
        <v>9943</v>
      </c>
      <c r="F3153" s="357" t="s">
        <v>14747</v>
      </c>
      <c r="I3153" s="190">
        <f t="shared" si="68"/>
        <v>0</v>
      </c>
    </row>
    <row r="3154" spans="1:10" ht="12.75" customHeight="1">
      <c r="A3154" s="2">
        <v>3081</v>
      </c>
      <c r="B3154" s="3" t="s">
        <v>9944</v>
      </c>
      <c r="C3154" s="3" t="s">
        <v>9945</v>
      </c>
      <c r="D3154" s="3" t="s">
        <v>9946</v>
      </c>
      <c r="E3154" s="3" t="s">
        <v>9947</v>
      </c>
      <c r="F3154" s="357" t="s">
        <v>14747</v>
      </c>
      <c r="I3154" s="190">
        <f t="shared" si="68"/>
        <v>0</v>
      </c>
    </row>
    <row r="3155" spans="1:10" ht="12.75" customHeight="1">
      <c r="A3155" s="2">
        <v>3082</v>
      </c>
      <c r="B3155" s="3" t="s">
        <v>6425</v>
      </c>
      <c r="C3155" s="3" t="s">
        <v>6426</v>
      </c>
      <c r="D3155" s="3" t="s">
        <v>6427</v>
      </c>
      <c r="E3155" s="3" t="s">
        <v>6428</v>
      </c>
      <c r="F3155" s="685" t="s">
        <v>14747</v>
      </c>
      <c r="I3155" s="190">
        <f t="shared" si="68"/>
        <v>0</v>
      </c>
      <c r="J3155" s="683" t="s">
        <v>412</v>
      </c>
    </row>
    <row r="3156" spans="1:10" ht="12.75" customHeight="1">
      <c r="A3156" s="2">
        <v>3083</v>
      </c>
      <c r="B3156" s="3" t="s">
        <v>6429</v>
      </c>
      <c r="C3156" s="3" t="s">
        <v>6430</v>
      </c>
      <c r="D3156" s="3" t="s">
        <v>6431</v>
      </c>
      <c r="E3156" s="3" t="s">
        <v>6432</v>
      </c>
      <c r="F3156" s="357" t="s">
        <v>14747</v>
      </c>
      <c r="I3156" s="190">
        <f t="shared" si="68"/>
        <v>0</v>
      </c>
    </row>
    <row r="3157" spans="1:10" ht="12.75" customHeight="1">
      <c r="A3157" s="2">
        <v>3084</v>
      </c>
      <c r="B3157" s="3" t="s">
        <v>6433</v>
      </c>
      <c r="C3157" s="3" t="s">
        <v>6434</v>
      </c>
      <c r="D3157" s="3" t="s">
        <v>6435</v>
      </c>
      <c r="E3157" s="3" t="s">
        <v>6436</v>
      </c>
      <c r="F3157" s="357" t="s">
        <v>14747</v>
      </c>
      <c r="I3157" s="190">
        <f t="shared" si="68"/>
        <v>0</v>
      </c>
    </row>
    <row r="3158" spans="1:10" ht="12.75" customHeight="1">
      <c r="A3158" s="2">
        <v>3085</v>
      </c>
      <c r="B3158" s="3" t="s">
        <v>6437</v>
      </c>
      <c r="C3158" s="3" t="s">
        <v>6438</v>
      </c>
      <c r="D3158" s="3" t="s">
        <v>6439</v>
      </c>
      <c r="E3158" s="3" t="s">
        <v>6440</v>
      </c>
      <c r="F3158" s="357" t="s">
        <v>14747</v>
      </c>
      <c r="I3158" s="190">
        <f t="shared" si="68"/>
        <v>0</v>
      </c>
    </row>
    <row r="3159" spans="1:10" ht="12.75" customHeight="1">
      <c r="A3159" s="2">
        <v>3086</v>
      </c>
      <c r="B3159" s="3" t="s">
        <v>6441</v>
      </c>
      <c r="C3159" s="3" t="s">
        <v>6442</v>
      </c>
      <c r="D3159" s="3" t="s">
        <v>6443</v>
      </c>
      <c r="E3159" s="3" t="s">
        <v>6444</v>
      </c>
      <c r="F3159" s="357" t="s">
        <v>14747</v>
      </c>
      <c r="I3159" s="190">
        <f t="shared" si="68"/>
        <v>0</v>
      </c>
    </row>
    <row r="3160" spans="1:10" ht="12.75" customHeight="1">
      <c r="A3160" s="2">
        <v>3087</v>
      </c>
      <c r="B3160" s="3" t="s">
        <v>13845</v>
      </c>
      <c r="C3160" s="3" t="s">
        <v>7023</v>
      </c>
      <c r="D3160" s="3" t="s">
        <v>13846</v>
      </c>
      <c r="E3160" s="3" t="s">
        <v>2651</v>
      </c>
      <c r="F3160" s="357" t="s">
        <v>14747</v>
      </c>
      <c r="I3160" s="190">
        <f t="shared" si="68"/>
        <v>0</v>
      </c>
    </row>
    <row r="3161" spans="1:10" ht="12.75" customHeight="1">
      <c r="A3161" s="2">
        <v>3088</v>
      </c>
      <c r="B3161" s="3" t="s">
        <v>6445</v>
      </c>
      <c r="C3161" s="3" t="s">
        <v>6446</v>
      </c>
      <c r="D3161" s="3" t="s">
        <v>6447</v>
      </c>
      <c r="E3161" s="3" t="s">
        <v>6448</v>
      </c>
      <c r="F3161" s="357" t="s">
        <v>14747</v>
      </c>
      <c r="I3161" s="190">
        <f t="shared" si="68"/>
        <v>0</v>
      </c>
    </row>
    <row r="3162" spans="1:10" ht="12.75" customHeight="1">
      <c r="A3162" s="2">
        <v>3089</v>
      </c>
      <c r="B3162" s="3" t="s">
        <v>6449</v>
      </c>
      <c r="C3162" s="3" t="s">
        <v>6450</v>
      </c>
      <c r="D3162" s="3" t="s">
        <v>6451</v>
      </c>
      <c r="E3162" s="3" t="s">
        <v>6452</v>
      </c>
      <c r="F3162" s="357" t="s">
        <v>14747</v>
      </c>
      <c r="I3162" s="190">
        <f t="shared" si="68"/>
        <v>0</v>
      </c>
    </row>
    <row r="3163" spans="1:10" ht="12.75" customHeight="1">
      <c r="A3163" s="2">
        <v>3090</v>
      </c>
      <c r="B3163" s="3" t="s">
        <v>6453</v>
      </c>
      <c r="C3163" s="3" t="s">
        <v>6454</v>
      </c>
      <c r="D3163" s="3" t="s">
        <v>6455</v>
      </c>
      <c r="E3163" s="3" t="s">
        <v>6456</v>
      </c>
      <c r="F3163" s="357" t="s">
        <v>14747</v>
      </c>
      <c r="I3163" s="190">
        <f t="shared" si="68"/>
        <v>0</v>
      </c>
    </row>
    <row r="3164" spans="1:10" ht="12.75" customHeight="1">
      <c r="A3164" s="2">
        <v>3091</v>
      </c>
      <c r="B3164" s="3" t="s">
        <v>6457</v>
      </c>
      <c r="C3164" s="3" t="s">
        <v>6458</v>
      </c>
      <c r="D3164" s="3" t="s">
        <v>6459</v>
      </c>
      <c r="E3164" s="3" t="s">
        <v>6460</v>
      </c>
      <c r="F3164" s="357" t="s">
        <v>14747</v>
      </c>
      <c r="I3164" s="190">
        <f t="shared" si="68"/>
        <v>0</v>
      </c>
    </row>
    <row r="3165" spans="1:10" ht="12.75" customHeight="1">
      <c r="A3165" s="2">
        <v>3092</v>
      </c>
      <c r="B3165" s="3" t="s">
        <v>6461</v>
      </c>
      <c r="C3165" s="3" t="s">
        <v>6462</v>
      </c>
      <c r="D3165" s="3"/>
      <c r="E3165" s="3" t="s">
        <v>6463</v>
      </c>
      <c r="F3165" s="357" t="s">
        <v>14747</v>
      </c>
      <c r="I3165" s="190">
        <f t="shared" si="68"/>
        <v>0</v>
      </c>
    </row>
    <row r="3166" spans="1:10" ht="12.75" customHeight="1">
      <c r="A3166" s="2">
        <v>3093</v>
      </c>
      <c r="B3166" s="3" t="s">
        <v>6464</v>
      </c>
      <c r="C3166" s="3" t="s">
        <v>6465</v>
      </c>
      <c r="D3166" s="3" t="s">
        <v>6466</v>
      </c>
      <c r="E3166" s="3" t="s">
        <v>6467</v>
      </c>
      <c r="F3166" s="357" t="s">
        <v>14747</v>
      </c>
      <c r="I3166" s="190">
        <f t="shared" si="68"/>
        <v>0</v>
      </c>
    </row>
    <row r="3167" spans="1:10" ht="12.75" customHeight="1">
      <c r="A3167" s="2">
        <v>3094</v>
      </c>
      <c r="B3167" s="3" t="s">
        <v>6468</v>
      </c>
      <c r="C3167" s="3" t="s">
        <v>6469</v>
      </c>
      <c r="D3167" s="3" t="s">
        <v>6470</v>
      </c>
      <c r="E3167" s="3" t="s">
        <v>6471</v>
      </c>
      <c r="F3167" s="357" t="s">
        <v>14747</v>
      </c>
      <c r="I3167" s="190">
        <f t="shared" si="68"/>
        <v>0</v>
      </c>
    </row>
    <row r="3168" spans="1:10" ht="12.75" customHeight="1">
      <c r="A3168" s="2">
        <v>3095</v>
      </c>
      <c r="B3168" s="3" t="s">
        <v>6472</v>
      </c>
      <c r="C3168" s="3" t="s">
        <v>6473</v>
      </c>
      <c r="D3168" s="3" t="s">
        <v>6474</v>
      </c>
      <c r="E3168" s="3" t="s">
        <v>6475</v>
      </c>
      <c r="F3168" s="357" t="s">
        <v>14747</v>
      </c>
      <c r="I3168" s="190">
        <f t="shared" si="68"/>
        <v>0</v>
      </c>
    </row>
    <row r="3169" spans="1:10" ht="12.75" customHeight="1">
      <c r="A3169" s="2">
        <v>3096</v>
      </c>
      <c r="B3169" s="3" t="s">
        <v>6476</v>
      </c>
      <c r="C3169" s="3" t="s">
        <v>6477</v>
      </c>
      <c r="D3169" s="3" t="s">
        <v>6478</v>
      </c>
      <c r="E3169" s="3" t="s">
        <v>6479</v>
      </c>
      <c r="F3169" s="357" t="s">
        <v>14747</v>
      </c>
      <c r="I3169" s="190">
        <f t="shared" si="68"/>
        <v>0</v>
      </c>
    </row>
    <row r="3170" spans="1:10" ht="12.75" customHeight="1">
      <c r="A3170" s="2">
        <v>3097</v>
      </c>
      <c r="B3170" s="3" t="s">
        <v>6480</v>
      </c>
      <c r="C3170" s="3" t="s">
        <v>6481</v>
      </c>
      <c r="D3170" s="3" t="s">
        <v>6482</v>
      </c>
      <c r="E3170" s="3" t="s">
        <v>6483</v>
      </c>
      <c r="F3170" s="357" t="s">
        <v>14747</v>
      </c>
      <c r="I3170" s="190">
        <f t="shared" si="68"/>
        <v>0</v>
      </c>
    </row>
    <row r="3171" spans="1:10" ht="12.75" customHeight="1">
      <c r="A3171" s="2">
        <v>3098</v>
      </c>
      <c r="B3171" s="3" t="s">
        <v>6484</v>
      </c>
      <c r="C3171" s="3" t="s">
        <v>6485</v>
      </c>
      <c r="D3171" s="3" t="s">
        <v>6486</v>
      </c>
      <c r="E3171" s="3" t="s">
        <v>6487</v>
      </c>
      <c r="F3171" s="357" t="s">
        <v>14747</v>
      </c>
      <c r="I3171" s="190">
        <f t="shared" si="68"/>
        <v>0</v>
      </c>
    </row>
    <row r="3172" spans="1:10" ht="12.75" customHeight="1">
      <c r="A3172" s="2">
        <v>3099</v>
      </c>
      <c r="B3172" s="3" t="s">
        <v>6488</v>
      </c>
      <c r="C3172" s="3" t="s">
        <v>6489</v>
      </c>
      <c r="D3172" s="3" t="s">
        <v>6490</v>
      </c>
      <c r="E3172" s="3" t="s">
        <v>6491</v>
      </c>
      <c r="F3172" s="357" t="s">
        <v>14747</v>
      </c>
      <c r="I3172" s="190">
        <f t="shared" si="68"/>
        <v>0</v>
      </c>
    </row>
    <row r="3173" spans="1:10" ht="12.75" customHeight="1">
      <c r="A3173" s="2">
        <v>3100</v>
      </c>
      <c r="B3173" s="3" t="s">
        <v>6492</v>
      </c>
      <c r="C3173" s="3" t="s">
        <v>6493</v>
      </c>
      <c r="D3173" s="3" t="s">
        <v>6494</v>
      </c>
      <c r="E3173" s="3" t="s">
        <v>6495</v>
      </c>
      <c r="F3173" s="357" t="s">
        <v>14747</v>
      </c>
      <c r="I3173" s="190">
        <f t="shared" ref="I3173:I3238" si="69">IF(F3173="KZ",0,G3173+H3173)</f>
        <v>0</v>
      </c>
    </row>
    <row r="3174" spans="1:10" ht="12.75" customHeight="1">
      <c r="A3174" s="2">
        <v>3101</v>
      </c>
      <c r="B3174" s="3" t="s">
        <v>6496</v>
      </c>
      <c r="C3174" s="3" t="s">
        <v>6497</v>
      </c>
      <c r="D3174" s="3"/>
      <c r="E3174" s="3" t="s">
        <v>6498</v>
      </c>
      <c r="F3174" s="357" t="s">
        <v>14747</v>
      </c>
      <c r="I3174" s="190">
        <f t="shared" si="69"/>
        <v>0</v>
      </c>
    </row>
    <row r="3175" spans="1:10" ht="12.75" customHeight="1">
      <c r="A3175" s="2">
        <v>3102</v>
      </c>
      <c r="B3175" s="3" t="s">
        <v>6499</v>
      </c>
      <c r="C3175" s="3" t="s">
        <v>6500</v>
      </c>
      <c r="D3175" s="3" t="s">
        <v>6501</v>
      </c>
      <c r="E3175" s="3" t="s">
        <v>6502</v>
      </c>
      <c r="F3175" s="357" t="s">
        <v>14747</v>
      </c>
      <c r="I3175" s="190">
        <f t="shared" si="69"/>
        <v>0</v>
      </c>
    </row>
    <row r="3176" spans="1:10" ht="12.75" customHeight="1">
      <c r="A3176" s="2">
        <v>3103</v>
      </c>
      <c r="B3176" s="3" t="s">
        <v>6503</v>
      </c>
      <c r="C3176" s="3" t="s">
        <v>6504</v>
      </c>
      <c r="D3176" s="3" t="s">
        <v>6505</v>
      </c>
      <c r="E3176" s="3" t="s">
        <v>6506</v>
      </c>
      <c r="F3176" s="357" t="s">
        <v>14747</v>
      </c>
      <c r="I3176" s="190">
        <f t="shared" si="69"/>
        <v>0</v>
      </c>
    </row>
    <row r="3177" spans="1:10" ht="12.75" customHeight="1">
      <c r="A3177" s="2">
        <v>3104</v>
      </c>
      <c r="B3177" s="3" t="s">
        <v>6507</v>
      </c>
      <c r="C3177" s="3" t="s">
        <v>6508</v>
      </c>
      <c r="D3177" s="3" t="s">
        <v>6509</v>
      </c>
      <c r="E3177" s="3" t="s">
        <v>6510</v>
      </c>
      <c r="F3177" s="357" t="s">
        <v>14747</v>
      </c>
      <c r="I3177" s="190">
        <f t="shared" si="69"/>
        <v>0</v>
      </c>
    </row>
    <row r="3178" spans="1:10" ht="12.75" customHeight="1">
      <c r="A3178" s="2">
        <v>3105</v>
      </c>
      <c r="B3178" s="3" t="s">
        <v>10028</v>
      </c>
      <c r="C3178" s="3" t="s">
        <v>10029</v>
      </c>
      <c r="D3178" s="3" t="s">
        <v>10030</v>
      </c>
      <c r="E3178" s="3" t="s">
        <v>10031</v>
      </c>
      <c r="F3178" s="357" t="s">
        <v>14747</v>
      </c>
      <c r="I3178" s="190">
        <f t="shared" si="69"/>
        <v>0</v>
      </c>
    </row>
    <row r="3179" spans="1:10" ht="12.75" customHeight="1">
      <c r="A3179" s="2">
        <v>3106</v>
      </c>
      <c r="B3179" s="3" t="s">
        <v>10032</v>
      </c>
      <c r="C3179" s="3" t="s">
        <v>10033</v>
      </c>
      <c r="D3179" s="3" t="s">
        <v>10034</v>
      </c>
      <c r="E3179" s="3" t="s">
        <v>10035</v>
      </c>
      <c r="F3179" s="357" t="s">
        <v>14747</v>
      </c>
      <c r="I3179" s="190">
        <f t="shared" si="69"/>
        <v>0</v>
      </c>
    </row>
    <row r="3180" spans="1:10" ht="12.75" customHeight="1">
      <c r="A3180" s="2">
        <v>3107</v>
      </c>
      <c r="B3180" s="3" t="s">
        <v>10036</v>
      </c>
      <c r="C3180" s="3" t="s">
        <v>10037</v>
      </c>
      <c r="D3180" s="3" t="s">
        <v>10038</v>
      </c>
      <c r="E3180" s="3" t="s">
        <v>10039</v>
      </c>
      <c r="F3180" s="685"/>
      <c r="H3180" s="190">
        <v>1.8</v>
      </c>
      <c r="I3180" s="190">
        <f t="shared" si="69"/>
        <v>1.8</v>
      </c>
      <c r="J3180" s="683" t="s">
        <v>410</v>
      </c>
    </row>
    <row r="3181" spans="1:10" ht="12.75" customHeight="1">
      <c r="A3181" s="2">
        <v>3108</v>
      </c>
      <c r="B3181" s="3" t="s">
        <v>10040</v>
      </c>
      <c r="C3181" s="3" t="s">
        <v>10041</v>
      </c>
      <c r="D3181" s="3" t="s">
        <v>10042</v>
      </c>
      <c r="E3181" s="3" t="s">
        <v>10043</v>
      </c>
      <c r="G3181" s="190">
        <f>'ROUND TIG-LASER'!P16</f>
        <v>2.1971473200000005</v>
      </c>
      <c r="H3181" s="190">
        <f>G3181/10</f>
        <v>0.21971473200000005</v>
      </c>
      <c r="I3181" s="190">
        <f t="shared" si="69"/>
        <v>2.4168620520000004</v>
      </c>
    </row>
    <row r="3182" spans="1:10" ht="12.75" customHeight="1">
      <c r="A3182" s="2">
        <v>3109</v>
      </c>
      <c r="B3182" s="3" t="s">
        <v>10044</v>
      </c>
      <c r="C3182" s="3" t="s">
        <v>10045</v>
      </c>
      <c r="D3182" s="3" t="s">
        <v>10046</v>
      </c>
      <c r="E3182" s="3" t="s">
        <v>10047</v>
      </c>
      <c r="F3182" s="357" t="s">
        <v>14747</v>
      </c>
      <c r="I3182" s="190">
        <f t="shared" si="69"/>
        <v>0</v>
      </c>
    </row>
    <row r="3183" spans="1:10" ht="12.75" customHeight="1">
      <c r="A3183" s="2">
        <v>3110</v>
      </c>
      <c r="B3183" s="3" t="s">
        <v>10048</v>
      </c>
      <c r="C3183" s="3" t="s">
        <v>10049</v>
      </c>
      <c r="D3183" s="3" t="s">
        <v>10050</v>
      </c>
      <c r="E3183" s="3" t="s">
        <v>10051</v>
      </c>
      <c r="F3183" s="357" t="s">
        <v>14747</v>
      </c>
      <c r="I3183" s="190">
        <f t="shared" si="69"/>
        <v>0</v>
      </c>
    </row>
    <row r="3184" spans="1:10" ht="12.75" customHeight="1">
      <c r="A3184" s="2">
        <v>3111</v>
      </c>
      <c r="B3184" s="3" t="s">
        <v>14777</v>
      </c>
      <c r="C3184" s="3" t="s">
        <v>14778</v>
      </c>
      <c r="D3184" s="3" t="s">
        <v>14779</v>
      </c>
      <c r="E3184" s="3" t="s">
        <v>14780</v>
      </c>
      <c r="F3184" s="357" t="s">
        <v>14747</v>
      </c>
      <c r="I3184" s="190">
        <f t="shared" si="69"/>
        <v>0</v>
      </c>
    </row>
    <row r="3185" spans="1:10" ht="12.75" customHeight="1">
      <c r="A3185" s="2">
        <v>3112</v>
      </c>
      <c r="B3185" s="3" t="s">
        <v>14781</v>
      </c>
      <c r="C3185" s="3" t="s">
        <v>14782</v>
      </c>
      <c r="D3185" s="3" t="s">
        <v>14783</v>
      </c>
      <c r="E3185" s="3" t="s">
        <v>14784</v>
      </c>
      <c r="F3185" s="357" t="s">
        <v>14747</v>
      </c>
      <c r="I3185" s="190">
        <f t="shared" si="69"/>
        <v>0</v>
      </c>
    </row>
    <row r="3186" spans="1:10" ht="12.75" customHeight="1">
      <c r="A3186" s="2">
        <v>3113</v>
      </c>
      <c r="B3186" s="3" t="s">
        <v>14785</v>
      </c>
      <c r="C3186" s="3" t="s">
        <v>14786</v>
      </c>
      <c r="D3186" s="3" t="s">
        <v>14787</v>
      </c>
      <c r="E3186" s="3" t="s">
        <v>14788</v>
      </c>
      <c r="F3186" s="685"/>
      <c r="H3186" s="190">
        <v>2.2000000000000002</v>
      </c>
      <c r="I3186" s="190">
        <f t="shared" si="69"/>
        <v>2.2000000000000002</v>
      </c>
      <c r="J3186" s="683" t="s">
        <v>410</v>
      </c>
    </row>
    <row r="3187" spans="1:10" ht="12.75" customHeight="1">
      <c r="A3187" s="2">
        <v>3114</v>
      </c>
      <c r="B3187" s="3" t="s">
        <v>14789</v>
      </c>
      <c r="C3187" s="3" t="s">
        <v>14790</v>
      </c>
      <c r="D3187" s="3" t="s">
        <v>14791</v>
      </c>
      <c r="E3187" s="3" t="s">
        <v>14792</v>
      </c>
      <c r="G3187" s="190">
        <f>'ROUND TIG-LASER'!P23</f>
        <v>2.8132439999999996</v>
      </c>
      <c r="H3187" s="190">
        <f>G3187/10</f>
        <v>0.28132439999999997</v>
      </c>
      <c r="I3187" s="190">
        <f t="shared" si="69"/>
        <v>3.0945683999999996</v>
      </c>
    </row>
    <row r="3188" spans="1:10" ht="12.75" customHeight="1">
      <c r="A3188" s="2">
        <v>3115</v>
      </c>
      <c r="B3188" s="3" t="s">
        <v>14793</v>
      </c>
      <c r="C3188" s="3" t="s">
        <v>14794</v>
      </c>
      <c r="D3188" s="3" t="s">
        <v>14795</v>
      </c>
      <c r="E3188" s="3" t="s">
        <v>14796</v>
      </c>
      <c r="F3188" s="357" t="s">
        <v>14747</v>
      </c>
      <c r="I3188" s="190">
        <f t="shared" si="69"/>
        <v>0</v>
      </c>
    </row>
    <row r="3189" spans="1:10" ht="12.75" customHeight="1">
      <c r="A3189" s="2">
        <v>3116</v>
      </c>
      <c r="B3189" s="3" t="s">
        <v>14797</v>
      </c>
      <c r="C3189" s="3" t="s">
        <v>14798</v>
      </c>
      <c r="D3189" s="3" t="s">
        <v>14799</v>
      </c>
      <c r="E3189" s="3" t="s">
        <v>14800</v>
      </c>
      <c r="F3189" s="357" t="s">
        <v>14747</v>
      </c>
      <c r="I3189" s="190">
        <f t="shared" si="69"/>
        <v>0</v>
      </c>
    </row>
    <row r="3190" spans="1:10" ht="12.75" customHeight="1">
      <c r="A3190" s="2">
        <v>3117</v>
      </c>
      <c r="B3190" s="3" t="s">
        <v>14801</v>
      </c>
      <c r="C3190" s="3" t="s">
        <v>14802</v>
      </c>
      <c r="D3190" s="3" t="s">
        <v>14803</v>
      </c>
      <c r="E3190" s="3" t="s">
        <v>14804</v>
      </c>
      <c r="F3190" s="357" t="s">
        <v>14747</v>
      </c>
      <c r="I3190" s="190">
        <f t="shared" si="69"/>
        <v>0</v>
      </c>
    </row>
    <row r="3191" spans="1:10" ht="12.75" customHeight="1">
      <c r="A3191" s="2">
        <v>3118</v>
      </c>
      <c r="B3191" s="3" t="s">
        <v>14805</v>
      </c>
      <c r="C3191" s="3" t="s">
        <v>14806</v>
      </c>
      <c r="D3191" s="3" t="s">
        <v>14807</v>
      </c>
      <c r="E3191" s="3" t="s">
        <v>14808</v>
      </c>
      <c r="F3191" s="357" t="s">
        <v>14747</v>
      </c>
      <c r="I3191" s="190">
        <f t="shared" si="69"/>
        <v>0</v>
      </c>
    </row>
    <row r="3192" spans="1:10" ht="12.75" customHeight="1">
      <c r="A3192" s="2">
        <v>3119</v>
      </c>
      <c r="B3192" s="3" t="s">
        <v>14809</v>
      </c>
      <c r="C3192" s="3" t="s">
        <v>14810</v>
      </c>
      <c r="D3192" s="3" t="s">
        <v>14811</v>
      </c>
      <c r="E3192" s="3" t="s">
        <v>14812</v>
      </c>
      <c r="F3192" s="685" t="s">
        <v>14747</v>
      </c>
      <c r="G3192" s="190">
        <f>'ROUND TIG-LASER'!P32</f>
        <v>4.0735071999999999</v>
      </c>
      <c r="I3192" s="190">
        <f t="shared" si="69"/>
        <v>0</v>
      </c>
    </row>
    <row r="3193" spans="1:10" ht="12.75" customHeight="1">
      <c r="A3193" s="2">
        <v>3120</v>
      </c>
      <c r="B3193" s="3" t="s">
        <v>14813</v>
      </c>
      <c r="C3193" s="3" t="s">
        <v>14814</v>
      </c>
      <c r="D3193" s="3" t="s">
        <v>14815</v>
      </c>
      <c r="E3193" s="3" t="s">
        <v>14816</v>
      </c>
      <c r="F3193" s="357" t="s">
        <v>14747</v>
      </c>
      <c r="I3193" s="190">
        <f t="shared" si="69"/>
        <v>0</v>
      </c>
    </row>
    <row r="3194" spans="1:10" ht="12.75" customHeight="1">
      <c r="A3194" s="2">
        <v>3121</v>
      </c>
      <c r="B3194" s="3" t="s">
        <v>14817</v>
      </c>
      <c r="C3194" s="3" t="s">
        <v>14818</v>
      </c>
      <c r="D3194" s="3" t="s">
        <v>14819</v>
      </c>
      <c r="E3194" s="3" t="s">
        <v>14820</v>
      </c>
      <c r="F3194" s="357" t="s">
        <v>14747</v>
      </c>
      <c r="I3194" s="190">
        <f t="shared" si="69"/>
        <v>0</v>
      </c>
    </row>
    <row r="3195" spans="1:10" ht="12.75" customHeight="1">
      <c r="A3195" s="2">
        <v>3122</v>
      </c>
      <c r="B3195" s="3" t="s">
        <v>14821</v>
      </c>
      <c r="C3195" s="3" t="s">
        <v>14822</v>
      </c>
      <c r="D3195" s="3" t="s">
        <v>14823</v>
      </c>
      <c r="E3195" s="3" t="s">
        <v>14824</v>
      </c>
      <c r="F3195" s="357" t="s">
        <v>14747</v>
      </c>
      <c r="I3195" s="190">
        <f t="shared" si="69"/>
        <v>0</v>
      </c>
    </row>
    <row r="3196" spans="1:10" ht="12.75" customHeight="1">
      <c r="A3196" s="2">
        <v>3123</v>
      </c>
      <c r="B3196" s="3" t="s">
        <v>14825</v>
      </c>
      <c r="C3196" s="3" t="s">
        <v>14826</v>
      </c>
      <c r="D3196" s="3" t="s">
        <v>14827</v>
      </c>
      <c r="E3196" s="3" t="s">
        <v>14828</v>
      </c>
      <c r="F3196" s="357" t="s">
        <v>14747</v>
      </c>
      <c r="I3196" s="190">
        <f t="shared" si="69"/>
        <v>0</v>
      </c>
    </row>
    <row r="3197" spans="1:10" ht="12.75" customHeight="1">
      <c r="A3197" s="2">
        <v>3124</v>
      </c>
      <c r="B3197" s="3" t="s">
        <v>14829</v>
      </c>
      <c r="C3197" s="3" t="s">
        <v>14830</v>
      </c>
      <c r="D3197" s="3" t="s">
        <v>14831</v>
      </c>
      <c r="E3197" s="3" t="s">
        <v>14832</v>
      </c>
      <c r="G3197" s="190">
        <f>'ROUND TIG-LASER'!P39</f>
        <v>3.5151652799999988</v>
      </c>
      <c r="H3197" s="190">
        <f>G3197/10</f>
        <v>0.35151652799999988</v>
      </c>
      <c r="I3197" s="190">
        <f t="shared" si="69"/>
        <v>3.8666818079999987</v>
      </c>
    </row>
    <row r="3198" spans="1:10" ht="12.75" customHeight="1">
      <c r="A3198" s="2">
        <v>3125</v>
      </c>
      <c r="B3198" s="3" t="s">
        <v>14833</v>
      </c>
      <c r="C3198" s="3" t="s">
        <v>14834</v>
      </c>
      <c r="D3198" s="3" t="s">
        <v>14835</v>
      </c>
      <c r="E3198" s="3" t="s">
        <v>14836</v>
      </c>
      <c r="F3198" s="357" t="s">
        <v>14747</v>
      </c>
      <c r="I3198" s="190">
        <f t="shared" si="69"/>
        <v>0</v>
      </c>
    </row>
    <row r="3199" spans="1:10" ht="12.75" customHeight="1">
      <c r="A3199" s="2">
        <v>3126</v>
      </c>
      <c r="B3199" s="3" t="s">
        <v>14837</v>
      </c>
      <c r="C3199" s="3" t="s">
        <v>14838</v>
      </c>
      <c r="D3199" s="3" t="s">
        <v>14839</v>
      </c>
      <c r="E3199" s="3" t="s">
        <v>14840</v>
      </c>
      <c r="F3199" s="357" t="s">
        <v>14747</v>
      </c>
      <c r="I3199" s="190">
        <f t="shared" si="69"/>
        <v>0</v>
      </c>
    </row>
    <row r="3200" spans="1:10" ht="12.75" customHeight="1">
      <c r="A3200" s="2">
        <v>3127</v>
      </c>
      <c r="B3200" s="3" t="s">
        <v>14841</v>
      </c>
      <c r="C3200" s="3" t="s">
        <v>14842</v>
      </c>
      <c r="D3200" s="3" t="s">
        <v>14843</v>
      </c>
      <c r="E3200" s="3" t="s">
        <v>14844</v>
      </c>
      <c r="F3200" s="357" t="s">
        <v>14747</v>
      </c>
      <c r="I3200" s="190">
        <f t="shared" si="69"/>
        <v>0</v>
      </c>
    </row>
    <row r="3201" spans="1:9" ht="12.75" customHeight="1">
      <c r="A3201" s="2">
        <v>3128</v>
      </c>
      <c r="B3201" s="3" t="s">
        <v>14845</v>
      </c>
      <c r="C3201" s="3" t="s">
        <v>14846</v>
      </c>
      <c r="D3201" s="3" t="s">
        <v>14847</v>
      </c>
      <c r="E3201" s="3" t="s">
        <v>14848</v>
      </c>
      <c r="F3201" s="685" t="s">
        <v>14747</v>
      </c>
      <c r="I3201" s="190">
        <f t="shared" si="69"/>
        <v>0</v>
      </c>
    </row>
    <row r="3202" spans="1:9" ht="12.75" customHeight="1">
      <c r="A3202" s="2">
        <v>3129</v>
      </c>
      <c r="B3202" s="3" t="s">
        <v>14849</v>
      </c>
      <c r="C3202" s="3" t="s">
        <v>14850</v>
      </c>
      <c r="D3202" s="3" t="s">
        <v>14851</v>
      </c>
      <c r="E3202" s="3" t="s">
        <v>14852</v>
      </c>
      <c r="G3202" s="190">
        <f>'ROUND TIG-LASER'!P49</f>
        <v>4.0471500960000002</v>
      </c>
      <c r="H3202" s="190">
        <f t="shared" ref="H3202:H3206" si="70">G3202/10</f>
        <v>0.40471500960000001</v>
      </c>
      <c r="I3202" s="190">
        <f t="shared" si="69"/>
        <v>4.4518651056000005</v>
      </c>
    </row>
    <row r="3203" spans="1:9" ht="12.75" customHeight="1">
      <c r="A3203" s="2">
        <v>3130</v>
      </c>
      <c r="B3203" s="3" t="s">
        <v>14853</v>
      </c>
      <c r="C3203" s="3" t="s">
        <v>14854</v>
      </c>
      <c r="D3203" s="3" t="s">
        <v>14855</v>
      </c>
      <c r="E3203" s="3" t="s">
        <v>14856</v>
      </c>
      <c r="G3203" s="190">
        <f>'ROUND TIG-LASER'!P51</f>
        <v>5.0859545280000003</v>
      </c>
      <c r="H3203" s="190">
        <f t="shared" si="70"/>
        <v>0.50859545280000007</v>
      </c>
      <c r="I3203" s="190">
        <f t="shared" si="69"/>
        <v>5.5945499808000001</v>
      </c>
    </row>
    <row r="3204" spans="1:9" ht="12.75" customHeight="1">
      <c r="A3204" s="2">
        <v>3131</v>
      </c>
      <c r="B3204" s="3" t="s">
        <v>14857</v>
      </c>
      <c r="C3204" s="3" t="s">
        <v>14858</v>
      </c>
      <c r="D3204" s="3" t="s">
        <v>14859</v>
      </c>
      <c r="E3204" s="3" t="s">
        <v>14860</v>
      </c>
      <c r="G3204" s="190">
        <f>'ROUND TIG-LASER'!P52</f>
        <v>6.119775999999999</v>
      </c>
      <c r="H3204" s="190">
        <f t="shared" si="70"/>
        <v>0.6119775999999999</v>
      </c>
      <c r="I3204" s="190">
        <f t="shared" si="69"/>
        <v>6.7317535999999993</v>
      </c>
    </row>
    <row r="3205" spans="1:9" ht="12.75" customHeight="1">
      <c r="B3205" s="3" t="s">
        <v>15119</v>
      </c>
      <c r="C3205" s="3" t="s">
        <v>6497</v>
      </c>
      <c r="D3205" s="3" t="s">
        <v>15120</v>
      </c>
      <c r="E3205" s="3" t="s">
        <v>2651</v>
      </c>
      <c r="G3205" s="190">
        <f>'ROUND TIG-LASER'!P54</f>
        <v>7.3065092400000005</v>
      </c>
      <c r="H3205" s="190">
        <f t="shared" si="70"/>
        <v>0.73065092400000009</v>
      </c>
      <c r="I3205" s="190">
        <f t="shared" si="69"/>
        <v>8.0371601640000012</v>
      </c>
    </row>
    <row r="3206" spans="1:9" ht="12.75" customHeight="1">
      <c r="A3206" s="2">
        <v>3132</v>
      </c>
      <c r="B3206" s="3" t="s">
        <v>14861</v>
      </c>
      <c r="C3206" s="3" t="s">
        <v>14862</v>
      </c>
      <c r="D3206" s="3" t="s">
        <v>14863</v>
      </c>
      <c r="E3206" s="3" t="s">
        <v>14864</v>
      </c>
      <c r="F3206" s="685"/>
      <c r="G3206" s="190">
        <f>'ROUND TIG-LASER'!P57</f>
        <v>4.2595293600000002</v>
      </c>
      <c r="H3206" s="190">
        <f t="shared" si="70"/>
        <v>0.425952936</v>
      </c>
      <c r="I3206" s="190">
        <f t="shared" si="69"/>
        <v>4.685482296</v>
      </c>
    </row>
    <row r="3207" spans="1:9" ht="12.75" customHeight="1">
      <c r="A3207" s="2">
        <v>3133</v>
      </c>
      <c r="B3207" s="3" t="s">
        <v>14865</v>
      </c>
      <c r="C3207" s="3" t="s">
        <v>14866</v>
      </c>
      <c r="D3207" s="3" t="s">
        <v>14867</v>
      </c>
      <c r="E3207" s="3" t="s">
        <v>14868</v>
      </c>
      <c r="F3207" s="357" t="s">
        <v>14747</v>
      </c>
      <c r="I3207" s="190">
        <f t="shared" si="69"/>
        <v>0</v>
      </c>
    </row>
    <row r="3208" spans="1:9" ht="12.75" customHeight="1">
      <c r="A3208" s="2">
        <v>3134</v>
      </c>
      <c r="B3208" s="3" t="s">
        <v>14869</v>
      </c>
      <c r="C3208" s="3" t="s">
        <v>14870</v>
      </c>
      <c r="D3208" s="3" t="s">
        <v>14871</v>
      </c>
      <c r="E3208" s="3" t="s">
        <v>14872</v>
      </c>
      <c r="F3208" s="357" t="s">
        <v>14747</v>
      </c>
      <c r="I3208" s="190">
        <f t="shared" si="69"/>
        <v>0</v>
      </c>
    </row>
    <row r="3209" spans="1:9" ht="12.75" customHeight="1">
      <c r="A3209" s="2">
        <v>3135</v>
      </c>
      <c r="B3209" s="3" t="s">
        <v>14873</v>
      </c>
      <c r="C3209" s="3" t="s">
        <v>14874</v>
      </c>
      <c r="D3209" s="3" t="s">
        <v>14875</v>
      </c>
      <c r="E3209" s="3" t="s">
        <v>14876</v>
      </c>
      <c r="F3209" s="685" t="s">
        <v>14747</v>
      </c>
      <c r="G3209" s="190">
        <f>'ROUND TIG-LASER'!P63</f>
        <v>4.7416495200000002</v>
      </c>
      <c r="I3209" s="190">
        <f t="shared" si="69"/>
        <v>0</v>
      </c>
    </row>
    <row r="3210" spans="1:9" ht="12.75" customHeight="1">
      <c r="A3210" s="2">
        <v>3136</v>
      </c>
      <c r="B3210" s="3" t="s">
        <v>14877</v>
      </c>
      <c r="C3210" s="3" t="s">
        <v>14878</v>
      </c>
      <c r="D3210" s="3" t="s">
        <v>14879</v>
      </c>
      <c r="E3210" s="3" t="s">
        <v>14880</v>
      </c>
      <c r="F3210" s="357" t="s">
        <v>14747</v>
      </c>
      <c r="I3210" s="190">
        <f t="shared" si="69"/>
        <v>0</v>
      </c>
    </row>
    <row r="3211" spans="1:9" ht="12.75" customHeight="1">
      <c r="A3211" s="2">
        <v>3137</v>
      </c>
      <c r="B3211" s="3" t="s">
        <v>14881</v>
      </c>
      <c r="C3211" s="3" t="s">
        <v>14882</v>
      </c>
      <c r="D3211" s="3" t="s">
        <v>14883</v>
      </c>
      <c r="E3211" s="3" t="s">
        <v>14884</v>
      </c>
      <c r="F3211" s="357" t="s">
        <v>14747</v>
      </c>
      <c r="I3211" s="190">
        <f t="shared" si="69"/>
        <v>0</v>
      </c>
    </row>
    <row r="3212" spans="1:9" ht="12.75" customHeight="1">
      <c r="A3212" s="2">
        <v>3138</v>
      </c>
      <c r="B3212" s="3" t="s">
        <v>14885</v>
      </c>
      <c r="C3212" s="3" t="s">
        <v>14886</v>
      </c>
      <c r="D3212" s="3" t="s">
        <v>14887</v>
      </c>
      <c r="E3212" s="3" t="s">
        <v>14888</v>
      </c>
      <c r="H3212" s="190">
        <v>4.5999999999999996</v>
      </c>
      <c r="I3212" s="190">
        <f t="shared" si="69"/>
        <v>4.5999999999999996</v>
      </c>
    </row>
    <row r="3213" spans="1:9" ht="12.75" customHeight="1">
      <c r="A3213" s="2">
        <v>3139</v>
      </c>
      <c r="B3213" s="3" t="s">
        <v>14889</v>
      </c>
      <c r="C3213" s="3" t="s">
        <v>14890</v>
      </c>
      <c r="D3213" s="3" t="s">
        <v>14891</v>
      </c>
      <c r="E3213" s="3" t="s">
        <v>14892</v>
      </c>
      <c r="G3213" s="190">
        <f>'ROUND TIG-LASER'!P72</f>
        <v>6.3746231039999985</v>
      </c>
      <c r="H3213" s="190">
        <f>G3213/10</f>
        <v>0.6374623103999999</v>
      </c>
      <c r="I3213" s="190">
        <f t="shared" si="69"/>
        <v>7.0120854143999987</v>
      </c>
    </row>
    <row r="3214" spans="1:9" ht="12.75" customHeight="1">
      <c r="A3214" s="2">
        <v>3140</v>
      </c>
      <c r="B3214" s="3" t="s">
        <v>14893</v>
      </c>
      <c r="C3214" s="3" t="s">
        <v>14894</v>
      </c>
      <c r="D3214" s="3" t="s">
        <v>14895</v>
      </c>
      <c r="E3214" s="3" t="s">
        <v>14896</v>
      </c>
      <c r="G3214" s="190">
        <f>'ROUND TIG-LASER'!P73</f>
        <v>7.8052183999999984</v>
      </c>
      <c r="H3214" s="190">
        <f>G3214/10</f>
        <v>0.7805218399999998</v>
      </c>
      <c r="I3214" s="190">
        <f t="shared" si="69"/>
        <v>8.585740239999998</v>
      </c>
    </row>
    <row r="3215" spans="1:9" ht="12.75" customHeight="1">
      <c r="A3215" s="2">
        <v>3141</v>
      </c>
      <c r="B3215" s="3" t="s">
        <v>14897</v>
      </c>
      <c r="C3215" s="3" t="s">
        <v>14898</v>
      </c>
      <c r="D3215" s="3" t="s">
        <v>14899</v>
      </c>
      <c r="E3215" s="3" t="s">
        <v>14900</v>
      </c>
      <c r="F3215" s="685"/>
      <c r="G3215" s="190">
        <f>'ROUND TIG-LASER'!P75</f>
        <v>9.5423809199999976</v>
      </c>
      <c r="H3215" s="190">
        <v>0.96</v>
      </c>
      <c r="I3215" s="190">
        <f t="shared" si="69"/>
        <v>10.502380919999997</v>
      </c>
    </row>
    <row r="3216" spans="1:9" ht="12.75" customHeight="1">
      <c r="A3216" s="2">
        <v>3142</v>
      </c>
      <c r="B3216" s="3" t="s">
        <v>14901</v>
      </c>
      <c r="C3216" s="3" t="s">
        <v>14902</v>
      </c>
      <c r="D3216" s="3" t="s">
        <v>14903</v>
      </c>
      <c r="E3216" s="3" t="s">
        <v>14904</v>
      </c>
      <c r="F3216" s="357" t="s">
        <v>14747</v>
      </c>
      <c r="I3216" s="190">
        <f t="shared" si="69"/>
        <v>0</v>
      </c>
    </row>
    <row r="3217" spans="1:9" ht="12.75" customHeight="1">
      <c r="A3217" s="2">
        <v>3143</v>
      </c>
      <c r="B3217" s="3" t="s">
        <v>14905</v>
      </c>
      <c r="C3217" s="3" t="s">
        <v>14906</v>
      </c>
      <c r="D3217" s="3" t="s">
        <v>14907</v>
      </c>
      <c r="E3217" s="3" t="s">
        <v>14908</v>
      </c>
      <c r="G3217" s="190">
        <f>'ROUND TIG-LASER'!P78</f>
        <v>5.5261276799999992</v>
      </c>
      <c r="I3217" s="190">
        <f t="shared" si="69"/>
        <v>5.5261276799999992</v>
      </c>
    </row>
    <row r="3218" spans="1:9" ht="12.75" customHeight="1">
      <c r="A3218" s="2">
        <v>3144</v>
      </c>
      <c r="B3218" s="3" t="s">
        <v>14909</v>
      </c>
      <c r="C3218" s="3" t="s">
        <v>14910</v>
      </c>
      <c r="D3218" s="3" t="s">
        <v>14911</v>
      </c>
      <c r="E3218" s="3" t="s">
        <v>14912</v>
      </c>
      <c r="F3218" s="357" t="s">
        <v>14747</v>
      </c>
      <c r="I3218" s="190">
        <f t="shared" si="69"/>
        <v>0</v>
      </c>
    </row>
    <row r="3219" spans="1:9" ht="12.75" customHeight="1">
      <c r="A3219" s="2">
        <v>3145</v>
      </c>
      <c r="B3219" s="3" t="s">
        <v>14913</v>
      </c>
      <c r="C3219" s="3" t="s">
        <v>14914</v>
      </c>
      <c r="D3219" s="3" t="s">
        <v>14915</v>
      </c>
      <c r="E3219" s="3" t="s">
        <v>14916</v>
      </c>
      <c r="G3219" s="190">
        <f>'ROUND TIG-LASER'!P79</f>
        <v>6.7994617599999989</v>
      </c>
      <c r="H3219" s="190">
        <v>5.8</v>
      </c>
      <c r="I3219" s="190">
        <f t="shared" si="69"/>
        <v>12.599461759999999</v>
      </c>
    </row>
    <row r="3220" spans="1:9" ht="12.75" customHeight="1">
      <c r="A3220" s="2">
        <v>3146</v>
      </c>
      <c r="B3220" s="3" t="s">
        <v>14917</v>
      </c>
      <c r="C3220" s="3" t="s">
        <v>10174</v>
      </c>
      <c r="D3220" s="3" t="s">
        <v>10175</v>
      </c>
      <c r="E3220" s="3" t="s">
        <v>10176</v>
      </c>
      <c r="F3220" s="357" t="s">
        <v>14747</v>
      </c>
      <c r="I3220" s="190">
        <f t="shared" si="69"/>
        <v>0</v>
      </c>
    </row>
    <row r="3221" spans="1:9" ht="12.75" customHeight="1">
      <c r="A3221" s="2">
        <v>3147</v>
      </c>
      <c r="B3221" s="3" t="s">
        <v>10177</v>
      </c>
      <c r="C3221" s="3" t="s">
        <v>10178</v>
      </c>
      <c r="D3221" s="3" t="s">
        <v>10179</v>
      </c>
      <c r="E3221" s="3" t="s">
        <v>10180</v>
      </c>
      <c r="F3221" s="357" t="s">
        <v>14747</v>
      </c>
      <c r="I3221" s="190">
        <f t="shared" si="69"/>
        <v>0</v>
      </c>
    </row>
    <row r="3222" spans="1:9" ht="12.75" customHeight="1">
      <c r="A3222" s="2">
        <v>3148</v>
      </c>
      <c r="B3222" s="3" t="s">
        <v>10181</v>
      </c>
      <c r="C3222" s="3" t="s">
        <v>10182</v>
      </c>
      <c r="D3222" s="3" t="s">
        <v>10183</v>
      </c>
      <c r="E3222" s="3" t="s">
        <v>10184</v>
      </c>
      <c r="F3222" s="357" t="s">
        <v>14747</v>
      </c>
      <c r="I3222" s="190">
        <f t="shared" si="69"/>
        <v>0</v>
      </c>
    </row>
    <row r="3223" spans="1:9" ht="12.75" customHeight="1">
      <c r="A3223" s="2">
        <v>3149</v>
      </c>
      <c r="B3223" s="3" t="s">
        <v>10185</v>
      </c>
      <c r="C3223" s="3" t="s">
        <v>10186</v>
      </c>
      <c r="D3223" s="3" t="s">
        <v>10187</v>
      </c>
      <c r="E3223" s="3" t="s">
        <v>10188</v>
      </c>
      <c r="G3223" s="190">
        <f>'ROUND TIG-LASER'!P89</f>
        <v>6.0394977600000006</v>
      </c>
      <c r="I3223" s="190">
        <f t="shared" si="69"/>
        <v>6.0394977600000006</v>
      </c>
    </row>
    <row r="3224" spans="1:9" ht="12.75" customHeight="1">
      <c r="A3224" s="2">
        <v>3150</v>
      </c>
      <c r="B3224" s="3" t="s">
        <v>10189</v>
      </c>
      <c r="C3224" s="3" t="s">
        <v>10190</v>
      </c>
      <c r="D3224" s="3" t="s">
        <v>10191</v>
      </c>
      <c r="E3224" s="3" t="s">
        <v>10192</v>
      </c>
      <c r="G3224" s="190">
        <f>'ROUND TIG-LASER'!P95</f>
        <v>6.2309936639999997</v>
      </c>
      <c r="I3224" s="190">
        <f t="shared" si="69"/>
        <v>6.2309936639999997</v>
      </c>
    </row>
    <row r="3225" spans="1:9" ht="12.75" customHeight="1">
      <c r="A3225" s="2">
        <v>3151</v>
      </c>
      <c r="B3225" s="3" t="s">
        <v>10193</v>
      </c>
      <c r="C3225" s="3" t="s">
        <v>10194</v>
      </c>
      <c r="D3225" s="3" t="s">
        <v>10195</v>
      </c>
      <c r="E3225" s="3" t="s">
        <v>10196</v>
      </c>
      <c r="G3225" s="190">
        <f>'ROUND TIG-LASER'!P97</f>
        <v>7.9884811519999985</v>
      </c>
      <c r="I3225" s="190">
        <f t="shared" si="69"/>
        <v>7.9884811519999985</v>
      </c>
    </row>
    <row r="3226" spans="1:9" ht="12.75" customHeight="1">
      <c r="A3226" s="2">
        <v>3152</v>
      </c>
      <c r="B3226" s="3" t="s">
        <v>10197</v>
      </c>
      <c r="C3226" s="3" t="s">
        <v>10198</v>
      </c>
      <c r="D3226" s="3" t="s">
        <v>10199</v>
      </c>
      <c r="E3226" s="3" t="s">
        <v>10200</v>
      </c>
      <c r="G3226" s="190">
        <f>'ROUND TIG-LASER'!P98</f>
        <v>9.4960694399999994</v>
      </c>
      <c r="I3226" s="190">
        <f t="shared" si="69"/>
        <v>9.4960694399999994</v>
      </c>
    </row>
    <row r="3227" spans="1:9" ht="12.75" customHeight="1">
      <c r="A3227" s="2">
        <v>3153</v>
      </c>
      <c r="B3227" s="3" t="s">
        <v>10201</v>
      </c>
      <c r="C3227" s="3" t="s">
        <v>10202</v>
      </c>
      <c r="D3227" s="3" t="s">
        <v>10203</v>
      </c>
      <c r="E3227" s="3" t="s">
        <v>10204</v>
      </c>
      <c r="G3227" s="190">
        <f>'ROUND TIG-LASER'!P100</f>
        <v>11.189604768000001</v>
      </c>
      <c r="I3227" s="190">
        <f t="shared" si="69"/>
        <v>11.189604768000001</v>
      </c>
    </row>
    <row r="3228" spans="1:9" ht="12.75" customHeight="1">
      <c r="B3228" s="3" t="s">
        <v>15173</v>
      </c>
      <c r="C3228" s="3" t="s">
        <v>6497</v>
      </c>
      <c r="D3228" s="3" t="s">
        <v>10207</v>
      </c>
      <c r="E3228" s="3" t="s">
        <v>2651</v>
      </c>
      <c r="G3228" s="190">
        <f>'ROUND TIG-LASER'!P105</f>
        <v>6.5806997999999979</v>
      </c>
      <c r="I3228" s="190">
        <f t="shared" si="69"/>
        <v>6.5806997999999979</v>
      </c>
    </row>
    <row r="3229" spans="1:9" ht="12.75" customHeight="1">
      <c r="A3229" s="2">
        <v>3154</v>
      </c>
      <c r="B3229" s="3" t="s">
        <v>10205</v>
      </c>
      <c r="C3229" s="3" t="s">
        <v>10206</v>
      </c>
      <c r="D3229" s="3" t="s">
        <v>10207</v>
      </c>
      <c r="E3229" s="3" t="s">
        <v>10208</v>
      </c>
      <c r="F3229" s="357" t="s">
        <v>14747</v>
      </c>
      <c r="I3229" s="190">
        <f t="shared" si="69"/>
        <v>0</v>
      </c>
    </row>
    <row r="3230" spans="1:9" ht="12.75" customHeight="1">
      <c r="A3230" s="2">
        <v>3155</v>
      </c>
      <c r="B3230" s="3" t="s">
        <v>10209</v>
      </c>
      <c r="C3230" s="3" t="s">
        <v>10210</v>
      </c>
      <c r="D3230" s="3" t="s">
        <v>10211</v>
      </c>
      <c r="E3230" s="3" t="s">
        <v>10212</v>
      </c>
      <c r="F3230" s="357" t="s">
        <v>14747</v>
      </c>
      <c r="I3230" s="190">
        <f t="shared" si="69"/>
        <v>0</v>
      </c>
    </row>
    <row r="3231" spans="1:9" ht="12.75" customHeight="1">
      <c r="A3231" s="2">
        <v>3156</v>
      </c>
      <c r="B3231" s="3" t="s">
        <v>10213</v>
      </c>
      <c r="C3231" s="3" t="s">
        <v>10214</v>
      </c>
      <c r="D3231" s="3" t="s">
        <v>10215</v>
      </c>
      <c r="E3231" s="3" t="s">
        <v>10216</v>
      </c>
      <c r="G3231" s="190">
        <f>'ROUND TIG-LASER'!P111</f>
        <v>7.2961426799999991</v>
      </c>
      <c r="I3231" s="190">
        <f t="shared" si="69"/>
        <v>7.2961426799999991</v>
      </c>
    </row>
    <row r="3232" spans="1:9" ht="12.75" customHeight="1">
      <c r="A3232" s="2">
        <v>3157</v>
      </c>
      <c r="B3232" s="3" t="s">
        <v>10217</v>
      </c>
      <c r="C3232" s="3" t="s">
        <v>10218</v>
      </c>
      <c r="D3232" s="3" t="s">
        <v>10219</v>
      </c>
      <c r="E3232" s="3" t="s">
        <v>10220</v>
      </c>
      <c r="F3232" s="357" t="s">
        <v>14747</v>
      </c>
      <c r="I3232" s="190">
        <f t="shared" si="69"/>
        <v>0</v>
      </c>
    </row>
    <row r="3233" spans="1:9" ht="12.75" customHeight="1">
      <c r="A3233" s="2">
        <v>3158</v>
      </c>
      <c r="B3233" s="3" t="s">
        <v>10221</v>
      </c>
      <c r="C3233" s="3" t="s">
        <v>10222</v>
      </c>
      <c r="D3233" s="3" t="s">
        <v>10223</v>
      </c>
      <c r="E3233" s="3" t="s">
        <v>10224</v>
      </c>
      <c r="F3233" s="357" t="s">
        <v>14747</v>
      </c>
      <c r="I3233" s="190">
        <f t="shared" si="69"/>
        <v>0</v>
      </c>
    </row>
    <row r="3234" spans="1:9" ht="12.75" customHeight="1">
      <c r="A3234" s="2">
        <v>3159</v>
      </c>
      <c r="B3234" s="3" t="s">
        <v>10225</v>
      </c>
      <c r="C3234" s="3" t="s">
        <v>10226</v>
      </c>
      <c r="D3234" s="3" t="s">
        <v>10227</v>
      </c>
      <c r="E3234" s="3" t="s">
        <v>10228</v>
      </c>
      <c r="G3234" s="190">
        <f>'ROUND TIG-LASER'!P118</f>
        <v>9.5951276799999992</v>
      </c>
      <c r="I3234" s="190">
        <f t="shared" si="69"/>
        <v>9.5951276799999992</v>
      </c>
    </row>
    <row r="3235" spans="1:9" ht="12.75" customHeight="1">
      <c r="A3235" s="2">
        <v>3160</v>
      </c>
      <c r="B3235" s="3" t="s">
        <v>10229</v>
      </c>
      <c r="C3235" s="3" t="s">
        <v>10230</v>
      </c>
      <c r="D3235" s="3" t="s">
        <v>10231</v>
      </c>
      <c r="E3235" s="3" t="s">
        <v>10232</v>
      </c>
      <c r="F3235" s="357" t="s">
        <v>14747</v>
      </c>
      <c r="I3235" s="190">
        <f t="shared" si="69"/>
        <v>0</v>
      </c>
    </row>
    <row r="3236" spans="1:9" ht="12.75" customHeight="1">
      <c r="A3236" s="2">
        <v>3161</v>
      </c>
      <c r="B3236" s="3" t="s">
        <v>10233</v>
      </c>
      <c r="C3236" s="3" t="s">
        <v>10234</v>
      </c>
      <c r="D3236" s="3" t="s">
        <v>10235</v>
      </c>
      <c r="E3236" s="3" t="s">
        <v>10236</v>
      </c>
      <c r="F3236" s="685" t="s">
        <v>14747</v>
      </c>
      <c r="G3236" s="190">
        <f>'ROUND TIG-LASER'!P123</f>
        <v>7.8377128079999974</v>
      </c>
      <c r="I3236" s="190">
        <f t="shared" si="69"/>
        <v>0</v>
      </c>
    </row>
    <row r="3237" spans="1:9" ht="12.75" customHeight="1">
      <c r="A3237" s="2">
        <v>3162</v>
      </c>
      <c r="B3237" s="3" t="s">
        <v>10237</v>
      </c>
      <c r="C3237" s="3" t="s">
        <v>10238</v>
      </c>
      <c r="D3237" s="3" t="s">
        <v>10239</v>
      </c>
      <c r="E3237" s="3" t="s">
        <v>10240</v>
      </c>
      <c r="G3237" s="190">
        <f>'ROUND TIG-LASER'!P125</f>
        <v>10.079741823999997</v>
      </c>
      <c r="I3237" s="190">
        <f t="shared" si="69"/>
        <v>10.079741823999997</v>
      </c>
    </row>
    <row r="3238" spans="1:9" ht="12.75" customHeight="1">
      <c r="A3238" s="2">
        <v>3163</v>
      </c>
      <c r="B3238" s="3" t="s">
        <v>10241</v>
      </c>
      <c r="C3238" s="3" t="s">
        <v>10242</v>
      </c>
      <c r="D3238" s="3" t="s">
        <v>10243</v>
      </c>
      <c r="E3238" s="3" t="s">
        <v>10244</v>
      </c>
      <c r="G3238" s="190">
        <f>'ROUND TIG-LASER'!P126</f>
        <v>12.019124879999998</v>
      </c>
      <c r="I3238" s="190">
        <f t="shared" si="69"/>
        <v>12.019124879999998</v>
      </c>
    </row>
    <row r="3239" spans="1:9" ht="12.75" customHeight="1">
      <c r="A3239" s="2">
        <v>3164</v>
      </c>
      <c r="B3239" s="3" t="s">
        <v>10245</v>
      </c>
      <c r="C3239" s="3" t="s">
        <v>10246</v>
      </c>
      <c r="D3239" s="3" t="s">
        <v>10247</v>
      </c>
      <c r="E3239" s="3" t="s">
        <v>10248</v>
      </c>
      <c r="G3239" s="190">
        <f>'ROUND TIG-LASER'!P128</f>
        <v>14.212613855999997</v>
      </c>
      <c r="I3239" s="190">
        <f t="shared" ref="I3239:I3304" si="71">IF(F3239="KZ",0,G3239+H3239)</f>
        <v>14.212613855999997</v>
      </c>
    </row>
    <row r="3240" spans="1:9" ht="12.75" customHeight="1">
      <c r="A3240" s="2">
        <v>3165</v>
      </c>
      <c r="B3240" s="3" t="s">
        <v>10249</v>
      </c>
      <c r="C3240" s="3" t="s">
        <v>10250</v>
      </c>
      <c r="D3240" s="3" t="s">
        <v>10251</v>
      </c>
      <c r="E3240" s="3" t="s">
        <v>10252</v>
      </c>
      <c r="F3240" s="357" t="s">
        <v>14747</v>
      </c>
      <c r="I3240" s="190">
        <f t="shared" si="71"/>
        <v>0</v>
      </c>
    </row>
    <row r="3241" spans="1:9" ht="12.75" customHeight="1">
      <c r="A3241" s="2">
        <v>3166</v>
      </c>
      <c r="B3241" s="3" t="s">
        <v>10253</v>
      </c>
      <c r="C3241" s="3" t="s">
        <v>10254</v>
      </c>
      <c r="D3241" s="3" t="s">
        <v>10255</v>
      </c>
      <c r="E3241" s="3" t="s">
        <v>10256</v>
      </c>
      <c r="G3241" s="190">
        <f>'ROUND TIG-LASER'!P142</f>
        <v>8.9243912159999983</v>
      </c>
      <c r="I3241" s="190">
        <f t="shared" si="71"/>
        <v>8.9243912159999983</v>
      </c>
    </row>
    <row r="3242" spans="1:9" ht="12.75" customHeight="1">
      <c r="A3242" s="2">
        <v>3167</v>
      </c>
      <c r="B3242" s="3" t="s">
        <v>10257</v>
      </c>
      <c r="C3242" s="3" t="s">
        <v>10258</v>
      </c>
      <c r="D3242" s="3" t="s">
        <v>10259</v>
      </c>
      <c r="E3242" s="3" t="s">
        <v>10260</v>
      </c>
      <c r="G3242" s="190">
        <f>'ROUND TIG-LASER'!P144</f>
        <v>11.493815727999998</v>
      </c>
      <c r="I3242" s="190">
        <f t="shared" si="71"/>
        <v>11.493815727999998</v>
      </c>
    </row>
    <row r="3243" spans="1:9" ht="12.75" customHeight="1">
      <c r="A3243" s="2">
        <v>3168</v>
      </c>
      <c r="B3243" s="3" t="s">
        <v>10261</v>
      </c>
      <c r="C3243" s="3" t="s">
        <v>10262</v>
      </c>
      <c r="D3243" s="3" t="s">
        <v>10263</v>
      </c>
      <c r="E3243" s="3" t="s">
        <v>10264</v>
      </c>
      <c r="G3243" s="190">
        <f>'ROUND TIG-LASER'!P147</f>
        <v>16.255825271999996</v>
      </c>
      <c r="I3243" s="190">
        <f t="shared" si="71"/>
        <v>16.255825271999996</v>
      </c>
    </row>
    <row r="3244" spans="1:9" ht="12.75" customHeight="1">
      <c r="A3244" s="2">
        <v>3169</v>
      </c>
      <c r="B3244" s="3" t="s">
        <v>10265</v>
      </c>
      <c r="C3244" s="3" t="s">
        <v>10266</v>
      </c>
      <c r="D3244" s="3" t="s">
        <v>10267</v>
      </c>
      <c r="E3244" s="3" t="s">
        <v>10268</v>
      </c>
      <c r="F3244" s="357" t="s">
        <v>14747</v>
      </c>
      <c r="I3244" s="190">
        <f t="shared" si="71"/>
        <v>0</v>
      </c>
    </row>
    <row r="3245" spans="1:9" ht="12.75" customHeight="1">
      <c r="A3245" s="2">
        <v>3170</v>
      </c>
      <c r="B3245" s="3" t="s">
        <v>10269</v>
      </c>
      <c r="C3245" s="3" t="s">
        <v>10270</v>
      </c>
      <c r="D3245" s="3" t="s">
        <v>10271</v>
      </c>
      <c r="E3245" s="3" t="s">
        <v>10272</v>
      </c>
      <c r="G3245" s="190">
        <f>'ROUND TIG-LASER'!P153</f>
        <v>9.2485678199999999</v>
      </c>
      <c r="I3245" s="190">
        <f t="shared" si="71"/>
        <v>9.2485678199999999</v>
      </c>
    </row>
    <row r="3246" spans="1:9" ht="12.75" customHeight="1">
      <c r="A3246" s="2">
        <v>3171</v>
      </c>
      <c r="B3246" s="3" t="s">
        <v>10273</v>
      </c>
      <c r="C3246" s="3" t="s">
        <v>10274</v>
      </c>
      <c r="D3246" s="3" t="s">
        <v>10275</v>
      </c>
      <c r="E3246" s="3" t="s">
        <v>10276</v>
      </c>
      <c r="F3246" s="357" t="s">
        <v>14747</v>
      </c>
      <c r="I3246" s="190">
        <f t="shared" si="71"/>
        <v>0</v>
      </c>
    </row>
    <row r="3247" spans="1:9" ht="12.75" customHeight="1">
      <c r="A3247" s="2">
        <v>3172</v>
      </c>
      <c r="B3247" s="3" t="s">
        <v>10277</v>
      </c>
      <c r="C3247" s="3" t="s">
        <v>10278</v>
      </c>
      <c r="D3247" s="3" t="s">
        <v>10279</v>
      </c>
      <c r="E3247" s="3" t="s">
        <v>10280</v>
      </c>
      <c r="F3247" s="357" t="s">
        <v>14747</v>
      </c>
      <c r="I3247" s="190">
        <f t="shared" si="71"/>
        <v>0</v>
      </c>
    </row>
    <row r="3248" spans="1:9" ht="12.75" customHeight="1">
      <c r="A3248" s="2">
        <v>3173</v>
      </c>
      <c r="B3248" s="3" t="s">
        <v>10281</v>
      </c>
      <c r="C3248" s="3" t="s">
        <v>10282</v>
      </c>
      <c r="D3248" s="3" t="s">
        <v>10283</v>
      </c>
      <c r="E3248" s="3" t="s">
        <v>10284</v>
      </c>
      <c r="G3248" s="190">
        <f>'ROUND TIG-LASER'!P169</f>
        <v>9.9770627999999988</v>
      </c>
      <c r="I3248" s="190">
        <f t="shared" si="71"/>
        <v>9.9770627999999988</v>
      </c>
    </row>
    <row r="3249" spans="1:9" ht="12.75" customHeight="1">
      <c r="A3249" s="2">
        <v>3174</v>
      </c>
      <c r="B3249" s="3" t="s">
        <v>10285</v>
      </c>
      <c r="C3249" s="3" t="s">
        <v>10286</v>
      </c>
      <c r="D3249" s="3" t="s">
        <v>10287</v>
      </c>
      <c r="E3249" s="3" t="s">
        <v>10288</v>
      </c>
      <c r="F3249" s="357" t="s">
        <v>14747</v>
      </c>
      <c r="I3249" s="190">
        <f t="shared" si="71"/>
        <v>0</v>
      </c>
    </row>
    <row r="3250" spans="1:9" ht="12.75" customHeight="1">
      <c r="A3250" s="2">
        <v>3175</v>
      </c>
      <c r="B3250" s="3" t="s">
        <v>10289</v>
      </c>
      <c r="C3250" s="3" t="s">
        <v>10290</v>
      </c>
      <c r="D3250" s="3" t="s">
        <v>10291</v>
      </c>
      <c r="E3250" s="3" t="s">
        <v>10292</v>
      </c>
      <c r="F3250" s="357" t="s">
        <v>14747</v>
      </c>
      <c r="I3250" s="190">
        <f t="shared" si="71"/>
        <v>0</v>
      </c>
    </row>
    <row r="3251" spans="1:9" ht="12.75" customHeight="1">
      <c r="A3251" s="2">
        <v>3176</v>
      </c>
      <c r="B3251" s="3" t="s">
        <v>10293</v>
      </c>
      <c r="C3251" s="3" t="s">
        <v>10294</v>
      </c>
      <c r="D3251" s="3" t="s">
        <v>10295</v>
      </c>
      <c r="E3251" s="3" t="s">
        <v>10296</v>
      </c>
      <c r="F3251" s="357" t="s">
        <v>14747</v>
      </c>
      <c r="I3251" s="190">
        <f t="shared" si="71"/>
        <v>0</v>
      </c>
    </row>
    <row r="3252" spans="1:9" ht="12.75" customHeight="1">
      <c r="A3252" s="2">
        <v>3177</v>
      </c>
      <c r="B3252" s="3" t="s">
        <v>10297</v>
      </c>
      <c r="C3252" s="3" t="s">
        <v>10298</v>
      </c>
      <c r="D3252" s="3" t="s">
        <v>10299</v>
      </c>
      <c r="E3252" s="3" t="s">
        <v>10300</v>
      </c>
      <c r="G3252" s="190">
        <f>'ROUND TIG-LASER'!P184</f>
        <v>11.064725279999999</v>
      </c>
      <c r="I3252" s="190">
        <f t="shared" si="71"/>
        <v>11.064725279999999</v>
      </c>
    </row>
    <row r="3253" spans="1:9" ht="12.75" customHeight="1">
      <c r="A3253" s="2">
        <v>3178</v>
      </c>
      <c r="B3253" s="3" t="s">
        <v>10301</v>
      </c>
      <c r="C3253" s="3" t="s">
        <v>10302</v>
      </c>
      <c r="D3253" s="3" t="s">
        <v>10303</v>
      </c>
      <c r="E3253" s="3" t="s">
        <v>10304</v>
      </c>
      <c r="G3253" s="190">
        <f>'ROUND TIG-LASER'!P186</f>
        <v>14.391023855999999</v>
      </c>
      <c r="I3253" s="190">
        <f t="shared" si="71"/>
        <v>14.391023855999999</v>
      </c>
    </row>
    <row r="3254" spans="1:9" ht="12.75" customHeight="1">
      <c r="A3254" s="2">
        <v>3179</v>
      </c>
      <c r="B3254" s="3" t="s">
        <v>10305</v>
      </c>
      <c r="C3254" s="3" t="s">
        <v>10306</v>
      </c>
      <c r="D3254" s="3" t="s">
        <v>10307</v>
      </c>
      <c r="E3254" s="3" t="s">
        <v>10308</v>
      </c>
      <c r="F3254" s="357" t="s">
        <v>14747</v>
      </c>
      <c r="I3254" s="190">
        <f t="shared" si="71"/>
        <v>0</v>
      </c>
    </row>
    <row r="3255" spans="1:9" ht="12.75" customHeight="1">
      <c r="A3255" s="2">
        <v>3180</v>
      </c>
      <c r="B3255" s="3" t="s">
        <v>10309</v>
      </c>
      <c r="C3255" s="3" t="s">
        <v>10310</v>
      </c>
      <c r="D3255" s="3" t="s">
        <v>10311</v>
      </c>
      <c r="E3255" s="3" t="s">
        <v>10312</v>
      </c>
      <c r="G3255" s="190">
        <f>'ROUND TIG-LASER'!P189</f>
        <v>20.441481623999991</v>
      </c>
      <c r="I3255" s="190">
        <f t="shared" si="71"/>
        <v>20.441481623999991</v>
      </c>
    </row>
    <row r="3256" spans="1:9" ht="12.75" customHeight="1">
      <c r="A3256" s="2">
        <v>3181</v>
      </c>
      <c r="B3256" s="3" t="s">
        <v>10313</v>
      </c>
      <c r="C3256" s="3" t="s">
        <v>10314</v>
      </c>
      <c r="D3256" s="3" t="s">
        <v>10315</v>
      </c>
      <c r="E3256" s="3" t="s">
        <v>10316</v>
      </c>
      <c r="F3256" s="357" t="s">
        <v>14747</v>
      </c>
      <c r="I3256" s="190">
        <f t="shared" si="71"/>
        <v>0</v>
      </c>
    </row>
    <row r="3257" spans="1:9" ht="12.75" customHeight="1">
      <c r="B3257" s="3" t="s">
        <v>15108</v>
      </c>
      <c r="C3257" s="3" t="s">
        <v>6497</v>
      </c>
      <c r="D3257" s="3" t="s">
        <v>15107</v>
      </c>
      <c r="E3257" s="3" t="s">
        <v>2651</v>
      </c>
      <c r="G3257" s="190">
        <f>'ROUND TIG-LASER'!P192</f>
        <v>27.727002335999998</v>
      </c>
      <c r="I3257" s="190">
        <f t="shared" si="71"/>
        <v>27.727002335999998</v>
      </c>
    </row>
    <row r="3258" spans="1:9" ht="12.75" customHeight="1">
      <c r="A3258" s="2">
        <v>3182</v>
      </c>
      <c r="B3258" s="3" t="s">
        <v>10317</v>
      </c>
      <c r="C3258" s="3" t="s">
        <v>10318</v>
      </c>
      <c r="D3258" s="3" t="s">
        <v>10319</v>
      </c>
      <c r="E3258" s="3" t="s">
        <v>10320</v>
      </c>
      <c r="F3258" s="357" t="s">
        <v>14747</v>
      </c>
      <c r="I3258" s="190">
        <f t="shared" si="71"/>
        <v>0</v>
      </c>
    </row>
    <row r="3259" spans="1:9" ht="12.75" customHeight="1">
      <c r="A3259" s="2">
        <v>3183</v>
      </c>
      <c r="B3259" s="3" t="s">
        <v>10321</v>
      </c>
      <c r="C3259" s="3" t="s">
        <v>10322</v>
      </c>
      <c r="D3259" s="3" t="s">
        <v>10323</v>
      </c>
      <c r="E3259" s="3" t="s">
        <v>10324</v>
      </c>
      <c r="G3259" s="190">
        <f>'ROUND TIG-LASER'!P197</f>
        <v>13.404600599999997</v>
      </c>
      <c r="I3259" s="190">
        <f t="shared" si="71"/>
        <v>13.404600599999997</v>
      </c>
    </row>
    <row r="3260" spans="1:9" ht="12.75" customHeight="1">
      <c r="A3260" s="2">
        <v>3184</v>
      </c>
      <c r="B3260" s="3" t="s">
        <v>10325</v>
      </c>
      <c r="C3260" s="3" t="s">
        <v>10326</v>
      </c>
      <c r="D3260" s="3" t="s">
        <v>10327</v>
      </c>
      <c r="E3260" s="3" t="s">
        <v>10328</v>
      </c>
      <c r="G3260" s="190">
        <f>'ROUND TIG-LASER'!P198</f>
        <v>17.095308799999998</v>
      </c>
      <c r="I3260" s="190">
        <f t="shared" si="71"/>
        <v>17.095308799999998</v>
      </c>
    </row>
    <row r="3261" spans="1:9" ht="12.75" customHeight="1">
      <c r="A3261" s="2">
        <v>3185</v>
      </c>
      <c r="B3261" s="3" t="s">
        <v>10329</v>
      </c>
      <c r="C3261" s="3" t="s">
        <v>10330</v>
      </c>
      <c r="D3261" s="3" t="s">
        <v>10331</v>
      </c>
      <c r="E3261" s="3" t="s">
        <v>10332</v>
      </c>
      <c r="F3261" s="357" t="s">
        <v>14747</v>
      </c>
      <c r="G3261" s="190">
        <f>'ROUND TIG-LASER'!P199</f>
        <v>24.792755039999999</v>
      </c>
      <c r="I3261" s="190">
        <f t="shared" si="71"/>
        <v>0</v>
      </c>
    </row>
    <row r="3262" spans="1:9" ht="12.75" customHeight="1">
      <c r="A3262" s="2">
        <v>3186</v>
      </c>
      <c r="B3262" s="3" t="s">
        <v>10333</v>
      </c>
      <c r="C3262" s="3" t="s">
        <v>10334</v>
      </c>
      <c r="D3262" s="3" t="s">
        <v>10335</v>
      </c>
      <c r="E3262" s="3" t="s">
        <v>10336</v>
      </c>
      <c r="G3262" s="190">
        <f>'ROUND TIG-LASER'!P202</f>
        <v>14.054711615999999</v>
      </c>
      <c r="I3262" s="190">
        <f t="shared" si="71"/>
        <v>14.054711615999999</v>
      </c>
    </row>
    <row r="3263" spans="1:9" ht="12.75" customHeight="1">
      <c r="A3263" s="2">
        <v>3187</v>
      </c>
      <c r="B3263" s="3" t="s">
        <v>10337</v>
      </c>
      <c r="C3263" s="3" t="s">
        <v>10338</v>
      </c>
      <c r="D3263" s="3" t="s">
        <v>10339</v>
      </c>
      <c r="E3263" s="3" t="s">
        <v>10340</v>
      </c>
      <c r="G3263" s="190">
        <f>'ROUND TIG-LASER'!P204</f>
        <v>18.257765759999998</v>
      </c>
      <c r="I3263" s="190">
        <f t="shared" si="71"/>
        <v>18.257765759999998</v>
      </c>
    </row>
    <row r="3264" spans="1:9" ht="12.75" customHeight="1">
      <c r="A3264" s="2">
        <v>3188</v>
      </c>
      <c r="B3264" s="3" t="s">
        <v>10341</v>
      </c>
      <c r="C3264" s="3" t="s">
        <v>10342</v>
      </c>
      <c r="D3264" s="3" t="s">
        <v>10343</v>
      </c>
      <c r="E3264" s="3" t="s">
        <v>10344</v>
      </c>
      <c r="G3264" s="190">
        <f>'ROUND TIG-LASER'!P207</f>
        <v>25.896838751999994</v>
      </c>
      <c r="I3264" s="190">
        <f t="shared" si="71"/>
        <v>25.896838751999994</v>
      </c>
    </row>
    <row r="3265" spans="1:9" ht="12.75" customHeight="1">
      <c r="A3265" s="2">
        <v>3189</v>
      </c>
      <c r="B3265" s="3" t="s">
        <v>10345</v>
      </c>
      <c r="C3265" s="3" t="s">
        <v>10346</v>
      </c>
      <c r="D3265" s="3" t="s">
        <v>10347</v>
      </c>
      <c r="E3265" s="3" t="s">
        <v>10348</v>
      </c>
      <c r="G3265" s="190">
        <f>'ROUND TIG-LASER'!P209</f>
        <v>34.511720543999999</v>
      </c>
      <c r="I3265" s="190">
        <f t="shared" si="71"/>
        <v>34.511720543999999</v>
      </c>
    </row>
    <row r="3266" spans="1:9" ht="12.75" customHeight="1">
      <c r="A3266" s="2">
        <v>3190</v>
      </c>
      <c r="B3266" s="3" t="s">
        <v>10349</v>
      </c>
      <c r="C3266" s="3" t="s">
        <v>10350</v>
      </c>
      <c r="D3266" s="3" t="s">
        <v>10351</v>
      </c>
      <c r="E3266" s="3" t="s">
        <v>10352</v>
      </c>
      <c r="G3266" s="190">
        <f>'ROUND TIG-LASER'!P211</f>
        <v>15.034197539999994</v>
      </c>
      <c r="I3266" s="190">
        <f t="shared" si="71"/>
        <v>15.034197539999994</v>
      </c>
    </row>
    <row r="3267" spans="1:9" ht="12.75" customHeight="1">
      <c r="A3267" s="2">
        <v>3191</v>
      </c>
      <c r="B3267" s="3" t="s">
        <v>10353</v>
      </c>
      <c r="C3267" s="3" t="s">
        <v>10354</v>
      </c>
      <c r="D3267" s="3" t="s">
        <v>10355</v>
      </c>
      <c r="E3267" s="3" t="s">
        <v>10356</v>
      </c>
      <c r="F3267" s="357" t="s">
        <v>14747</v>
      </c>
      <c r="I3267" s="190">
        <f t="shared" si="71"/>
        <v>0</v>
      </c>
    </row>
    <row r="3268" spans="1:9" ht="12.75" customHeight="1">
      <c r="A3268" s="2">
        <v>3192</v>
      </c>
      <c r="B3268" s="3" t="s">
        <v>13859</v>
      </c>
      <c r="C3268" s="3" t="s">
        <v>13860</v>
      </c>
      <c r="D3268" s="3" t="s">
        <v>13861</v>
      </c>
      <c r="E3268" s="3" t="s">
        <v>13862</v>
      </c>
      <c r="G3268" s="190">
        <f>'ROUND TIG-LASER'!P215</f>
        <v>20.196062079999997</v>
      </c>
      <c r="I3268" s="190">
        <f t="shared" si="71"/>
        <v>20.196062079999997</v>
      </c>
    </row>
    <row r="3269" spans="1:9" ht="12.75" customHeight="1">
      <c r="A3269" s="2">
        <v>3193</v>
      </c>
      <c r="B3269" s="3" t="s">
        <v>13863</v>
      </c>
      <c r="C3269" s="3" t="s">
        <v>13864</v>
      </c>
      <c r="D3269" s="3" t="s">
        <v>13865</v>
      </c>
      <c r="E3269" s="3" t="s">
        <v>13866</v>
      </c>
      <c r="G3269" s="190">
        <f>'ROUND TIG-LASER'!P217</f>
        <v>20.783200000000001</v>
      </c>
      <c r="I3269" s="190" t="e">
        <f>IF(F3269="KZ",0,#REF!+H3269)</f>
        <v>#REF!</v>
      </c>
    </row>
    <row r="3270" spans="1:9" ht="12.75" customHeight="1">
      <c r="A3270" s="2">
        <v>3194</v>
      </c>
      <c r="B3270" s="3" t="s">
        <v>13867</v>
      </c>
      <c r="C3270" s="3" t="s">
        <v>13868</v>
      </c>
      <c r="D3270" s="3" t="s">
        <v>13869</v>
      </c>
      <c r="E3270" s="3" t="s">
        <v>13870</v>
      </c>
      <c r="I3270" s="190">
        <f>IF(F3270="KZ",0,G3269+H3270)</f>
        <v>20.783200000000001</v>
      </c>
    </row>
    <row r="3271" spans="1:9" ht="12.75" customHeight="1">
      <c r="A3271" s="2">
        <v>3195</v>
      </c>
      <c r="B3271" s="3" t="s">
        <v>13871</v>
      </c>
      <c r="C3271" s="3" t="s">
        <v>13872</v>
      </c>
      <c r="D3271" s="3" t="s">
        <v>13873</v>
      </c>
      <c r="E3271" s="3" t="s">
        <v>13874</v>
      </c>
      <c r="G3271" s="190">
        <f>'ROUND TIG-LASER'!P219</f>
        <v>16.466243904000002</v>
      </c>
      <c r="I3271" s="190">
        <f t="shared" si="71"/>
        <v>16.466243904000002</v>
      </c>
    </row>
    <row r="3272" spans="1:9" ht="12.75" customHeight="1">
      <c r="A3272" s="2">
        <v>3196</v>
      </c>
      <c r="B3272" s="3" t="s">
        <v>13875</v>
      </c>
      <c r="C3272" s="3" t="s">
        <v>13876</v>
      </c>
      <c r="D3272" s="3" t="s">
        <v>13877</v>
      </c>
      <c r="E3272" s="3" t="s">
        <v>13878</v>
      </c>
      <c r="G3272" s="190">
        <f>'ROUND TIG-LASER'!P221</f>
        <v>21.411603839999998</v>
      </c>
      <c r="I3272" s="190">
        <f t="shared" si="71"/>
        <v>21.411603839999998</v>
      </c>
    </row>
    <row r="3273" spans="1:9" ht="12.75" customHeight="1">
      <c r="A3273" s="2">
        <v>3197</v>
      </c>
      <c r="B3273" s="3" t="s">
        <v>13982</v>
      </c>
      <c r="C3273" s="3" t="s">
        <v>13983</v>
      </c>
      <c r="D3273" s="3" t="s">
        <v>13984</v>
      </c>
      <c r="E3273" s="3" t="s">
        <v>13985</v>
      </c>
      <c r="G3273" s="190">
        <f>'ROUND TIG-LASER'!P224</f>
        <v>30.431442528000002</v>
      </c>
      <c r="I3273" s="190">
        <f t="shared" si="71"/>
        <v>30.431442528000002</v>
      </c>
    </row>
    <row r="3274" spans="1:9" ht="12.75" customHeight="1">
      <c r="A3274" s="2">
        <v>3198</v>
      </c>
      <c r="B3274" s="3" t="s">
        <v>13843</v>
      </c>
      <c r="C3274" s="3" t="s">
        <v>6497</v>
      </c>
      <c r="D3274" s="3" t="s">
        <v>13844</v>
      </c>
      <c r="E3274" s="3" t="s">
        <v>2651</v>
      </c>
      <c r="G3274" s="190">
        <f>'ROUND TIG-LASER'!P225</f>
        <v>41.293403904000002</v>
      </c>
      <c r="I3274" s="190">
        <f t="shared" si="71"/>
        <v>41.293403904000002</v>
      </c>
    </row>
    <row r="3275" spans="1:9" ht="12.75" customHeight="1">
      <c r="A3275" s="2">
        <v>3199</v>
      </c>
      <c r="B3275" s="3" t="s">
        <v>13986</v>
      </c>
      <c r="C3275" s="3" t="s">
        <v>13987</v>
      </c>
      <c r="D3275" s="3" t="s">
        <v>13988</v>
      </c>
      <c r="E3275" s="3" t="s">
        <v>13989</v>
      </c>
      <c r="G3275" s="190">
        <f>'ROUND TIG-LASER'!P227</f>
        <v>18.983008043999995</v>
      </c>
      <c r="I3275" s="190">
        <f t="shared" si="71"/>
        <v>18.983008043999995</v>
      </c>
    </row>
    <row r="3276" spans="1:9" ht="12.75" customHeight="1">
      <c r="A3276" s="2">
        <v>3200</v>
      </c>
      <c r="B3276" s="3" t="s">
        <v>13990</v>
      </c>
      <c r="C3276" s="3" t="s">
        <v>13991</v>
      </c>
      <c r="D3276" s="3" t="s">
        <v>13992</v>
      </c>
      <c r="E3276" s="3" t="s">
        <v>13993</v>
      </c>
      <c r="G3276" s="190">
        <f>'ROUND TIG-LASER'!P228</f>
        <v>24.989719679999997</v>
      </c>
      <c r="I3276" s="190">
        <f t="shared" si="71"/>
        <v>24.989719679999997</v>
      </c>
    </row>
    <row r="3277" spans="1:9" ht="12.75" customHeight="1">
      <c r="A3277" s="2">
        <v>3201</v>
      </c>
      <c r="B3277" s="3" t="s">
        <v>13994</v>
      </c>
      <c r="C3277" s="3" t="s">
        <v>13995</v>
      </c>
      <c r="D3277" s="3" t="s">
        <v>13996</v>
      </c>
      <c r="E3277" s="3" t="s">
        <v>13997</v>
      </c>
      <c r="F3277" s="685" t="s">
        <v>14747</v>
      </c>
      <c r="I3277" s="190">
        <f t="shared" si="71"/>
        <v>0</v>
      </c>
    </row>
    <row r="3278" spans="1:9" ht="12.75" customHeight="1">
      <c r="A3278" s="2">
        <v>3202</v>
      </c>
      <c r="B3278" s="3" t="s">
        <v>13998</v>
      </c>
      <c r="C3278" s="3" t="s">
        <v>13999</v>
      </c>
      <c r="D3278" s="3" t="s">
        <v>14000</v>
      </c>
      <c r="E3278" s="3" t="s">
        <v>14001</v>
      </c>
      <c r="G3278" s="190">
        <f>'ROUND TIG-LASER'!P235</f>
        <v>26.595484800000001</v>
      </c>
      <c r="I3278" s="190">
        <f t="shared" si="71"/>
        <v>26.595484800000001</v>
      </c>
    </row>
    <row r="3279" spans="1:9" ht="12.75" customHeight="1">
      <c r="A3279" s="2">
        <v>3203</v>
      </c>
      <c r="B3279" s="3" t="s">
        <v>14002</v>
      </c>
      <c r="C3279" s="3" t="s">
        <v>14003</v>
      </c>
      <c r="D3279" s="3" t="s">
        <v>14004</v>
      </c>
      <c r="E3279" s="3" t="s">
        <v>14005</v>
      </c>
      <c r="F3279" s="357" t="s">
        <v>14747</v>
      </c>
      <c r="I3279" s="190">
        <f t="shared" si="71"/>
        <v>0</v>
      </c>
    </row>
    <row r="3280" spans="1:9" ht="12.75" customHeight="1">
      <c r="A3280" s="2">
        <v>3204</v>
      </c>
      <c r="B3280" s="3" t="s">
        <v>14006</v>
      </c>
      <c r="C3280" s="3" t="s">
        <v>14007</v>
      </c>
      <c r="D3280" s="3" t="s">
        <v>14008</v>
      </c>
      <c r="E3280" s="3" t="s">
        <v>14009</v>
      </c>
      <c r="G3280" s="190">
        <f>'ROUND TIG-LASER'!P240</f>
        <v>27.501281759999998</v>
      </c>
      <c r="I3280" s="190">
        <f t="shared" si="71"/>
        <v>27.501281759999998</v>
      </c>
    </row>
    <row r="3281" spans="1:9" ht="12.75" customHeight="1">
      <c r="A3281" s="2">
        <v>3205</v>
      </c>
      <c r="B3281" s="3" t="s">
        <v>10523</v>
      </c>
      <c r="C3281" s="3" t="s">
        <v>10524</v>
      </c>
      <c r="D3281" s="3" t="s">
        <v>10525</v>
      </c>
      <c r="E3281" s="3" t="s">
        <v>10526</v>
      </c>
      <c r="G3281" s="190">
        <f>'ROUND TIG-LASER'!P243</f>
        <v>39.296023199999993</v>
      </c>
      <c r="I3281" s="190">
        <f t="shared" si="71"/>
        <v>39.296023199999993</v>
      </c>
    </row>
    <row r="3282" spans="1:9" ht="12.75" customHeight="1">
      <c r="A3282" s="2">
        <v>3206</v>
      </c>
      <c r="B3282" s="3" t="s">
        <v>10527</v>
      </c>
      <c r="C3282" s="3" t="s">
        <v>10528</v>
      </c>
      <c r="D3282" s="3" t="s">
        <v>10529</v>
      </c>
      <c r="E3282" s="3" t="s">
        <v>10530</v>
      </c>
      <c r="G3282" s="190">
        <f>'ROUND TIG-LASER'!P244</f>
        <v>52.918233919999984</v>
      </c>
      <c r="I3282" s="190">
        <f t="shared" si="71"/>
        <v>52.918233919999984</v>
      </c>
    </row>
    <row r="3283" spans="1:9" ht="12.75" customHeight="1">
      <c r="A3283" s="2">
        <v>3207</v>
      </c>
      <c r="B3283" s="3" t="s">
        <v>10531</v>
      </c>
      <c r="C3283" s="3" t="s">
        <v>10532</v>
      </c>
      <c r="D3283" s="3" t="s">
        <v>10533</v>
      </c>
      <c r="E3283" s="3" t="s">
        <v>10534</v>
      </c>
      <c r="G3283" s="190">
        <f>'ROUND TIG-LASER'!P250</f>
        <v>32.564019199999997</v>
      </c>
      <c r="I3283" s="190">
        <f t="shared" si="71"/>
        <v>32.564019199999997</v>
      </c>
    </row>
    <row r="3284" spans="1:9" ht="12.75" customHeight="1">
      <c r="A3284" s="2">
        <v>3208</v>
      </c>
      <c r="B3284" s="3" t="s">
        <v>10535</v>
      </c>
      <c r="C3284" s="3" t="s">
        <v>10536</v>
      </c>
      <c r="D3284" s="3" t="s">
        <v>10537</v>
      </c>
      <c r="E3284" s="3" t="s">
        <v>10538</v>
      </c>
      <c r="F3284" s="357" t="s">
        <v>14747</v>
      </c>
      <c r="I3284" s="190">
        <f t="shared" si="71"/>
        <v>0</v>
      </c>
    </row>
    <row r="3285" spans="1:9" ht="12.75" customHeight="1">
      <c r="A3285" s="2">
        <v>3209</v>
      </c>
      <c r="B3285" s="3" t="s">
        <v>10539</v>
      </c>
      <c r="C3285" s="3" t="s">
        <v>10540</v>
      </c>
      <c r="D3285" s="3" t="s">
        <v>10541</v>
      </c>
      <c r="E3285" s="3" t="s">
        <v>10542</v>
      </c>
      <c r="G3285" s="190">
        <f>'ROUND TIG-LASER'!P255</f>
        <v>33.914606687999992</v>
      </c>
      <c r="I3285" s="190">
        <f t="shared" si="71"/>
        <v>33.914606687999992</v>
      </c>
    </row>
    <row r="3286" spans="1:9" ht="12.75" customHeight="1">
      <c r="A3286" s="2">
        <v>3210</v>
      </c>
      <c r="B3286" s="3" t="s">
        <v>10543</v>
      </c>
      <c r="C3286" s="3" t="s">
        <v>10544</v>
      </c>
      <c r="D3286" s="3" t="s">
        <v>10545</v>
      </c>
      <c r="E3286" s="3" t="s">
        <v>10546</v>
      </c>
      <c r="G3286" s="190">
        <f>'ROUND TIG-LASER'!P258</f>
        <v>48.654067151999989</v>
      </c>
      <c r="I3286" s="190">
        <f t="shared" si="71"/>
        <v>48.654067151999989</v>
      </c>
    </row>
    <row r="3287" spans="1:9" ht="12.75" customHeight="1">
      <c r="A3287" s="2">
        <v>3211</v>
      </c>
      <c r="B3287" s="3" t="s">
        <v>10547</v>
      </c>
      <c r="C3287" s="3" t="s">
        <v>10548</v>
      </c>
      <c r="D3287" s="3" t="s">
        <v>10549</v>
      </c>
      <c r="E3287" s="3" t="s">
        <v>10550</v>
      </c>
      <c r="G3287" s="190">
        <f>'ROUND TIG-LASER'!P262</f>
        <v>38.213043200000001</v>
      </c>
      <c r="I3287" s="190">
        <f t="shared" si="71"/>
        <v>38.213043200000001</v>
      </c>
    </row>
    <row r="3288" spans="1:9" ht="12.75" customHeight="1">
      <c r="A3288" s="2">
        <v>3212</v>
      </c>
      <c r="B3288" s="3" t="s">
        <v>10551</v>
      </c>
      <c r="C3288" s="3" t="s">
        <v>10552</v>
      </c>
      <c r="D3288" s="3" t="s">
        <v>10553</v>
      </c>
      <c r="E3288" s="3" t="s">
        <v>10554</v>
      </c>
      <c r="G3288" s="190">
        <f>'ROUND TIG-LASER'!P269</f>
        <v>40.958599071999998</v>
      </c>
      <c r="I3288" s="190">
        <f t="shared" si="71"/>
        <v>40.958599071999998</v>
      </c>
    </row>
    <row r="3289" spans="1:9" ht="12.75" customHeight="1">
      <c r="A3289" s="2">
        <v>3213</v>
      </c>
      <c r="B3289" s="3" t="s">
        <v>10555</v>
      </c>
      <c r="C3289" s="3" t="s">
        <v>10556</v>
      </c>
      <c r="D3289" s="3" t="s">
        <v>10557</v>
      </c>
      <c r="E3289" s="3" t="s">
        <v>10558</v>
      </c>
      <c r="G3289" s="190">
        <f>'ROUND TIG-LASER'!P272</f>
        <v>58.833337967999995</v>
      </c>
      <c r="I3289" s="190">
        <f t="shared" si="71"/>
        <v>58.833337967999995</v>
      </c>
    </row>
    <row r="3290" spans="1:9" ht="12.75" customHeight="1">
      <c r="A3290" s="2">
        <v>3214</v>
      </c>
      <c r="B3290" s="3" t="s">
        <v>10559</v>
      </c>
      <c r="C3290" s="3" t="s">
        <v>10560</v>
      </c>
      <c r="D3290" s="3" t="s">
        <v>10561</v>
      </c>
      <c r="E3290" s="3" t="s">
        <v>10562</v>
      </c>
      <c r="G3290" s="190">
        <f>'ROUND TIG-LASER'!P273</f>
        <v>78.825619519999989</v>
      </c>
      <c r="I3290" s="190">
        <f t="shared" si="71"/>
        <v>78.825619519999989</v>
      </c>
    </row>
    <row r="3291" spans="1:9" ht="12.75" customHeight="1">
      <c r="A3291" s="2">
        <v>3215</v>
      </c>
      <c r="B3291" s="3" t="s">
        <v>10563</v>
      </c>
      <c r="C3291" s="3" t="s">
        <v>10564</v>
      </c>
      <c r="D3291" s="3" t="s">
        <v>10565</v>
      </c>
      <c r="E3291" s="3" t="s">
        <v>10566</v>
      </c>
      <c r="G3291" s="190">
        <f>'ROUND TIG-LASER'!P276</f>
        <v>50.783123199999999</v>
      </c>
      <c r="I3291" s="190">
        <f t="shared" si="71"/>
        <v>50.783123199999999</v>
      </c>
    </row>
    <row r="3292" spans="1:9" ht="12.75" customHeight="1">
      <c r="A3292" s="2">
        <v>3216</v>
      </c>
      <c r="B3292" s="3" t="s">
        <v>10567</v>
      </c>
      <c r="C3292" s="3" t="s">
        <v>10568</v>
      </c>
      <c r="D3292" s="3" t="s">
        <v>10569</v>
      </c>
      <c r="E3292" s="3" t="s">
        <v>10570</v>
      </c>
      <c r="G3292" s="190">
        <f>'ROUND TIG-LASER'!P278</f>
        <v>53.470305823999993</v>
      </c>
      <c r="I3292" s="190">
        <f t="shared" si="71"/>
        <v>53.470305823999993</v>
      </c>
    </row>
    <row r="3293" spans="1:9" ht="12.75" customHeight="1">
      <c r="A3293" s="2">
        <v>3217</v>
      </c>
      <c r="B3293" s="3" t="s">
        <v>10571</v>
      </c>
      <c r="C3293" s="3" t="s">
        <v>10572</v>
      </c>
      <c r="D3293" s="3" t="s">
        <v>10573</v>
      </c>
      <c r="E3293" s="3" t="s">
        <v>10574</v>
      </c>
      <c r="G3293" s="190">
        <f>'ROUND TIG-LASER'!P280</f>
        <v>76.914000815999984</v>
      </c>
      <c r="I3293" s="190">
        <f t="shared" si="71"/>
        <v>76.914000815999984</v>
      </c>
    </row>
    <row r="3294" spans="1:9" ht="12.75" customHeight="1">
      <c r="A3294" s="2">
        <v>3218</v>
      </c>
      <c r="B3294" s="3" t="s">
        <v>10575</v>
      </c>
      <c r="C3294" s="3" t="s">
        <v>10576</v>
      </c>
      <c r="D3294" s="3" t="s">
        <v>10577</v>
      </c>
      <c r="E3294" s="3" t="s">
        <v>10578</v>
      </c>
      <c r="G3294" s="190">
        <f>'ROUND TIG-LASER'!P281</f>
        <v>103.19775263999998</v>
      </c>
      <c r="I3294" s="190">
        <f t="shared" si="71"/>
        <v>103.19775263999998</v>
      </c>
    </row>
    <row r="3295" spans="1:9" ht="12.75" customHeight="1">
      <c r="A3295" s="2">
        <v>3219</v>
      </c>
      <c r="B3295" s="3" t="s">
        <v>10579</v>
      </c>
      <c r="C3295" s="3" t="s">
        <v>10580</v>
      </c>
      <c r="D3295" s="3" t="s">
        <v>10581</v>
      </c>
      <c r="E3295" s="3" t="s">
        <v>10582</v>
      </c>
      <c r="F3295" s="357" t="s">
        <v>14747</v>
      </c>
      <c r="I3295" s="190">
        <f t="shared" si="71"/>
        <v>0</v>
      </c>
    </row>
    <row r="3296" spans="1:9" ht="12.75" customHeight="1">
      <c r="A3296" s="2">
        <v>3220</v>
      </c>
      <c r="B3296" s="3" t="s">
        <v>10583</v>
      </c>
      <c r="C3296" s="3" t="s">
        <v>10584</v>
      </c>
      <c r="D3296" s="3" t="s">
        <v>10585</v>
      </c>
      <c r="E3296" s="3" t="s">
        <v>10586</v>
      </c>
      <c r="G3296" s="190">
        <f>'ROUND TIG-LASER'!P286</f>
        <v>67.858399999999989</v>
      </c>
      <c r="I3296" s="190">
        <f t="shared" si="71"/>
        <v>67.858399999999989</v>
      </c>
    </row>
    <row r="3297" spans="1:9" ht="12.75" customHeight="1">
      <c r="A3297" s="2">
        <v>3221</v>
      </c>
      <c r="B3297" s="3" t="s">
        <v>10587</v>
      </c>
      <c r="C3297" s="3" t="s">
        <v>10588</v>
      </c>
      <c r="D3297" s="3" t="s">
        <v>10589</v>
      </c>
      <c r="E3297" s="3" t="s">
        <v>10590</v>
      </c>
      <c r="G3297" s="190">
        <f>'ROUND TIG-LASER'!P287</f>
        <v>97.558343999999963</v>
      </c>
      <c r="I3297" s="190">
        <f t="shared" si="71"/>
        <v>97.558343999999963</v>
      </c>
    </row>
    <row r="3298" spans="1:9" ht="12.75" customHeight="1">
      <c r="A3298" s="2">
        <v>3222</v>
      </c>
      <c r="B3298" s="3" t="s">
        <v>10591</v>
      </c>
      <c r="C3298" s="3" t="s">
        <v>10592</v>
      </c>
      <c r="D3298" s="3" t="s">
        <v>10593</v>
      </c>
      <c r="E3298" s="3" t="s">
        <v>10594</v>
      </c>
      <c r="F3298" s="357" t="s">
        <v>14747</v>
      </c>
      <c r="I3298" s="190">
        <f t="shared" si="71"/>
        <v>0</v>
      </c>
    </row>
    <row r="3299" spans="1:9" ht="12.75" customHeight="1">
      <c r="A3299" s="2">
        <v>3223</v>
      </c>
      <c r="B3299" s="3" t="s">
        <v>10595</v>
      </c>
      <c r="C3299" s="3" t="s">
        <v>10596</v>
      </c>
      <c r="D3299" s="3" t="s">
        <v>10597</v>
      </c>
      <c r="E3299" s="3" t="s">
        <v>10598</v>
      </c>
      <c r="F3299" s="357" t="s">
        <v>14747</v>
      </c>
      <c r="I3299" s="190">
        <f t="shared" si="71"/>
        <v>0</v>
      </c>
    </row>
    <row r="3300" spans="1:9" ht="12.75" customHeight="1">
      <c r="A3300" s="2">
        <v>3224</v>
      </c>
      <c r="B3300" s="3" t="s">
        <v>10599</v>
      </c>
      <c r="C3300" s="3" t="s">
        <v>10600</v>
      </c>
      <c r="D3300" s="3" t="s">
        <v>10601</v>
      </c>
      <c r="E3300" s="3" t="s">
        <v>10602</v>
      </c>
      <c r="F3300" s="357" t="s">
        <v>14747</v>
      </c>
      <c r="I3300" s="190">
        <f t="shared" si="71"/>
        <v>0</v>
      </c>
    </row>
    <row r="3301" spans="1:9" ht="12.75" customHeight="1">
      <c r="A3301" s="2">
        <v>3225</v>
      </c>
      <c r="B3301" s="3" t="s">
        <v>10603</v>
      </c>
      <c r="C3301" s="3" t="s">
        <v>10604</v>
      </c>
      <c r="D3301" s="3" t="s">
        <v>10605</v>
      </c>
      <c r="E3301" s="3" t="s">
        <v>10606</v>
      </c>
      <c r="G3301" s="190">
        <f>'ROUND TIG-LASER'!P292</f>
        <v>117.15519887999999</v>
      </c>
      <c r="I3301" s="190">
        <f t="shared" si="71"/>
        <v>117.15519887999999</v>
      </c>
    </row>
    <row r="3302" spans="1:9" ht="12.75" customHeight="1">
      <c r="A3302" s="2">
        <v>3226</v>
      </c>
      <c r="B3302" s="3" t="s">
        <v>10607</v>
      </c>
      <c r="C3302" s="3" t="s">
        <v>10608</v>
      </c>
      <c r="D3302" s="3" t="s">
        <v>10609</v>
      </c>
      <c r="E3302" s="3" t="s">
        <v>10610</v>
      </c>
      <c r="F3302" s="357" t="s">
        <v>14747</v>
      </c>
      <c r="I3302" s="190">
        <f t="shared" si="71"/>
        <v>0</v>
      </c>
    </row>
    <row r="3303" spans="1:9" ht="12.75" customHeight="1">
      <c r="A3303" s="2">
        <v>3227</v>
      </c>
      <c r="B3303" s="3" t="s">
        <v>10611</v>
      </c>
      <c r="C3303" s="3" t="s">
        <v>10612</v>
      </c>
      <c r="D3303" s="3" t="s">
        <v>10613</v>
      </c>
      <c r="E3303" s="3" t="s">
        <v>10614</v>
      </c>
      <c r="F3303" s="357" t="s">
        <v>14747</v>
      </c>
      <c r="I3303" s="190">
        <f t="shared" si="71"/>
        <v>0</v>
      </c>
    </row>
    <row r="3304" spans="1:9" ht="12.75" customHeight="1">
      <c r="A3304" s="2">
        <v>3228</v>
      </c>
      <c r="B3304" s="3" t="s">
        <v>10615</v>
      </c>
      <c r="C3304" s="3" t="s">
        <v>10616</v>
      </c>
      <c r="D3304" s="3" t="s">
        <v>10617</v>
      </c>
      <c r="E3304" s="3" t="s">
        <v>10618</v>
      </c>
      <c r="F3304" s="357" t="s">
        <v>14747</v>
      </c>
      <c r="I3304" s="190">
        <f t="shared" si="71"/>
        <v>0</v>
      </c>
    </row>
    <row r="3305" spans="1:9" ht="12.75" customHeight="1">
      <c r="A3305" s="2">
        <v>3229</v>
      </c>
      <c r="B3305" s="3" t="s">
        <v>10619</v>
      </c>
      <c r="C3305" s="3" t="s">
        <v>10620</v>
      </c>
      <c r="D3305" s="3" t="s">
        <v>10621</v>
      </c>
      <c r="E3305" s="3" t="s">
        <v>10622</v>
      </c>
      <c r="F3305" s="357" t="s">
        <v>14747</v>
      </c>
      <c r="I3305" s="190">
        <f t="shared" ref="I3305:I3373" si="72">IF(F3305="KZ",0,G3305+H3305)</f>
        <v>0</v>
      </c>
    </row>
    <row r="3306" spans="1:9" ht="12.75" customHeight="1">
      <c r="A3306" s="2">
        <v>3230</v>
      </c>
      <c r="B3306" s="3" t="s">
        <v>10623</v>
      </c>
      <c r="C3306" s="3" t="s">
        <v>10624</v>
      </c>
      <c r="D3306" s="3" t="s">
        <v>10625</v>
      </c>
      <c r="E3306" s="3" t="s">
        <v>10626</v>
      </c>
      <c r="F3306" s="357" t="s">
        <v>14747</v>
      </c>
      <c r="I3306" s="190">
        <f t="shared" si="72"/>
        <v>0</v>
      </c>
    </row>
    <row r="3307" spans="1:9" ht="12.75" customHeight="1">
      <c r="A3307" s="2">
        <v>3231</v>
      </c>
      <c r="B3307" s="3" t="s">
        <v>10627</v>
      </c>
      <c r="C3307" s="3" t="s">
        <v>10628</v>
      </c>
      <c r="D3307" s="3" t="s">
        <v>10629</v>
      </c>
      <c r="E3307" s="3" t="s">
        <v>10630</v>
      </c>
      <c r="F3307" s="357" t="s">
        <v>14747</v>
      </c>
      <c r="I3307" s="190">
        <f t="shared" si="72"/>
        <v>0</v>
      </c>
    </row>
    <row r="3308" spans="1:9" ht="12.75" customHeight="1">
      <c r="A3308" s="2">
        <v>3232</v>
      </c>
      <c r="B3308" s="3" t="s">
        <v>10631</v>
      </c>
      <c r="C3308" s="3" t="s">
        <v>10632</v>
      </c>
      <c r="D3308" s="3"/>
      <c r="E3308" s="3" t="s">
        <v>10633</v>
      </c>
      <c r="F3308" s="357" t="s">
        <v>14747</v>
      </c>
      <c r="I3308" s="190">
        <f t="shared" si="72"/>
        <v>0</v>
      </c>
    </row>
    <row r="3309" spans="1:9" ht="12.75" customHeight="1">
      <c r="A3309" s="2">
        <v>3233</v>
      </c>
      <c r="B3309" s="3" t="s">
        <v>10634</v>
      </c>
      <c r="C3309" s="3" t="s">
        <v>10635</v>
      </c>
      <c r="D3309" s="3" t="s">
        <v>10636</v>
      </c>
      <c r="E3309" s="3" t="s">
        <v>10637</v>
      </c>
      <c r="F3309" s="357" t="s">
        <v>14747</v>
      </c>
      <c r="I3309" s="190">
        <f t="shared" si="72"/>
        <v>0</v>
      </c>
    </row>
    <row r="3310" spans="1:9" ht="12.75" customHeight="1">
      <c r="A3310" s="2">
        <v>3234</v>
      </c>
      <c r="B3310" s="3" t="s">
        <v>10638</v>
      </c>
      <c r="C3310" s="3" t="s">
        <v>10639</v>
      </c>
      <c r="D3310" s="3" t="s">
        <v>10640</v>
      </c>
      <c r="E3310" s="3" t="s">
        <v>10641</v>
      </c>
      <c r="F3310" s="357" t="s">
        <v>14747</v>
      </c>
      <c r="I3310" s="190">
        <f t="shared" si="72"/>
        <v>0</v>
      </c>
    </row>
    <row r="3311" spans="1:9" ht="12.75" customHeight="1">
      <c r="A3311" s="2">
        <v>3235</v>
      </c>
      <c r="B3311" s="3" t="s">
        <v>10642</v>
      </c>
      <c r="C3311" s="3" t="s">
        <v>10643</v>
      </c>
      <c r="D3311" s="3" t="s">
        <v>10644</v>
      </c>
      <c r="E3311" s="3" t="s">
        <v>10645</v>
      </c>
      <c r="F3311" s="357" t="s">
        <v>14747</v>
      </c>
      <c r="I3311" s="190">
        <f t="shared" si="72"/>
        <v>0</v>
      </c>
    </row>
    <row r="3312" spans="1:9" ht="12.75" customHeight="1">
      <c r="A3312" s="2">
        <v>3236</v>
      </c>
      <c r="B3312" s="3" t="s">
        <v>10646</v>
      </c>
      <c r="C3312" s="3" t="s">
        <v>10647</v>
      </c>
      <c r="D3312" s="3" t="s">
        <v>10648</v>
      </c>
      <c r="E3312" s="3" t="s">
        <v>10649</v>
      </c>
      <c r="F3312" s="357" t="s">
        <v>14747</v>
      </c>
      <c r="I3312" s="190">
        <f t="shared" si="72"/>
        <v>0</v>
      </c>
    </row>
    <row r="3313" spans="1:9" ht="12.75" customHeight="1">
      <c r="A3313" s="2">
        <v>3237</v>
      </c>
      <c r="B3313" s="3" t="s">
        <v>10650</v>
      </c>
      <c r="C3313" s="3" t="s">
        <v>10651</v>
      </c>
      <c r="D3313" s="3" t="s">
        <v>10652</v>
      </c>
      <c r="E3313" s="3" t="s">
        <v>10653</v>
      </c>
      <c r="F3313" s="357" t="s">
        <v>14747</v>
      </c>
      <c r="I3313" s="190">
        <f t="shared" si="72"/>
        <v>0</v>
      </c>
    </row>
    <row r="3314" spans="1:9" ht="12.75" customHeight="1">
      <c r="A3314" s="2">
        <v>3238</v>
      </c>
      <c r="B3314" s="3" t="s">
        <v>10654</v>
      </c>
      <c r="C3314" s="3" t="s">
        <v>10655</v>
      </c>
      <c r="D3314" s="3" t="s">
        <v>10656</v>
      </c>
      <c r="E3314" s="3" t="s">
        <v>10657</v>
      </c>
      <c r="F3314" s="357" t="s">
        <v>14747</v>
      </c>
      <c r="I3314" s="190">
        <f t="shared" si="72"/>
        <v>0</v>
      </c>
    </row>
    <row r="3315" spans="1:9" ht="12.75" customHeight="1">
      <c r="A3315" s="2">
        <v>3239</v>
      </c>
      <c r="B3315" s="3" t="s">
        <v>10658</v>
      </c>
      <c r="C3315" s="3" t="s">
        <v>10659</v>
      </c>
      <c r="D3315" s="3" t="s">
        <v>10660</v>
      </c>
      <c r="E3315" s="3" t="s">
        <v>10661</v>
      </c>
      <c r="F3315" s="357" t="s">
        <v>14747</v>
      </c>
      <c r="I3315" s="190">
        <f t="shared" si="72"/>
        <v>0</v>
      </c>
    </row>
    <row r="3316" spans="1:9" ht="12.75" customHeight="1">
      <c r="A3316" s="2">
        <v>3240</v>
      </c>
      <c r="B3316" s="3" t="s">
        <v>10662</v>
      </c>
      <c r="C3316" s="3" t="s">
        <v>10663</v>
      </c>
      <c r="D3316" s="3" t="s">
        <v>10664</v>
      </c>
      <c r="E3316" s="3" t="s">
        <v>10665</v>
      </c>
      <c r="F3316" s="357" t="s">
        <v>14747</v>
      </c>
      <c r="I3316" s="190">
        <f t="shared" si="72"/>
        <v>0</v>
      </c>
    </row>
    <row r="3317" spans="1:9" ht="12.75" customHeight="1">
      <c r="A3317" s="2">
        <v>3241</v>
      </c>
      <c r="B3317" s="3" t="s">
        <v>10666</v>
      </c>
      <c r="C3317" s="3" t="s">
        <v>10667</v>
      </c>
      <c r="D3317" s="3" t="s">
        <v>10668</v>
      </c>
      <c r="E3317" s="3" t="s">
        <v>10669</v>
      </c>
      <c r="F3317" s="357" t="s">
        <v>14747</v>
      </c>
      <c r="I3317" s="190">
        <f t="shared" si="72"/>
        <v>0</v>
      </c>
    </row>
    <row r="3318" spans="1:9" ht="12.75" customHeight="1">
      <c r="A3318" s="2">
        <v>3242</v>
      </c>
      <c r="B3318" s="3" t="s">
        <v>10670</v>
      </c>
      <c r="C3318" s="3" t="s">
        <v>10671</v>
      </c>
      <c r="D3318" s="3" t="s">
        <v>10672</v>
      </c>
      <c r="E3318" s="3" t="s">
        <v>10673</v>
      </c>
      <c r="F3318" s="357" t="s">
        <v>14747</v>
      </c>
      <c r="I3318" s="190">
        <f t="shared" si="72"/>
        <v>0</v>
      </c>
    </row>
    <row r="3319" spans="1:9" ht="12.75" customHeight="1">
      <c r="A3319" s="2">
        <v>3243</v>
      </c>
      <c r="B3319" s="3" t="s">
        <v>10674</v>
      </c>
      <c r="C3319" s="3" t="s">
        <v>10675</v>
      </c>
      <c r="D3319" s="3" t="s">
        <v>10676</v>
      </c>
      <c r="E3319" s="3" t="s">
        <v>10677</v>
      </c>
      <c r="F3319" s="357" t="s">
        <v>14747</v>
      </c>
      <c r="I3319" s="190">
        <f t="shared" si="72"/>
        <v>0</v>
      </c>
    </row>
    <row r="3320" spans="1:9" ht="12.75" customHeight="1">
      <c r="A3320" s="2">
        <v>3244</v>
      </c>
      <c r="B3320" s="3" t="s">
        <v>10678</v>
      </c>
      <c r="C3320" s="3" t="s">
        <v>10679</v>
      </c>
      <c r="D3320" s="3" t="s">
        <v>10680</v>
      </c>
      <c r="E3320" s="3" t="s">
        <v>10681</v>
      </c>
      <c r="F3320" s="357" t="s">
        <v>14747</v>
      </c>
      <c r="I3320" s="190">
        <f t="shared" si="72"/>
        <v>0</v>
      </c>
    </row>
    <row r="3321" spans="1:9" ht="12.75" customHeight="1">
      <c r="A3321" s="2">
        <v>3245</v>
      </c>
      <c r="B3321" s="3" t="s">
        <v>10682</v>
      </c>
      <c r="C3321" s="3" t="s">
        <v>10683</v>
      </c>
      <c r="D3321" s="3" t="s">
        <v>10684</v>
      </c>
      <c r="E3321" s="3" t="s">
        <v>10685</v>
      </c>
      <c r="F3321" s="357" t="s">
        <v>14747</v>
      </c>
      <c r="I3321" s="190">
        <f t="shared" si="72"/>
        <v>0</v>
      </c>
    </row>
    <row r="3322" spans="1:9" ht="12.75" customHeight="1">
      <c r="A3322" s="2">
        <v>3246</v>
      </c>
      <c r="B3322" s="3" t="s">
        <v>10686</v>
      </c>
      <c r="C3322" s="3" t="s">
        <v>10687</v>
      </c>
      <c r="D3322" s="3" t="s">
        <v>10688</v>
      </c>
      <c r="E3322" s="3" t="s">
        <v>10689</v>
      </c>
      <c r="F3322" s="357" t="s">
        <v>14747</v>
      </c>
      <c r="I3322" s="190">
        <f t="shared" si="72"/>
        <v>0</v>
      </c>
    </row>
    <row r="3323" spans="1:9" ht="12.75" customHeight="1">
      <c r="A3323" s="2">
        <v>3247</v>
      </c>
      <c r="B3323" s="3" t="s">
        <v>10690</v>
      </c>
      <c r="C3323" s="3" t="s">
        <v>10691</v>
      </c>
      <c r="D3323" s="3" t="s">
        <v>10692</v>
      </c>
      <c r="E3323" s="3" t="s">
        <v>10693</v>
      </c>
      <c r="F3323" s="357" t="s">
        <v>14747</v>
      </c>
      <c r="I3323" s="190">
        <f t="shared" si="72"/>
        <v>0</v>
      </c>
    </row>
    <row r="3324" spans="1:9" ht="12.75" customHeight="1">
      <c r="A3324" s="2">
        <v>3248</v>
      </c>
      <c r="B3324" s="3" t="s">
        <v>10694</v>
      </c>
      <c r="C3324" s="3" t="s">
        <v>10695</v>
      </c>
      <c r="D3324" s="3"/>
      <c r="E3324" s="3" t="s">
        <v>10696</v>
      </c>
      <c r="F3324" s="357" t="s">
        <v>14747</v>
      </c>
      <c r="I3324" s="190">
        <f t="shared" si="72"/>
        <v>0</v>
      </c>
    </row>
    <row r="3325" spans="1:9" ht="12.75" customHeight="1">
      <c r="A3325" s="2">
        <v>3249</v>
      </c>
      <c r="B3325" s="3" t="s">
        <v>10697</v>
      </c>
      <c r="C3325" s="3" t="s">
        <v>10698</v>
      </c>
      <c r="D3325" s="3" t="s">
        <v>10699</v>
      </c>
      <c r="E3325" s="3" t="s">
        <v>10700</v>
      </c>
      <c r="F3325" s="357" t="s">
        <v>14747</v>
      </c>
      <c r="I3325" s="190">
        <f t="shared" si="72"/>
        <v>0</v>
      </c>
    </row>
    <row r="3326" spans="1:9" ht="12.75" customHeight="1">
      <c r="A3326" s="2">
        <v>3250</v>
      </c>
      <c r="B3326" s="3" t="s">
        <v>10701</v>
      </c>
      <c r="C3326" s="3" t="s">
        <v>10702</v>
      </c>
      <c r="D3326" s="3" t="s">
        <v>10703</v>
      </c>
      <c r="E3326" s="3" t="s">
        <v>10704</v>
      </c>
      <c r="F3326" s="357" t="s">
        <v>14747</v>
      </c>
      <c r="I3326" s="190">
        <f t="shared" si="72"/>
        <v>0</v>
      </c>
    </row>
    <row r="3327" spans="1:9" ht="12.75" customHeight="1">
      <c r="A3327" s="2">
        <v>3251</v>
      </c>
      <c r="B3327" s="3" t="s">
        <v>10705</v>
      </c>
      <c r="C3327" s="3" t="s">
        <v>10706</v>
      </c>
      <c r="D3327" s="3" t="s">
        <v>10707</v>
      </c>
      <c r="E3327" s="3" t="s">
        <v>10708</v>
      </c>
      <c r="F3327" s="357" t="s">
        <v>14747</v>
      </c>
      <c r="I3327" s="190">
        <f t="shared" si="72"/>
        <v>0</v>
      </c>
    </row>
    <row r="3328" spans="1:9" ht="12.75" customHeight="1">
      <c r="A3328" s="2">
        <v>3252</v>
      </c>
      <c r="B3328" s="3" t="s">
        <v>10709</v>
      </c>
      <c r="C3328" s="3" t="s">
        <v>10710</v>
      </c>
      <c r="D3328" s="3" t="s">
        <v>10711</v>
      </c>
      <c r="E3328" s="3" t="s">
        <v>10712</v>
      </c>
      <c r="F3328" s="357" t="s">
        <v>14747</v>
      </c>
      <c r="I3328" s="190">
        <f t="shared" si="72"/>
        <v>0</v>
      </c>
    </row>
    <row r="3329" spans="1:9" ht="12.75" customHeight="1">
      <c r="A3329" s="2">
        <v>3253</v>
      </c>
      <c r="B3329" s="3" t="s">
        <v>10713</v>
      </c>
      <c r="C3329" s="3" t="s">
        <v>10714</v>
      </c>
      <c r="D3329" s="3" t="s">
        <v>10715</v>
      </c>
      <c r="E3329" s="3" t="s">
        <v>10716</v>
      </c>
      <c r="H3329" s="190">
        <v>0.8</v>
      </c>
      <c r="I3329" s="190">
        <f t="shared" si="72"/>
        <v>0.8</v>
      </c>
    </row>
    <row r="3330" spans="1:9" ht="12.75" customHeight="1">
      <c r="A3330" s="2">
        <v>3254</v>
      </c>
      <c r="B3330" s="3" t="s">
        <v>10717</v>
      </c>
      <c r="C3330" s="3" t="s">
        <v>10718</v>
      </c>
      <c r="D3330" s="3" t="s">
        <v>10719</v>
      </c>
      <c r="E3330" s="3" t="s">
        <v>10720</v>
      </c>
      <c r="F3330" s="357" t="s">
        <v>14747</v>
      </c>
      <c r="I3330" s="190">
        <f t="shared" si="72"/>
        <v>0</v>
      </c>
    </row>
    <row r="3331" spans="1:9" ht="12.75" customHeight="1">
      <c r="A3331" s="2">
        <v>3255</v>
      </c>
      <c r="B3331" s="3" t="s">
        <v>10721</v>
      </c>
      <c r="C3331" s="3" t="s">
        <v>10722</v>
      </c>
      <c r="D3331" s="3" t="s">
        <v>10723</v>
      </c>
      <c r="E3331" s="3" t="s">
        <v>10724</v>
      </c>
      <c r="F3331" s="357" t="s">
        <v>14747</v>
      </c>
      <c r="I3331" s="190">
        <f t="shared" si="72"/>
        <v>0</v>
      </c>
    </row>
    <row r="3332" spans="1:9" ht="12.75" customHeight="1">
      <c r="A3332" s="2">
        <v>3256</v>
      </c>
      <c r="B3332" s="3" t="s">
        <v>10725</v>
      </c>
      <c r="C3332" s="3" t="s">
        <v>10726</v>
      </c>
      <c r="D3332" s="3" t="s">
        <v>10727</v>
      </c>
      <c r="E3332" s="3" t="s">
        <v>10728</v>
      </c>
      <c r="H3332" s="190">
        <v>2.29</v>
      </c>
      <c r="I3332" s="190">
        <f t="shared" si="72"/>
        <v>2.29</v>
      </c>
    </row>
    <row r="3333" spans="1:9" ht="12.75" customHeight="1">
      <c r="A3333" s="2">
        <v>3257</v>
      </c>
      <c r="B3333" s="3" t="s">
        <v>10729</v>
      </c>
      <c r="C3333" s="3" t="s">
        <v>10730</v>
      </c>
      <c r="D3333" s="3" t="s">
        <v>10731</v>
      </c>
      <c r="E3333" s="3" t="s">
        <v>10732</v>
      </c>
      <c r="F3333" s="357" t="s">
        <v>14747</v>
      </c>
      <c r="I3333" s="190">
        <f t="shared" si="72"/>
        <v>0</v>
      </c>
    </row>
    <row r="3334" spans="1:9" ht="12.75" customHeight="1">
      <c r="A3334" s="2">
        <v>3258</v>
      </c>
      <c r="B3334" s="3" t="s">
        <v>10733</v>
      </c>
      <c r="C3334" s="3" t="s">
        <v>14228</v>
      </c>
      <c r="D3334" s="3" t="s">
        <v>14229</v>
      </c>
      <c r="E3334" s="3" t="s">
        <v>14230</v>
      </c>
      <c r="F3334" s="357" t="s">
        <v>14747</v>
      </c>
      <c r="I3334" s="190">
        <f t="shared" si="72"/>
        <v>0</v>
      </c>
    </row>
    <row r="3335" spans="1:9" ht="12.75" customHeight="1">
      <c r="A3335" s="2">
        <v>3259</v>
      </c>
      <c r="B3335" s="3" t="s">
        <v>14231</v>
      </c>
      <c r="C3335" s="3" t="s">
        <v>14232</v>
      </c>
      <c r="D3335" s="3" t="s">
        <v>14233</v>
      </c>
      <c r="E3335" s="3" t="s">
        <v>14234</v>
      </c>
      <c r="F3335" s="357" t="s">
        <v>14747</v>
      </c>
      <c r="I3335" s="190">
        <f t="shared" si="72"/>
        <v>0</v>
      </c>
    </row>
    <row r="3336" spans="1:9" ht="12.75" customHeight="1">
      <c r="A3336" s="2">
        <v>3260</v>
      </c>
      <c r="B3336" s="3" t="s">
        <v>14235</v>
      </c>
      <c r="C3336" s="3" t="s">
        <v>14236</v>
      </c>
      <c r="D3336" s="3"/>
      <c r="E3336" s="3" t="s">
        <v>14237</v>
      </c>
      <c r="F3336" s="357" t="s">
        <v>14747</v>
      </c>
      <c r="I3336" s="190">
        <f t="shared" si="72"/>
        <v>0</v>
      </c>
    </row>
    <row r="3337" spans="1:9" ht="12.75" customHeight="1">
      <c r="A3337" s="2">
        <v>3261</v>
      </c>
      <c r="B3337" s="3" t="s">
        <v>14238</v>
      </c>
      <c r="C3337" s="3" t="s">
        <v>14239</v>
      </c>
      <c r="D3337" s="3"/>
      <c r="E3337" s="3" t="s">
        <v>14240</v>
      </c>
      <c r="F3337" s="357" t="s">
        <v>14747</v>
      </c>
      <c r="I3337" s="190">
        <f t="shared" si="72"/>
        <v>0</v>
      </c>
    </row>
    <row r="3338" spans="1:9" ht="12.75" customHeight="1">
      <c r="B3338" s="3" t="s">
        <v>15135</v>
      </c>
      <c r="C3338" s="3" t="s">
        <v>14239</v>
      </c>
      <c r="D3338" s="3" t="s">
        <v>15136</v>
      </c>
      <c r="E3338" s="3" t="s">
        <v>2651</v>
      </c>
      <c r="F3338" s="685" t="s">
        <v>14747</v>
      </c>
      <c r="I3338" s="190">
        <f t="shared" si="72"/>
        <v>0</v>
      </c>
    </row>
    <row r="3339" spans="1:9" ht="12.75" customHeight="1">
      <c r="A3339" s="2">
        <v>3262</v>
      </c>
      <c r="B3339" s="3" t="s">
        <v>14241</v>
      </c>
      <c r="C3339" s="3" t="s">
        <v>14242</v>
      </c>
      <c r="D3339" s="3" t="s">
        <v>14243</v>
      </c>
      <c r="E3339" s="3" t="s">
        <v>14244</v>
      </c>
      <c r="F3339" s="357" t="s">
        <v>14747</v>
      </c>
      <c r="I3339" s="190">
        <f t="shared" si="72"/>
        <v>0</v>
      </c>
    </row>
    <row r="3340" spans="1:9" ht="12.75" customHeight="1">
      <c r="B3340" s="3" t="s">
        <v>15137</v>
      </c>
      <c r="C3340" s="3" t="s">
        <v>14239</v>
      </c>
      <c r="D3340" s="3" t="s">
        <v>12400</v>
      </c>
      <c r="E3340" s="3" t="s">
        <v>2651</v>
      </c>
      <c r="H3340" s="190">
        <v>4.5</v>
      </c>
      <c r="I3340" s="190">
        <f t="shared" si="72"/>
        <v>4.5</v>
      </c>
    </row>
    <row r="3341" spans="1:9" ht="12.75" customHeight="1">
      <c r="A3341" s="2">
        <v>3263</v>
      </c>
      <c r="B3341" s="3" t="s">
        <v>14245</v>
      </c>
      <c r="C3341" s="3" t="s">
        <v>14246</v>
      </c>
      <c r="D3341" s="3" t="s">
        <v>14247</v>
      </c>
      <c r="E3341" s="3" t="s">
        <v>14248</v>
      </c>
      <c r="H3341" s="190">
        <v>3.6</v>
      </c>
      <c r="I3341" s="190">
        <f t="shared" si="72"/>
        <v>3.6</v>
      </c>
    </row>
    <row r="3342" spans="1:9" ht="12.75" customHeight="1">
      <c r="A3342" s="2">
        <v>3264</v>
      </c>
      <c r="B3342" s="3" t="s">
        <v>14249</v>
      </c>
      <c r="C3342" s="3" t="s">
        <v>14250</v>
      </c>
      <c r="D3342" s="3" t="s">
        <v>14251</v>
      </c>
      <c r="E3342" s="3" t="s">
        <v>14252</v>
      </c>
      <c r="F3342" s="357" t="s">
        <v>14747</v>
      </c>
      <c r="I3342" s="190">
        <f t="shared" si="72"/>
        <v>0</v>
      </c>
    </row>
    <row r="3343" spans="1:9" ht="12.75" customHeight="1">
      <c r="A3343" s="2">
        <v>3265</v>
      </c>
      <c r="B3343" s="3" t="s">
        <v>14253</v>
      </c>
      <c r="C3343" s="3" t="s">
        <v>14254</v>
      </c>
      <c r="D3343" s="3" t="s">
        <v>14255</v>
      </c>
      <c r="E3343" s="3" t="s">
        <v>14256</v>
      </c>
      <c r="F3343" s="357" t="s">
        <v>14747</v>
      </c>
      <c r="I3343" s="190">
        <f t="shared" si="72"/>
        <v>0</v>
      </c>
    </row>
    <row r="3344" spans="1:9" ht="12.75" customHeight="1">
      <c r="A3344" s="2">
        <v>3266</v>
      </c>
      <c r="B3344" s="3" t="s">
        <v>14257</v>
      </c>
      <c r="C3344" s="3" t="s">
        <v>14258</v>
      </c>
      <c r="D3344" s="3" t="s">
        <v>14259</v>
      </c>
      <c r="E3344" s="3" t="s">
        <v>14260</v>
      </c>
      <c r="F3344" s="357" t="s">
        <v>14747</v>
      </c>
      <c r="I3344" s="190">
        <f t="shared" si="72"/>
        <v>0</v>
      </c>
    </row>
    <row r="3345" spans="1:10" ht="12.75" customHeight="1">
      <c r="A3345" s="2">
        <v>3267</v>
      </c>
      <c r="B3345" s="3" t="s">
        <v>14261</v>
      </c>
      <c r="C3345" s="3" t="s">
        <v>14262</v>
      </c>
      <c r="D3345" s="3" t="s">
        <v>14263</v>
      </c>
      <c r="E3345" s="3" t="s">
        <v>14264</v>
      </c>
      <c r="H3345" s="190">
        <v>4.6900000000000004</v>
      </c>
      <c r="I3345" s="190">
        <f t="shared" si="72"/>
        <v>4.6900000000000004</v>
      </c>
      <c r="J3345" s="683" t="s">
        <v>410</v>
      </c>
    </row>
    <row r="3346" spans="1:10" ht="12.75" customHeight="1">
      <c r="A3346" s="2">
        <v>3268</v>
      </c>
      <c r="B3346" s="3" t="s">
        <v>14265</v>
      </c>
      <c r="C3346" s="3" t="s">
        <v>14266</v>
      </c>
      <c r="D3346" s="3" t="s">
        <v>14267</v>
      </c>
      <c r="E3346" s="3" t="s">
        <v>14268</v>
      </c>
      <c r="F3346" s="357" t="s">
        <v>14747</v>
      </c>
      <c r="I3346" s="190">
        <f t="shared" si="72"/>
        <v>0</v>
      </c>
    </row>
    <row r="3347" spans="1:10" ht="12.75" customHeight="1">
      <c r="A3347" s="2">
        <v>3269</v>
      </c>
      <c r="B3347" s="3" t="s">
        <v>14269</v>
      </c>
      <c r="C3347" s="3" t="s">
        <v>14270</v>
      </c>
      <c r="D3347" s="3" t="s">
        <v>14271</v>
      </c>
      <c r="E3347" s="3" t="s">
        <v>14272</v>
      </c>
      <c r="H3347" s="190">
        <v>5.53</v>
      </c>
      <c r="I3347" s="190">
        <f t="shared" si="72"/>
        <v>5.53</v>
      </c>
      <c r="J3347" s="683" t="s">
        <v>410</v>
      </c>
    </row>
    <row r="3348" spans="1:10" ht="12.75" customHeight="1">
      <c r="A3348" s="2">
        <v>3270</v>
      </c>
      <c r="B3348" s="3" t="s">
        <v>14273</v>
      </c>
      <c r="C3348" s="3" t="s">
        <v>14274</v>
      </c>
      <c r="D3348" s="3" t="s">
        <v>14598</v>
      </c>
      <c r="E3348" s="3" t="s">
        <v>14599</v>
      </c>
      <c r="F3348" s="357" t="s">
        <v>14747</v>
      </c>
      <c r="I3348" s="190">
        <f t="shared" si="72"/>
        <v>0</v>
      </c>
    </row>
    <row r="3349" spans="1:10" ht="12.75" customHeight="1">
      <c r="A3349" s="2">
        <v>3271</v>
      </c>
      <c r="B3349" s="3" t="s">
        <v>14600</v>
      </c>
      <c r="C3349" s="3" t="s">
        <v>14601</v>
      </c>
      <c r="D3349" s="3" t="s">
        <v>14602</v>
      </c>
      <c r="E3349" s="3" t="s">
        <v>14603</v>
      </c>
      <c r="H3349" s="190">
        <v>5.81</v>
      </c>
      <c r="I3349" s="190">
        <f t="shared" si="72"/>
        <v>5.81</v>
      </c>
      <c r="J3349" s="683" t="s">
        <v>410</v>
      </c>
    </row>
    <row r="3350" spans="1:10" ht="12.75" customHeight="1">
      <c r="A3350" s="2">
        <v>3272</v>
      </c>
      <c r="B3350" s="3" t="s">
        <v>14604</v>
      </c>
      <c r="C3350" s="3" t="s">
        <v>14605</v>
      </c>
      <c r="D3350" s="3" t="s">
        <v>14606</v>
      </c>
      <c r="E3350" s="3" t="s">
        <v>14607</v>
      </c>
      <c r="F3350" s="357" t="s">
        <v>14747</v>
      </c>
      <c r="I3350" s="190">
        <f t="shared" si="72"/>
        <v>0</v>
      </c>
    </row>
    <row r="3351" spans="1:10" ht="12.75" customHeight="1">
      <c r="A3351" s="2">
        <v>3273</v>
      </c>
      <c r="B3351" s="3" t="s">
        <v>14608</v>
      </c>
      <c r="C3351" s="3" t="s">
        <v>14609</v>
      </c>
      <c r="D3351" s="3" t="s">
        <v>14610</v>
      </c>
      <c r="E3351" s="3" t="s">
        <v>14611</v>
      </c>
      <c r="F3351" s="357" t="s">
        <v>14747</v>
      </c>
      <c r="I3351" s="190">
        <f t="shared" si="72"/>
        <v>0</v>
      </c>
    </row>
    <row r="3352" spans="1:10" ht="12.75" customHeight="1">
      <c r="A3352" s="2">
        <v>3274</v>
      </c>
      <c r="B3352" s="3" t="s">
        <v>14612</v>
      </c>
      <c r="C3352" s="3" t="s">
        <v>14613</v>
      </c>
      <c r="D3352" s="3" t="s">
        <v>14614</v>
      </c>
      <c r="E3352" s="3" t="s">
        <v>14615</v>
      </c>
      <c r="F3352" s="685" t="s">
        <v>14747</v>
      </c>
      <c r="H3352" s="190">
        <v>7.8</v>
      </c>
      <c r="I3352" s="190">
        <f t="shared" si="72"/>
        <v>0</v>
      </c>
    </row>
    <row r="3353" spans="1:10" ht="12.75" customHeight="1">
      <c r="A3353" s="2">
        <v>3275</v>
      </c>
      <c r="B3353" s="3" t="s">
        <v>14616</v>
      </c>
      <c r="C3353" s="3" t="s">
        <v>14617</v>
      </c>
      <c r="D3353" s="3" t="s">
        <v>14618</v>
      </c>
      <c r="E3353" s="3" t="s">
        <v>14619</v>
      </c>
      <c r="F3353" s="357" t="s">
        <v>14747</v>
      </c>
      <c r="I3353" s="190">
        <f t="shared" si="72"/>
        <v>0</v>
      </c>
    </row>
    <row r="3354" spans="1:10" ht="12.75" customHeight="1">
      <c r="A3354" s="2">
        <v>3276</v>
      </c>
      <c r="B3354" s="3" t="s">
        <v>14620</v>
      </c>
      <c r="C3354" s="3" t="s">
        <v>14621</v>
      </c>
      <c r="D3354" s="3" t="s">
        <v>14622</v>
      </c>
      <c r="E3354" s="3" t="s">
        <v>14623</v>
      </c>
      <c r="F3354" s="685" t="s">
        <v>14747</v>
      </c>
      <c r="H3354" s="190">
        <v>9.91</v>
      </c>
      <c r="I3354" s="190">
        <f t="shared" si="72"/>
        <v>0</v>
      </c>
      <c r="J3354" s="683" t="s">
        <v>410</v>
      </c>
    </row>
    <row r="3355" spans="1:10" ht="12.75" customHeight="1">
      <c r="A3355" s="2">
        <v>3277</v>
      </c>
      <c r="B3355" s="3" t="s">
        <v>14624</v>
      </c>
      <c r="C3355" s="3" t="s">
        <v>14625</v>
      </c>
      <c r="D3355" s="3" t="s">
        <v>14626</v>
      </c>
      <c r="E3355" s="3" t="s">
        <v>14627</v>
      </c>
      <c r="F3355" s="357" t="s">
        <v>14747</v>
      </c>
      <c r="I3355" s="190">
        <f t="shared" si="72"/>
        <v>0</v>
      </c>
    </row>
    <row r="3356" spans="1:10" ht="12.75" customHeight="1">
      <c r="A3356" s="2">
        <v>3278</v>
      </c>
      <c r="B3356" s="3" t="s">
        <v>14628</v>
      </c>
      <c r="C3356" s="3" t="s">
        <v>14629</v>
      </c>
      <c r="D3356" s="3" t="s">
        <v>14630</v>
      </c>
      <c r="E3356" s="3" t="s">
        <v>14631</v>
      </c>
      <c r="F3356" s="357" t="s">
        <v>14747</v>
      </c>
      <c r="I3356" s="190">
        <f t="shared" si="72"/>
        <v>0</v>
      </c>
    </row>
    <row r="3357" spans="1:10" ht="12.75" customHeight="1">
      <c r="A3357" s="2">
        <v>3279</v>
      </c>
      <c r="B3357" s="3" t="s">
        <v>14632</v>
      </c>
      <c r="C3357" s="3" t="s">
        <v>14633</v>
      </c>
      <c r="D3357" s="3" t="s">
        <v>14634</v>
      </c>
      <c r="E3357" s="3" t="s">
        <v>14635</v>
      </c>
      <c r="F3357" s="685" t="s">
        <v>14747</v>
      </c>
      <c r="H3357" s="190">
        <v>14.74</v>
      </c>
      <c r="I3357" s="190">
        <f t="shared" si="72"/>
        <v>0</v>
      </c>
      <c r="J3357" s="683" t="s">
        <v>410</v>
      </c>
    </row>
    <row r="3358" spans="1:10" ht="12.75" customHeight="1">
      <c r="A3358" s="2">
        <v>3280</v>
      </c>
      <c r="B3358" s="3" t="s">
        <v>14636</v>
      </c>
      <c r="C3358" s="3" t="s">
        <v>14637</v>
      </c>
      <c r="D3358" s="3" t="s">
        <v>14638</v>
      </c>
      <c r="E3358" s="3" t="s">
        <v>14639</v>
      </c>
      <c r="F3358" s="357" t="s">
        <v>14747</v>
      </c>
      <c r="I3358" s="190">
        <f t="shared" si="72"/>
        <v>0</v>
      </c>
    </row>
    <row r="3359" spans="1:10" ht="12.75" customHeight="1">
      <c r="A3359" s="2">
        <v>3281</v>
      </c>
      <c r="B3359" s="3" t="s">
        <v>14640</v>
      </c>
      <c r="C3359" s="3" t="s">
        <v>14641</v>
      </c>
      <c r="D3359" s="3" t="s">
        <v>14642</v>
      </c>
      <c r="E3359" s="3" t="s">
        <v>14643</v>
      </c>
      <c r="F3359" s="357" t="s">
        <v>14747</v>
      </c>
      <c r="I3359" s="190">
        <f t="shared" si="72"/>
        <v>0</v>
      </c>
    </row>
    <row r="3360" spans="1:10" ht="12.75" customHeight="1">
      <c r="A3360" s="2">
        <v>3282</v>
      </c>
      <c r="B3360" s="3" t="s">
        <v>14644</v>
      </c>
      <c r="C3360" s="3" t="s">
        <v>14645</v>
      </c>
      <c r="D3360" s="3" t="s">
        <v>14646</v>
      </c>
      <c r="E3360" s="3" t="s">
        <v>14647</v>
      </c>
      <c r="F3360" s="357" t="s">
        <v>14747</v>
      </c>
      <c r="I3360" s="190">
        <f t="shared" si="72"/>
        <v>0</v>
      </c>
    </row>
    <row r="3361" spans="1:9" ht="12.75" customHeight="1">
      <c r="A3361" s="2">
        <v>3283</v>
      </c>
      <c r="B3361" s="3" t="s">
        <v>14648</v>
      </c>
      <c r="C3361" s="3" t="s">
        <v>14649</v>
      </c>
      <c r="D3361" s="3" t="s">
        <v>14650</v>
      </c>
      <c r="E3361" s="3" t="s">
        <v>14651</v>
      </c>
      <c r="F3361" s="357" t="s">
        <v>14747</v>
      </c>
      <c r="I3361" s="190">
        <f t="shared" si="72"/>
        <v>0</v>
      </c>
    </row>
    <row r="3362" spans="1:9" ht="12.75" customHeight="1">
      <c r="A3362" s="2">
        <v>3284</v>
      </c>
      <c r="B3362" s="3" t="s">
        <v>14652</v>
      </c>
      <c r="C3362" s="3" t="s">
        <v>14653</v>
      </c>
      <c r="D3362" s="3"/>
      <c r="E3362" s="3" t="s">
        <v>14654</v>
      </c>
      <c r="F3362" s="357" t="s">
        <v>14747</v>
      </c>
      <c r="I3362" s="190">
        <f t="shared" si="72"/>
        <v>0</v>
      </c>
    </row>
    <row r="3363" spans="1:9" ht="12.75" customHeight="1">
      <c r="B3363" s="3" t="s">
        <v>15140</v>
      </c>
      <c r="C3363" s="3" t="s">
        <v>14653</v>
      </c>
      <c r="D3363" s="3" t="s">
        <v>15141</v>
      </c>
      <c r="E3363" s="3" t="s">
        <v>2651</v>
      </c>
      <c r="H3363" s="190">
        <v>5.0999999999999996</v>
      </c>
      <c r="I3363" s="190">
        <f t="shared" si="72"/>
        <v>5.0999999999999996</v>
      </c>
    </row>
    <row r="3364" spans="1:9" ht="12.75" customHeight="1">
      <c r="A3364" s="2">
        <v>3285</v>
      </c>
      <c r="B3364" s="3" t="s">
        <v>14655</v>
      </c>
      <c r="C3364" s="3" t="s">
        <v>14656</v>
      </c>
      <c r="D3364" s="3" t="s">
        <v>14657</v>
      </c>
      <c r="E3364" s="3" t="s">
        <v>14658</v>
      </c>
      <c r="F3364" s="685" t="s">
        <v>14747</v>
      </c>
      <c r="G3364" s="190">
        <f>SIDERINOX!AH45</f>
        <v>4.548744941837656</v>
      </c>
      <c r="H3364" s="190">
        <v>1.2</v>
      </c>
      <c r="I3364" s="190">
        <f t="shared" si="72"/>
        <v>0</v>
      </c>
    </row>
    <row r="3365" spans="1:9" ht="12.75" customHeight="1">
      <c r="B3365" s="3" t="s">
        <v>15142</v>
      </c>
      <c r="C3365" s="3" t="s">
        <v>14653</v>
      </c>
      <c r="D3365" s="3" t="s">
        <v>15143</v>
      </c>
      <c r="E3365" s="3" t="s">
        <v>2651</v>
      </c>
      <c r="F3365" s="685"/>
      <c r="H3365" s="190">
        <v>5.3</v>
      </c>
      <c r="I3365" s="190">
        <f t="shared" si="72"/>
        <v>5.3</v>
      </c>
    </row>
    <row r="3366" spans="1:9" ht="12.75" customHeight="1">
      <c r="A3366" s="2">
        <v>3286</v>
      </c>
      <c r="B3366" s="3" t="s">
        <v>14659</v>
      </c>
      <c r="C3366" s="3" t="s">
        <v>14660</v>
      </c>
      <c r="D3366" s="3" t="s">
        <v>14661</v>
      </c>
      <c r="E3366" s="3" t="s">
        <v>14662</v>
      </c>
      <c r="F3366" s="357" t="s">
        <v>14747</v>
      </c>
      <c r="I3366" s="190">
        <f t="shared" si="72"/>
        <v>0</v>
      </c>
    </row>
    <row r="3367" spans="1:9" ht="12.75" customHeight="1">
      <c r="B3367" s="3" t="s">
        <v>15144</v>
      </c>
      <c r="C3367" s="3" t="s">
        <v>14653</v>
      </c>
      <c r="D3367" s="3" t="s">
        <v>2839</v>
      </c>
      <c r="E3367" s="3" t="s">
        <v>2651</v>
      </c>
      <c r="F3367" s="685" t="s">
        <v>14747</v>
      </c>
      <c r="H3367" s="190">
        <v>6.3</v>
      </c>
      <c r="I3367" s="190">
        <f t="shared" si="72"/>
        <v>0</v>
      </c>
    </row>
    <row r="3368" spans="1:9" ht="12.75" customHeight="1">
      <c r="A3368" s="2">
        <v>3287</v>
      </c>
      <c r="B3368" s="3" t="s">
        <v>14663</v>
      </c>
      <c r="C3368" s="3" t="s">
        <v>14664</v>
      </c>
      <c r="D3368" s="3" t="s">
        <v>14665</v>
      </c>
      <c r="E3368" s="3" t="s">
        <v>14666</v>
      </c>
      <c r="F3368" s="357" t="s">
        <v>14747</v>
      </c>
      <c r="I3368" s="190">
        <f t="shared" si="72"/>
        <v>0</v>
      </c>
    </row>
    <row r="3369" spans="1:9" ht="12.75" customHeight="1">
      <c r="A3369" s="2">
        <v>3288</v>
      </c>
      <c r="B3369" s="3" t="s">
        <v>14667</v>
      </c>
      <c r="C3369" s="3" t="s">
        <v>14668</v>
      </c>
      <c r="D3369" s="3" t="s">
        <v>14669</v>
      </c>
      <c r="E3369" s="3" t="s">
        <v>14670</v>
      </c>
      <c r="F3369" s="357" t="s">
        <v>14747</v>
      </c>
      <c r="I3369" s="190">
        <f t="shared" si="72"/>
        <v>0</v>
      </c>
    </row>
    <row r="3370" spans="1:9" ht="12.75" customHeight="1">
      <c r="A3370" s="2">
        <v>3289</v>
      </c>
      <c r="B3370" s="3" t="s">
        <v>14671</v>
      </c>
      <c r="C3370" s="3" t="s">
        <v>14672</v>
      </c>
      <c r="D3370" s="3" t="s">
        <v>14673</v>
      </c>
      <c r="E3370" s="3" t="s">
        <v>14674</v>
      </c>
      <c r="H3370" s="190">
        <v>6.2</v>
      </c>
      <c r="I3370" s="190">
        <f t="shared" si="72"/>
        <v>6.2</v>
      </c>
    </row>
    <row r="3371" spans="1:9" ht="12.75" customHeight="1">
      <c r="A3371" s="2">
        <v>3290</v>
      </c>
      <c r="B3371" s="3" t="s">
        <v>14675</v>
      </c>
      <c r="C3371" s="3" t="s">
        <v>14676</v>
      </c>
      <c r="D3371" s="3" t="s">
        <v>14677</v>
      </c>
      <c r="E3371" s="3" t="s">
        <v>14678</v>
      </c>
      <c r="F3371" s="357" t="s">
        <v>14747</v>
      </c>
      <c r="I3371" s="190">
        <f t="shared" si="72"/>
        <v>0</v>
      </c>
    </row>
    <row r="3372" spans="1:9" ht="12.75" customHeight="1">
      <c r="A3372" s="2">
        <v>3291</v>
      </c>
      <c r="B3372" s="3" t="s">
        <v>14679</v>
      </c>
      <c r="C3372" s="3" t="s">
        <v>14680</v>
      </c>
      <c r="D3372" s="3" t="s">
        <v>14681</v>
      </c>
      <c r="E3372" s="3" t="s">
        <v>14682</v>
      </c>
      <c r="H3372" s="190">
        <v>6.3</v>
      </c>
      <c r="I3372" s="190">
        <f t="shared" si="72"/>
        <v>6.3</v>
      </c>
    </row>
    <row r="3373" spans="1:9" ht="12.75" customHeight="1">
      <c r="A3373" s="2">
        <v>3292</v>
      </c>
      <c r="B3373" s="3" t="s">
        <v>14683</v>
      </c>
      <c r="C3373" s="3" t="s">
        <v>14684</v>
      </c>
      <c r="D3373" s="3" t="s">
        <v>14685</v>
      </c>
      <c r="E3373" s="3" t="s">
        <v>14686</v>
      </c>
      <c r="F3373" s="685" t="s">
        <v>14747</v>
      </c>
      <c r="G3373" s="190">
        <f>SIDERINOX!AH123</f>
        <v>13.071218640000001</v>
      </c>
      <c r="H3373" s="190">
        <v>2.6</v>
      </c>
      <c r="I3373" s="190">
        <f t="shared" si="72"/>
        <v>0</v>
      </c>
    </row>
    <row r="3374" spans="1:9" ht="12.75" customHeight="1">
      <c r="A3374" s="2">
        <v>3293</v>
      </c>
      <c r="B3374" s="3" t="s">
        <v>14687</v>
      </c>
      <c r="C3374" s="3" t="s">
        <v>14688</v>
      </c>
      <c r="D3374" s="3" t="s">
        <v>14689</v>
      </c>
      <c r="E3374" s="3" t="s">
        <v>14690</v>
      </c>
      <c r="F3374" s="357" t="s">
        <v>14747</v>
      </c>
      <c r="I3374" s="190">
        <f t="shared" ref="I3374:I3439" si="73">IF(F3374="KZ",0,G3374+H3374)</f>
        <v>0</v>
      </c>
    </row>
    <row r="3375" spans="1:9" ht="12.75" customHeight="1">
      <c r="A3375" s="2">
        <v>3294</v>
      </c>
      <c r="B3375" s="3" t="s">
        <v>14691</v>
      </c>
      <c r="C3375" s="3" t="s">
        <v>14692</v>
      </c>
      <c r="D3375" s="3" t="s">
        <v>14693</v>
      </c>
      <c r="E3375" s="3" t="s">
        <v>14694</v>
      </c>
      <c r="F3375" s="357" t="s">
        <v>14747</v>
      </c>
      <c r="I3375" s="190">
        <f t="shared" si="73"/>
        <v>0</v>
      </c>
    </row>
    <row r="3376" spans="1:9" ht="12.75" customHeight="1">
      <c r="A3376" s="2">
        <v>3295</v>
      </c>
      <c r="B3376" s="3" t="s">
        <v>14695</v>
      </c>
      <c r="C3376" s="3" t="s">
        <v>14696</v>
      </c>
      <c r="D3376" s="3" t="s">
        <v>14697</v>
      </c>
      <c r="E3376" s="3" t="s">
        <v>14698</v>
      </c>
      <c r="F3376" s="357" t="s">
        <v>14747</v>
      </c>
      <c r="I3376" s="190">
        <f t="shared" si="73"/>
        <v>0</v>
      </c>
    </row>
    <row r="3377" spans="1:10" ht="12.75" customHeight="1">
      <c r="A3377" s="2">
        <v>3296</v>
      </c>
      <c r="B3377" s="3" t="s">
        <v>14699</v>
      </c>
      <c r="C3377" s="3" t="s">
        <v>14700</v>
      </c>
      <c r="D3377" s="3"/>
      <c r="E3377" s="3" t="s">
        <v>14701</v>
      </c>
      <c r="F3377" s="357" t="s">
        <v>14747</v>
      </c>
      <c r="I3377" s="190">
        <f t="shared" si="73"/>
        <v>0</v>
      </c>
    </row>
    <row r="3378" spans="1:10" ht="12.75" customHeight="1">
      <c r="A3378" s="2">
        <v>3297</v>
      </c>
      <c r="B3378" s="3" t="s">
        <v>14702</v>
      </c>
      <c r="C3378" s="3" t="s">
        <v>12262</v>
      </c>
      <c r="D3378" s="3" t="s">
        <v>12263</v>
      </c>
      <c r="E3378" s="3" t="s">
        <v>12264</v>
      </c>
      <c r="F3378" s="357" t="s">
        <v>14747</v>
      </c>
      <c r="I3378" s="190">
        <f t="shared" si="73"/>
        <v>0</v>
      </c>
    </row>
    <row r="3379" spans="1:10" ht="12.75" customHeight="1">
      <c r="A3379" s="2">
        <v>3298</v>
      </c>
      <c r="B3379" s="3" t="s">
        <v>12265</v>
      </c>
      <c r="C3379" s="3" t="s">
        <v>12266</v>
      </c>
      <c r="D3379" s="3" t="s">
        <v>12267</v>
      </c>
      <c r="E3379" s="3" t="s">
        <v>12268</v>
      </c>
      <c r="F3379" s="357" t="s">
        <v>14747</v>
      </c>
      <c r="I3379" s="190">
        <f t="shared" si="73"/>
        <v>0</v>
      </c>
    </row>
    <row r="3380" spans="1:10" ht="12.75" customHeight="1">
      <c r="A3380" s="2">
        <v>3299</v>
      </c>
      <c r="B3380" s="3" t="s">
        <v>12269</v>
      </c>
      <c r="C3380" s="3" t="s">
        <v>12270</v>
      </c>
      <c r="D3380" s="3"/>
      <c r="E3380" s="3" t="s">
        <v>12271</v>
      </c>
      <c r="F3380" s="357" t="s">
        <v>14747</v>
      </c>
      <c r="I3380" s="190">
        <f t="shared" si="73"/>
        <v>0</v>
      </c>
    </row>
    <row r="3381" spans="1:10" ht="12.75" customHeight="1">
      <c r="A3381" s="2">
        <v>3300</v>
      </c>
      <c r="B3381" s="3" t="s">
        <v>12272</v>
      </c>
      <c r="C3381" s="3" t="s">
        <v>12273</v>
      </c>
      <c r="D3381" s="3"/>
      <c r="E3381" s="3" t="s">
        <v>12274</v>
      </c>
      <c r="F3381" s="357" t="s">
        <v>14747</v>
      </c>
      <c r="I3381" s="190">
        <f t="shared" si="73"/>
        <v>0</v>
      </c>
    </row>
    <row r="3382" spans="1:10" ht="12.75" customHeight="1">
      <c r="A3382" s="2">
        <v>3301</v>
      </c>
      <c r="B3382" s="3" t="s">
        <v>12275</v>
      </c>
      <c r="C3382" s="3" t="s">
        <v>12276</v>
      </c>
      <c r="D3382" s="3" t="s">
        <v>12277</v>
      </c>
      <c r="E3382" s="3" t="s">
        <v>12278</v>
      </c>
      <c r="F3382" s="357" t="s">
        <v>14747</v>
      </c>
      <c r="I3382" s="190">
        <f t="shared" si="73"/>
        <v>0</v>
      </c>
    </row>
    <row r="3383" spans="1:10" ht="12.75" customHeight="1">
      <c r="A3383" s="2">
        <v>3302</v>
      </c>
      <c r="B3383" s="3" t="s">
        <v>12279</v>
      </c>
      <c r="C3383" s="3" t="s">
        <v>12280</v>
      </c>
      <c r="D3383" s="3" t="s">
        <v>12281</v>
      </c>
      <c r="E3383" s="3" t="s">
        <v>12282</v>
      </c>
      <c r="H3383" s="190">
        <v>5</v>
      </c>
      <c r="I3383" s="190">
        <f t="shared" si="73"/>
        <v>5</v>
      </c>
    </row>
    <row r="3384" spans="1:10" ht="12.75" customHeight="1">
      <c r="A3384" s="2">
        <v>3303</v>
      </c>
      <c r="B3384" s="3" t="s">
        <v>12283</v>
      </c>
      <c r="C3384" s="3" t="s">
        <v>12284</v>
      </c>
      <c r="D3384" s="3" t="s">
        <v>12285</v>
      </c>
      <c r="E3384" s="3" t="s">
        <v>12286</v>
      </c>
      <c r="F3384" s="357" t="s">
        <v>14747</v>
      </c>
      <c r="I3384" s="190">
        <f t="shared" si="73"/>
        <v>0</v>
      </c>
    </row>
    <row r="3385" spans="1:10" ht="12.75" customHeight="1">
      <c r="A3385" s="2">
        <v>3304</v>
      </c>
      <c r="B3385" s="3" t="s">
        <v>12287</v>
      </c>
      <c r="C3385" s="3" t="s">
        <v>12288</v>
      </c>
      <c r="D3385" s="3" t="s">
        <v>12289</v>
      </c>
      <c r="E3385" s="3" t="s">
        <v>12290</v>
      </c>
      <c r="F3385" s="357" t="s">
        <v>14747</v>
      </c>
      <c r="I3385" s="190">
        <f t="shared" si="73"/>
        <v>0</v>
      </c>
    </row>
    <row r="3386" spans="1:10" ht="12.75" customHeight="1">
      <c r="A3386" s="2">
        <v>3305</v>
      </c>
      <c r="B3386" s="3" t="s">
        <v>12291</v>
      </c>
      <c r="C3386" s="3" t="s">
        <v>12292</v>
      </c>
      <c r="D3386" s="3" t="s">
        <v>12293</v>
      </c>
      <c r="E3386" s="3" t="s">
        <v>12294</v>
      </c>
      <c r="H3386" s="190">
        <v>5.2</v>
      </c>
      <c r="I3386" s="190">
        <f t="shared" si="73"/>
        <v>5.2</v>
      </c>
      <c r="J3386" s="683" t="s">
        <v>410</v>
      </c>
    </row>
    <row r="3387" spans="1:10" ht="12.75" customHeight="1">
      <c r="A3387" s="2">
        <v>3306</v>
      </c>
      <c r="B3387" s="3" t="s">
        <v>12295</v>
      </c>
      <c r="C3387" s="3" t="s">
        <v>12296</v>
      </c>
      <c r="D3387" s="3" t="s">
        <v>12297</v>
      </c>
      <c r="E3387" s="3" t="s">
        <v>12298</v>
      </c>
      <c r="H3387" s="190">
        <v>5</v>
      </c>
      <c r="I3387" s="190">
        <f t="shared" si="73"/>
        <v>5</v>
      </c>
      <c r="J3387" s="683" t="s">
        <v>410</v>
      </c>
    </row>
    <row r="3388" spans="1:10" ht="12.75" customHeight="1">
      <c r="A3388" s="2">
        <v>3307</v>
      </c>
      <c r="B3388" s="3" t="s">
        <v>12299</v>
      </c>
      <c r="C3388" s="3" t="s">
        <v>12300</v>
      </c>
      <c r="D3388" s="3" t="s">
        <v>12301</v>
      </c>
      <c r="E3388" s="3" t="s">
        <v>12302</v>
      </c>
      <c r="F3388" s="357" t="s">
        <v>14747</v>
      </c>
      <c r="I3388" s="190">
        <f t="shared" si="73"/>
        <v>0</v>
      </c>
    </row>
    <row r="3389" spans="1:10" ht="12.75" customHeight="1">
      <c r="A3389" s="2">
        <v>3308</v>
      </c>
      <c r="B3389" s="3" t="s">
        <v>12303</v>
      </c>
      <c r="C3389" s="3" t="s">
        <v>12304</v>
      </c>
      <c r="D3389" s="3" t="s">
        <v>12305</v>
      </c>
      <c r="E3389" s="3" t="s">
        <v>12306</v>
      </c>
      <c r="H3389" s="190">
        <v>5.5</v>
      </c>
      <c r="I3389" s="190">
        <f t="shared" si="73"/>
        <v>5.5</v>
      </c>
      <c r="J3389" s="683" t="s">
        <v>410</v>
      </c>
    </row>
    <row r="3390" spans="1:10" ht="12.75" customHeight="1">
      <c r="A3390" s="2">
        <v>3309</v>
      </c>
      <c r="B3390" s="3" t="s">
        <v>12307</v>
      </c>
      <c r="C3390" s="3" t="s">
        <v>12308</v>
      </c>
      <c r="D3390" s="3" t="s">
        <v>12309</v>
      </c>
      <c r="E3390" s="3" t="s">
        <v>12310</v>
      </c>
      <c r="H3390" s="190">
        <v>7.2</v>
      </c>
      <c r="I3390" s="190">
        <f t="shared" si="73"/>
        <v>7.2</v>
      </c>
    </row>
    <row r="3391" spans="1:10" ht="12.75" customHeight="1">
      <c r="A3391" s="2">
        <v>3310</v>
      </c>
      <c r="B3391" s="3" t="s">
        <v>12311</v>
      </c>
      <c r="C3391" s="3" t="s">
        <v>12312</v>
      </c>
      <c r="D3391" s="3" t="s">
        <v>12313</v>
      </c>
      <c r="E3391" s="3" t="s">
        <v>12314</v>
      </c>
      <c r="H3391" s="190">
        <v>6.5</v>
      </c>
      <c r="I3391" s="190">
        <f t="shared" si="73"/>
        <v>6.5</v>
      </c>
      <c r="J3391" s="683" t="s">
        <v>410</v>
      </c>
    </row>
    <row r="3392" spans="1:10" ht="12.75" customHeight="1">
      <c r="B3392" s="3" t="s">
        <v>15138</v>
      </c>
      <c r="C3392" s="3" t="s">
        <v>12273</v>
      </c>
      <c r="D3392" s="3" t="s">
        <v>10235</v>
      </c>
      <c r="E3392" s="3" t="s">
        <v>2651</v>
      </c>
      <c r="H3392" s="190">
        <v>16.7</v>
      </c>
      <c r="I3392" s="190">
        <f t="shared" si="73"/>
        <v>16.7</v>
      </c>
    </row>
    <row r="3393" spans="1:10" ht="12.75" customHeight="1">
      <c r="B3393" s="3" t="s">
        <v>15139</v>
      </c>
      <c r="C3393" s="3" t="s">
        <v>12273</v>
      </c>
      <c r="D3393" s="3" t="s">
        <v>10255</v>
      </c>
      <c r="E3393" s="3" t="s">
        <v>2651</v>
      </c>
      <c r="H3393" s="190">
        <v>18.5</v>
      </c>
      <c r="I3393" s="190">
        <f t="shared" si="73"/>
        <v>18.5</v>
      </c>
    </row>
    <row r="3394" spans="1:10" ht="12.75" customHeight="1">
      <c r="A3394" s="2">
        <v>3311</v>
      </c>
      <c r="B3394" s="3" t="s">
        <v>12315</v>
      </c>
      <c r="C3394" s="3" t="s">
        <v>12316</v>
      </c>
      <c r="D3394" s="3" t="s">
        <v>12317</v>
      </c>
      <c r="E3394" s="3" t="s">
        <v>12318</v>
      </c>
      <c r="F3394" s="357" t="s">
        <v>14747</v>
      </c>
      <c r="I3394" s="190">
        <f t="shared" si="73"/>
        <v>0</v>
      </c>
    </row>
    <row r="3395" spans="1:10" ht="12.75" customHeight="1">
      <c r="A3395" s="2">
        <v>3312</v>
      </c>
      <c r="B3395" s="3" t="s">
        <v>12319</v>
      </c>
      <c r="C3395" s="3" t="s">
        <v>12320</v>
      </c>
      <c r="D3395" s="3" t="s">
        <v>12321</v>
      </c>
      <c r="E3395" s="3" t="s">
        <v>12322</v>
      </c>
      <c r="F3395" s="357" t="s">
        <v>14747</v>
      </c>
      <c r="I3395" s="190">
        <f t="shared" si="73"/>
        <v>0</v>
      </c>
    </row>
    <row r="3396" spans="1:10" ht="12.75" customHeight="1">
      <c r="A3396" s="2">
        <v>3313</v>
      </c>
      <c r="B3396" s="3" t="s">
        <v>12323</v>
      </c>
      <c r="C3396" s="3" t="s">
        <v>12324</v>
      </c>
      <c r="D3396" s="3" t="s">
        <v>12325</v>
      </c>
      <c r="E3396" s="3" t="s">
        <v>12326</v>
      </c>
      <c r="H3396" s="190">
        <v>9.1999999999999993</v>
      </c>
      <c r="I3396" s="190">
        <f t="shared" si="73"/>
        <v>9.1999999999999993</v>
      </c>
      <c r="J3396" s="683" t="s">
        <v>410</v>
      </c>
    </row>
    <row r="3397" spans="1:10" ht="12.75" customHeight="1">
      <c r="A3397" s="2">
        <v>3314</v>
      </c>
      <c r="B3397" s="3" t="s">
        <v>12327</v>
      </c>
      <c r="C3397" s="3" t="s">
        <v>12328</v>
      </c>
      <c r="D3397" s="3" t="s">
        <v>12329</v>
      </c>
      <c r="E3397" s="3" t="s">
        <v>12330</v>
      </c>
      <c r="F3397" s="357" t="s">
        <v>14747</v>
      </c>
      <c r="I3397" s="190">
        <f t="shared" si="73"/>
        <v>0</v>
      </c>
    </row>
    <row r="3398" spans="1:10" ht="12.75" customHeight="1">
      <c r="A3398" s="2">
        <v>3315</v>
      </c>
      <c r="B3398" s="3" t="s">
        <v>12331</v>
      </c>
      <c r="C3398" s="3" t="s">
        <v>12332</v>
      </c>
      <c r="D3398" s="3" t="s">
        <v>12333</v>
      </c>
      <c r="E3398" s="3" t="s">
        <v>12334</v>
      </c>
      <c r="F3398" s="357" t="s">
        <v>14747</v>
      </c>
      <c r="I3398" s="190">
        <f t="shared" si="73"/>
        <v>0</v>
      </c>
    </row>
    <row r="3399" spans="1:10" ht="12.75" customHeight="1">
      <c r="A3399" s="2">
        <v>3316</v>
      </c>
      <c r="B3399" s="3" t="s">
        <v>12335</v>
      </c>
      <c r="C3399" s="3" t="s">
        <v>12336</v>
      </c>
      <c r="D3399" s="3" t="s">
        <v>12337</v>
      </c>
      <c r="E3399" s="3" t="s">
        <v>12338</v>
      </c>
      <c r="F3399" s="357" t="s">
        <v>14747</v>
      </c>
      <c r="I3399" s="190">
        <f t="shared" si="73"/>
        <v>0</v>
      </c>
    </row>
    <row r="3400" spans="1:10" ht="12.75" customHeight="1">
      <c r="A3400" s="2">
        <v>3317</v>
      </c>
      <c r="B3400" s="3" t="s">
        <v>12339</v>
      </c>
      <c r="C3400" s="3" t="s">
        <v>12340</v>
      </c>
      <c r="D3400" s="3" t="s">
        <v>12341</v>
      </c>
      <c r="E3400" s="3" t="s">
        <v>12342</v>
      </c>
      <c r="F3400" s="357" t="s">
        <v>14747</v>
      </c>
      <c r="I3400" s="190">
        <f t="shared" si="73"/>
        <v>0</v>
      </c>
    </row>
    <row r="3401" spans="1:10" ht="12.75" customHeight="1">
      <c r="A3401" s="2">
        <v>3318</v>
      </c>
      <c r="B3401" s="3" t="s">
        <v>12343</v>
      </c>
      <c r="C3401" s="3" t="s">
        <v>12344</v>
      </c>
      <c r="D3401" s="3" t="s">
        <v>12345</v>
      </c>
      <c r="E3401" s="3" t="s">
        <v>12346</v>
      </c>
      <c r="H3401" s="190">
        <v>12</v>
      </c>
      <c r="I3401" s="190">
        <f t="shared" si="73"/>
        <v>12</v>
      </c>
      <c r="J3401" s="683" t="s">
        <v>410</v>
      </c>
    </row>
    <row r="3402" spans="1:10" ht="12.75" customHeight="1">
      <c r="A3402" s="2">
        <v>3319</v>
      </c>
      <c r="B3402" s="3" t="s">
        <v>12347</v>
      </c>
      <c r="C3402" s="3" t="s">
        <v>12348</v>
      </c>
      <c r="D3402" s="3" t="s">
        <v>12349</v>
      </c>
      <c r="E3402" s="3" t="s">
        <v>12350</v>
      </c>
      <c r="G3402" s="190">
        <v>0</v>
      </c>
      <c r="H3402" s="190">
        <v>14.87</v>
      </c>
      <c r="I3402" s="190">
        <f t="shared" si="73"/>
        <v>14.87</v>
      </c>
      <c r="J3402" s="683" t="s">
        <v>410</v>
      </c>
    </row>
    <row r="3403" spans="1:10" ht="12.75" customHeight="1">
      <c r="A3403" s="2">
        <v>3320</v>
      </c>
      <c r="B3403" s="3" t="s">
        <v>12351</v>
      </c>
      <c r="C3403" s="3" t="s">
        <v>12352</v>
      </c>
      <c r="D3403" s="3" t="s">
        <v>12353</v>
      </c>
      <c r="E3403" s="3" t="s">
        <v>12354</v>
      </c>
      <c r="F3403" s="357" t="s">
        <v>14747</v>
      </c>
      <c r="I3403" s="190">
        <f t="shared" si="73"/>
        <v>0</v>
      </c>
    </row>
    <row r="3404" spans="1:10" ht="12.75" customHeight="1">
      <c r="A3404" s="2">
        <v>3321</v>
      </c>
      <c r="B3404" s="3" t="s">
        <v>12355</v>
      </c>
      <c r="C3404" s="3" t="s">
        <v>12356</v>
      </c>
      <c r="D3404" s="3" t="s">
        <v>12357</v>
      </c>
      <c r="E3404" s="3" t="s">
        <v>12358</v>
      </c>
      <c r="F3404" s="357" t="s">
        <v>14747</v>
      </c>
      <c r="I3404" s="190">
        <f t="shared" si="73"/>
        <v>0</v>
      </c>
    </row>
    <row r="3405" spans="1:10" ht="12.75" customHeight="1">
      <c r="A3405" s="2">
        <v>3322</v>
      </c>
      <c r="B3405" s="3" t="s">
        <v>12359</v>
      </c>
      <c r="C3405" s="3" t="s">
        <v>12360</v>
      </c>
      <c r="D3405" s="3" t="s">
        <v>12361</v>
      </c>
      <c r="E3405" s="3" t="s">
        <v>12362</v>
      </c>
      <c r="F3405" s="357" t="s">
        <v>14747</v>
      </c>
      <c r="I3405" s="190">
        <f t="shared" si="73"/>
        <v>0</v>
      </c>
    </row>
    <row r="3406" spans="1:10" ht="12.75" customHeight="1">
      <c r="A3406" s="2">
        <v>3323</v>
      </c>
      <c r="B3406" s="3" t="s">
        <v>12363</v>
      </c>
      <c r="C3406" s="3" t="s">
        <v>12364</v>
      </c>
      <c r="D3406" s="3" t="s">
        <v>12365</v>
      </c>
      <c r="E3406" s="3" t="s">
        <v>12366</v>
      </c>
      <c r="H3406" s="190">
        <v>18.149999999999999</v>
      </c>
      <c r="I3406" s="190">
        <f t="shared" si="73"/>
        <v>18.149999999999999</v>
      </c>
      <c r="J3406" s="683" t="s">
        <v>410</v>
      </c>
    </row>
    <row r="3407" spans="1:10" ht="12.75" customHeight="1">
      <c r="A3407" s="2">
        <v>3324</v>
      </c>
      <c r="B3407" s="3" t="s">
        <v>12367</v>
      </c>
      <c r="C3407" s="3" t="s">
        <v>12368</v>
      </c>
      <c r="D3407" s="3" t="s">
        <v>12369</v>
      </c>
      <c r="E3407" s="3" t="s">
        <v>12370</v>
      </c>
      <c r="F3407" s="357" t="s">
        <v>14747</v>
      </c>
      <c r="I3407" s="190">
        <f t="shared" si="73"/>
        <v>0</v>
      </c>
    </row>
    <row r="3408" spans="1:10" ht="12.75" customHeight="1">
      <c r="A3408" s="2">
        <v>3325</v>
      </c>
      <c r="B3408" s="3" t="s">
        <v>12371</v>
      </c>
      <c r="C3408" s="3" t="s">
        <v>12372</v>
      </c>
      <c r="D3408" s="3" t="s">
        <v>12373</v>
      </c>
      <c r="E3408" s="3" t="s">
        <v>12374</v>
      </c>
      <c r="F3408" s="357" t="s">
        <v>14747</v>
      </c>
      <c r="I3408" s="190">
        <f t="shared" si="73"/>
        <v>0</v>
      </c>
    </row>
    <row r="3409" spans="1:10" ht="12.75" customHeight="1">
      <c r="A3409" s="2">
        <v>3326</v>
      </c>
      <c r="B3409" s="3" t="s">
        <v>12375</v>
      </c>
      <c r="C3409" s="3" t="s">
        <v>12376</v>
      </c>
      <c r="D3409" s="3" t="s">
        <v>12377</v>
      </c>
      <c r="E3409" s="3" t="s">
        <v>12378</v>
      </c>
      <c r="H3409" s="190">
        <v>21.6</v>
      </c>
      <c r="I3409" s="190">
        <f t="shared" si="73"/>
        <v>21.6</v>
      </c>
      <c r="J3409" s="683" t="s">
        <v>410</v>
      </c>
    </row>
    <row r="3410" spans="1:10" ht="12.75" customHeight="1">
      <c r="A3410" s="2">
        <v>3327</v>
      </c>
      <c r="B3410" s="3" t="s">
        <v>12379</v>
      </c>
      <c r="C3410" s="3" t="s">
        <v>12380</v>
      </c>
      <c r="D3410" s="3" t="s">
        <v>12381</v>
      </c>
      <c r="E3410" s="3" t="s">
        <v>12382</v>
      </c>
      <c r="F3410" s="357" t="s">
        <v>14747</v>
      </c>
      <c r="I3410" s="190">
        <f t="shared" si="73"/>
        <v>0</v>
      </c>
    </row>
    <row r="3411" spans="1:10" ht="12.75" customHeight="1">
      <c r="A3411" s="2">
        <v>3328</v>
      </c>
      <c r="B3411" s="3" t="s">
        <v>12383</v>
      </c>
      <c r="C3411" s="3" t="s">
        <v>12384</v>
      </c>
      <c r="D3411" s="3" t="s">
        <v>12385</v>
      </c>
      <c r="E3411" s="3" t="s">
        <v>12386</v>
      </c>
      <c r="F3411" s="357" t="s">
        <v>14747</v>
      </c>
      <c r="I3411" s="190">
        <f t="shared" si="73"/>
        <v>0</v>
      </c>
    </row>
    <row r="3412" spans="1:10" ht="12.75" customHeight="1">
      <c r="A3412" s="2">
        <v>3329</v>
      </c>
      <c r="B3412" s="3" t="s">
        <v>12387</v>
      </c>
      <c r="C3412" s="3" t="s">
        <v>12388</v>
      </c>
      <c r="D3412" s="3" t="s">
        <v>12389</v>
      </c>
      <c r="E3412" s="3" t="s">
        <v>12390</v>
      </c>
      <c r="G3412" s="190">
        <f>SIDERINOX!AL310</f>
        <v>35.831867199999998</v>
      </c>
      <c r="H3412" s="190">
        <v>22.79</v>
      </c>
      <c r="I3412" s="190">
        <f t="shared" si="73"/>
        <v>58.621867199999997</v>
      </c>
    </row>
    <row r="3413" spans="1:10" ht="12.75" customHeight="1">
      <c r="A3413" s="2">
        <v>3330</v>
      </c>
      <c r="B3413" s="3" t="s">
        <v>12391</v>
      </c>
      <c r="C3413" s="3" t="s">
        <v>12392</v>
      </c>
      <c r="D3413" s="3" t="s">
        <v>12393</v>
      </c>
      <c r="E3413" s="3" t="s">
        <v>12394</v>
      </c>
      <c r="H3413" s="190">
        <v>48.45</v>
      </c>
      <c r="I3413" s="190">
        <f t="shared" si="73"/>
        <v>48.45</v>
      </c>
      <c r="J3413" s="683" t="s">
        <v>410</v>
      </c>
    </row>
    <row r="3414" spans="1:10" ht="12.75" customHeight="1">
      <c r="A3414" s="2">
        <v>3331</v>
      </c>
      <c r="B3414" s="3" t="s">
        <v>12395</v>
      </c>
      <c r="C3414" s="3" t="s">
        <v>12396</v>
      </c>
      <c r="D3414" s="3"/>
      <c r="E3414" s="3" t="s">
        <v>12397</v>
      </c>
      <c r="F3414" s="357" t="s">
        <v>14747</v>
      </c>
      <c r="I3414" s="190">
        <f t="shared" si="73"/>
        <v>0</v>
      </c>
    </row>
    <row r="3415" spans="1:10" ht="12.75" customHeight="1">
      <c r="A3415" s="2">
        <v>3332</v>
      </c>
      <c r="B3415" s="3" t="s">
        <v>12398</v>
      </c>
      <c r="C3415" s="3" t="s">
        <v>12399</v>
      </c>
      <c r="D3415" s="3" t="s">
        <v>12400</v>
      </c>
      <c r="E3415" s="3" t="s">
        <v>12401</v>
      </c>
      <c r="F3415" s="357" t="s">
        <v>14747</v>
      </c>
      <c r="I3415" s="190">
        <f t="shared" si="73"/>
        <v>0</v>
      </c>
    </row>
    <row r="3416" spans="1:10" ht="12.75" customHeight="1">
      <c r="A3416" s="2">
        <v>3333</v>
      </c>
      <c r="B3416" s="3" t="s">
        <v>12402</v>
      </c>
      <c r="C3416" s="3" t="s">
        <v>12403</v>
      </c>
      <c r="D3416" s="3" t="s">
        <v>12404</v>
      </c>
      <c r="E3416" s="3" t="s">
        <v>12405</v>
      </c>
      <c r="F3416" s="357" t="s">
        <v>14747</v>
      </c>
      <c r="I3416" s="190">
        <f t="shared" si="73"/>
        <v>0</v>
      </c>
    </row>
    <row r="3417" spans="1:10" ht="12.75" customHeight="1">
      <c r="A3417" s="2">
        <v>3334</v>
      </c>
      <c r="B3417" s="3" t="s">
        <v>12406</v>
      </c>
      <c r="C3417" s="3" t="s">
        <v>12407</v>
      </c>
      <c r="D3417" s="3" t="s">
        <v>12408</v>
      </c>
      <c r="E3417" s="3" t="s">
        <v>12409</v>
      </c>
      <c r="G3417" s="190">
        <f>SIDERINOX!AN70</f>
        <v>5.6114784000000002</v>
      </c>
      <c r="H3417" s="190">
        <v>2.7</v>
      </c>
      <c r="I3417" s="190">
        <f t="shared" si="73"/>
        <v>8.3114784000000004</v>
      </c>
    </row>
    <row r="3418" spans="1:10" ht="12.75" customHeight="1">
      <c r="A3418" s="2">
        <v>3335</v>
      </c>
      <c r="B3418" s="3" t="s">
        <v>12410</v>
      </c>
      <c r="C3418" s="3" t="s">
        <v>12411</v>
      </c>
      <c r="D3418" s="3" t="s">
        <v>12412</v>
      </c>
      <c r="E3418" s="3" t="s">
        <v>12413</v>
      </c>
      <c r="F3418" s="357" t="s">
        <v>14747</v>
      </c>
      <c r="I3418" s="190">
        <f t="shared" si="73"/>
        <v>0</v>
      </c>
    </row>
    <row r="3419" spans="1:10" ht="12.75" customHeight="1">
      <c r="A3419" s="2">
        <v>3336</v>
      </c>
      <c r="B3419" s="3" t="s">
        <v>12414</v>
      </c>
      <c r="C3419" s="3" t="s">
        <v>12415</v>
      </c>
      <c r="D3419" s="3" t="s">
        <v>12416</v>
      </c>
      <c r="E3419" s="3" t="s">
        <v>12417</v>
      </c>
      <c r="H3419" s="190">
        <v>7.15</v>
      </c>
      <c r="I3419" s="190">
        <f t="shared" si="73"/>
        <v>7.15</v>
      </c>
      <c r="J3419" s="683" t="s">
        <v>410</v>
      </c>
    </row>
    <row r="3420" spans="1:10" ht="12.75" customHeight="1">
      <c r="A3420" s="2">
        <v>3337</v>
      </c>
      <c r="B3420" s="3" t="s">
        <v>12418</v>
      </c>
      <c r="C3420" s="3" t="s">
        <v>12419</v>
      </c>
      <c r="D3420" s="3" t="s">
        <v>12420</v>
      </c>
      <c r="E3420" s="3" t="s">
        <v>12421</v>
      </c>
      <c r="H3420" s="190">
        <v>8.4600000000000009</v>
      </c>
      <c r="I3420" s="190">
        <f t="shared" si="73"/>
        <v>8.4600000000000009</v>
      </c>
    </row>
    <row r="3421" spans="1:10" ht="12.75" customHeight="1">
      <c r="A3421" s="2">
        <v>3338</v>
      </c>
      <c r="B3421" s="3" t="s">
        <v>12422</v>
      </c>
      <c r="C3421" s="3" t="s">
        <v>12423</v>
      </c>
      <c r="D3421" s="3" t="s">
        <v>12424</v>
      </c>
      <c r="E3421" s="3" t="s">
        <v>12425</v>
      </c>
      <c r="H3421" s="190">
        <v>13.5</v>
      </c>
      <c r="I3421" s="190">
        <f t="shared" si="73"/>
        <v>13.5</v>
      </c>
    </row>
    <row r="3422" spans="1:10" ht="12.75" customHeight="1">
      <c r="A3422" s="2">
        <v>3339</v>
      </c>
      <c r="B3422" s="3" t="s">
        <v>12426</v>
      </c>
      <c r="C3422" s="3" t="s">
        <v>12427</v>
      </c>
      <c r="D3422" s="3" t="s">
        <v>12428</v>
      </c>
      <c r="E3422" s="3" t="s">
        <v>12429</v>
      </c>
      <c r="H3422" s="190">
        <v>9.9</v>
      </c>
      <c r="I3422" s="190">
        <f t="shared" si="73"/>
        <v>9.9</v>
      </c>
      <c r="J3422" s="683" t="s">
        <v>410</v>
      </c>
    </row>
    <row r="3423" spans="1:10" ht="12.75" customHeight="1">
      <c r="A3423" s="2">
        <v>3340</v>
      </c>
      <c r="B3423" s="3" t="s">
        <v>12430</v>
      </c>
      <c r="C3423" s="3" t="s">
        <v>12431</v>
      </c>
      <c r="D3423" s="3" t="s">
        <v>12432</v>
      </c>
      <c r="E3423" s="3" t="s">
        <v>12433</v>
      </c>
      <c r="F3423" s="357" t="s">
        <v>14747</v>
      </c>
      <c r="I3423" s="190">
        <f t="shared" si="73"/>
        <v>0</v>
      </c>
    </row>
    <row r="3424" spans="1:10" ht="12.75" customHeight="1">
      <c r="A3424" s="2">
        <v>3341</v>
      </c>
      <c r="B3424" s="3" t="s">
        <v>12434</v>
      </c>
      <c r="C3424" s="3" t="s">
        <v>12435</v>
      </c>
      <c r="D3424" s="3" t="s">
        <v>12436</v>
      </c>
      <c r="E3424" s="3" t="s">
        <v>12437</v>
      </c>
      <c r="F3424" s="685" t="s">
        <v>14747</v>
      </c>
      <c r="H3424" s="190">
        <v>12.76</v>
      </c>
      <c r="I3424" s="190">
        <f t="shared" si="73"/>
        <v>0</v>
      </c>
    </row>
    <row r="3425" spans="1:10" ht="12.75" customHeight="1">
      <c r="A3425" s="2">
        <v>3342</v>
      </c>
      <c r="B3425" s="3" t="s">
        <v>12438</v>
      </c>
      <c r="C3425" s="3" t="s">
        <v>12439</v>
      </c>
      <c r="D3425" s="3" t="s">
        <v>12440</v>
      </c>
      <c r="E3425" s="3" t="s">
        <v>12441</v>
      </c>
      <c r="H3425" s="190">
        <v>12.5</v>
      </c>
      <c r="I3425" s="190">
        <f t="shared" si="73"/>
        <v>12.5</v>
      </c>
      <c r="J3425" s="683" t="s">
        <v>410</v>
      </c>
    </row>
    <row r="3426" spans="1:10" ht="12.75" customHeight="1">
      <c r="A3426" s="2">
        <v>3343</v>
      </c>
      <c r="B3426" s="3" t="s">
        <v>12442</v>
      </c>
      <c r="C3426" s="3" t="s">
        <v>12443</v>
      </c>
      <c r="D3426" s="3" t="s">
        <v>12444</v>
      </c>
      <c r="E3426" s="3" t="s">
        <v>12445</v>
      </c>
      <c r="F3426" s="357" t="s">
        <v>14747</v>
      </c>
      <c r="I3426" s="190">
        <f t="shared" si="73"/>
        <v>0</v>
      </c>
    </row>
    <row r="3427" spans="1:10" ht="12.75" customHeight="1">
      <c r="A3427" s="2">
        <v>3344</v>
      </c>
      <c r="B3427" s="3" t="s">
        <v>12446</v>
      </c>
      <c r="C3427" s="3" t="s">
        <v>12447</v>
      </c>
      <c r="D3427" s="3" t="s">
        <v>12448</v>
      </c>
      <c r="E3427" s="3" t="s">
        <v>12449</v>
      </c>
      <c r="F3427" s="357" t="s">
        <v>14747</v>
      </c>
      <c r="I3427" s="190">
        <f t="shared" si="73"/>
        <v>0</v>
      </c>
    </row>
    <row r="3428" spans="1:10" ht="12.75" customHeight="1">
      <c r="A3428" s="2">
        <v>3345</v>
      </c>
      <c r="B3428" s="3" t="s">
        <v>12450</v>
      </c>
      <c r="C3428" s="3" t="s">
        <v>12451</v>
      </c>
      <c r="D3428" s="3" t="s">
        <v>12452</v>
      </c>
      <c r="E3428" s="3" t="s">
        <v>12453</v>
      </c>
      <c r="H3428" s="190">
        <v>23</v>
      </c>
      <c r="I3428" s="190">
        <f t="shared" si="73"/>
        <v>23</v>
      </c>
      <c r="J3428" s="683" t="s">
        <v>410</v>
      </c>
    </row>
    <row r="3429" spans="1:10" ht="12.75" customHeight="1">
      <c r="A3429" s="2">
        <v>3346</v>
      </c>
      <c r="B3429" s="3" t="s">
        <v>12454</v>
      </c>
      <c r="C3429" s="3" t="s">
        <v>12455</v>
      </c>
      <c r="D3429" s="3" t="s">
        <v>12456</v>
      </c>
      <c r="E3429" s="3" t="s">
        <v>12457</v>
      </c>
      <c r="H3429" s="190">
        <v>26</v>
      </c>
      <c r="I3429" s="190">
        <f t="shared" si="73"/>
        <v>26</v>
      </c>
      <c r="J3429" s="683" t="s">
        <v>410</v>
      </c>
    </row>
    <row r="3430" spans="1:10" ht="12.75" customHeight="1">
      <c r="A3430" s="2">
        <v>3347</v>
      </c>
      <c r="B3430" s="3" t="s">
        <v>12458</v>
      </c>
      <c r="C3430" s="3" t="s">
        <v>12459</v>
      </c>
      <c r="D3430" s="3" t="s">
        <v>12460</v>
      </c>
      <c r="E3430" s="3" t="s">
        <v>12461</v>
      </c>
      <c r="F3430" s="357" t="s">
        <v>14747</v>
      </c>
      <c r="I3430" s="190">
        <f t="shared" si="73"/>
        <v>0</v>
      </c>
    </row>
    <row r="3431" spans="1:10" ht="12.75" customHeight="1">
      <c r="A3431" s="2">
        <v>3348</v>
      </c>
      <c r="B3431" s="3" t="s">
        <v>12462</v>
      </c>
      <c r="C3431" s="3" t="s">
        <v>12463</v>
      </c>
      <c r="D3431" s="3" t="s">
        <v>12464</v>
      </c>
      <c r="E3431" s="3" t="s">
        <v>12465</v>
      </c>
      <c r="F3431" s="685" t="s">
        <v>14747</v>
      </c>
      <c r="H3431" s="190">
        <v>33.43</v>
      </c>
      <c r="I3431" s="190">
        <f t="shared" si="73"/>
        <v>0</v>
      </c>
      <c r="J3431" s="683" t="s">
        <v>410</v>
      </c>
    </row>
    <row r="3432" spans="1:10" ht="12.75" customHeight="1">
      <c r="A3432" s="2">
        <v>3349</v>
      </c>
      <c r="B3432" s="3" t="s">
        <v>12466</v>
      </c>
      <c r="C3432" s="3" t="s">
        <v>12467</v>
      </c>
      <c r="D3432" s="3" t="s">
        <v>12468</v>
      </c>
      <c r="E3432" s="3" t="s">
        <v>12469</v>
      </c>
      <c r="F3432" s="357" t="s">
        <v>14747</v>
      </c>
      <c r="I3432" s="190">
        <f t="shared" si="73"/>
        <v>0</v>
      </c>
    </row>
    <row r="3433" spans="1:10" ht="12.75" customHeight="1">
      <c r="A3433" s="2">
        <v>3350</v>
      </c>
      <c r="B3433" s="3" t="s">
        <v>12470</v>
      </c>
      <c r="C3433" s="3" t="s">
        <v>13671</v>
      </c>
      <c r="D3433" s="3" t="s">
        <v>13672</v>
      </c>
      <c r="E3433" s="3" t="s">
        <v>13673</v>
      </c>
      <c r="H3433" s="190">
        <v>53</v>
      </c>
      <c r="I3433" s="190">
        <f t="shared" si="73"/>
        <v>53</v>
      </c>
    </row>
    <row r="3434" spans="1:10" ht="12.75" customHeight="1">
      <c r="A3434" s="2">
        <v>3351</v>
      </c>
      <c r="B3434" s="3" t="s">
        <v>13674</v>
      </c>
      <c r="C3434" s="3" t="s">
        <v>13675</v>
      </c>
      <c r="D3434" s="3" t="s">
        <v>13676</v>
      </c>
      <c r="E3434" s="3" t="s">
        <v>13677</v>
      </c>
      <c r="F3434" s="357" t="s">
        <v>14747</v>
      </c>
      <c r="I3434" s="190">
        <f t="shared" si="73"/>
        <v>0</v>
      </c>
    </row>
    <row r="3435" spans="1:10" ht="12.75" customHeight="1">
      <c r="A3435" s="2">
        <v>3352</v>
      </c>
      <c r="B3435" s="3" t="s">
        <v>13678</v>
      </c>
      <c r="C3435" s="3" t="s">
        <v>13679</v>
      </c>
      <c r="D3435" s="3" t="s">
        <v>13680</v>
      </c>
      <c r="E3435" s="3" t="s">
        <v>13681</v>
      </c>
      <c r="F3435" s="357" t="s">
        <v>14747</v>
      </c>
      <c r="I3435" s="190">
        <f t="shared" si="73"/>
        <v>0</v>
      </c>
    </row>
    <row r="3436" spans="1:10" ht="12.75" customHeight="1">
      <c r="A3436" s="2">
        <v>3353</v>
      </c>
      <c r="B3436" s="3" t="s">
        <v>13682</v>
      </c>
      <c r="C3436" s="3" t="s">
        <v>13683</v>
      </c>
      <c r="D3436" s="3" t="s">
        <v>13684</v>
      </c>
      <c r="E3436" s="3" t="s">
        <v>13685</v>
      </c>
      <c r="F3436" s="357" t="s">
        <v>14747</v>
      </c>
      <c r="I3436" s="190">
        <f t="shared" si="73"/>
        <v>0</v>
      </c>
    </row>
    <row r="3437" spans="1:10" ht="12.75" customHeight="1">
      <c r="A3437" s="2">
        <v>3354</v>
      </c>
      <c r="B3437" s="3" t="s">
        <v>13492</v>
      </c>
      <c r="C3437" s="3" t="s">
        <v>13493</v>
      </c>
      <c r="D3437" s="3" t="s">
        <v>13494</v>
      </c>
      <c r="E3437" s="3" t="s">
        <v>13495</v>
      </c>
      <c r="F3437" s="357" t="s">
        <v>14747</v>
      </c>
      <c r="I3437" s="190">
        <f t="shared" si="73"/>
        <v>0</v>
      </c>
    </row>
    <row r="3438" spans="1:10" ht="12.75" customHeight="1">
      <c r="A3438" s="2">
        <v>3355</v>
      </c>
      <c r="B3438" s="3" t="s">
        <v>13496</v>
      </c>
      <c r="C3438" s="3" t="s">
        <v>13497</v>
      </c>
      <c r="D3438" s="3" t="s">
        <v>13498</v>
      </c>
      <c r="E3438" s="3" t="s">
        <v>13499</v>
      </c>
      <c r="F3438" s="357" t="s">
        <v>14747</v>
      </c>
      <c r="I3438" s="190">
        <f t="shared" si="73"/>
        <v>0</v>
      </c>
    </row>
    <row r="3439" spans="1:10" ht="12.75" customHeight="1">
      <c r="A3439" s="2">
        <v>3356</v>
      </c>
      <c r="B3439" s="3" t="s">
        <v>13500</v>
      </c>
      <c r="C3439" s="3" t="s">
        <v>13501</v>
      </c>
      <c r="D3439" s="3"/>
      <c r="E3439" s="3" t="s">
        <v>13502</v>
      </c>
      <c r="F3439" s="357" t="s">
        <v>14747</v>
      </c>
      <c r="I3439" s="190">
        <f t="shared" si="73"/>
        <v>0</v>
      </c>
    </row>
    <row r="3440" spans="1:10" ht="12.75" customHeight="1">
      <c r="A3440" s="2">
        <v>3357</v>
      </c>
      <c r="B3440" s="3" t="s">
        <v>13503</v>
      </c>
      <c r="C3440" s="3" t="s">
        <v>13504</v>
      </c>
      <c r="D3440" s="3" t="s">
        <v>13505</v>
      </c>
      <c r="E3440" s="3" t="s">
        <v>13506</v>
      </c>
      <c r="F3440" s="357" t="s">
        <v>14747</v>
      </c>
      <c r="I3440" s="190">
        <f t="shared" ref="I3440:I3504" si="74">IF(F3440="KZ",0,G3440+H3440)</f>
        <v>0</v>
      </c>
    </row>
    <row r="3441" spans="1:9" ht="12.75" customHeight="1">
      <c r="A3441" s="2">
        <v>3358</v>
      </c>
      <c r="B3441" s="3" t="s">
        <v>13507</v>
      </c>
      <c r="C3441" s="3" t="s">
        <v>13508</v>
      </c>
      <c r="D3441" s="3" t="s">
        <v>13509</v>
      </c>
      <c r="E3441" s="3" t="s">
        <v>13510</v>
      </c>
      <c r="F3441" s="357" t="s">
        <v>14747</v>
      </c>
      <c r="I3441" s="190">
        <f t="shared" si="74"/>
        <v>0</v>
      </c>
    </row>
    <row r="3442" spans="1:9" ht="12.75" customHeight="1">
      <c r="A3442" s="2">
        <v>3359</v>
      </c>
      <c r="B3442" s="3" t="s">
        <v>13511</v>
      </c>
      <c r="C3442" s="3" t="s">
        <v>13512</v>
      </c>
      <c r="D3442" s="3" t="s">
        <v>13513</v>
      </c>
      <c r="E3442" s="3" t="s">
        <v>13514</v>
      </c>
      <c r="H3442" s="190">
        <v>0.47</v>
      </c>
      <c r="I3442" s="190">
        <f t="shared" si="74"/>
        <v>0.47</v>
      </c>
    </row>
    <row r="3443" spans="1:9" ht="12.75" customHeight="1">
      <c r="A3443" s="2">
        <v>3360</v>
      </c>
      <c r="B3443" s="3" t="s">
        <v>13515</v>
      </c>
      <c r="C3443" s="3" t="s">
        <v>13516</v>
      </c>
      <c r="D3443" s="3" t="s">
        <v>13517</v>
      </c>
      <c r="E3443" s="3" t="s">
        <v>13518</v>
      </c>
      <c r="F3443" s="357" t="s">
        <v>14747</v>
      </c>
      <c r="I3443" s="190">
        <f t="shared" si="74"/>
        <v>0</v>
      </c>
    </row>
    <row r="3444" spans="1:9" ht="12.75" customHeight="1">
      <c r="A3444" s="2">
        <v>3361</v>
      </c>
      <c r="B3444" s="3" t="s">
        <v>13519</v>
      </c>
      <c r="C3444" s="3" t="s">
        <v>13520</v>
      </c>
      <c r="D3444" s="3" t="s">
        <v>13521</v>
      </c>
      <c r="E3444" s="3" t="s">
        <v>13522</v>
      </c>
      <c r="F3444" s="357" t="s">
        <v>14747</v>
      </c>
      <c r="I3444" s="190">
        <f t="shared" si="74"/>
        <v>0</v>
      </c>
    </row>
    <row r="3445" spans="1:9" ht="12.75" customHeight="1">
      <c r="A3445" s="2">
        <v>3362</v>
      </c>
      <c r="B3445" s="3" t="s">
        <v>13523</v>
      </c>
      <c r="C3445" s="3" t="s">
        <v>13524</v>
      </c>
      <c r="D3445" s="3" t="s">
        <v>13525</v>
      </c>
      <c r="E3445" s="3" t="s">
        <v>13526</v>
      </c>
      <c r="F3445" s="357" t="s">
        <v>14747</v>
      </c>
      <c r="I3445" s="190">
        <f t="shared" si="74"/>
        <v>0</v>
      </c>
    </row>
    <row r="3446" spans="1:9" ht="12.75" customHeight="1">
      <c r="A3446" s="2">
        <v>3363</v>
      </c>
      <c r="B3446" s="3" t="s">
        <v>13527</v>
      </c>
      <c r="C3446" s="3" t="s">
        <v>13528</v>
      </c>
      <c r="D3446" s="3" t="s">
        <v>13529</v>
      </c>
      <c r="E3446" s="3" t="s">
        <v>13530</v>
      </c>
      <c r="H3446" s="190">
        <v>2.15</v>
      </c>
      <c r="I3446" s="190">
        <f t="shared" si="74"/>
        <v>2.15</v>
      </c>
    </row>
    <row r="3447" spans="1:9" ht="12.75" customHeight="1">
      <c r="A3447" s="2">
        <v>3364</v>
      </c>
      <c r="B3447" s="3" t="s">
        <v>13531</v>
      </c>
      <c r="C3447" s="3" t="s">
        <v>13532</v>
      </c>
      <c r="D3447" s="3" t="s">
        <v>13533</v>
      </c>
      <c r="E3447" s="3" t="s">
        <v>13534</v>
      </c>
      <c r="H3447" s="190">
        <v>3.08</v>
      </c>
      <c r="I3447" s="190">
        <f t="shared" si="74"/>
        <v>3.08</v>
      </c>
    </row>
    <row r="3448" spans="1:9" ht="12.75" customHeight="1">
      <c r="A3448" s="2">
        <v>3365</v>
      </c>
      <c r="B3448" s="3" t="s">
        <v>13535</v>
      </c>
      <c r="C3448" s="3" t="s">
        <v>13536</v>
      </c>
      <c r="D3448" s="3" t="s">
        <v>13537</v>
      </c>
      <c r="E3448" s="3" t="s">
        <v>13538</v>
      </c>
      <c r="F3448" s="357" t="s">
        <v>14747</v>
      </c>
      <c r="I3448" s="190">
        <f t="shared" si="74"/>
        <v>0</v>
      </c>
    </row>
    <row r="3449" spans="1:9" ht="12.75" customHeight="1">
      <c r="A3449" s="2">
        <v>3366</v>
      </c>
      <c r="B3449" s="3" t="s">
        <v>13539</v>
      </c>
      <c r="C3449" s="3" t="s">
        <v>13540</v>
      </c>
      <c r="D3449" s="3" t="s">
        <v>13541</v>
      </c>
      <c r="E3449" s="3" t="s">
        <v>13542</v>
      </c>
      <c r="H3449" s="190">
        <v>7.15</v>
      </c>
      <c r="I3449" s="190">
        <f t="shared" si="74"/>
        <v>7.15</v>
      </c>
    </row>
    <row r="3450" spans="1:9" ht="12.75" customHeight="1">
      <c r="A3450" s="2">
        <v>3367</v>
      </c>
      <c r="B3450" s="3" t="s">
        <v>13543</v>
      </c>
      <c r="C3450" s="3" t="s">
        <v>13544</v>
      </c>
      <c r="D3450" s="3"/>
      <c r="E3450" s="3" t="s">
        <v>13545</v>
      </c>
      <c r="F3450" s="357" t="s">
        <v>14747</v>
      </c>
      <c r="I3450" s="190">
        <f t="shared" si="74"/>
        <v>0</v>
      </c>
    </row>
    <row r="3451" spans="1:9" ht="12.75" customHeight="1">
      <c r="A3451" s="2">
        <v>3368</v>
      </c>
      <c r="B3451" s="3" t="s">
        <v>13546</v>
      </c>
      <c r="C3451" s="3" t="s">
        <v>13547</v>
      </c>
      <c r="D3451" s="3" t="s">
        <v>13548</v>
      </c>
      <c r="E3451" s="3" t="s">
        <v>13549</v>
      </c>
      <c r="F3451" s="357" t="s">
        <v>14747</v>
      </c>
      <c r="I3451" s="190">
        <f t="shared" si="74"/>
        <v>0</v>
      </c>
    </row>
    <row r="3452" spans="1:9" ht="12.75" customHeight="1">
      <c r="A3452" s="2">
        <v>3369</v>
      </c>
      <c r="B3452" s="3" t="s">
        <v>13550</v>
      </c>
      <c r="C3452" s="3" t="s">
        <v>13551</v>
      </c>
      <c r="D3452" s="3" t="s">
        <v>13552</v>
      </c>
      <c r="E3452" s="3" t="s">
        <v>13553</v>
      </c>
      <c r="F3452" s="357" t="s">
        <v>14747</v>
      </c>
      <c r="I3452" s="190">
        <f t="shared" si="74"/>
        <v>0</v>
      </c>
    </row>
    <row r="3453" spans="1:9" ht="12.75" customHeight="1">
      <c r="A3453" s="2">
        <v>3370</v>
      </c>
      <c r="B3453" s="3" t="s">
        <v>13554</v>
      </c>
      <c r="C3453" s="3" t="s">
        <v>13555</v>
      </c>
      <c r="D3453" s="3" t="s">
        <v>13556</v>
      </c>
      <c r="E3453" s="3" t="s">
        <v>13557</v>
      </c>
      <c r="F3453" s="357" t="s">
        <v>14747</v>
      </c>
      <c r="I3453" s="190">
        <f t="shared" si="74"/>
        <v>0</v>
      </c>
    </row>
    <row r="3454" spans="1:9" ht="12.75" customHeight="1">
      <c r="A3454" s="2">
        <v>3371</v>
      </c>
      <c r="B3454" s="3" t="s">
        <v>13558</v>
      </c>
      <c r="C3454" s="3" t="s">
        <v>13559</v>
      </c>
      <c r="D3454" s="3" t="s">
        <v>13560</v>
      </c>
      <c r="E3454" s="3" t="s">
        <v>13561</v>
      </c>
      <c r="F3454" s="357" t="s">
        <v>14747</v>
      </c>
      <c r="I3454" s="190">
        <f t="shared" si="74"/>
        <v>0</v>
      </c>
    </row>
    <row r="3455" spans="1:9" ht="12.75" customHeight="1">
      <c r="A3455" s="2">
        <v>3372</v>
      </c>
      <c r="B3455" s="3" t="s">
        <v>13562</v>
      </c>
      <c r="C3455" s="3" t="s">
        <v>13563</v>
      </c>
      <c r="D3455" s="3" t="s">
        <v>13564</v>
      </c>
      <c r="E3455" s="3" t="s">
        <v>13565</v>
      </c>
      <c r="F3455" s="357" t="s">
        <v>14747</v>
      </c>
      <c r="I3455" s="190">
        <f t="shared" si="74"/>
        <v>0</v>
      </c>
    </row>
    <row r="3456" spans="1:9" ht="12.75" customHeight="1">
      <c r="A3456" s="2">
        <v>3373</v>
      </c>
      <c r="B3456" s="3" t="s">
        <v>13566</v>
      </c>
      <c r="C3456" s="3" t="s">
        <v>13567</v>
      </c>
      <c r="D3456" s="3" t="s">
        <v>13568</v>
      </c>
      <c r="E3456" s="3" t="s">
        <v>13569</v>
      </c>
      <c r="H3456" s="190">
        <v>3.8</v>
      </c>
      <c r="I3456" s="190">
        <f t="shared" si="74"/>
        <v>3.8</v>
      </c>
    </row>
    <row r="3457" spans="1:9" ht="12.75" customHeight="1">
      <c r="A3457" s="2">
        <v>3374</v>
      </c>
      <c r="B3457" s="3" t="s">
        <v>13570</v>
      </c>
      <c r="C3457" s="3" t="s">
        <v>13571</v>
      </c>
      <c r="D3457" s="3" t="s">
        <v>13572</v>
      </c>
      <c r="E3457" s="3" t="s">
        <v>13573</v>
      </c>
      <c r="F3457" s="357" t="s">
        <v>14747</v>
      </c>
      <c r="I3457" s="190">
        <f t="shared" si="74"/>
        <v>0</v>
      </c>
    </row>
    <row r="3458" spans="1:9" ht="12.75" customHeight="1">
      <c r="A3458" s="2">
        <v>3375</v>
      </c>
      <c r="B3458" s="3" t="s">
        <v>13574</v>
      </c>
      <c r="C3458" s="3" t="s">
        <v>13575</v>
      </c>
      <c r="D3458" s="3" t="s">
        <v>13576</v>
      </c>
      <c r="E3458" s="3" t="s">
        <v>13577</v>
      </c>
      <c r="F3458" s="357" t="s">
        <v>14747</v>
      </c>
      <c r="I3458" s="190">
        <f t="shared" si="74"/>
        <v>0</v>
      </c>
    </row>
    <row r="3459" spans="1:9" ht="12.75" customHeight="1">
      <c r="A3459" s="2">
        <v>3376</v>
      </c>
      <c r="B3459" s="3" t="s">
        <v>13578</v>
      </c>
      <c r="C3459" s="3" t="s">
        <v>13579</v>
      </c>
      <c r="D3459" s="3" t="s">
        <v>13580</v>
      </c>
      <c r="E3459" s="3" t="s">
        <v>13581</v>
      </c>
      <c r="F3459" s="357" t="s">
        <v>14747</v>
      </c>
      <c r="I3459" s="190">
        <f t="shared" si="74"/>
        <v>0</v>
      </c>
    </row>
    <row r="3460" spans="1:9" ht="12.75" customHeight="1">
      <c r="A3460" s="2">
        <v>3377</v>
      </c>
      <c r="B3460" s="3" t="s">
        <v>13582</v>
      </c>
      <c r="C3460" s="3" t="s">
        <v>13583</v>
      </c>
      <c r="D3460" s="3" t="s">
        <v>13584</v>
      </c>
      <c r="E3460" s="3" t="s">
        <v>13585</v>
      </c>
      <c r="F3460" s="357" t="s">
        <v>14747</v>
      </c>
      <c r="I3460" s="190">
        <f t="shared" si="74"/>
        <v>0</v>
      </c>
    </row>
    <row r="3461" spans="1:9" ht="12.75" customHeight="1">
      <c r="A3461" s="2">
        <v>3378</v>
      </c>
      <c r="B3461" s="3" t="s">
        <v>13586</v>
      </c>
      <c r="C3461" s="3" t="s">
        <v>13587</v>
      </c>
      <c r="D3461" s="3" t="s">
        <v>13588</v>
      </c>
      <c r="E3461" s="3" t="s">
        <v>13589</v>
      </c>
      <c r="F3461" s="357" t="s">
        <v>14747</v>
      </c>
      <c r="I3461" s="190">
        <f t="shared" si="74"/>
        <v>0</v>
      </c>
    </row>
    <row r="3462" spans="1:9" ht="12.75" customHeight="1">
      <c r="A3462" s="2">
        <v>3379</v>
      </c>
      <c r="B3462" s="3" t="s">
        <v>13590</v>
      </c>
      <c r="C3462" s="3" t="s">
        <v>13591</v>
      </c>
      <c r="D3462" s="3" t="s">
        <v>13592</v>
      </c>
      <c r="E3462" s="3" t="s">
        <v>13593</v>
      </c>
      <c r="F3462" s="357" t="s">
        <v>14747</v>
      </c>
      <c r="I3462" s="190">
        <f t="shared" si="74"/>
        <v>0</v>
      </c>
    </row>
    <row r="3463" spans="1:9" ht="12.75" customHeight="1">
      <c r="A3463" s="2">
        <v>3380</v>
      </c>
      <c r="B3463" s="3" t="s">
        <v>13594</v>
      </c>
      <c r="C3463" s="3" t="s">
        <v>13595</v>
      </c>
      <c r="D3463" s="3" t="s">
        <v>13596</v>
      </c>
      <c r="E3463" s="3" t="s">
        <v>13597</v>
      </c>
      <c r="F3463" s="357" t="s">
        <v>14747</v>
      </c>
      <c r="I3463" s="190">
        <f t="shared" si="74"/>
        <v>0</v>
      </c>
    </row>
    <row r="3464" spans="1:9" ht="12.75" customHeight="1">
      <c r="A3464" s="2">
        <v>3381</v>
      </c>
      <c r="B3464" s="3" t="s">
        <v>13598</v>
      </c>
      <c r="C3464" s="3" t="s">
        <v>13599</v>
      </c>
      <c r="D3464" s="3" t="s">
        <v>13600</v>
      </c>
      <c r="E3464" s="3" t="s">
        <v>13601</v>
      </c>
      <c r="F3464" s="357" t="s">
        <v>14747</v>
      </c>
      <c r="I3464" s="190">
        <f t="shared" si="74"/>
        <v>0</v>
      </c>
    </row>
    <row r="3465" spans="1:9" ht="12.75" customHeight="1">
      <c r="A3465" s="2">
        <v>3382</v>
      </c>
      <c r="B3465" s="3" t="s">
        <v>13602</v>
      </c>
      <c r="C3465" s="3" t="s">
        <v>13603</v>
      </c>
      <c r="D3465" s="3" t="s">
        <v>13604</v>
      </c>
      <c r="E3465" s="3" t="s">
        <v>13605</v>
      </c>
      <c r="F3465" s="357" t="s">
        <v>14747</v>
      </c>
      <c r="I3465" s="190">
        <f t="shared" si="74"/>
        <v>0</v>
      </c>
    </row>
    <row r="3466" spans="1:9" ht="12.75" customHeight="1">
      <c r="A3466" s="2">
        <v>3383</v>
      </c>
      <c r="B3466" s="3" t="s">
        <v>13606</v>
      </c>
      <c r="C3466" s="3" t="s">
        <v>13607</v>
      </c>
      <c r="D3466" s="3" t="s">
        <v>13608</v>
      </c>
      <c r="E3466" s="3" t="s">
        <v>13609</v>
      </c>
      <c r="F3466" s="357" t="s">
        <v>14747</v>
      </c>
      <c r="I3466" s="190">
        <f t="shared" si="74"/>
        <v>0</v>
      </c>
    </row>
    <row r="3467" spans="1:9" ht="12.75" customHeight="1">
      <c r="A3467" s="2">
        <v>3384</v>
      </c>
      <c r="B3467" s="3" t="s">
        <v>13610</v>
      </c>
      <c r="C3467" s="3" t="s">
        <v>13611</v>
      </c>
      <c r="D3467" s="3" t="s">
        <v>13612</v>
      </c>
      <c r="E3467" s="3" t="s">
        <v>13613</v>
      </c>
      <c r="F3467" s="357" t="s">
        <v>14747</v>
      </c>
      <c r="I3467" s="190">
        <f t="shared" si="74"/>
        <v>0</v>
      </c>
    </row>
    <row r="3468" spans="1:9" ht="12.75" customHeight="1">
      <c r="A3468" s="2">
        <v>3385</v>
      </c>
      <c r="B3468" s="3" t="s">
        <v>13614</v>
      </c>
      <c r="C3468" s="3" t="s">
        <v>13615</v>
      </c>
      <c r="D3468" s="3" t="s">
        <v>13616</v>
      </c>
      <c r="E3468" s="3" t="s">
        <v>13617</v>
      </c>
      <c r="F3468" s="357" t="s">
        <v>14747</v>
      </c>
      <c r="I3468" s="190">
        <f t="shared" si="74"/>
        <v>0</v>
      </c>
    </row>
    <row r="3469" spans="1:9" ht="12.75" customHeight="1">
      <c r="A3469" s="2">
        <v>3386</v>
      </c>
      <c r="B3469" s="3" t="s">
        <v>13618</v>
      </c>
      <c r="C3469" s="3" t="s">
        <v>13619</v>
      </c>
      <c r="D3469" s="3" t="s">
        <v>13620</v>
      </c>
      <c r="E3469" s="3" t="s">
        <v>13621</v>
      </c>
      <c r="F3469" s="357" t="s">
        <v>14747</v>
      </c>
      <c r="I3469" s="190">
        <f t="shared" si="74"/>
        <v>0</v>
      </c>
    </row>
    <row r="3470" spans="1:9" ht="12.75" customHeight="1">
      <c r="A3470" s="2">
        <v>3387</v>
      </c>
      <c r="B3470" s="3" t="s">
        <v>13622</v>
      </c>
      <c r="C3470" s="3" t="s">
        <v>13623</v>
      </c>
      <c r="D3470" s="3" t="s">
        <v>13624</v>
      </c>
      <c r="E3470" s="3" t="s">
        <v>13625</v>
      </c>
      <c r="F3470" s="357" t="s">
        <v>14747</v>
      </c>
      <c r="I3470" s="190">
        <f t="shared" si="74"/>
        <v>0</v>
      </c>
    </row>
    <row r="3471" spans="1:9" ht="12.75" customHeight="1">
      <c r="A3471" s="2">
        <v>3388</v>
      </c>
      <c r="B3471" s="3" t="s">
        <v>13626</v>
      </c>
      <c r="C3471" s="3" t="s">
        <v>13627</v>
      </c>
      <c r="D3471" s="3" t="s">
        <v>13628</v>
      </c>
      <c r="E3471" s="3" t="s">
        <v>13629</v>
      </c>
      <c r="F3471" s="357" t="s">
        <v>14747</v>
      </c>
      <c r="I3471" s="190">
        <f t="shared" si="74"/>
        <v>0</v>
      </c>
    </row>
    <row r="3472" spans="1:9" ht="12.75" customHeight="1">
      <c r="A3472" s="2">
        <v>3389</v>
      </c>
      <c r="B3472" s="3" t="s">
        <v>13630</v>
      </c>
      <c r="C3472" s="3" t="s">
        <v>13631</v>
      </c>
      <c r="D3472" s="3" t="s">
        <v>13632</v>
      </c>
      <c r="E3472" s="3" t="s">
        <v>13633</v>
      </c>
      <c r="F3472" s="357" t="s">
        <v>14747</v>
      </c>
      <c r="I3472" s="190">
        <f t="shared" si="74"/>
        <v>0</v>
      </c>
    </row>
    <row r="3473" spans="1:9" ht="12.75" customHeight="1">
      <c r="A3473" s="2">
        <v>3390</v>
      </c>
      <c r="B3473" s="3" t="s">
        <v>13634</v>
      </c>
      <c r="C3473" s="3" t="s">
        <v>13635</v>
      </c>
      <c r="D3473" s="3" t="s">
        <v>13636</v>
      </c>
      <c r="E3473" s="3" t="s">
        <v>13637</v>
      </c>
      <c r="F3473" s="357" t="s">
        <v>14747</v>
      </c>
      <c r="I3473" s="190">
        <f t="shared" si="74"/>
        <v>0</v>
      </c>
    </row>
    <row r="3474" spans="1:9" ht="12.75" customHeight="1">
      <c r="A3474" s="2">
        <v>3391</v>
      </c>
      <c r="B3474" s="3" t="s">
        <v>13638</v>
      </c>
      <c r="C3474" s="3" t="s">
        <v>13639</v>
      </c>
      <c r="D3474" s="3" t="s">
        <v>13640</v>
      </c>
      <c r="E3474" s="3" t="s">
        <v>13641</v>
      </c>
      <c r="F3474" s="357" t="s">
        <v>14747</v>
      </c>
      <c r="I3474" s="190">
        <f t="shared" si="74"/>
        <v>0</v>
      </c>
    </row>
    <row r="3475" spans="1:9" ht="12.75" customHeight="1">
      <c r="A3475" s="2">
        <v>3392</v>
      </c>
      <c r="B3475" s="3" t="s">
        <v>13642</v>
      </c>
      <c r="C3475" s="3" t="s">
        <v>13643</v>
      </c>
      <c r="D3475" s="3" t="s">
        <v>13644</v>
      </c>
      <c r="E3475" s="3" t="s">
        <v>13645</v>
      </c>
      <c r="F3475" s="357" t="s">
        <v>14747</v>
      </c>
      <c r="I3475" s="190">
        <f t="shared" si="74"/>
        <v>0</v>
      </c>
    </row>
    <row r="3476" spans="1:9" ht="12.75" customHeight="1">
      <c r="A3476" s="2">
        <v>3393</v>
      </c>
      <c r="B3476" s="3" t="s">
        <v>13646</v>
      </c>
      <c r="C3476" s="3" t="s">
        <v>13647</v>
      </c>
      <c r="D3476" s="3" t="s">
        <v>13648</v>
      </c>
      <c r="E3476" s="3" t="s">
        <v>13649</v>
      </c>
      <c r="F3476" s="357" t="s">
        <v>14747</v>
      </c>
      <c r="I3476" s="190">
        <f t="shared" si="74"/>
        <v>0</v>
      </c>
    </row>
    <row r="3477" spans="1:9" ht="12.75" customHeight="1">
      <c r="A3477" s="2">
        <v>3394</v>
      </c>
      <c r="B3477" s="3" t="s">
        <v>13650</v>
      </c>
      <c r="C3477" s="3" t="s">
        <v>13651</v>
      </c>
      <c r="D3477" s="3" t="s">
        <v>13652</v>
      </c>
      <c r="E3477" s="3" t="s">
        <v>13653</v>
      </c>
      <c r="F3477" s="357" t="s">
        <v>14747</v>
      </c>
      <c r="I3477" s="190">
        <f t="shared" si="74"/>
        <v>0</v>
      </c>
    </row>
    <row r="3478" spans="1:9" ht="12.75" customHeight="1">
      <c r="A3478" s="2">
        <v>3395</v>
      </c>
      <c r="B3478" s="3" t="s">
        <v>13654</v>
      </c>
      <c r="C3478" s="3" t="s">
        <v>13655</v>
      </c>
      <c r="D3478" s="3" t="s">
        <v>13656</v>
      </c>
      <c r="E3478" s="3" t="s">
        <v>13657</v>
      </c>
      <c r="F3478" s="357" t="s">
        <v>14747</v>
      </c>
      <c r="I3478" s="190">
        <f t="shared" si="74"/>
        <v>0</v>
      </c>
    </row>
    <row r="3479" spans="1:9" ht="12.75" customHeight="1">
      <c r="A3479" s="2">
        <v>3396</v>
      </c>
      <c r="B3479" s="3" t="s">
        <v>605</v>
      </c>
      <c r="C3479" s="3" t="s">
        <v>13655</v>
      </c>
      <c r="D3479" s="3" t="s">
        <v>606</v>
      </c>
      <c r="E3479" s="3" t="s">
        <v>13323</v>
      </c>
      <c r="F3479" s="357" t="s">
        <v>14747</v>
      </c>
      <c r="I3479" s="190">
        <f t="shared" si="74"/>
        <v>0</v>
      </c>
    </row>
    <row r="3480" spans="1:9" ht="12.75" customHeight="1">
      <c r="A3480" s="2">
        <v>3397</v>
      </c>
      <c r="B3480" s="3" t="s">
        <v>13658</v>
      </c>
      <c r="C3480" s="3" t="s">
        <v>13659</v>
      </c>
      <c r="D3480" s="3" t="s">
        <v>13660</v>
      </c>
      <c r="E3480" s="3" t="s">
        <v>13661</v>
      </c>
      <c r="F3480" s="357" t="s">
        <v>14747</v>
      </c>
      <c r="I3480" s="190">
        <f t="shared" si="74"/>
        <v>0</v>
      </c>
    </row>
    <row r="3481" spans="1:9" ht="12.75" customHeight="1">
      <c r="A3481" s="2">
        <v>3398</v>
      </c>
      <c r="B3481" s="3" t="s">
        <v>13662</v>
      </c>
      <c r="C3481" s="3" t="s">
        <v>13663</v>
      </c>
      <c r="D3481" s="3" t="s">
        <v>13664</v>
      </c>
      <c r="E3481" s="3" t="s">
        <v>13665</v>
      </c>
      <c r="F3481" s="357" t="s">
        <v>14747</v>
      </c>
      <c r="I3481" s="190">
        <f t="shared" si="74"/>
        <v>0</v>
      </c>
    </row>
    <row r="3482" spans="1:9" ht="12.75" customHeight="1">
      <c r="A3482" s="2">
        <v>3399</v>
      </c>
      <c r="B3482" s="3" t="s">
        <v>13666</v>
      </c>
      <c r="C3482" s="3" t="s">
        <v>13667</v>
      </c>
      <c r="D3482" s="3" t="s">
        <v>13668</v>
      </c>
      <c r="E3482" s="3" t="s">
        <v>13669</v>
      </c>
      <c r="F3482" s="357" t="s">
        <v>14747</v>
      </c>
      <c r="I3482" s="190">
        <f t="shared" si="74"/>
        <v>0</v>
      </c>
    </row>
    <row r="3483" spans="1:9" ht="12.75" customHeight="1">
      <c r="A3483" s="2">
        <v>3400</v>
      </c>
      <c r="B3483" s="3" t="s">
        <v>13670</v>
      </c>
      <c r="C3483" s="3" t="s">
        <v>11242</v>
      </c>
      <c r="D3483" s="3" t="s">
        <v>11243</v>
      </c>
      <c r="E3483" s="3" t="s">
        <v>11244</v>
      </c>
      <c r="F3483" s="357" t="s">
        <v>14747</v>
      </c>
      <c r="I3483" s="190">
        <f t="shared" si="74"/>
        <v>0</v>
      </c>
    </row>
    <row r="3484" spans="1:9" ht="12.75" customHeight="1">
      <c r="A3484" s="2">
        <v>3401</v>
      </c>
      <c r="B3484" s="3" t="s">
        <v>11245</v>
      </c>
      <c r="C3484" s="3" t="s">
        <v>11246</v>
      </c>
      <c r="D3484" s="3" t="s">
        <v>11247</v>
      </c>
      <c r="E3484" s="3" t="s">
        <v>11248</v>
      </c>
      <c r="F3484" s="357" t="s">
        <v>14747</v>
      </c>
      <c r="I3484" s="190">
        <f t="shared" si="74"/>
        <v>0</v>
      </c>
    </row>
    <row r="3485" spans="1:9" ht="12.75" customHeight="1">
      <c r="A3485" s="2">
        <v>3402</v>
      </c>
      <c r="B3485" s="3" t="s">
        <v>11249</v>
      </c>
      <c r="C3485" s="3" t="s">
        <v>11250</v>
      </c>
      <c r="D3485" s="3" t="s">
        <v>11251</v>
      </c>
      <c r="E3485" s="3" t="s">
        <v>11252</v>
      </c>
      <c r="F3485" s="357" t="s">
        <v>14747</v>
      </c>
      <c r="I3485" s="190">
        <f t="shared" si="74"/>
        <v>0</v>
      </c>
    </row>
    <row r="3486" spans="1:9" ht="12.75" customHeight="1">
      <c r="A3486" s="2">
        <v>3403</v>
      </c>
      <c r="B3486" s="3" t="s">
        <v>11253</v>
      </c>
      <c r="C3486" s="3" t="s">
        <v>11254</v>
      </c>
      <c r="D3486" s="3" t="s">
        <v>11255</v>
      </c>
      <c r="E3486" s="3" t="s">
        <v>11256</v>
      </c>
      <c r="F3486" s="357" t="s">
        <v>14747</v>
      </c>
      <c r="I3486" s="190">
        <f t="shared" si="74"/>
        <v>0</v>
      </c>
    </row>
    <row r="3487" spans="1:9" ht="12.75" customHeight="1">
      <c r="A3487" s="2">
        <v>3404</v>
      </c>
      <c r="B3487" s="3" t="s">
        <v>11257</v>
      </c>
      <c r="C3487" s="3" t="s">
        <v>11258</v>
      </c>
      <c r="D3487" s="3" t="s">
        <v>11259</v>
      </c>
      <c r="E3487" s="3" t="s">
        <v>11260</v>
      </c>
      <c r="F3487" s="357" t="s">
        <v>14747</v>
      </c>
      <c r="I3487" s="190">
        <f t="shared" si="74"/>
        <v>0</v>
      </c>
    </row>
    <row r="3488" spans="1:9" ht="12.75" customHeight="1">
      <c r="A3488" s="2">
        <v>3405</v>
      </c>
      <c r="B3488" s="3" t="s">
        <v>11261</v>
      </c>
      <c r="C3488" s="3" t="s">
        <v>11262</v>
      </c>
      <c r="D3488" s="3" t="s">
        <v>11263</v>
      </c>
      <c r="E3488" s="3" t="s">
        <v>11264</v>
      </c>
      <c r="F3488" s="357" t="s">
        <v>14747</v>
      </c>
      <c r="I3488" s="190">
        <f t="shared" si="74"/>
        <v>0</v>
      </c>
    </row>
    <row r="3489" spans="1:9" ht="12.75" customHeight="1">
      <c r="A3489" s="2">
        <v>3406</v>
      </c>
      <c r="B3489" s="3" t="s">
        <v>11265</v>
      </c>
      <c r="C3489" s="3" t="s">
        <v>11266</v>
      </c>
      <c r="D3489" s="3" t="s">
        <v>11267</v>
      </c>
      <c r="E3489" s="3" t="s">
        <v>11268</v>
      </c>
      <c r="F3489" s="357" t="s">
        <v>14747</v>
      </c>
      <c r="I3489" s="190">
        <f t="shared" si="74"/>
        <v>0</v>
      </c>
    </row>
    <row r="3490" spans="1:9" ht="12.75" customHeight="1">
      <c r="A3490" s="2">
        <v>3407</v>
      </c>
      <c r="B3490" s="3" t="s">
        <v>11269</v>
      </c>
      <c r="C3490" s="3" t="s">
        <v>11270</v>
      </c>
      <c r="D3490" s="3" t="s">
        <v>11271</v>
      </c>
      <c r="E3490" s="3" t="s">
        <v>11272</v>
      </c>
      <c r="F3490" s="357" t="s">
        <v>14747</v>
      </c>
      <c r="I3490" s="190">
        <f t="shared" si="74"/>
        <v>0</v>
      </c>
    </row>
    <row r="3491" spans="1:9" ht="12.75" customHeight="1">
      <c r="A3491" s="2">
        <v>3408</v>
      </c>
      <c r="B3491" s="3" t="s">
        <v>11273</v>
      </c>
      <c r="C3491" s="3" t="s">
        <v>11274</v>
      </c>
      <c r="D3491" s="3" t="s">
        <v>11275</v>
      </c>
      <c r="E3491" s="3" t="s">
        <v>11276</v>
      </c>
      <c r="F3491" s="357" t="s">
        <v>14747</v>
      </c>
      <c r="I3491" s="190">
        <f t="shared" si="74"/>
        <v>0</v>
      </c>
    </row>
    <row r="3492" spans="1:9" ht="12.75" customHeight="1">
      <c r="A3492" s="2">
        <v>3409</v>
      </c>
      <c r="B3492" s="3" t="s">
        <v>11277</v>
      </c>
      <c r="C3492" s="3" t="s">
        <v>11278</v>
      </c>
      <c r="D3492" s="3" t="s">
        <v>11279</v>
      </c>
      <c r="E3492" s="3" t="s">
        <v>11280</v>
      </c>
      <c r="F3492" s="357" t="s">
        <v>14747</v>
      </c>
      <c r="I3492" s="190">
        <f t="shared" si="74"/>
        <v>0</v>
      </c>
    </row>
    <row r="3493" spans="1:9" ht="12.75" customHeight="1">
      <c r="A3493" s="2">
        <v>3410</v>
      </c>
      <c r="B3493" s="3" t="s">
        <v>11281</v>
      </c>
      <c r="C3493" s="3" t="s">
        <v>11282</v>
      </c>
      <c r="D3493" s="3" t="s">
        <v>11283</v>
      </c>
      <c r="E3493" s="3" t="s">
        <v>11284</v>
      </c>
      <c r="F3493" s="357" t="s">
        <v>14747</v>
      </c>
      <c r="I3493" s="190">
        <f t="shared" si="74"/>
        <v>0</v>
      </c>
    </row>
    <row r="3494" spans="1:9" ht="12.75" customHeight="1">
      <c r="A3494" s="2">
        <v>3411</v>
      </c>
      <c r="B3494" s="3" t="s">
        <v>11285</v>
      </c>
      <c r="C3494" s="3" t="s">
        <v>11286</v>
      </c>
      <c r="D3494" s="3" t="s">
        <v>11287</v>
      </c>
      <c r="E3494" s="3" t="s">
        <v>11288</v>
      </c>
      <c r="F3494" s="357" t="s">
        <v>14747</v>
      </c>
      <c r="I3494" s="190">
        <f t="shared" si="74"/>
        <v>0</v>
      </c>
    </row>
    <row r="3495" spans="1:9" ht="12.75" customHeight="1">
      <c r="A3495" s="2">
        <v>3412</v>
      </c>
      <c r="B3495" s="3" t="s">
        <v>11289</v>
      </c>
      <c r="C3495" s="3" t="s">
        <v>11290</v>
      </c>
      <c r="D3495" s="3" t="s">
        <v>11291</v>
      </c>
      <c r="E3495" s="3" t="s">
        <v>11292</v>
      </c>
      <c r="F3495" s="357" t="s">
        <v>14747</v>
      </c>
      <c r="I3495" s="190">
        <f t="shared" si="74"/>
        <v>0</v>
      </c>
    </row>
    <row r="3496" spans="1:9" ht="12.75" customHeight="1">
      <c r="A3496" s="2">
        <v>3413</v>
      </c>
      <c r="B3496" s="3" t="s">
        <v>11293</v>
      </c>
      <c r="C3496" s="3" t="s">
        <v>11294</v>
      </c>
      <c r="D3496" s="3" t="s">
        <v>11295</v>
      </c>
      <c r="E3496" s="3" t="s">
        <v>11296</v>
      </c>
      <c r="F3496" s="357" t="s">
        <v>14747</v>
      </c>
      <c r="I3496" s="190">
        <f t="shared" si="74"/>
        <v>0</v>
      </c>
    </row>
    <row r="3497" spans="1:9" ht="12.75" customHeight="1">
      <c r="A3497" s="2">
        <v>3414</v>
      </c>
      <c r="B3497" s="3" t="s">
        <v>11297</v>
      </c>
      <c r="C3497" s="3" t="s">
        <v>11298</v>
      </c>
      <c r="D3497" s="3" t="s">
        <v>11299</v>
      </c>
      <c r="E3497" s="3" t="s">
        <v>11300</v>
      </c>
      <c r="F3497" s="357" t="s">
        <v>14747</v>
      </c>
      <c r="I3497" s="190">
        <f t="shared" si="74"/>
        <v>0</v>
      </c>
    </row>
    <row r="3498" spans="1:9" ht="12.75" customHeight="1">
      <c r="A3498" s="2">
        <v>3415</v>
      </c>
      <c r="B3498" s="3" t="s">
        <v>11301</v>
      </c>
      <c r="C3498" s="3" t="s">
        <v>11302</v>
      </c>
      <c r="D3498" s="3" t="s">
        <v>11303</v>
      </c>
      <c r="E3498" s="3" t="s">
        <v>11304</v>
      </c>
      <c r="F3498" s="357" t="s">
        <v>14747</v>
      </c>
      <c r="I3498" s="190">
        <f t="shared" si="74"/>
        <v>0</v>
      </c>
    </row>
    <row r="3499" spans="1:9" ht="12.75" customHeight="1">
      <c r="A3499" s="2">
        <v>3416</v>
      </c>
      <c r="B3499" s="3" t="s">
        <v>11305</v>
      </c>
      <c r="C3499" s="3" t="s">
        <v>11306</v>
      </c>
      <c r="D3499" s="3" t="s">
        <v>11307</v>
      </c>
      <c r="E3499" s="3" t="s">
        <v>11308</v>
      </c>
      <c r="F3499" s="357" t="s">
        <v>14747</v>
      </c>
      <c r="I3499" s="190">
        <f t="shared" si="74"/>
        <v>0</v>
      </c>
    </row>
    <row r="3500" spans="1:9" ht="12.75" customHeight="1">
      <c r="A3500" s="2">
        <v>3417</v>
      </c>
      <c r="B3500" s="3" t="s">
        <v>11309</v>
      </c>
      <c r="C3500" s="3" t="s">
        <v>11310</v>
      </c>
      <c r="D3500" s="3" t="s">
        <v>11311</v>
      </c>
      <c r="E3500" s="3" t="s">
        <v>11312</v>
      </c>
      <c r="F3500" s="357" t="s">
        <v>14747</v>
      </c>
      <c r="I3500" s="190">
        <f t="shared" si="74"/>
        <v>0</v>
      </c>
    </row>
    <row r="3501" spans="1:9" ht="12.75" customHeight="1">
      <c r="A3501" s="2">
        <v>3418</v>
      </c>
      <c r="B3501" s="3" t="s">
        <v>11313</v>
      </c>
      <c r="C3501" s="3" t="s">
        <v>11314</v>
      </c>
      <c r="D3501" s="3" t="s">
        <v>11315</v>
      </c>
      <c r="E3501" s="3" t="s">
        <v>11316</v>
      </c>
      <c r="F3501" s="357" t="s">
        <v>14747</v>
      </c>
      <c r="I3501" s="190">
        <f t="shared" si="74"/>
        <v>0</v>
      </c>
    </row>
    <row r="3502" spans="1:9" ht="12.75" customHeight="1">
      <c r="A3502" s="2">
        <v>3419</v>
      </c>
      <c r="B3502" s="3" t="s">
        <v>11317</v>
      </c>
      <c r="C3502" s="3" t="s">
        <v>11318</v>
      </c>
      <c r="D3502" s="3" t="s">
        <v>11319</v>
      </c>
      <c r="E3502" s="3" t="s">
        <v>11320</v>
      </c>
      <c r="F3502" s="357" t="s">
        <v>14747</v>
      </c>
      <c r="I3502" s="190">
        <f t="shared" si="74"/>
        <v>0</v>
      </c>
    </row>
    <row r="3503" spans="1:9" ht="12.75" customHeight="1">
      <c r="A3503" s="2">
        <v>3420</v>
      </c>
      <c r="B3503" s="3" t="s">
        <v>11321</v>
      </c>
      <c r="C3503" s="3" t="s">
        <v>11322</v>
      </c>
      <c r="D3503" s="3" t="s">
        <v>11323</v>
      </c>
      <c r="E3503" s="3" t="s">
        <v>11324</v>
      </c>
      <c r="F3503" s="357" t="s">
        <v>14747</v>
      </c>
      <c r="I3503" s="190">
        <f t="shared" si="74"/>
        <v>0</v>
      </c>
    </row>
    <row r="3504" spans="1:9" ht="12.75" customHeight="1">
      <c r="A3504" s="2">
        <v>3421</v>
      </c>
      <c r="B3504" s="3" t="s">
        <v>11325</v>
      </c>
      <c r="C3504" s="3" t="s">
        <v>11326</v>
      </c>
      <c r="D3504" s="3" t="s">
        <v>11327</v>
      </c>
      <c r="E3504" s="3" t="s">
        <v>11328</v>
      </c>
      <c r="F3504" s="357" t="s">
        <v>14747</v>
      </c>
      <c r="I3504" s="190">
        <f t="shared" si="74"/>
        <v>0</v>
      </c>
    </row>
    <row r="3505" spans="1:9" ht="12.75" customHeight="1">
      <c r="A3505" s="2">
        <v>3422</v>
      </c>
      <c r="B3505" s="3" t="s">
        <v>11329</v>
      </c>
      <c r="C3505" s="3" t="s">
        <v>11330</v>
      </c>
      <c r="D3505" s="3" t="s">
        <v>11331</v>
      </c>
      <c r="E3505" s="3" t="s">
        <v>11332</v>
      </c>
      <c r="F3505" s="357" t="s">
        <v>14747</v>
      </c>
      <c r="I3505" s="190">
        <f t="shared" ref="I3505:I3568" si="75">IF(F3505="KZ",0,G3505+H3505)</f>
        <v>0</v>
      </c>
    </row>
    <row r="3506" spans="1:9" ht="12.75" customHeight="1">
      <c r="A3506" s="2">
        <v>3423</v>
      </c>
      <c r="B3506" s="3" t="s">
        <v>11333</v>
      </c>
      <c r="C3506" s="3" t="s">
        <v>11334</v>
      </c>
      <c r="D3506" s="3" t="s">
        <v>11335</v>
      </c>
      <c r="E3506" s="3" t="s">
        <v>11336</v>
      </c>
      <c r="F3506" s="357" t="s">
        <v>14747</v>
      </c>
      <c r="I3506" s="190">
        <f t="shared" si="75"/>
        <v>0</v>
      </c>
    </row>
    <row r="3507" spans="1:9" ht="12.75" customHeight="1">
      <c r="A3507" s="2">
        <v>3424</v>
      </c>
      <c r="B3507" s="3" t="s">
        <v>11337</v>
      </c>
      <c r="C3507" s="3" t="s">
        <v>11338</v>
      </c>
      <c r="D3507" s="3" t="s">
        <v>11339</v>
      </c>
      <c r="E3507" s="3" t="s">
        <v>11340</v>
      </c>
      <c r="F3507" s="357" t="s">
        <v>14747</v>
      </c>
      <c r="I3507" s="190">
        <f t="shared" si="75"/>
        <v>0</v>
      </c>
    </row>
    <row r="3508" spans="1:9" ht="12.75" customHeight="1">
      <c r="A3508" s="2">
        <v>3425</v>
      </c>
      <c r="B3508" s="3" t="s">
        <v>11341</v>
      </c>
      <c r="C3508" s="3" t="s">
        <v>11342</v>
      </c>
      <c r="D3508" s="3" t="s">
        <v>11343</v>
      </c>
      <c r="E3508" s="3" t="s">
        <v>11344</v>
      </c>
      <c r="F3508" s="357" t="s">
        <v>14747</v>
      </c>
      <c r="I3508" s="190">
        <f t="shared" si="75"/>
        <v>0</v>
      </c>
    </row>
    <row r="3509" spans="1:9" ht="12.75" customHeight="1">
      <c r="A3509" s="2">
        <v>3426</v>
      </c>
      <c r="B3509" s="3" t="s">
        <v>11345</v>
      </c>
      <c r="C3509" s="3" t="s">
        <v>11346</v>
      </c>
      <c r="D3509" s="3" t="s">
        <v>11347</v>
      </c>
      <c r="E3509" s="3" t="s">
        <v>11348</v>
      </c>
      <c r="F3509" s="357" t="s">
        <v>14747</v>
      </c>
      <c r="I3509" s="190">
        <f t="shared" si="75"/>
        <v>0</v>
      </c>
    </row>
    <row r="3510" spans="1:9" ht="12.75" customHeight="1">
      <c r="A3510" s="2">
        <v>3427</v>
      </c>
      <c r="B3510" s="3" t="s">
        <v>11349</v>
      </c>
      <c r="C3510" s="3" t="s">
        <v>11350</v>
      </c>
      <c r="D3510" s="3" t="s">
        <v>11351</v>
      </c>
      <c r="E3510" s="3" t="s">
        <v>11352</v>
      </c>
      <c r="F3510" s="357" t="s">
        <v>14747</v>
      </c>
      <c r="I3510" s="190">
        <f t="shared" si="75"/>
        <v>0</v>
      </c>
    </row>
    <row r="3511" spans="1:9" ht="12.75" customHeight="1">
      <c r="A3511" s="2">
        <v>3428</v>
      </c>
      <c r="B3511" s="3" t="s">
        <v>11353</v>
      </c>
      <c r="C3511" s="3" t="s">
        <v>11354</v>
      </c>
      <c r="D3511" s="3" t="s">
        <v>11355</v>
      </c>
      <c r="E3511" s="3" t="s">
        <v>11356</v>
      </c>
      <c r="F3511" s="357" t="s">
        <v>14747</v>
      </c>
      <c r="I3511" s="190">
        <f t="shared" si="75"/>
        <v>0</v>
      </c>
    </row>
    <row r="3512" spans="1:9" ht="12.75" customHeight="1">
      <c r="A3512" s="2">
        <v>3429</v>
      </c>
      <c r="B3512" s="3" t="s">
        <v>11357</v>
      </c>
      <c r="C3512" s="3" t="s">
        <v>11358</v>
      </c>
      <c r="D3512" s="3" t="s">
        <v>11359</v>
      </c>
      <c r="E3512" s="3" t="s">
        <v>11360</v>
      </c>
      <c r="F3512" s="357" t="s">
        <v>14747</v>
      </c>
      <c r="I3512" s="190">
        <f t="shared" si="75"/>
        <v>0</v>
      </c>
    </row>
    <row r="3513" spans="1:9" ht="12.75" customHeight="1">
      <c r="A3513" s="2">
        <v>3430</v>
      </c>
      <c r="B3513" s="3" t="s">
        <v>11361</v>
      </c>
      <c r="C3513" s="3" t="s">
        <v>11362</v>
      </c>
      <c r="D3513" s="3"/>
      <c r="E3513" s="3" t="s">
        <v>11363</v>
      </c>
      <c r="F3513" s="357" t="s">
        <v>14747</v>
      </c>
      <c r="I3513" s="190">
        <f t="shared" si="75"/>
        <v>0</v>
      </c>
    </row>
    <row r="3514" spans="1:9" ht="12.75" customHeight="1">
      <c r="A3514" s="2">
        <v>3431</v>
      </c>
      <c r="B3514" s="3" t="s">
        <v>11364</v>
      </c>
      <c r="C3514" s="3" t="s">
        <v>11365</v>
      </c>
      <c r="D3514" s="3" t="s">
        <v>11366</v>
      </c>
      <c r="E3514" s="3" t="s">
        <v>11367</v>
      </c>
      <c r="F3514" s="357" t="s">
        <v>14747</v>
      </c>
      <c r="I3514" s="190">
        <f t="shared" si="75"/>
        <v>0</v>
      </c>
    </row>
    <row r="3515" spans="1:9" ht="12.75" customHeight="1">
      <c r="A3515" s="2">
        <v>3432</v>
      </c>
      <c r="B3515" s="925" t="s">
        <v>15237</v>
      </c>
      <c r="C3515" s="3" t="s">
        <v>15238</v>
      </c>
      <c r="D3515" s="3" t="s">
        <v>11368</v>
      </c>
      <c r="E3515" s="3" t="s">
        <v>11369</v>
      </c>
      <c r="H3515" s="190">
        <f>Raccorderia!F129</f>
        <v>0.36</v>
      </c>
      <c r="I3515" s="190">
        <f t="shared" si="75"/>
        <v>0.36</v>
      </c>
    </row>
    <row r="3516" spans="1:9" ht="12.75" customHeight="1">
      <c r="A3516" s="2">
        <v>3433</v>
      </c>
      <c r="B3516" s="3" t="s">
        <v>11370</v>
      </c>
      <c r="C3516" s="3" t="s">
        <v>11371</v>
      </c>
      <c r="D3516" s="3" t="s">
        <v>11372</v>
      </c>
      <c r="E3516" s="3" t="s">
        <v>11373</v>
      </c>
      <c r="H3516" s="190">
        <f>Raccorderia!F130</f>
        <v>0.34</v>
      </c>
      <c r="I3516" s="190">
        <f t="shared" si="75"/>
        <v>0.34</v>
      </c>
    </row>
    <row r="3517" spans="1:9" ht="12.75" customHeight="1">
      <c r="A3517" s="2">
        <v>3434</v>
      </c>
      <c r="B3517" s="3" t="s">
        <v>11374</v>
      </c>
      <c r="C3517" s="3" t="s">
        <v>11375</v>
      </c>
      <c r="D3517" s="3" t="s">
        <v>11376</v>
      </c>
      <c r="E3517" s="3" t="s">
        <v>11377</v>
      </c>
      <c r="H3517" s="190">
        <f>Raccorderia!F131</f>
        <v>0.37</v>
      </c>
      <c r="I3517" s="190">
        <f t="shared" si="75"/>
        <v>0.37</v>
      </c>
    </row>
    <row r="3518" spans="1:9" ht="12.75" customHeight="1">
      <c r="A3518" s="2">
        <v>3435</v>
      </c>
      <c r="B3518" s="3" t="s">
        <v>14092</v>
      </c>
      <c r="C3518" s="3" t="s">
        <v>14093</v>
      </c>
      <c r="D3518" s="3" t="s">
        <v>14094</v>
      </c>
      <c r="E3518" s="3" t="s">
        <v>14095</v>
      </c>
      <c r="H3518" s="190">
        <f>Raccorderia!F132</f>
        <v>0.44</v>
      </c>
      <c r="I3518" s="190">
        <f t="shared" si="75"/>
        <v>0.44</v>
      </c>
    </row>
    <row r="3519" spans="1:9" ht="12.75" customHeight="1">
      <c r="A3519" s="2">
        <v>3436</v>
      </c>
      <c r="B3519" s="3" t="s">
        <v>14096</v>
      </c>
      <c r="C3519" s="3" t="s">
        <v>14097</v>
      </c>
      <c r="D3519" s="3" t="s">
        <v>14098</v>
      </c>
      <c r="E3519" s="3" t="s">
        <v>14099</v>
      </c>
      <c r="H3519" s="190">
        <f>Raccorderia!F133</f>
        <v>0.47</v>
      </c>
      <c r="I3519" s="190">
        <f t="shared" si="75"/>
        <v>0.47</v>
      </c>
    </row>
    <row r="3520" spans="1:9" ht="12.75" customHeight="1">
      <c r="A3520" s="2">
        <v>3437</v>
      </c>
      <c r="B3520" s="3" t="s">
        <v>14100</v>
      </c>
      <c r="C3520" s="3" t="s">
        <v>14101</v>
      </c>
      <c r="D3520" s="3" t="s">
        <v>14102</v>
      </c>
      <c r="E3520" s="3" t="s">
        <v>14103</v>
      </c>
      <c r="H3520" s="190">
        <f>Raccorderia!F134</f>
        <v>0.61</v>
      </c>
      <c r="I3520" s="190">
        <f t="shared" si="75"/>
        <v>0.61</v>
      </c>
    </row>
    <row r="3521" spans="1:9" ht="12.75" customHeight="1">
      <c r="A3521" s="2">
        <v>3438</v>
      </c>
      <c r="B3521" s="3" t="s">
        <v>14104</v>
      </c>
      <c r="C3521" s="3" t="s">
        <v>14105</v>
      </c>
      <c r="D3521" s="3" t="s">
        <v>14106</v>
      </c>
      <c r="E3521" s="3" t="s">
        <v>14107</v>
      </c>
      <c r="H3521" s="190">
        <f>Raccorderia!F135</f>
        <v>0.9</v>
      </c>
      <c r="I3521" s="190">
        <f t="shared" si="75"/>
        <v>0.9</v>
      </c>
    </row>
    <row r="3522" spans="1:9" ht="12.75" customHeight="1">
      <c r="A3522" s="2">
        <v>3439</v>
      </c>
      <c r="B3522" s="3" t="s">
        <v>14108</v>
      </c>
      <c r="C3522" s="3" t="s">
        <v>14109</v>
      </c>
      <c r="D3522" s="3" t="s">
        <v>14110</v>
      </c>
      <c r="E3522" s="3" t="s">
        <v>14111</v>
      </c>
      <c r="H3522" s="190">
        <f>Raccorderia!F136</f>
        <v>1.07</v>
      </c>
      <c r="I3522" s="190">
        <f t="shared" si="75"/>
        <v>1.07</v>
      </c>
    </row>
    <row r="3523" spans="1:9" ht="12.75" customHeight="1">
      <c r="A3523" s="2">
        <v>3440</v>
      </c>
      <c r="B3523" s="3" t="s">
        <v>14112</v>
      </c>
      <c r="C3523" s="3" t="s">
        <v>14113</v>
      </c>
      <c r="D3523" s="3" t="s">
        <v>14114</v>
      </c>
      <c r="E3523" s="3" t="s">
        <v>14115</v>
      </c>
      <c r="H3523" s="190">
        <f>Raccorderia!F137</f>
        <v>1.23</v>
      </c>
      <c r="I3523" s="190">
        <f t="shared" si="75"/>
        <v>1.23</v>
      </c>
    </row>
    <row r="3524" spans="1:9" ht="12.75" customHeight="1">
      <c r="A3524" s="2">
        <v>3441</v>
      </c>
      <c r="B3524" s="3" t="s">
        <v>14116</v>
      </c>
      <c r="C3524" s="3" t="s">
        <v>14117</v>
      </c>
      <c r="D3524" s="3" t="s">
        <v>14118</v>
      </c>
      <c r="E3524" s="3" t="s">
        <v>14119</v>
      </c>
      <c r="H3524" s="190">
        <f>Raccorderia!F138</f>
        <v>1.46</v>
      </c>
      <c r="I3524" s="190">
        <f t="shared" si="75"/>
        <v>1.46</v>
      </c>
    </row>
    <row r="3525" spans="1:9" ht="12.75" customHeight="1">
      <c r="A3525" s="2">
        <v>3442</v>
      </c>
      <c r="B3525" s="3" t="s">
        <v>14120</v>
      </c>
      <c r="C3525" s="3" t="s">
        <v>14121</v>
      </c>
      <c r="D3525" s="3" t="s">
        <v>14122</v>
      </c>
      <c r="E3525" s="3" t="s">
        <v>14123</v>
      </c>
      <c r="H3525" s="190">
        <f>Raccorderia!F139</f>
        <v>2.46</v>
      </c>
      <c r="I3525" s="190">
        <f t="shared" si="75"/>
        <v>2.46</v>
      </c>
    </row>
    <row r="3526" spans="1:9" ht="12.75" customHeight="1">
      <c r="A3526" s="2">
        <v>3443</v>
      </c>
      <c r="B3526" s="3" t="s">
        <v>14124</v>
      </c>
      <c r="C3526" s="3" t="s">
        <v>14125</v>
      </c>
      <c r="D3526" s="3" t="s">
        <v>14126</v>
      </c>
      <c r="E3526" s="3" t="s">
        <v>14127</v>
      </c>
      <c r="H3526" s="190">
        <f>Raccorderia!F140</f>
        <v>3.4</v>
      </c>
      <c r="I3526" s="190">
        <f t="shared" si="75"/>
        <v>3.4</v>
      </c>
    </row>
    <row r="3527" spans="1:9" ht="12.75" customHeight="1">
      <c r="A3527" s="2">
        <v>3444</v>
      </c>
      <c r="B3527" s="3" t="s">
        <v>14128</v>
      </c>
      <c r="C3527" s="3" t="s">
        <v>14129</v>
      </c>
      <c r="D3527" s="3" t="s">
        <v>14130</v>
      </c>
      <c r="E3527" s="3" t="s">
        <v>14131</v>
      </c>
      <c r="F3527" s="685" t="s">
        <v>721</v>
      </c>
      <c r="H3527" s="190">
        <f>Raccorderia!F141</f>
        <v>5.75</v>
      </c>
      <c r="I3527" s="190">
        <f t="shared" si="75"/>
        <v>5.75</v>
      </c>
    </row>
    <row r="3528" spans="1:9" ht="12.75" customHeight="1">
      <c r="A3528" s="2">
        <v>3445</v>
      </c>
      <c r="B3528" s="3" t="s">
        <v>14132</v>
      </c>
      <c r="C3528" s="3" t="s">
        <v>14133</v>
      </c>
      <c r="D3528" s="3" t="s">
        <v>14134</v>
      </c>
      <c r="E3528" s="3" t="s">
        <v>14135</v>
      </c>
      <c r="F3528" s="685" t="s">
        <v>721</v>
      </c>
      <c r="H3528" s="190">
        <f>Raccorderia!F142</f>
        <v>12.37</v>
      </c>
      <c r="I3528" s="190">
        <f t="shared" si="75"/>
        <v>12.37</v>
      </c>
    </row>
    <row r="3529" spans="1:9" ht="12.75" customHeight="1">
      <c r="A3529" s="2">
        <v>3446</v>
      </c>
      <c r="B3529" s="3" t="s">
        <v>14136</v>
      </c>
      <c r="C3529" s="3" t="s">
        <v>14137</v>
      </c>
      <c r="D3529" s="3" t="s">
        <v>14138</v>
      </c>
      <c r="E3529" s="3" t="s">
        <v>14139</v>
      </c>
      <c r="F3529" s="685" t="s">
        <v>721</v>
      </c>
      <c r="H3529" s="190">
        <f>Raccorderia!F143</f>
        <v>16.600000000000001</v>
      </c>
      <c r="I3529" s="190">
        <f t="shared" si="75"/>
        <v>16.600000000000001</v>
      </c>
    </row>
    <row r="3530" spans="1:9" ht="12.75" customHeight="1">
      <c r="A3530" s="2">
        <v>3447</v>
      </c>
      <c r="B3530" s="3" t="s">
        <v>14140</v>
      </c>
      <c r="C3530" s="3" t="s">
        <v>14141</v>
      </c>
      <c r="D3530" s="3"/>
      <c r="E3530" s="3" t="s">
        <v>14142</v>
      </c>
      <c r="F3530" s="357" t="s">
        <v>14747</v>
      </c>
      <c r="I3530" s="190">
        <f t="shared" si="75"/>
        <v>0</v>
      </c>
    </row>
    <row r="3531" spans="1:9" ht="12.75" customHeight="1">
      <c r="A3531" s="2">
        <v>3448</v>
      </c>
      <c r="B3531" s="3" t="s">
        <v>14143</v>
      </c>
      <c r="C3531" s="3" t="s">
        <v>14144</v>
      </c>
      <c r="D3531" s="3" t="s">
        <v>14145</v>
      </c>
      <c r="E3531" s="3" t="s">
        <v>14146</v>
      </c>
      <c r="F3531" s="357" t="s">
        <v>14747</v>
      </c>
      <c r="I3531" s="190">
        <f t="shared" si="75"/>
        <v>0</v>
      </c>
    </row>
    <row r="3532" spans="1:9" ht="12.75" customHeight="1">
      <c r="A3532" s="2">
        <v>3449</v>
      </c>
      <c r="B3532" s="3" t="s">
        <v>14147</v>
      </c>
      <c r="C3532" s="3" t="s">
        <v>14148</v>
      </c>
      <c r="D3532" s="3" t="s">
        <v>14149</v>
      </c>
      <c r="E3532" s="3" t="s">
        <v>14150</v>
      </c>
      <c r="F3532" s="357" t="s">
        <v>14747</v>
      </c>
      <c r="I3532" s="190">
        <f t="shared" si="75"/>
        <v>0</v>
      </c>
    </row>
    <row r="3533" spans="1:9" ht="12.75" customHeight="1">
      <c r="A3533" s="2">
        <v>3450</v>
      </c>
      <c r="B3533" s="3" t="s">
        <v>14151</v>
      </c>
      <c r="C3533" s="3" t="s">
        <v>14152</v>
      </c>
      <c r="D3533" s="3" t="s">
        <v>14153</v>
      </c>
      <c r="E3533" s="3" t="s">
        <v>14154</v>
      </c>
      <c r="F3533" s="357" t="s">
        <v>14747</v>
      </c>
      <c r="I3533" s="190">
        <f t="shared" si="75"/>
        <v>0</v>
      </c>
    </row>
    <row r="3534" spans="1:9" ht="12.75" customHeight="1">
      <c r="A3534" s="2">
        <v>3451</v>
      </c>
      <c r="B3534" s="3" t="s">
        <v>14155</v>
      </c>
      <c r="C3534" s="3" t="s">
        <v>14156</v>
      </c>
      <c r="D3534" s="3" t="s">
        <v>14157</v>
      </c>
      <c r="E3534" s="3" t="s">
        <v>14158</v>
      </c>
      <c r="F3534" s="357" t="s">
        <v>14747</v>
      </c>
      <c r="I3534" s="190">
        <f t="shared" si="75"/>
        <v>0</v>
      </c>
    </row>
    <row r="3535" spans="1:9" ht="12.75" customHeight="1">
      <c r="A3535" s="2">
        <v>3452</v>
      </c>
      <c r="B3535" s="3" t="s">
        <v>14159</v>
      </c>
      <c r="C3535" s="3" t="s">
        <v>14160</v>
      </c>
      <c r="D3535" s="3" t="s">
        <v>14161</v>
      </c>
      <c r="E3535" s="3" t="s">
        <v>14162</v>
      </c>
      <c r="F3535" s="357" t="s">
        <v>14747</v>
      </c>
      <c r="I3535" s="190">
        <f t="shared" si="75"/>
        <v>0</v>
      </c>
    </row>
    <row r="3536" spans="1:9" ht="12.75" customHeight="1">
      <c r="A3536" s="2">
        <v>3453</v>
      </c>
      <c r="B3536" s="3" t="s">
        <v>14163</v>
      </c>
      <c r="C3536" s="3" t="s">
        <v>14164</v>
      </c>
      <c r="D3536" s="3" t="s">
        <v>14165</v>
      </c>
      <c r="E3536" s="3" t="s">
        <v>14166</v>
      </c>
      <c r="F3536" s="357" t="s">
        <v>14747</v>
      </c>
      <c r="I3536" s="190">
        <f t="shared" si="75"/>
        <v>0</v>
      </c>
    </row>
    <row r="3537" spans="1:9" ht="12.75" customHeight="1">
      <c r="A3537" s="2">
        <v>3454</v>
      </c>
      <c r="B3537" s="3" t="s">
        <v>14167</v>
      </c>
      <c r="C3537" s="3" t="s">
        <v>14168</v>
      </c>
      <c r="D3537" s="3" t="s">
        <v>14169</v>
      </c>
      <c r="E3537" s="3" t="s">
        <v>14170</v>
      </c>
      <c r="F3537" s="357" t="s">
        <v>14747</v>
      </c>
      <c r="I3537" s="190">
        <f t="shared" si="75"/>
        <v>0</v>
      </c>
    </row>
    <row r="3538" spans="1:9" ht="12.75" customHeight="1">
      <c r="A3538" s="2">
        <v>3455</v>
      </c>
      <c r="B3538" s="3" t="s">
        <v>14171</v>
      </c>
      <c r="C3538" s="3" t="s">
        <v>14172</v>
      </c>
      <c r="D3538" s="3" t="s">
        <v>14173</v>
      </c>
      <c r="E3538" s="3" t="s">
        <v>14174</v>
      </c>
      <c r="F3538" s="357" t="s">
        <v>14747</v>
      </c>
      <c r="I3538" s="190">
        <f t="shared" si="75"/>
        <v>0</v>
      </c>
    </row>
    <row r="3539" spans="1:9" ht="12.75" customHeight="1">
      <c r="A3539" s="2">
        <v>3456</v>
      </c>
      <c r="B3539" s="3" t="s">
        <v>14175</v>
      </c>
      <c r="C3539" s="3" t="s">
        <v>14176</v>
      </c>
      <c r="D3539" s="3" t="s">
        <v>14177</v>
      </c>
      <c r="E3539" s="3" t="s">
        <v>14178</v>
      </c>
      <c r="F3539" s="357" t="s">
        <v>14747</v>
      </c>
      <c r="I3539" s="190">
        <f t="shared" si="75"/>
        <v>0</v>
      </c>
    </row>
    <row r="3540" spans="1:9" ht="12.75" customHeight="1">
      <c r="A3540" s="2">
        <v>3457</v>
      </c>
      <c r="B3540" s="3" t="s">
        <v>14179</v>
      </c>
      <c r="C3540" s="3" t="s">
        <v>14180</v>
      </c>
      <c r="D3540" s="3" t="s">
        <v>14181</v>
      </c>
      <c r="E3540" s="3" t="s">
        <v>14182</v>
      </c>
      <c r="F3540" s="357" t="s">
        <v>14747</v>
      </c>
      <c r="I3540" s="190">
        <f t="shared" si="75"/>
        <v>0</v>
      </c>
    </row>
    <row r="3541" spans="1:9" ht="12.75" customHeight="1">
      <c r="A3541" s="2">
        <v>3458</v>
      </c>
      <c r="B3541" s="3" t="s">
        <v>14183</v>
      </c>
      <c r="C3541" s="3" t="s">
        <v>14184</v>
      </c>
      <c r="D3541" s="3" t="s">
        <v>14185</v>
      </c>
      <c r="E3541" s="3" t="s">
        <v>14186</v>
      </c>
      <c r="F3541" s="357" t="s">
        <v>14747</v>
      </c>
      <c r="I3541" s="190">
        <f t="shared" si="75"/>
        <v>0</v>
      </c>
    </row>
    <row r="3542" spans="1:9" ht="12.75" customHeight="1">
      <c r="A3542" s="2">
        <v>3459</v>
      </c>
      <c r="B3542" s="3" t="s">
        <v>14187</v>
      </c>
      <c r="C3542" s="3" t="s">
        <v>14188</v>
      </c>
      <c r="D3542" s="3" t="s">
        <v>14189</v>
      </c>
      <c r="E3542" s="3" t="s">
        <v>14190</v>
      </c>
      <c r="F3542" s="357" t="s">
        <v>14747</v>
      </c>
      <c r="I3542" s="190">
        <f t="shared" si="75"/>
        <v>0</v>
      </c>
    </row>
    <row r="3543" spans="1:9" ht="12.75" customHeight="1">
      <c r="A3543" s="2">
        <v>3460</v>
      </c>
      <c r="B3543" s="3" t="s">
        <v>14191</v>
      </c>
      <c r="C3543" s="3" t="s">
        <v>14192</v>
      </c>
      <c r="D3543" s="3" t="s">
        <v>14193</v>
      </c>
      <c r="E3543" s="3" t="s">
        <v>14194</v>
      </c>
      <c r="F3543" s="357" t="s">
        <v>14747</v>
      </c>
      <c r="I3543" s="190">
        <f t="shared" si="75"/>
        <v>0</v>
      </c>
    </row>
    <row r="3544" spans="1:9" ht="12.75" customHeight="1">
      <c r="A3544" s="2">
        <v>3461</v>
      </c>
      <c r="B3544" s="3" t="s">
        <v>14195</v>
      </c>
      <c r="C3544" s="3" t="s">
        <v>14196</v>
      </c>
      <c r="D3544" s="3" t="s">
        <v>14197</v>
      </c>
      <c r="E3544" s="3" t="s">
        <v>14198</v>
      </c>
      <c r="F3544" s="357" t="s">
        <v>14747</v>
      </c>
      <c r="I3544" s="190">
        <f t="shared" si="75"/>
        <v>0</v>
      </c>
    </row>
    <row r="3545" spans="1:9" ht="12.75" customHeight="1">
      <c r="A3545" s="2">
        <v>3462</v>
      </c>
      <c r="B3545" s="3" t="s">
        <v>14199</v>
      </c>
      <c r="C3545" s="3" t="s">
        <v>14200</v>
      </c>
      <c r="D3545" s="3" t="s">
        <v>14201</v>
      </c>
      <c r="E3545" s="3" t="s">
        <v>14202</v>
      </c>
      <c r="F3545" s="357" t="s">
        <v>14747</v>
      </c>
      <c r="I3545" s="190">
        <f t="shared" si="75"/>
        <v>0</v>
      </c>
    </row>
    <row r="3546" spans="1:9" ht="12.75" customHeight="1">
      <c r="A3546" s="2">
        <v>3463</v>
      </c>
      <c r="B3546" s="3" t="s">
        <v>14203</v>
      </c>
      <c r="C3546" s="3" t="s">
        <v>14204</v>
      </c>
      <c r="D3546" s="3" t="s">
        <v>14205</v>
      </c>
      <c r="E3546" s="3" t="s">
        <v>14206</v>
      </c>
      <c r="F3546" s="357" t="s">
        <v>14747</v>
      </c>
      <c r="I3546" s="190">
        <f t="shared" si="75"/>
        <v>0</v>
      </c>
    </row>
    <row r="3547" spans="1:9" ht="12.75" customHeight="1">
      <c r="A3547" s="2">
        <v>3464</v>
      </c>
      <c r="B3547" s="3" t="s">
        <v>14207</v>
      </c>
      <c r="C3547" s="3" t="s">
        <v>14208</v>
      </c>
      <c r="D3547" s="3" t="s">
        <v>14209</v>
      </c>
      <c r="E3547" s="3" t="s">
        <v>14210</v>
      </c>
      <c r="F3547" s="357" t="s">
        <v>14747</v>
      </c>
      <c r="I3547" s="190">
        <f t="shared" si="75"/>
        <v>0</v>
      </c>
    </row>
    <row r="3548" spans="1:9" ht="12.75" customHeight="1">
      <c r="A3548" s="2">
        <v>3465</v>
      </c>
      <c r="B3548" s="3" t="s">
        <v>14211</v>
      </c>
      <c r="C3548" s="3" t="s">
        <v>14212</v>
      </c>
      <c r="D3548" s="3" t="s">
        <v>14213</v>
      </c>
      <c r="E3548" s="3" t="s">
        <v>14214</v>
      </c>
      <c r="F3548" s="357" t="s">
        <v>14747</v>
      </c>
      <c r="I3548" s="190">
        <f t="shared" si="75"/>
        <v>0</v>
      </c>
    </row>
    <row r="3549" spans="1:9" ht="12.75" customHeight="1">
      <c r="A3549" s="2">
        <v>3466</v>
      </c>
      <c r="B3549" s="3" t="s">
        <v>14215</v>
      </c>
      <c r="C3549" s="3" t="s">
        <v>14216</v>
      </c>
      <c r="D3549" s="3" t="s">
        <v>14217</v>
      </c>
      <c r="E3549" s="3" t="s">
        <v>14218</v>
      </c>
      <c r="G3549" s="190">
        <f>'BOX SECTION'!T45</f>
        <v>5.4115167286624208</v>
      </c>
      <c r="I3549" s="190">
        <f t="shared" si="75"/>
        <v>5.4115167286624208</v>
      </c>
    </row>
    <row r="3550" spans="1:9" ht="12.75" customHeight="1">
      <c r="A3550" s="2">
        <v>3467</v>
      </c>
      <c r="B3550" s="3" t="s">
        <v>14219</v>
      </c>
      <c r="C3550" s="3" t="s">
        <v>14220</v>
      </c>
      <c r="D3550" s="3" t="s">
        <v>14221</v>
      </c>
      <c r="E3550" s="3" t="s">
        <v>14222</v>
      </c>
      <c r="F3550" s="357" t="s">
        <v>14747</v>
      </c>
      <c r="I3550" s="190">
        <f t="shared" si="75"/>
        <v>0</v>
      </c>
    </row>
    <row r="3551" spans="1:9" ht="12.75" customHeight="1">
      <c r="A3551" s="2">
        <v>3468</v>
      </c>
      <c r="B3551" s="3" t="s">
        <v>14223</v>
      </c>
      <c r="C3551" s="3" t="s">
        <v>14224</v>
      </c>
      <c r="D3551" s="3" t="s">
        <v>14225</v>
      </c>
      <c r="E3551" s="3" t="s">
        <v>14226</v>
      </c>
      <c r="F3551" s="357" t="s">
        <v>14747</v>
      </c>
      <c r="I3551" s="190">
        <f t="shared" si="75"/>
        <v>0</v>
      </c>
    </row>
    <row r="3552" spans="1:9" ht="12.75" customHeight="1">
      <c r="A3552" s="2">
        <v>3469</v>
      </c>
      <c r="B3552" s="3" t="s">
        <v>14227</v>
      </c>
      <c r="C3552" s="3" t="s">
        <v>11948</v>
      </c>
      <c r="D3552" s="3" t="s">
        <v>11949</v>
      </c>
      <c r="E3552" s="3" t="s">
        <v>11950</v>
      </c>
      <c r="F3552" s="357" t="s">
        <v>14747</v>
      </c>
      <c r="I3552" s="190">
        <f t="shared" si="75"/>
        <v>0</v>
      </c>
    </row>
    <row r="3553" spans="1:9" ht="12.75" customHeight="1">
      <c r="A3553" s="2">
        <v>3470</v>
      </c>
      <c r="B3553" s="3" t="s">
        <v>11951</v>
      </c>
      <c r="C3553" s="3" t="s">
        <v>11952</v>
      </c>
      <c r="D3553" s="3" t="s">
        <v>11953</v>
      </c>
      <c r="E3553" s="3" t="s">
        <v>11954</v>
      </c>
      <c r="G3553" s="190">
        <f>'BOX SECTION'!T57</f>
        <v>7.4729666959490437</v>
      </c>
      <c r="I3553" s="190">
        <f t="shared" si="75"/>
        <v>7.4729666959490437</v>
      </c>
    </row>
    <row r="3554" spans="1:9" ht="12.75" customHeight="1">
      <c r="A3554" s="2">
        <v>3471</v>
      </c>
      <c r="B3554" s="3" t="s">
        <v>11955</v>
      </c>
      <c r="C3554" s="3" t="s">
        <v>11956</v>
      </c>
      <c r="D3554" s="3" t="s">
        <v>11957</v>
      </c>
      <c r="E3554" s="3" t="s">
        <v>11958</v>
      </c>
      <c r="F3554" s="357" t="s">
        <v>14747</v>
      </c>
      <c r="I3554" s="190">
        <f t="shared" si="75"/>
        <v>0</v>
      </c>
    </row>
    <row r="3555" spans="1:9" ht="12.75" customHeight="1">
      <c r="A3555" s="2">
        <v>3472</v>
      </c>
      <c r="B3555" s="3" t="s">
        <v>11959</v>
      </c>
      <c r="C3555" s="3" t="s">
        <v>11960</v>
      </c>
      <c r="D3555" s="3" t="s">
        <v>11961</v>
      </c>
      <c r="E3555" s="3" t="s">
        <v>11962</v>
      </c>
      <c r="F3555" s="357" t="s">
        <v>14747</v>
      </c>
      <c r="I3555" s="190">
        <f t="shared" si="75"/>
        <v>0</v>
      </c>
    </row>
    <row r="3556" spans="1:9" ht="12.75" customHeight="1">
      <c r="A3556" s="2">
        <v>3473</v>
      </c>
      <c r="B3556" s="3" t="s">
        <v>11963</v>
      </c>
      <c r="C3556" s="3" t="s">
        <v>11964</v>
      </c>
      <c r="D3556" s="3" t="s">
        <v>11965</v>
      </c>
      <c r="E3556" s="3" t="s">
        <v>11966</v>
      </c>
      <c r="F3556" s="357" t="s">
        <v>14747</v>
      </c>
      <c r="I3556" s="190">
        <f t="shared" si="75"/>
        <v>0</v>
      </c>
    </row>
    <row r="3557" spans="1:9" ht="12.75" customHeight="1">
      <c r="A3557" s="2">
        <v>3474</v>
      </c>
      <c r="B3557" s="3" t="s">
        <v>11967</v>
      </c>
      <c r="C3557" s="3" t="s">
        <v>11968</v>
      </c>
      <c r="D3557" s="3" t="s">
        <v>11969</v>
      </c>
      <c r="E3557" s="3" t="s">
        <v>11970</v>
      </c>
      <c r="F3557" s="357" t="s">
        <v>14747</v>
      </c>
      <c r="I3557" s="190">
        <f t="shared" si="75"/>
        <v>0</v>
      </c>
    </row>
    <row r="3558" spans="1:9" ht="12.75" customHeight="1">
      <c r="A3558" s="2">
        <v>3475</v>
      </c>
      <c r="B3558" s="3" t="s">
        <v>11971</v>
      </c>
      <c r="C3558" s="3" t="s">
        <v>11972</v>
      </c>
      <c r="D3558" s="3" t="s">
        <v>11973</v>
      </c>
      <c r="E3558" s="3" t="s">
        <v>11974</v>
      </c>
      <c r="F3558" s="357" t="s">
        <v>14747</v>
      </c>
      <c r="I3558" s="190">
        <f t="shared" si="75"/>
        <v>0</v>
      </c>
    </row>
    <row r="3559" spans="1:9" ht="12.75" customHeight="1">
      <c r="A3559" s="2">
        <v>3476</v>
      </c>
      <c r="B3559" s="3" t="s">
        <v>11975</v>
      </c>
      <c r="C3559" s="3" t="s">
        <v>11976</v>
      </c>
      <c r="D3559" s="3" t="s">
        <v>11977</v>
      </c>
      <c r="E3559" s="3" t="s">
        <v>11978</v>
      </c>
      <c r="F3559" s="357" t="s">
        <v>14747</v>
      </c>
      <c r="I3559" s="190">
        <f t="shared" si="75"/>
        <v>0</v>
      </c>
    </row>
    <row r="3560" spans="1:9" ht="12.75" customHeight="1">
      <c r="A3560" s="2">
        <v>3477</v>
      </c>
      <c r="B3560" s="3" t="s">
        <v>11979</v>
      </c>
      <c r="C3560" s="3" t="s">
        <v>11980</v>
      </c>
      <c r="D3560" s="3" t="s">
        <v>11981</v>
      </c>
      <c r="E3560" s="3" t="s">
        <v>11982</v>
      </c>
      <c r="F3560" s="357" t="s">
        <v>14747</v>
      </c>
      <c r="I3560" s="190">
        <f t="shared" si="75"/>
        <v>0</v>
      </c>
    </row>
    <row r="3561" spans="1:9" ht="12.75" customHeight="1">
      <c r="A3561" s="2">
        <v>3478</v>
      </c>
      <c r="B3561" s="3" t="s">
        <v>11983</v>
      </c>
      <c r="C3561" s="3" t="s">
        <v>11984</v>
      </c>
      <c r="D3561" s="3" t="s">
        <v>11985</v>
      </c>
      <c r="E3561" s="3" t="s">
        <v>11986</v>
      </c>
      <c r="F3561" s="357" t="s">
        <v>14747</v>
      </c>
      <c r="I3561" s="190">
        <f t="shared" si="75"/>
        <v>0</v>
      </c>
    </row>
    <row r="3562" spans="1:9" ht="12.75" customHeight="1">
      <c r="A3562" s="2">
        <v>3479</v>
      </c>
      <c r="B3562" s="3" t="s">
        <v>11987</v>
      </c>
      <c r="C3562" s="3" t="s">
        <v>11988</v>
      </c>
      <c r="D3562" s="3" t="s">
        <v>11989</v>
      </c>
      <c r="E3562" s="3" t="s">
        <v>11990</v>
      </c>
      <c r="F3562" s="357" t="s">
        <v>14747</v>
      </c>
      <c r="I3562" s="190">
        <f t="shared" si="75"/>
        <v>0</v>
      </c>
    </row>
    <row r="3563" spans="1:9" ht="12.75" customHeight="1">
      <c r="A3563" s="2">
        <v>3480</v>
      </c>
      <c r="B3563" s="3" t="s">
        <v>11991</v>
      </c>
      <c r="C3563" s="3" t="s">
        <v>11992</v>
      </c>
      <c r="D3563" s="3" t="s">
        <v>11993</v>
      </c>
      <c r="E3563" s="3" t="s">
        <v>11994</v>
      </c>
      <c r="F3563" s="357" t="s">
        <v>14747</v>
      </c>
      <c r="I3563" s="190">
        <f t="shared" si="75"/>
        <v>0</v>
      </c>
    </row>
    <row r="3564" spans="1:9" ht="12.75" customHeight="1">
      <c r="A3564" s="2">
        <v>3481</v>
      </c>
      <c r="B3564" s="3" t="s">
        <v>11995</v>
      </c>
      <c r="C3564" s="3" t="s">
        <v>11996</v>
      </c>
      <c r="D3564" s="3" t="s">
        <v>11997</v>
      </c>
      <c r="E3564" s="3" t="s">
        <v>11998</v>
      </c>
      <c r="F3564" s="357" t="s">
        <v>14747</v>
      </c>
      <c r="I3564" s="190">
        <f t="shared" si="75"/>
        <v>0</v>
      </c>
    </row>
    <row r="3565" spans="1:9" ht="12.75" customHeight="1">
      <c r="A3565" s="2">
        <v>3482</v>
      </c>
      <c r="B3565" s="3" t="s">
        <v>11999</v>
      </c>
      <c r="C3565" s="3" t="s">
        <v>12000</v>
      </c>
      <c r="D3565" s="3" t="s">
        <v>12001</v>
      </c>
      <c r="E3565" s="3" t="s">
        <v>12002</v>
      </c>
      <c r="F3565" s="357" t="s">
        <v>14747</v>
      </c>
      <c r="I3565" s="190">
        <f t="shared" si="75"/>
        <v>0</v>
      </c>
    </row>
    <row r="3566" spans="1:9" ht="12.75" customHeight="1">
      <c r="A3566" s="2">
        <v>3483</v>
      </c>
      <c r="B3566" s="3" t="s">
        <v>12003</v>
      </c>
      <c r="C3566" s="3" t="s">
        <v>12004</v>
      </c>
      <c r="D3566" s="3" t="s">
        <v>12005</v>
      </c>
      <c r="E3566" s="3" t="s">
        <v>12006</v>
      </c>
      <c r="F3566" s="357" t="s">
        <v>14747</v>
      </c>
      <c r="I3566" s="190">
        <f t="shared" si="75"/>
        <v>0</v>
      </c>
    </row>
    <row r="3567" spans="1:9" ht="12.75" customHeight="1">
      <c r="A3567" s="2">
        <v>3484</v>
      </c>
      <c r="B3567" s="3" t="s">
        <v>12007</v>
      </c>
      <c r="C3567" s="3" t="s">
        <v>12008</v>
      </c>
      <c r="D3567" s="3" t="s">
        <v>12009</v>
      </c>
      <c r="E3567" s="3" t="s">
        <v>12010</v>
      </c>
      <c r="F3567" s="357" t="s">
        <v>14747</v>
      </c>
      <c r="I3567" s="190">
        <f t="shared" si="75"/>
        <v>0</v>
      </c>
    </row>
    <row r="3568" spans="1:9" ht="12.75" customHeight="1">
      <c r="A3568" s="2">
        <v>3485</v>
      </c>
      <c r="B3568" s="3" t="s">
        <v>12011</v>
      </c>
      <c r="C3568" s="3" t="s">
        <v>12012</v>
      </c>
      <c r="D3568" s="3" t="s">
        <v>12013</v>
      </c>
      <c r="E3568" s="3" t="s">
        <v>12014</v>
      </c>
      <c r="F3568" s="357" t="s">
        <v>14747</v>
      </c>
      <c r="I3568" s="190">
        <f t="shared" si="75"/>
        <v>0</v>
      </c>
    </row>
    <row r="3569" spans="1:9" ht="12.75" customHeight="1">
      <c r="A3569" s="2">
        <v>3486</v>
      </c>
      <c r="B3569" s="3" t="s">
        <v>12015</v>
      </c>
      <c r="C3569" s="3" t="s">
        <v>12016</v>
      </c>
      <c r="D3569" s="3" t="s">
        <v>12017</v>
      </c>
      <c r="E3569" s="3" t="s">
        <v>12018</v>
      </c>
      <c r="F3569" s="357" t="s">
        <v>14747</v>
      </c>
      <c r="I3569" s="190">
        <f t="shared" ref="I3569:I3633" si="76">IF(F3569="KZ",0,G3569+H3569)</f>
        <v>0</v>
      </c>
    </row>
    <row r="3570" spans="1:9" ht="12.75" customHeight="1">
      <c r="A3570" s="2">
        <v>3487</v>
      </c>
      <c r="B3570" s="3" t="s">
        <v>12019</v>
      </c>
      <c r="C3570" s="3" t="s">
        <v>12020</v>
      </c>
      <c r="D3570" s="3" t="s">
        <v>12021</v>
      </c>
      <c r="E3570" s="3" t="s">
        <v>12022</v>
      </c>
      <c r="F3570" s="357" t="s">
        <v>14747</v>
      </c>
      <c r="I3570" s="190">
        <f t="shared" si="76"/>
        <v>0</v>
      </c>
    </row>
    <row r="3571" spans="1:9" ht="12.75" customHeight="1">
      <c r="A3571" s="2">
        <v>3488</v>
      </c>
      <c r="B3571" s="3" t="s">
        <v>12023</v>
      </c>
      <c r="C3571" s="3" t="s">
        <v>12024</v>
      </c>
      <c r="D3571" s="3" t="s">
        <v>12025</v>
      </c>
      <c r="E3571" s="3" t="s">
        <v>12026</v>
      </c>
      <c r="F3571" s="357" t="s">
        <v>14747</v>
      </c>
      <c r="I3571" s="190">
        <f t="shared" si="76"/>
        <v>0</v>
      </c>
    </row>
    <row r="3572" spans="1:9" ht="12.75" customHeight="1">
      <c r="A3572" s="2">
        <v>3489</v>
      </c>
      <c r="B3572" s="3" t="s">
        <v>12027</v>
      </c>
      <c r="C3572" s="3" t="s">
        <v>12028</v>
      </c>
      <c r="D3572" s="3" t="s">
        <v>12029</v>
      </c>
      <c r="E3572" s="3" t="s">
        <v>12030</v>
      </c>
      <c r="F3572" s="357" t="s">
        <v>14747</v>
      </c>
      <c r="I3572" s="190">
        <f t="shared" si="76"/>
        <v>0</v>
      </c>
    </row>
    <row r="3573" spans="1:9" ht="12.75" customHeight="1">
      <c r="A3573" s="2">
        <v>3490</v>
      </c>
      <c r="B3573" s="3" t="s">
        <v>12031</v>
      </c>
      <c r="C3573" s="3" t="s">
        <v>12032</v>
      </c>
      <c r="D3573" s="3" t="s">
        <v>12033</v>
      </c>
      <c r="E3573" s="3" t="s">
        <v>12034</v>
      </c>
      <c r="F3573" s="357" t="s">
        <v>14747</v>
      </c>
      <c r="I3573" s="190">
        <f t="shared" si="76"/>
        <v>0</v>
      </c>
    </row>
    <row r="3574" spans="1:9" ht="12.75" customHeight="1">
      <c r="A3574" s="2">
        <v>3491</v>
      </c>
      <c r="B3574" s="3" t="s">
        <v>12035</v>
      </c>
      <c r="C3574" s="3" t="s">
        <v>12036</v>
      </c>
      <c r="D3574" s="3" t="s">
        <v>12037</v>
      </c>
      <c r="E3574" s="3" t="s">
        <v>12038</v>
      </c>
      <c r="F3574" s="357" t="s">
        <v>14747</v>
      </c>
      <c r="I3574" s="190">
        <f t="shared" si="76"/>
        <v>0</v>
      </c>
    </row>
    <row r="3575" spans="1:9" ht="12.75" customHeight="1">
      <c r="A3575" s="2">
        <v>3492</v>
      </c>
      <c r="B3575" s="3" t="s">
        <v>12039</v>
      </c>
      <c r="C3575" s="3" t="s">
        <v>12040</v>
      </c>
      <c r="D3575" s="3" t="s">
        <v>12041</v>
      </c>
      <c r="E3575" s="3" t="s">
        <v>12042</v>
      </c>
      <c r="F3575" s="357" t="s">
        <v>14747</v>
      </c>
      <c r="I3575" s="190">
        <f t="shared" si="76"/>
        <v>0</v>
      </c>
    </row>
    <row r="3576" spans="1:9" ht="12.75" customHeight="1">
      <c r="A3576" s="2">
        <v>3493</v>
      </c>
      <c r="B3576" s="3" t="s">
        <v>12043</v>
      </c>
      <c r="C3576" s="3" t="s">
        <v>12044</v>
      </c>
      <c r="D3576" s="3" t="s">
        <v>12045</v>
      </c>
      <c r="E3576" s="3" t="s">
        <v>12046</v>
      </c>
      <c r="F3576" s="357" t="s">
        <v>14747</v>
      </c>
      <c r="I3576" s="190">
        <f t="shared" si="76"/>
        <v>0</v>
      </c>
    </row>
    <row r="3577" spans="1:9" ht="12.75" customHeight="1">
      <c r="A3577" s="2">
        <v>3494</v>
      </c>
      <c r="B3577" s="3" t="s">
        <v>12047</v>
      </c>
      <c r="C3577" s="3" t="s">
        <v>12048</v>
      </c>
      <c r="D3577" s="3" t="s">
        <v>12049</v>
      </c>
      <c r="E3577" s="3" t="s">
        <v>12050</v>
      </c>
      <c r="F3577" s="357" t="s">
        <v>14747</v>
      </c>
      <c r="I3577" s="190">
        <f t="shared" si="76"/>
        <v>0</v>
      </c>
    </row>
    <row r="3578" spans="1:9" ht="12.75" customHeight="1">
      <c r="A3578" s="2">
        <v>3495</v>
      </c>
      <c r="B3578" s="3" t="s">
        <v>12051</v>
      </c>
      <c r="C3578" s="3" t="s">
        <v>12052</v>
      </c>
      <c r="D3578" s="3" t="s">
        <v>12053</v>
      </c>
      <c r="E3578" s="3" t="s">
        <v>12054</v>
      </c>
      <c r="F3578" s="357" t="s">
        <v>14747</v>
      </c>
      <c r="I3578" s="190">
        <f t="shared" si="76"/>
        <v>0</v>
      </c>
    </row>
    <row r="3579" spans="1:9" ht="12.75" customHeight="1">
      <c r="A3579" s="2">
        <v>3496</v>
      </c>
      <c r="B3579" s="3" t="s">
        <v>12055</v>
      </c>
      <c r="C3579" s="3" t="s">
        <v>12056</v>
      </c>
      <c r="D3579" s="3" t="s">
        <v>12057</v>
      </c>
      <c r="E3579" s="3" t="s">
        <v>12058</v>
      </c>
      <c r="F3579" s="357" t="s">
        <v>14747</v>
      </c>
      <c r="I3579" s="190">
        <f t="shared" si="76"/>
        <v>0</v>
      </c>
    </row>
    <row r="3580" spans="1:9" ht="12.75" customHeight="1">
      <c r="A3580" s="2">
        <v>3497</v>
      </c>
      <c r="B3580" s="3" t="s">
        <v>12059</v>
      </c>
      <c r="C3580" s="3" t="s">
        <v>12060</v>
      </c>
      <c r="D3580" s="3" t="s">
        <v>12061</v>
      </c>
      <c r="E3580" s="3" t="s">
        <v>12062</v>
      </c>
      <c r="F3580" s="357" t="s">
        <v>14747</v>
      </c>
      <c r="I3580" s="190">
        <f t="shared" si="76"/>
        <v>0</v>
      </c>
    </row>
    <row r="3581" spans="1:9" ht="12.75" customHeight="1">
      <c r="A3581" s="2">
        <v>3498</v>
      </c>
      <c r="B3581" s="3" t="s">
        <v>12063</v>
      </c>
      <c r="C3581" s="3" t="s">
        <v>12064</v>
      </c>
      <c r="D3581" s="3"/>
      <c r="E3581" s="3" t="s">
        <v>12065</v>
      </c>
      <c r="F3581" s="357" t="s">
        <v>14747</v>
      </c>
      <c r="I3581" s="190">
        <f t="shared" si="76"/>
        <v>0</v>
      </c>
    </row>
    <row r="3582" spans="1:9" ht="12.75" customHeight="1">
      <c r="A3582" s="2">
        <v>3499</v>
      </c>
      <c r="B3582" s="3" t="s">
        <v>12066</v>
      </c>
      <c r="C3582" s="3" t="s">
        <v>12067</v>
      </c>
      <c r="D3582" s="3" t="s">
        <v>12068</v>
      </c>
      <c r="E3582" s="3" t="s">
        <v>12069</v>
      </c>
      <c r="F3582" s="357" t="s">
        <v>14747</v>
      </c>
      <c r="I3582" s="190">
        <f t="shared" si="76"/>
        <v>0</v>
      </c>
    </row>
    <row r="3583" spans="1:9" ht="12.75" customHeight="1">
      <c r="A3583" s="2">
        <v>3500</v>
      </c>
      <c r="B3583" s="3" t="s">
        <v>12070</v>
      </c>
      <c r="C3583" s="3" t="s">
        <v>12071</v>
      </c>
      <c r="D3583" s="3" t="s">
        <v>12072</v>
      </c>
      <c r="E3583" s="3" t="s">
        <v>12073</v>
      </c>
      <c r="F3583" s="357" t="s">
        <v>14747</v>
      </c>
      <c r="I3583" s="190">
        <f t="shared" si="76"/>
        <v>0</v>
      </c>
    </row>
    <row r="3584" spans="1:9" ht="12.75" customHeight="1">
      <c r="A3584" s="2">
        <v>3501</v>
      </c>
      <c r="B3584" s="3" t="s">
        <v>12074</v>
      </c>
      <c r="C3584" s="3" t="s">
        <v>12075</v>
      </c>
      <c r="D3584" s="3" t="s">
        <v>12076</v>
      </c>
      <c r="E3584" s="3" t="s">
        <v>12077</v>
      </c>
      <c r="F3584" s="357" t="s">
        <v>14747</v>
      </c>
      <c r="I3584" s="190">
        <f t="shared" si="76"/>
        <v>0</v>
      </c>
    </row>
    <row r="3585" spans="1:9" ht="12.75" customHeight="1">
      <c r="A3585" s="2">
        <v>3502</v>
      </c>
      <c r="B3585" s="3" t="s">
        <v>12078</v>
      </c>
      <c r="C3585" s="3" t="s">
        <v>12079</v>
      </c>
      <c r="D3585" s="3" t="s">
        <v>12080</v>
      </c>
      <c r="E3585" s="3" t="s">
        <v>12081</v>
      </c>
      <c r="F3585" s="357" t="s">
        <v>14747</v>
      </c>
      <c r="I3585" s="190">
        <f t="shared" si="76"/>
        <v>0</v>
      </c>
    </row>
    <row r="3586" spans="1:9" ht="12.75" customHeight="1">
      <c r="A3586" s="2">
        <v>3503</v>
      </c>
      <c r="B3586" s="3" t="s">
        <v>12082</v>
      </c>
      <c r="C3586" s="3" t="s">
        <v>12083</v>
      </c>
      <c r="D3586" s="3" t="s">
        <v>12084</v>
      </c>
      <c r="E3586" s="3" t="s">
        <v>12085</v>
      </c>
      <c r="F3586" s="357" t="s">
        <v>14747</v>
      </c>
      <c r="I3586" s="190">
        <f t="shared" si="76"/>
        <v>0</v>
      </c>
    </row>
    <row r="3587" spans="1:9" ht="12.75" customHeight="1">
      <c r="A3587" s="2">
        <v>3504</v>
      </c>
      <c r="B3587" s="3" t="s">
        <v>12086</v>
      </c>
      <c r="C3587" s="3" t="s">
        <v>12087</v>
      </c>
      <c r="D3587" s="3" t="s">
        <v>12088</v>
      </c>
      <c r="E3587" s="3" t="s">
        <v>12089</v>
      </c>
      <c r="F3587" s="685" t="s">
        <v>14747</v>
      </c>
      <c r="I3587" s="190">
        <f t="shared" si="76"/>
        <v>0</v>
      </c>
    </row>
    <row r="3588" spans="1:9" ht="12.75" customHeight="1">
      <c r="A3588" s="2">
        <v>3505</v>
      </c>
      <c r="B3588" s="3" t="s">
        <v>12090</v>
      </c>
      <c r="C3588" s="3" t="s">
        <v>12091</v>
      </c>
      <c r="D3588" s="3" t="s">
        <v>12092</v>
      </c>
      <c r="E3588" s="3" t="s">
        <v>12093</v>
      </c>
      <c r="F3588" s="357" t="s">
        <v>14747</v>
      </c>
      <c r="I3588" s="190">
        <f t="shared" si="76"/>
        <v>0</v>
      </c>
    </row>
    <row r="3589" spans="1:9" ht="12.75" customHeight="1">
      <c r="A3589" s="2">
        <v>3506</v>
      </c>
      <c r="B3589" s="3" t="s">
        <v>12094</v>
      </c>
      <c r="C3589" s="3" t="s">
        <v>12095</v>
      </c>
      <c r="D3589" s="3" t="s">
        <v>12096</v>
      </c>
      <c r="E3589" s="3" t="s">
        <v>12097</v>
      </c>
      <c r="F3589" s="357" t="s">
        <v>14747</v>
      </c>
      <c r="I3589" s="190">
        <f t="shared" si="76"/>
        <v>0</v>
      </c>
    </row>
    <row r="3590" spans="1:9" ht="12.75" customHeight="1">
      <c r="A3590" s="2">
        <v>3507</v>
      </c>
      <c r="B3590" s="3" t="s">
        <v>12098</v>
      </c>
      <c r="C3590" s="3" t="s">
        <v>12099</v>
      </c>
      <c r="D3590" s="3" t="s">
        <v>12100</v>
      </c>
      <c r="E3590" s="3" t="s">
        <v>12101</v>
      </c>
      <c r="F3590" s="357" t="s">
        <v>14747</v>
      </c>
      <c r="I3590" s="190">
        <f t="shared" si="76"/>
        <v>0</v>
      </c>
    </row>
    <row r="3591" spans="1:9" ht="12.75" customHeight="1">
      <c r="A3591" s="2">
        <v>3508</v>
      </c>
      <c r="B3591" s="3" t="s">
        <v>12102</v>
      </c>
      <c r="C3591" s="3" t="s">
        <v>12103</v>
      </c>
      <c r="D3591" s="3" t="s">
        <v>12104</v>
      </c>
      <c r="E3591" s="3" t="s">
        <v>12105</v>
      </c>
      <c r="F3591" s="357" t="s">
        <v>14747</v>
      </c>
      <c r="I3591" s="190">
        <f t="shared" si="76"/>
        <v>0</v>
      </c>
    </row>
    <row r="3592" spans="1:9" ht="12.75" customHeight="1">
      <c r="A3592" s="2">
        <v>3509</v>
      </c>
      <c r="B3592" s="3" t="s">
        <v>12106</v>
      </c>
      <c r="C3592" s="3" t="s">
        <v>12107</v>
      </c>
      <c r="D3592" s="3" t="s">
        <v>12108</v>
      </c>
      <c r="E3592" s="3" t="s">
        <v>12109</v>
      </c>
      <c r="F3592" s="357" t="s">
        <v>14747</v>
      </c>
      <c r="I3592" s="190">
        <f t="shared" si="76"/>
        <v>0</v>
      </c>
    </row>
    <row r="3593" spans="1:9" ht="12.75" customHeight="1">
      <c r="A3593" s="2">
        <v>3510</v>
      </c>
      <c r="B3593" s="3" t="s">
        <v>12110</v>
      </c>
      <c r="C3593" s="3" t="s">
        <v>12111</v>
      </c>
      <c r="D3593" s="3" t="s">
        <v>12112</v>
      </c>
      <c r="E3593" s="3" t="s">
        <v>12113</v>
      </c>
      <c r="F3593" s="685" t="s">
        <v>14747</v>
      </c>
      <c r="I3593" s="190">
        <f t="shared" si="76"/>
        <v>0</v>
      </c>
    </row>
    <row r="3594" spans="1:9" ht="12.75" customHeight="1">
      <c r="A3594" s="2">
        <v>3511</v>
      </c>
      <c r="B3594" s="3" t="s">
        <v>13320</v>
      </c>
      <c r="C3594" s="3" t="s">
        <v>13321</v>
      </c>
      <c r="D3594" s="3" t="s">
        <v>13322</v>
      </c>
      <c r="E3594" s="3" t="s">
        <v>13323</v>
      </c>
      <c r="F3594" s="357" t="s">
        <v>14747</v>
      </c>
      <c r="I3594" s="190">
        <f t="shared" si="76"/>
        <v>0</v>
      </c>
    </row>
    <row r="3595" spans="1:9" ht="12.75" customHeight="1">
      <c r="A3595" s="2">
        <v>3512</v>
      </c>
      <c r="B3595" s="3" t="s">
        <v>13324</v>
      </c>
      <c r="C3595" s="3" t="s">
        <v>13325</v>
      </c>
      <c r="D3595" s="3" t="s">
        <v>13326</v>
      </c>
      <c r="E3595" s="3" t="s">
        <v>13327</v>
      </c>
      <c r="F3595" s="357" t="s">
        <v>14747</v>
      </c>
      <c r="I3595" s="190">
        <f t="shared" si="76"/>
        <v>0</v>
      </c>
    </row>
    <row r="3596" spans="1:9" ht="12.75" customHeight="1">
      <c r="A3596" s="2">
        <v>3513</v>
      </c>
      <c r="B3596" s="3" t="s">
        <v>13328</v>
      </c>
      <c r="C3596" s="3" t="s">
        <v>13329</v>
      </c>
      <c r="D3596" s="3" t="s">
        <v>13330</v>
      </c>
      <c r="E3596" s="3" t="s">
        <v>13331</v>
      </c>
      <c r="F3596" s="357" t="s">
        <v>14747</v>
      </c>
      <c r="I3596" s="190">
        <f t="shared" si="76"/>
        <v>0</v>
      </c>
    </row>
    <row r="3597" spans="1:9" ht="12.75" customHeight="1">
      <c r="A3597" s="2">
        <v>3514</v>
      </c>
      <c r="B3597" s="3" t="s">
        <v>13332</v>
      </c>
      <c r="C3597" s="3" t="s">
        <v>13333</v>
      </c>
      <c r="D3597" s="3" t="s">
        <v>8203</v>
      </c>
      <c r="E3597" s="3" t="s">
        <v>8204</v>
      </c>
      <c r="F3597" s="357" t="s">
        <v>14747</v>
      </c>
      <c r="I3597" s="190">
        <f t="shared" si="76"/>
        <v>0</v>
      </c>
    </row>
    <row r="3598" spans="1:9" ht="12.75" customHeight="1">
      <c r="A3598" s="2">
        <v>3515</v>
      </c>
      <c r="B3598" s="3" t="s">
        <v>8205</v>
      </c>
      <c r="C3598" s="3" t="s">
        <v>8206</v>
      </c>
      <c r="D3598" s="3" t="s">
        <v>8207</v>
      </c>
      <c r="E3598" s="3" t="s">
        <v>8208</v>
      </c>
      <c r="F3598" s="357" t="s">
        <v>14747</v>
      </c>
      <c r="I3598" s="190">
        <f t="shared" si="76"/>
        <v>0</v>
      </c>
    </row>
    <row r="3599" spans="1:9" ht="12.75" customHeight="1">
      <c r="A3599" s="2">
        <v>3516</v>
      </c>
      <c r="B3599" s="3" t="s">
        <v>8209</v>
      </c>
      <c r="C3599" s="3" t="s">
        <v>8210</v>
      </c>
      <c r="D3599" s="3" t="s">
        <v>8211</v>
      </c>
      <c r="E3599" s="3" t="s">
        <v>8212</v>
      </c>
      <c r="F3599" s="357" t="s">
        <v>14747</v>
      </c>
      <c r="I3599" s="190">
        <f t="shared" si="76"/>
        <v>0</v>
      </c>
    </row>
    <row r="3600" spans="1:9" ht="12.75" customHeight="1">
      <c r="A3600" s="2">
        <v>3517</v>
      </c>
      <c r="B3600" s="3" t="s">
        <v>8213</v>
      </c>
      <c r="C3600" s="3" t="s">
        <v>8214</v>
      </c>
      <c r="D3600" s="3" t="s">
        <v>8215</v>
      </c>
      <c r="E3600" s="3" t="s">
        <v>8216</v>
      </c>
      <c r="F3600" s="357" t="s">
        <v>14747</v>
      </c>
      <c r="I3600" s="190">
        <f t="shared" si="76"/>
        <v>0</v>
      </c>
    </row>
    <row r="3601" spans="1:9" ht="12.75" customHeight="1">
      <c r="A3601" s="2">
        <v>3518</v>
      </c>
      <c r="B3601" s="3" t="s">
        <v>8217</v>
      </c>
      <c r="C3601" s="3" t="s">
        <v>8218</v>
      </c>
      <c r="D3601" s="3" t="s">
        <v>8219</v>
      </c>
      <c r="E3601" s="3" t="s">
        <v>8220</v>
      </c>
      <c r="F3601" s="357" t="s">
        <v>14747</v>
      </c>
      <c r="I3601" s="190">
        <f t="shared" si="76"/>
        <v>0</v>
      </c>
    </row>
    <row r="3602" spans="1:9" ht="12.75" customHeight="1">
      <c r="A3602" s="2">
        <v>3519</v>
      </c>
      <c r="B3602" s="3" t="s">
        <v>8221</v>
      </c>
      <c r="C3602" s="3" t="s">
        <v>8222</v>
      </c>
      <c r="D3602" s="3" t="s">
        <v>8223</v>
      </c>
      <c r="E3602" s="3" t="s">
        <v>8224</v>
      </c>
      <c r="F3602" s="357" t="s">
        <v>14747</v>
      </c>
      <c r="I3602" s="190">
        <f t="shared" si="76"/>
        <v>0</v>
      </c>
    </row>
    <row r="3603" spans="1:9" ht="12.75" customHeight="1">
      <c r="A3603" s="2">
        <v>3520</v>
      </c>
      <c r="B3603" s="3" t="s">
        <v>8225</v>
      </c>
      <c r="C3603" s="3" t="s">
        <v>8226</v>
      </c>
      <c r="D3603" s="3" t="s">
        <v>8227</v>
      </c>
      <c r="E3603" s="3" t="s">
        <v>8228</v>
      </c>
      <c r="F3603" s="357" t="s">
        <v>14747</v>
      </c>
      <c r="I3603" s="190">
        <f t="shared" si="76"/>
        <v>0</v>
      </c>
    </row>
    <row r="3604" spans="1:9" ht="12.75" customHeight="1">
      <c r="A3604" s="2">
        <v>3521</v>
      </c>
      <c r="B3604" s="3" t="s">
        <v>8229</v>
      </c>
      <c r="C3604" s="3" t="s">
        <v>8230</v>
      </c>
      <c r="D3604" s="3" t="s">
        <v>8231</v>
      </c>
      <c r="E3604" s="3" t="s">
        <v>8232</v>
      </c>
      <c r="F3604" s="357" t="s">
        <v>14747</v>
      </c>
      <c r="I3604" s="190">
        <f t="shared" si="76"/>
        <v>0</v>
      </c>
    </row>
    <row r="3605" spans="1:9" ht="12.75" customHeight="1">
      <c r="A3605" s="2">
        <v>3522</v>
      </c>
      <c r="B3605" s="3" t="s">
        <v>8233</v>
      </c>
      <c r="C3605" s="3" t="s">
        <v>8234</v>
      </c>
      <c r="D3605" s="3" t="s">
        <v>8235</v>
      </c>
      <c r="E3605" s="3" t="s">
        <v>8236</v>
      </c>
      <c r="F3605" s="357" t="s">
        <v>14747</v>
      </c>
      <c r="I3605" s="190">
        <f t="shared" si="76"/>
        <v>0</v>
      </c>
    </row>
    <row r="3606" spans="1:9" ht="12.75" customHeight="1">
      <c r="A3606" s="2">
        <v>3523</v>
      </c>
      <c r="B3606" s="3" t="s">
        <v>8237</v>
      </c>
      <c r="C3606" s="3" t="s">
        <v>8238</v>
      </c>
      <c r="D3606" s="3" t="s">
        <v>8239</v>
      </c>
      <c r="E3606" s="3" t="s">
        <v>8240</v>
      </c>
      <c r="F3606" s="357" t="s">
        <v>14747</v>
      </c>
      <c r="I3606" s="190">
        <f t="shared" si="76"/>
        <v>0</v>
      </c>
    </row>
    <row r="3607" spans="1:9" ht="12.75" customHeight="1">
      <c r="A3607" s="2">
        <v>3524</v>
      </c>
      <c r="B3607" s="3" t="s">
        <v>8241</v>
      </c>
      <c r="C3607" s="3" t="s">
        <v>8242</v>
      </c>
      <c r="D3607" s="3" t="s">
        <v>8243</v>
      </c>
      <c r="E3607" s="3" t="s">
        <v>8244</v>
      </c>
      <c r="F3607" s="685" t="s">
        <v>14747</v>
      </c>
      <c r="I3607" s="190">
        <f t="shared" si="76"/>
        <v>0</v>
      </c>
    </row>
    <row r="3608" spans="1:9" ht="12.75" customHeight="1">
      <c r="A3608" s="2">
        <v>3525</v>
      </c>
      <c r="B3608" s="3" t="s">
        <v>8245</v>
      </c>
      <c r="C3608" s="3" t="s">
        <v>8246</v>
      </c>
      <c r="D3608" s="3" t="s">
        <v>8247</v>
      </c>
      <c r="E3608" s="3" t="s">
        <v>8248</v>
      </c>
      <c r="F3608" s="357" t="s">
        <v>14747</v>
      </c>
      <c r="I3608" s="190">
        <f t="shared" si="76"/>
        <v>0</v>
      </c>
    </row>
    <row r="3609" spans="1:9" ht="12.75" customHeight="1">
      <c r="A3609" s="2">
        <v>3526</v>
      </c>
      <c r="B3609" s="3" t="s">
        <v>8249</v>
      </c>
      <c r="C3609" s="3" t="s">
        <v>8250</v>
      </c>
      <c r="D3609" s="3" t="s">
        <v>8251</v>
      </c>
      <c r="E3609" s="3" t="s">
        <v>8252</v>
      </c>
      <c r="F3609" s="357" t="s">
        <v>14747</v>
      </c>
      <c r="I3609" s="190">
        <f t="shared" si="76"/>
        <v>0</v>
      </c>
    </row>
    <row r="3610" spans="1:9" ht="12.75" customHeight="1">
      <c r="A3610" s="2">
        <v>3527</v>
      </c>
      <c r="B3610" s="3" t="s">
        <v>8253</v>
      </c>
      <c r="C3610" s="3" t="s">
        <v>8254</v>
      </c>
      <c r="D3610" s="3" t="s">
        <v>8255</v>
      </c>
      <c r="E3610" s="3" t="s">
        <v>8256</v>
      </c>
      <c r="F3610" s="357" t="s">
        <v>14747</v>
      </c>
      <c r="I3610" s="190">
        <f t="shared" si="76"/>
        <v>0</v>
      </c>
    </row>
    <row r="3611" spans="1:9" ht="12.75" customHeight="1">
      <c r="A3611" s="2">
        <v>3528</v>
      </c>
      <c r="B3611" s="3" t="s">
        <v>8257</v>
      </c>
      <c r="C3611" s="3" t="s">
        <v>8258</v>
      </c>
      <c r="D3611" s="3" t="s">
        <v>8259</v>
      </c>
      <c r="E3611" s="3" t="s">
        <v>8260</v>
      </c>
      <c r="F3611" s="357" t="s">
        <v>14747</v>
      </c>
      <c r="I3611" s="190">
        <f t="shared" si="76"/>
        <v>0</v>
      </c>
    </row>
    <row r="3612" spans="1:9" ht="12.75" customHeight="1">
      <c r="A3612" s="2">
        <v>3529</v>
      </c>
      <c r="B3612" s="3" t="s">
        <v>8261</v>
      </c>
      <c r="C3612" s="3" t="s">
        <v>8262</v>
      </c>
      <c r="D3612" s="3" t="s">
        <v>8263</v>
      </c>
      <c r="E3612" s="3" t="s">
        <v>8264</v>
      </c>
      <c r="F3612" s="357" t="s">
        <v>14747</v>
      </c>
      <c r="I3612" s="190">
        <f t="shared" si="76"/>
        <v>0</v>
      </c>
    </row>
    <row r="3613" spans="1:9" ht="12.75" customHeight="1">
      <c r="A3613" s="2">
        <v>3530</v>
      </c>
      <c r="B3613" s="3" t="s">
        <v>8265</v>
      </c>
      <c r="C3613" s="3" t="s">
        <v>8266</v>
      </c>
      <c r="D3613" s="3" t="s">
        <v>8267</v>
      </c>
      <c r="E3613" s="3" t="s">
        <v>8268</v>
      </c>
      <c r="F3613" s="357" t="s">
        <v>14747</v>
      </c>
      <c r="I3613" s="190">
        <f t="shared" si="76"/>
        <v>0</v>
      </c>
    </row>
    <row r="3614" spans="1:9" ht="12.75" customHeight="1">
      <c r="A3614" s="2">
        <v>3531</v>
      </c>
      <c r="B3614" s="3" t="s">
        <v>8269</v>
      </c>
      <c r="C3614" s="3" t="s">
        <v>8270</v>
      </c>
      <c r="D3614" s="3" t="s">
        <v>8271</v>
      </c>
      <c r="E3614" s="3" t="s">
        <v>8272</v>
      </c>
      <c r="F3614" s="357" t="s">
        <v>14747</v>
      </c>
      <c r="I3614" s="190">
        <f t="shared" si="76"/>
        <v>0</v>
      </c>
    </row>
    <row r="3615" spans="1:9" ht="12.75" customHeight="1">
      <c r="A3615" s="2">
        <v>3532</v>
      </c>
      <c r="B3615" s="3" t="s">
        <v>8273</v>
      </c>
      <c r="C3615" s="3" t="s">
        <v>8274</v>
      </c>
      <c r="D3615" s="3" t="s">
        <v>8275</v>
      </c>
      <c r="E3615" s="3" t="s">
        <v>8276</v>
      </c>
      <c r="F3615" s="357" t="s">
        <v>14747</v>
      </c>
      <c r="I3615" s="190">
        <f t="shared" si="76"/>
        <v>0</v>
      </c>
    </row>
    <row r="3616" spans="1:9" ht="12.75" customHeight="1">
      <c r="A3616" s="2">
        <v>3533</v>
      </c>
      <c r="B3616" s="3" t="s">
        <v>8277</v>
      </c>
      <c r="C3616" s="3" t="s">
        <v>8278</v>
      </c>
      <c r="D3616" s="3" t="s">
        <v>8279</v>
      </c>
      <c r="E3616" s="3" t="s">
        <v>8280</v>
      </c>
      <c r="F3616" s="357" t="s">
        <v>14747</v>
      </c>
      <c r="I3616" s="190">
        <f t="shared" si="76"/>
        <v>0</v>
      </c>
    </row>
    <row r="3617" spans="1:9" ht="12.75" customHeight="1">
      <c r="A3617" s="2">
        <v>3534</v>
      </c>
      <c r="B3617" s="3" t="s">
        <v>8281</v>
      </c>
      <c r="C3617" s="3" t="s">
        <v>11790</v>
      </c>
      <c r="D3617" s="3" t="s">
        <v>11791</v>
      </c>
      <c r="E3617" s="3" t="s">
        <v>11792</v>
      </c>
      <c r="F3617" s="357" t="s">
        <v>14747</v>
      </c>
      <c r="I3617" s="190">
        <f t="shared" si="76"/>
        <v>0</v>
      </c>
    </row>
    <row r="3618" spans="1:9" ht="12.75" customHeight="1">
      <c r="A3618" s="2">
        <v>3535</v>
      </c>
      <c r="B3618" s="3" t="s">
        <v>11793</v>
      </c>
      <c r="C3618" s="3" t="s">
        <v>11794</v>
      </c>
      <c r="D3618" s="3" t="s">
        <v>11795</v>
      </c>
      <c r="E3618" s="3" t="s">
        <v>11796</v>
      </c>
      <c r="F3618" s="357" t="s">
        <v>14747</v>
      </c>
      <c r="I3618" s="190">
        <f t="shared" si="76"/>
        <v>0</v>
      </c>
    </row>
    <row r="3619" spans="1:9" ht="12.75" customHeight="1">
      <c r="A3619" s="2">
        <v>3536</v>
      </c>
      <c r="B3619" s="3" t="s">
        <v>11797</v>
      </c>
      <c r="C3619" s="3" t="s">
        <v>11798</v>
      </c>
      <c r="D3619" s="3" t="s">
        <v>11799</v>
      </c>
      <c r="E3619" s="3" t="s">
        <v>11800</v>
      </c>
      <c r="F3619" s="357" t="s">
        <v>14747</v>
      </c>
      <c r="I3619" s="190">
        <f t="shared" si="76"/>
        <v>0</v>
      </c>
    </row>
    <row r="3620" spans="1:9" ht="12.75" customHeight="1">
      <c r="A3620" s="2">
        <v>3537</v>
      </c>
      <c r="B3620" s="3" t="s">
        <v>11801</v>
      </c>
      <c r="C3620" s="3" t="s">
        <v>11802</v>
      </c>
      <c r="D3620" s="3" t="s">
        <v>11803</v>
      </c>
      <c r="E3620" s="3" t="s">
        <v>11804</v>
      </c>
      <c r="F3620" s="357" t="s">
        <v>14747</v>
      </c>
      <c r="I3620" s="190">
        <f t="shared" si="76"/>
        <v>0</v>
      </c>
    </row>
    <row r="3621" spans="1:9" ht="12.75" customHeight="1">
      <c r="A3621" s="2">
        <v>3538</v>
      </c>
      <c r="B3621" s="3" t="s">
        <v>11805</v>
      </c>
      <c r="C3621" s="3" t="s">
        <v>11806</v>
      </c>
      <c r="D3621" s="3" t="s">
        <v>11807</v>
      </c>
      <c r="E3621" s="3" t="s">
        <v>11808</v>
      </c>
      <c r="F3621" s="357" t="s">
        <v>14747</v>
      </c>
      <c r="I3621" s="190">
        <f t="shared" si="76"/>
        <v>0</v>
      </c>
    </row>
    <row r="3622" spans="1:9" ht="12.75" customHeight="1">
      <c r="A3622" s="2">
        <v>3539</v>
      </c>
      <c r="B3622" s="3" t="s">
        <v>11809</v>
      </c>
      <c r="C3622" s="3" t="s">
        <v>11810</v>
      </c>
      <c r="D3622" s="3" t="s">
        <v>11811</v>
      </c>
      <c r="E3622" s="3" t="s">
        <v>11812</v>
      </c>
      <c r="F3622" s="357" t="s">
        <v>14747</v>
      </c>
      <c r="I3622" s="190">
        <f t="shared" si="76"/>
        <v>0</v>
      </c>
    </row>
    <row r="3623" spans="1:9" ht="12.75" customHeight="1">
      <c r="A3623" s="2">
        <v>3540</v>
      </c>
      <c r="B3623" s="3" t="s">
        <v>11813</v>
      </c>
      <c r="C3623" s="3" t="s">
        <v>11814</v>
      </c>
      <c r="D3623" s="3" t="s">
        <v>11815</v>
      </c>
      <c r="E3623" s="3" t="s">
        <v>11816</v>
      </c>
      <c r="F3623" s="357" t="s">
        <v>14747</v>
      </c>
      <c r="I3623" s="190">
        <f t="shared" si="76"/>
        <v>0</v>
      </c>
    </row>
    <row r="3624" spans="1:9" ht="12.75" customHeight="1">
      <c r="A3624" s="2">
        <v>3541</v>
      </c>
      <c r="B3624" s="3" t="s">
        <v>11817</v>
      </c>
      <c r="C3624" s="3" t="s">
        <v>11818</v>
      </c>
      <c r="D3624" s="3" t="s">
        <v>11819</v>
      </c>
      <c r="E3624" s="3" t="s">
        <v>11820</v>
      </c>
      <c r="H3624" s="190">
        <v>6.9</v>
      </c>
      <c r="I3624" s="190">
        <f t="shared" si="76"/>
        <v>6.9</v>
      </c>
    </row>
    <row r="3625" spans="1:9" ht="12.75" customHeight="1">
      <c r="A3625" s="2">
        <v>3542</v>
      </c>
      <c r="B3625" s="3" t="s">
        <v>11821</v>
      </c>
      <c r="C3625" s="3" t="s">
        <v>12981</v>
      </c>
      <c r="D3625" s="3" t="s">
        <v>12982</v>
      </c>
      <c r="E3625" s="3" t="s">
        <v>12983</v>
      </c>
      <c r="G3625" s="190">
        <f>'TUBO SS'!I11</f>
        <v>2.5585595040000002</v>
      </c>
      <c r="H3625" s="190">
        <v>0.13</v>
      </c>
      <c r="I3625" s="190">
        <f t="shared" si="76"/>
        <v>2.6885595040000001</v>
      </c>
    </row>
    <row r="3626" spans="1:9" ht="12.75" customHeight="1">
      <c r="A3626" s="2">
        <v>3542</v>
      </c>
      <c r="B3626" s="3" t="s">
        <v>15157</v>
      </c>
      <c r="C3626" s="3" t="s">
        <v>11814</v>
      </c>
      <c r="D3626" s="3" t="s">
        <v>9978</v>
      </c>
      <c r="E3626" s="3" t="s">
        <v>2651</v>
      </c>
      <c r="H3626" s="190">
        <v>4.5</v>
      </c>
      <c r="I3626" s="190">
        <f t="shared" ref="I3626" si="77">IF(F3626="KZ",0,G3626+H3626)</f>
        <v>4.5</v>
      </c>
    </row>
    <row r="3627" spans="1:9" ht="12.75" customHeight="1">
      <c r="B3627" s="3" t="s">
        <v>15197</v>
      </c>
      <c r="C3627" s="3" t="s">
        <v>11814</v>
      </c>
      <c r="D3627" s="3" t="s">
        <v>15198</v>
      </c>
      <c r="E3627" s="3" t="s">
        <v>2651</v>
      </c>
      <c r="G3627" s="190">
        <f>'TUBO SS'!I19</f>
        <v>3.0408658559999999</v>
      </c>
      <c r="H3627" s="190">
        <v>0.5</v>
      </c>
      <c r="I3627" s="190">
        <f t="shared" si="76"/>
        <v>3.5408658559999999</v>
      </c>
    </row>
    <row r="3628" spans="1:9" ht="12.75" customHeight="1">
      <c r="A3628" s="2">
        <v>3544</v>
      </c>
      <c r="B3628" s="3" t="s">
        <v>12984</v>
      </c>
      <c r="C3628" s="3" t="s">
        <v>12985</v>
      </c>
      <c r="D3628" s="3" t="s">
        <v>12986</v>
      </c>
      <c r="E3628" s="3" t="s">
        <v>12987</v>
      </c>
      <c r="F3628" s="685" t="s">
        <v>14747</v>
      </c>
      <c r="G3628" s="190">
        <f>'TUBO SS'!I20</f>
        <v>3.7871180880000002</v>
      </c>
      <c r="H3628" s="190">
        <v>1.3</v>
      </c>
      <c r="I3628" s="190">
        <f t="shared" si="76"/>
        <v>0</v>
      </c>
    </row>
    <row r="3629" spans="1:9" ht="12.75" customHeight="1">
      <c r="A3629" s="2">
        <v>3545</v>
      </c>
      <c r="B3629" s="3" t="s">
        <v>12988</v>
      </c>
      <c r="C3629" s="3" t="s">
        <v>12989</v>
      </c>
      <c r="D3629" s="3" t="s">
        <v>12990</v>
      </c>
      <c r="E3629" s="3" t="s">
        <v>12991</v>
      </c>
      <c r="F3629" s="685" t="s">
        <v>14747</v>
      </c>
      <c r="G3629" s="190">
        <f>'TUBO SS'!I21</f>
        <v>4.6393782720000001</v>
      </c>
      <c r="H3629" s="190">
        <v>0.2</v>
      </c>
      <c r="I3629" s="190">
        <f t="shared" si="76"/>
        <v>0</v>
      </c>
    </row>
    <row r="3630" spans="1:9" ht="12.75" customHeight="1">
      <c r="A3630" s="2">
        <v>3546</v>
      </c>
      <c r="B3630" s="3" t="s">
        <v>12992</v>
      </c>
      <c r="C3630" s="3" t="s">
        <v>12993</v>
      </c>
      <c r="D3630" s="3" t="s">
        <v>12994</v>
      </c>
      <c r="E3630" s="3" t="s">
        <v>12995</v>
      </c>
      <c r="F3630" s="357" t="s">
        <v>14747</v>
      </c>
      <c r="I3630" s="190">
        <f t="shared" si="76"/>
        <v>0</v>
      </c>
    </row>
    <row r="3631" spans="1:9" ht="12.75" customHeight="1">
      <c r="A3631" s="2">
        <v>3547</v>
      </c>
      <c r="B3631" s="3" t="s">
        <v>12996</v>
      </c>
      <c r="C3631" s="3" t="s">
        <v>12997</v>
      </c>
      <c r="D3631" s="3" t="s">
        <v>12998</v>
      </c>
      <c r="E3631" s="3" t="s">
        <v>12999</v>
      </c>
      <c r="F3631" s="357" t="s">
        <v>14747</v>
      </c>
      <c r="G3631" s="190">
        <f>'TUBO SS'!I34</f>
        <v>5.3218043040000005</v>
      </c>
      <c r="I3631" s="190">
        <f t="shared" si="76"/>
        <v>0</v>
      </c>
    </row>
    <row r="3632" spans="1:9" ht="12.75" customHeight="1">
      <c r="A3632" s="2">
        <v>3548</v>
      </c>
      <c r="B3632" s="3" t="s">
        <v>13000</v>
      </c>
      <c r="C3632" s="3" t="s">
        <v>13001</v>
      </c>
      <c r="D3632" s="3" t="s">
        <v>13002</v>
      </c>
      <c r="E3632" s="3" t="s">
        <v>13003</v>
      </c>
      <c r="G3632" s="190">
        <f>'TUBO SS'!I27</f>
        <v>3.4090407359999997</v>
      </c>
      <c r="H3632" s="190">
        <v>0.9</v>
      </c>
      <c r="I3632" s="190">
        <f t="shared" si="76"/>
        <v>4.309040736</v>
      </c>
    </row>
    <row r="3633" spans="1:9" ht="12.75" customHeight="1">
      <c r="A3633" s="2">
        <v>3549</v>
      </c>
      <c r="B3633" s="3" t="s">
        <v>13004</v>
      </c>
      <c r="C3633" s="3" t="s">
        <v>13005</v>
      </c>
      <c r="D3633" s="3" t="s">
        <v>13006</v>
      </c>
      <c r="E3633" s="3" t="s">
        <v>13007</v>
      </c>
      <c r="G3633" s="190">
        <f>'TUBO SS'!I28</f>
        <v>4.3662348719999997</v>
      </c>
      <c r="H3633" s="190">
        <v>0</v>
      </c>
      <c r="I3633" s="190">
        <f t="shared" si="76"/>
        <v>4.3662348719999997</v>
      </c>
    </row>
    <row r="3634" spans="1:9" ht="12.75" customHeight="1">
      <c r="A3634" s="2">
        <v>3550</v>
      </c>
      <c r="B3634" s="3" t="s">
        <v>13008</v>
      </c>
      <c r="C3634" s="3" t="s">
        <v>13009</v>
      </c>
      <c r="D3634" s="3" t="s">
        <v>13010</v>
      </c>
      <c r="E3634" s="3" t="s">
        <v>13011</v>
      </c>
      <c r="G3634" s="190">
        <f>'TUBO SS'!I29</f>
        <v>5.2951646400000003</v>
      </c>
      <c r="H3634" s="190">
        <v>0.3</v>
      </c>
      <c r="I3634" s="190">
        <f t="shared" ref="I3634:I3700" si="78">IF(F3634="KZ",0,G3634+H3634)</f>
        <v>5.5951646400000001</v>
      </c>
    </row>
    <row r="3635" spans="1:9" ht="12.75" customHeight="1">
      <c r="A3635" s="2">
        <v>3551</v>
      </c>
      <c r="B3635" s="3" t="s">
        <v>13012</v>
      </c>
      <c r="C3635" s="3" t="s">
        <v>13013</v>
      </c>
      <c r="D3635" s="3" t="s">
        <v>13014</v>
      </c>
      <c r="E3635" s="3" t="s">
        <v>13015</v>
      </c>
      <c r="F3635" s="357" t="s">
        <v>14747</v>
      </c>
      <c r="I3635" s="190">
        <f t="shared" si="78"/>
        <v>0</v>
      </c>
    </row>
    <row r="3636" spans="1:9" ht="12.75" customHeight="1">
      <c r="A3636" s="2">
        <v>3552</v>
      </c>
      <c r="B3636" s="3" t="s">
        <v>13016</v>
      </c>
      <c r="C3636" s="3" t="s">
        <v>13017</v>
      </c>
      <c r="D3636" s="3" t="s">
        <v>13018</v>
      </c>
      <c r="E3636" s="3" t="s">
        <v>13019</v>
      </c>
      <c r="F3636" s="357" t="s">
        <v>14747</v>
      </c>
      <c r="I3636" s="190">
        <f t="shared" si="78"/>
        <v>0</v>
      </c>
    </row>
    <row r="3637" spans="1:9" ht="12.75" customHeight="1">
      <c r="A3637" s="2">
        <v>3553</v>
      </c>
      <c r="B3637" s="3" t="s">
        <v>13020</v>
      </c>
      <c r="C3637" s="3" t="s">
        <v>13021</v>
      </c>
      <c r="D3637" s="3" t="s">
        <v>13022</v>
      </c>
      <c r="E3637" s="3" t="s">
        <v>13023</v>
      </c>
      <c r="G3637" s="190">
        <f>'TUBO SS'!I35</f>
        <v>3.9182015520000002</v>
      </c>
      <c r="H3637" s="190">
        <v>1</v>
      </c>
      <c r="I3637" s="190">
        <f t="shared" si="78"/>
        <v>4.9182015520000002</v>
      </c>
    </row>
    <row r="3638" spans="1:9" ht="12.75" customHeight="1">
      <c r="A3638" s="2">
        <v>3554</v>
      </c>
      <c r="B3638" s="3" t="s">
        <v>13024</v>
      </c>
      <c r="C3638" s="3" t="s">
        <v>13025</v>
      </c>
      <c r="D3638" s="3" t="s">
        <v>13026</v>
      </c>
      <c r="E3638" s="3" t="s">
        <v>13027</v>
      </c>
      <c r="G3638" s="190">
        <f>'TUBO SS'!I36</f>
        <v>4.9386380399999998</v>
      </c>
      <c r="H3638" s="190">
        <v>0.66</v>
      </c>
      <c r="I3638" s="190">
        <f t="shared" si="78"/>
        <v>5.59863804</v>
      </c>
    </row>
    <row r="3639" spans="1:9" ht="12.75" customHeight="1">
      <c r="A3639" s="2">
        <v>3555</v>
      </c>
      <c r="B3639" s="3" t="s">
        <v>13028</v>
      </c>
      <c r="C3639" s="3" t="s">
        <v>13029</v>
      </c>
      <c r="D3639" s="3" t="s">
        <v>13030</v>
      </c>
      <c r="E3639" s="3" t="s">
        <v>13031</v>
      </c>
      <c r="G3639" s="190">
        <f>'TUBO SS'!I37</f>
        <v>5.883814848000001</v>
      </c>
      <c r="H3639" s="190">
        <v>1.8</v>
      </c>
      <c r="I3639" s="190">
        <f t="shared" si="78"/>
        <v>7.6838148480000008</v>
      </c>
    </row>
    <row r="3640" spans="1:9" ht="12.75" customHeight="1">
      <c r="A3640" s="2">
        <v>3556</v>
      </c>
      <c r="B3640" s="3" t="s">
        <v>13032</v>
      </c>
      <c r="C3640" s="3" t="s">
        <v>13033</v>
      </c>
      <c r="D3640" s="3" t="s">
        <v>13034</v>
      </c>
      <c r="E3640" s="3" t="s">
        <v>13035</v>
      </c>
      <c r="F3640" s="357" t="s">
        <v>14747</v>
      </c>
      <c r="I3640" s="190">
        <f t="shared" si="78"/>
        <v>0</v>
      </c>
    </row>
    <row r="3641" spans="1:9" ht="12.75" customHeight="1">
      <c r="A3641" s="2">
        <v>3557</v>
      </c>
      <c r="B3641" s="3" t="s">
        <v>13036</v>
      </c>
      <c r="C3641" s="3" t="s">
        <v>13037</v>
      </c>
      <c r="D3641" s="3" t="s">
        <v>13038</v>
      </c>
      <c r="E3641" s="3" t="s">
        <v>13039</v>
      </c>
      <c r="G3641" s="190">
        <f>'TUBO SS'!I50</f>
        <v>6.1775448903000001</v>
      </c>
      <c r="H3641" s="190">
        <f>G3641/10</f>
        <v>0.61775448902999996</v>
      </c>
      <c r="I3641" s="190">
        <f t="shared" si="78"/>
        <v>6.7952993793300003</v>
      </c>
    </row>
    <row r="3642" spans="1:9" ht="12.75" customHeight="1">
      <c r="A3642" s="2">
        <v>3558</v>
      </c>
      <c r="B3642" s="3" t="s">
        <v>13040</v>
      </c>
      <c r="C3642" s="3" t="s">
        <v>13041</v>
      </c>
      <c r="D3642" s="3" t="s">
        <v>13042</v>
      </c>
      <c r="E3642" s="3" t="s">
        <v>13043</v>
      </c>
      <c r="G3642" s="190">
        <f>'TUBO SS'!I51</f>
        <v>7.4549174246399996</v>
      </c>
      <c r="H3642" s="190">
        <f>G3642/10</f>
        <v>0.74549174246399996</v>
      </c>
      <c r="I3642" s="190">
        <f t="shared" si="78"/>
        <v>8.2004091671039987</v>
      </c>
    </row>
    <row r="3643" spans="1:9" ht="12.75" customHeight="1">
      <c r="A3643" s="2">
        <v>3559</v>
      </c>
      <c r="B3643" s="3" t="s">
        <v>13044</v>
      </c>
      <c r="C3643" s="3" t="s">
        <v>13045</v>
      </c>
      <c r="D3643" s="3" t="s">
        <v>13046</v>
      </c>
      <c r="E3643" s="3" t="s">
        <v>13047</v>
      </c>
      <c r="G3643" s="190">
        <f>'TUBO SS'!I52</f>
        <v>11.3709831408</v>
      </c>
      <c r="H3643" s="190">
        <f>G3643/10</f>
        <v>1.13709831408</v>
      </c>
      <c r="I3643" s="190">
        <f t="shared" si="78"/>
        <v>12.508081454879999</v>
      </c>
    </row>
    <row r="3644" spans="1:9" ht="12.75" customHeight="1">
      <c r="A3644" s="2">
        <v>3560</v>
      </c>
      <c r="B3644" s="3" t="s">
        <v>13048</v>
      </c>
      <c r="C3644" s="3" t="s">
        <v>13049</v>
      </c>
      <c r="D3644" s="3" t="s">
        <v>13050</v>
      </c>
      <c r="E3644" s="3" t="s">
        <v>13051</v>
      </c>
      <c r="F3644" s="685" t="s">
        <v>14747</v>
      </c>
      <c r="G3644" s="190">
        <f>'TUBO SS'!I53</f>
        <v>4.5861741120000001</v>
      </c>
      <c r="H3644" s="190">
        <v>1.5</v>
      </c>
      <c r="I3644" s="190">
        <f t="shared" si="78"/>
        <v>0</v>
      </c>
    </row>
    <row r="3645" spans="1:9" ht="12.75" customHeight="1">
      <c r="A3645" s="2">
        <v>3561</v>
      </c>
      <c r="B3645" s="3" t="s">
        <v>13052</v>
      </c>
      <c r="C3645" s="3" t="s">
        <v>13053</v>
      </c>
      <c r="D3645" s="3" t="s">
        <v>13054</v>
      </c>
      <c r="E3645" s="3" t="s">
        <v>13055</v>
      </c>
      <c r="F3645" s="685" t="s">
        <v>14747</v>
      </c>
      <c r="G3645" s="190">
        <f>'TUBO SS'!I54</f>
        <v>5.8263496559999997</v>
      </c>
      <c r="H3645" s="190">
        <v>1.5</v>
      </c>
      <c r="I3645" s="190">
        <f t="shared" si="78"/>
        <v>0</v>
      </c>
    </row>
    <row r="3646" spans="1:9" ht="12.75" customHeight="1">
      <c r="B3646" s="3" t="s">
        <v>15155</v>
      </c>
      <c r="C3646" s="3" t="s">
        <v>11814</v>
      </c>
      <c r="D3646" s="3" t="s">
        <v>15156</v>
      </c>
      <c r="E3646" s="3" t="s">
        <v>2651</v>
      </c>
      <c r="H3646" s="190">
        <v>6.2</v>
      </c>
      <c r="I3646" s="190">
        <f t="shared" si="78"/>
        <v>6.2</v>
      </c>
    </row>
    <row r="3647" spans="1:9" ht="12.75" customHeight="1">
      <c r="B3647" s="3" t="s">
        <v>15162</v>
      </c>
      <c r="C3647" s="3" t="s">
        <v>11814</v>
      </c>
      <c r="D3647" s="3" t="s">
        <v>15163</v>
      </c>
      <c r="E3647" s="3" t="s">
        <v>2651</v>
      </c>
      <c r="H3647" s="190">
        <v>4.5999999999999996</v>
      </c>
      <c r="I3647" s="190">
        <f t="shared" si="78"/>
        <v>4.5999999999999996</v>
      </c>
    </row>
    <row r="3648" spans="1:9" ht="12.75" customHeight="1">
      <c r="A3648" s="2">
        <v>3562</v>
      </c>
      <c r="B3648" s="3" t="s">
        <v>13056</v>
      </c>
      <c r="C3648" s="3" t="s">
        <v>13057</v>
      </c>
      <c r="D3648" s="3" t="s">
        <v>13058</v>
      </c>
      <c r="E3648" s="3" t="s">
        <v>13059</v>
      </c>
      <c r="F3648" s="685" t="s">
        <v>14747</v>
      </c>
      <c r="G3648" s="190">
        <f>'TUBO SS'!I58</f>
        <v>6.0447205680000007</v>
      </c>
      <c r="H3648" s="190">
        <v>0.5</v>
      </c>
      <c r="I3648" s="190">
        <f t="shared" si="78"/>
        <v>0</v>
      </c>
    </row>
    <row r="3649" spans="1:9" ht="12.75" customHeight="1">
      <c r="A3649" s="2">
        <v>3563</v>
      </c>
      <c r="B3649" s="3" t="s">
        <v>13060</v>
      </c>
      <c r="C3649" s="3" t="s">
        <v>13061</v>
      </c>
      <c r="D3649" s="3" t="s">
        <v>13062</v>
      </c>
      <c r="E3649" s="3" t="s">
        <v>13063</v>
      </c>
      <c r="F3649" s="685"/>
      <c r="H3649" s="190">
        <v>10</v>
      </c>
      <c r="I3649" s="190">
        <f t="shared" si="78"/>
        <v>10</v>
      </c>
    </row>
    <row r="3650" spans="1:9" ht="12.75" customHeight="1">
      <c r="A3650" s="2">
        <v>3564</v>
      </c>
      <c r="B3650" s="3" t="s">
        <v>13064</v>
      </c>
      <c r="C3650" s="3" t="s">
        <v>13065</v>
      </c>
      <c r="D3650" s="3" t="s">
        <v>13066</v>
      </c>
      <c r="E3650" s="3" t="s">
        <v>13067</v>
      </c>
      <c r="F3650" s="685" t="s">
        <v>14747</v>
      </c>
      <c r="G3650" s="190">
        <f>'TUBO SS'!I64</f>
        <v>5.1620080800000006</v>
      </c>
      <c r="I3650" s="190">
        <f t="shared" si="78"/>
        <v>0</v>
      </c>
    </row>
    <row r="3651" spans="1:9" ht="12.75" customHeight="1">
      <c r="A3651" s="2">
        <v>3565</v>
      </c>
      <c r="B3651" s="3" t="s">
        <v>13068</v>
      </c>
      <c r="C3651" s="3" t="s">
        <v>13069</v>
      </c>
      <c r="D3651" s="3" t="s">
        <v>13070</v>
      </c>
      <c r="E3651" s="3" t="s">
        <v>13071</v>
      </c>
      <c r="F3651" s="685"/>
      <c r="H3651" s="190">
        <v>7</v>
      </c>
      <c r="I3651" s="190">
        <f t="shared" si="78"/>
        <v>7</v>
      </c>
    </row>
    <row r="3652" spans="1:9" ht="12.75" customHeight="1">
      <c r="A3652" s="2">
        <v>3566</v>
      </c>
      <c r="B3652" s="3" t="s">
        <v>13072</v>
      </c>
      <c r="C3652" s="3" t="s">
        <v>13073</v>
      </c>
      <c r="D3652" s="3" t="s">
        <v>13074</v>
      </c>
      <c r="E3652" s="3" t="s">
        <v>13075</v>
      </c>
      <c r="G3652" s="190">
        <f>'TUBO SS'!I66</f>
        <v>7.2794235359999995</v>
      </c>
      <c r="H3652" s="190">
        <v>2.25</v>
      </c>
      <c r="I3652" s="190">
        <f t="shared" si="78"/>
        <v>9.5294235359999995</v>
      </c>
    </row>
    <row r="3653" spans="1:9" ht="12.75" customHeight="1">
      <c r="A3653" s="2">
        <v>3567</v>
      </c>
      <c r="B3653" s="3" t="s">
        <v>13076</v>
      </c>
      <c r="C3653" s="3" t="s">
        <v>13077</v>
      </c>
      <c r="D3653" s="3" t="s">
        <v>13078</v>
      </c>
      <c r="E3653" s="3" t="s">
        <v>13079</v>
      </c>
      <c r="G3653" s="190">
        <f>'TUBO SS'!I68</f>
        <v>6.7283427480000002</v>
      </c>
      <c r="H3653" s="190">
        <f>G3653/10</f>
        <v>0.67283427480000002</v>
      </c>
      <c r="I3653" s="190">
        <f t="shared" si="78"/>
        <v>7.4011770228000007</v>
      </c>
    </row>
    <row r="3654" spans="1:9" ht="12.75" customHeight="1">
      <c r="A3654" s="2">
        <v>3568</v>
      </c>
      <c r="B3654" s="3" t="s">
        <v>13080</v>
      </c>
      <c r="C3654" s="3" t="s">
        <v>13081</v>
      </c>
      <c r="D3654" s="3" t="s">
        <v>13082</v>
      </c>
      <c r="E3654" s="3" t="s">
        <v>13083</v>
      </c>
      <c r="G3654" s="190">
        <f>'TUBO SS'!I70</f>
        <v>11.520206783999999</v>
      </c>
      <c r="H3654" s="190">
        <f>G3654/10</f>
        <v>1.1520206784</v>
      </c>
      <c r="I3654" s="190">
        <f t="shared" si="78"/>
        <v>12.672227462399999</v>
      </c>
    </row>
    <row r="3655" spans="1:9" ht="12.75" customHeight="1">
      <c r="A3655" s="2">
        <v>3569</v>
      </c>
      <c r="B3655" s="3" t="s">
        <v>13084</v>
      </c>
      <c r="C3655" s="3" t="s">
        <v>13085</v>
      </c>
      <c r="D3655" s="3" t="s">
        <v>13086</v>
      </c>
      <c r="E3655" s="3" t="s">
        <v>13087</v>
      </c>
      <c r="G3655" s="190">
        <f>'TUBO SS'!I69</f>
        <v>8.1867055132799997</v>
      </c>
      <c r="H3655" s="190">
        <f>G3655/10</f>
        <v>0.81867055132799993</v>
      </c>
      <c r="I3655" s="190">
        <f t="shared" si="78"/>
        <v>9.005376064607999</v>
      </c>
    </row>
    <row r="3656" spans="1:9" ht="12.75" customHeight="1">
      <c r="B3656" s="3" t="s">
        <v>15164</v>
      </c>
      <c r="C3656" s="3" t="s">
        <v>11814</v>
      </c>
      <c r="D3656" s="3" t="s">
        <v>15165</v>
      </c>
      <c r="E3656" s="3" t="s">
        <v>2651</v>
      </c>
      <c r="H3656" s="190">
        <v>5</v>
      </c>
      <c r="I3656" s="190">
        <f t="shared" si="78"/>
        <v>5</v>
      </c>
    </row>
    <row r="3657" spans="1:9" ht="12.75" customHeight="1">
      <c r="A3657" s="2">
        <v>3570</v>
      </c>
      <c r="B3657" s="3" t="s">
        <v>13088</v>
      </c>
      <c r="C3657" s="3" t="s">
        <v>13089</v>
      </c>
      <c r="D3657" s="3" t="s">
        <v>13090</v>
      </c>
      <c r="E3657" s="3" t="s">
        <v>13091</v>
      </c>
      <c r="F3657" s="685"/>
      <c r="H3657" s="190">
        <v>7.8</v>
      </c>
      <c r="I3657" s="190">
        <f t="shared" si="78"/>
        <v>7.8</v>
      </c>
    </row>
    <row r="3658" spans="1:9" ht="12.75" customHeight="1">
      <c r="A3658" s="2">
        <v>3571</v>
      </c>
      <c r="B3658" s="3" t="s">
        <v>13092</v>
      </c>
      <c r="C3658" s="3" t="s">
        <v>13093</v>
      </c>
      <c r="D3658" s="3" t="s">
        <v>13094</v>
      </c>
      <c r="E3658" s="3" t="s">
        <v>13095</v>
      </c>
      <c r="G3658" s="190">
        <f>'TUBO SS'!I78</f>
        <v>8.0004940320000006</v>
      </c>
      <c r="H3658" s="190">
        <v>2.5</v>
      </c>
      <c r="I3658" s="190">
        <f t="shared" si="78"/>
        <v>10.500494032000001</v>
      </c>
    </row>
    <row r="3659" spans="1:9" ht="12.75" customHeight="1">
      <c r="A3659" s="2">
        <v>3572</v>
      </c>
      <c r="B3659" s="3" t="s">
        <v>13096</v>
      </c>
      <c r="C3659" s="3" t="s">
        <v>13097</v>
      </c>
      <c r="D3659" s="3" t="s">
        <v>13098</v>
      </c>
      <c r="E3659" s="3" t="s">
        <v>13099</v>
      </c>
      <c r="F3659" s="685"/>
      <c r="G3659" s="190">
        <f>'TUBO SS'!I83</f>
        <v>7.3149316720000002</v>
      </c>
      <c r="H3659" s="190">
        <v>1.58</v>
      </c>
      <c r="I3659" s="190">
        <f t="shared" si="78"/>
        <v>8.8949316720000002</v>
      </c>
    </row>
    <row r="3660" spans="1:9" ht="12.75" customHeight="1">
      <c r="A3660" s="2">
        <v>3573</v>
      </c>
      <c r="B3660" s="3" t="s">
        <v>13100</v>
      </c>
      <c r="C3660" s="3" t="s">
        <v>13101</v>
      </c>
      <c r="D3660" s="3" t="s">
        <v>13102</v>
      </c>
      <c r="E3660" s="3" t="s">
        <v>13103</v>
      </c>
      <c r="F3660" s="685" t="s">
        <v>14747</v>
      </c>
      <c r="G3660" s="190">
        <f>'TUBO SS'!I84</f>
        <v>8.4613990708800007</v>
      </c>
      <c r="I3660" s="190">
        <f t="shared" si="78"/>
        <v>0</v>
      </c>
    </row>
    <row r="3661" spans="1:9" ht="12.75" customHeight="1">
      <c r="A3661" s="2">
        <v>3574</v>
      </c>
      <c r="B3661" s="3" t="s">
        <v>13104</v>
      </c>
      <c r="C3661" s="3" t="s">
        <v>13105</v>
      </c>
      <c r="D3661" s="3" t="s">
        <v>13106</v>
      </c>
      <c r="E3661" s="3" t="s">
        <v>13107</v>
      </c>
      <c r="G3661" s="190">
        <f>'TUBO SS'!I90</f>
        <v>8.7072112799999992</v>
      </c>
      <c r="H3661" s="190">
        <v>1.8</v>
      </c>
      <c r="I3661" s="190">
        <f t="shared" si="78"/>
        <v>10.50721128</v>
      </c>
    </row>
    <row r="3662" spans="1:9" ht="12.75" customHeight="1">
      <c r="A3662" s="2">
        <v>3575</v>
      </c>
      <c r="B3662" s="3" t="s">
        <v>13108</v>
      </c>
      <c r="C3662" s="3" t="s">
        <v>13109</v>
      </c>
      <c r="D3662" s="3" t="s">
        <v>13110</v>
      </c>
      <c r="E3662" s="3" t="s">
        <v>13111</v>
      </c>
      <c r="F3662" s="685" t="s">
        <v>14747</v>
      </c>
      <c r="G3662" s="190">
        <f>'TUBO SS'!I91</f>
        <v>10.243332456000001</v>
      </c>
      <c r="H3662" s="190">
        <v>3</v>
      </c>
      <c r="I3662" s="190">
        <f t="shared" si="78"/>
        <v>0</v>
      </c>
    </row>
    <row r="3663" spans="1:9" ht="12.75" customHeight="1">
      <c r="A3663" s="2">
        <v>3576</v>
      </c>
      <c r="B3663" s="3" t="s">
        <v>13112</v>
      </c>
      <c r="C3663" s="3" t="s">
        <v>13113</v>
      </c>
      <c r="D3663" s="3" t="s">
        <v>13114</v>
      </c>
      <c r="E3663" s="3" t="s">
        <v>13115</v>
      </c>
      <c r="F3663" s="685" t="s">
        <v>14747</v>
      </c>
      <c r="H3663" s="190">
        <v>5</v>
      </c>
      <c r="I3663" s="190">
        <f t="shared" si="78"/>
        <v>0</v>
      </c>
    </row>
    <row r="3664" spans="1:9" ht="12.75" customHeight="1">
      <c r="A3664" s="2">
        <v>3577</v>
      </c>
      <c r="B3664" s="3" t="s">
        <v>13116</v>
      </c>
      <c r="C3664" s="3" t="s">
        <v>13117</v>
      </c>
      <c r="D3664" s="3" t="s">
        <v>13118</v>
      </c>
      <c r="E3664" s="3" t="s">
        <v>13119</v>
      </c>
      <c r="G3664" s="190">
        <f>'TUBO SS'!I101</f>
        <v>9.1783064829600001</v>
      </c>
      <c r="H3664" s="190">
        <f t="shared" ref="H3664:H3666" si="79">G3664/10</f>
        <v>0.91783064829600003</v>
      </c>
      <c r="I3664" s="190">
        <f t="shared" si="78"/>
        <v>10.096137131256</v>
      </c>
    </row>
    <row r="3665" spans="1:9" ht="12.75" customHeight="1">
      <c r="A3665" s="2">
        <v>3578</v>
      </c>
      <c r="B3665" s="3" t="s">
        <v>13120</v>
      </c>
      <c r="C3665" s="3" t="s">
        <v>13121</v>
      </c>
      <c r="D3665" s="3" t="s">
        <v>13122</v>
      </c>
      <c r="E3665" s="3" t="s">
        <v>13123</v>
      </c>
      <c r="G3665" s="190">
        <f>'TUBO SS'!I102</f>
        <v>11.276856822479999</v>
      </c>
      <c r="H3665" s="190">
        <f t="shared" si="79"/>
        <v>1.1276856822479999</v>
      </c>
      <c r="I3665" s="190">
        <f t="shared" si="78"/>
        <v>12.404542504727999</v>
      </c>
    </row>
    <row r="3666" spans="1:9" ht="12.75" customHeight="1">
      <c r="A3666" s="2">
        <v>3579</v>
      </c>
      <c r="B3666" s="3" t="s">
        <v>13124</v>
      </c>
      <c r="C3666" s="3" t="s">
        <v>13125</v>
      </c>
      <c r="D3666" s="3" t="s">
        <v>13126</v>
      </c>
      <c r="E3666" s="3" t="s">
        <v>13127</v>
      </c>
      <c r="G3666" s="190">
        <f>'TUBO SS'!I103</f>
        <v>14.830738122959998</v>
      </c>
      <c r="H3666" s="190">
        <f t="shared" si="79"/>
        <v>1.4830738122959999</v>
      </c>
      <c r="I3666" s="190">
        <f t="shared" si="78"/>
        <v>16.313811935255998</v>
      </c>
    </row>
    <row r="3667" spans="1:9" ht="12.75" customHeight="1">
      <c r="A3667" s="2">
        <v>3580</v>
      </c>
      <c r="B3667" s="3" t="s">
        <v>14397</v>
      </c>
      <c r="C3667" s="3" t="s">
        <v>14398</v>
      </c>
      <c r="D3667" s="3" t="s">
        <v>14399</v>
      </c>
      <c r="E3667" s="3" t="s">
        <v>14400</v>
      </c>
      <c r="G3667" s="190">
        <f>'TUBO SS'!I104</f>
        <v>17.918114837760001</v>
      </c>
      <c r="H3667" s="190">
        <v>0.5</v>
      </c>
      <c r="I3667" s="190">
        <f t="shared" si="78"/>
        <v>18.418114837760001</v>
      </c>
    </row>
    <row r="3668" spans="1:9" ht="12.75" customHeight="1">
      <c r="A3668" s="2">
        <v>3581</v>
      </c>
      <c r="B3668" s="3" t="s">
        <v>14401</v>
      </c>
      <c r="C3668" s="3" t="s">
        <v>14402</v>
      </c>
      <c r="D3668" s="3" t="s">
        <v>14403</v>
      </c>
      <c r="E3668" s="3" t="s">
        <v>14404</v>
      </c>
      <c r="H3668" s="190">
        <v>11.8</v>
      </c>
      <c r="I3668" s="190">
        <f t="shared" si="78"/>
        <v>11.8</v>
      </c>
    </row>
    <row r="3669" spans="1:9" ht="12.75" customHeight="1">
      <c r="A3669" s="2">
        <v>3582</v>
      </c>
      <c r="B3669" s="3" t="s">
        <v>14405</v>
      </c>
      <c r="C3669" s="3" t="s">
        <v>14406</v>
      </c>
      <c r="D3669" s="3" t="s">
        <v>14407</v>
      </c>
      <c r="E3669" s="3" t="s">
        <v>14408</v>
      </c>
      <c r="H3669" s="190">
        <v>12.5</v>
      </c>
      <c r="I3669" s="190">
        <f t="shared" si="78"/>
        <v>12.5</v>
      </c>
    </row>
    <row r="3670" spans="1:9" ht="12.75" customHeight="1">
      <c r="A3670" s="2">
        <v>3583</v>
      </c>
      <c r="B3670" s="3" t="s">
        <v>14409</v>
      </c>
      <c r="C3670" s="3" t="s">
        <v>14410</v>
      </c>
      <c r="D3670" s="3" t="s">
        <v>14411</v>
      </c>
      <c r="E3670" s="3" t="s">
        <v>14412</v>
      </c>
      <c r="F3670" s="685" t="s">
        <v>14747</v>
      </c>
      <c r="H3670" s="190">
        <v>14.5</v>
      </c>
      <c r="I3670" s="190">
        <f t="shared" si="78"/>
        <v>0</v>
      </c>
    </row>
    <row r="3671" spans="1:9" ht="12.75" customHeight="1">
      <c r="A3671" s="2">
        <v>3584</v>
      </c>
      <c r="B3671" s="3" t="s">
        <v>14413</v>
      </c>
      <c r="C3671" s="3" t="s">
        <v>14414</v>
      </c>
      <c r="D3671" s="3" t="s">
        <v>14415</v>
      </c>
      <c r="E3671" s="3" t="s">
        <v>14416</v>
      </c>
      <c r="H3671" s="190">
        <v>14</v>
      </c>
      <c r="I3671" s="190">
        <f t="shared" si="78"/>
        <v>14</v>
      </c>
    </row>
    <row r="3672" spans="1:9" ht="12.75" customHeight="1">
      <c r="A3672" s="2">
        <v>3587</v>
      </c>
      <c r="B3672" s="3" t="s">
        <v>14417</v>
      </c>
      <c r="C3672" s="3" t="s">
        <v>11814</v>
      </c>
      <c r="D3672" s="3" t="s">
        <v>14418</v>
      </c>
      <c r="E3672" s="3" t="s">
        <v>2651</v>
      </c>
      <c r="F3672" s="685" t="s">
        <v>14747</v>
      </c>
      <c r="H3672" s="190">
        <v>8</v>
      </c>
      <c r="I3672" s="190">
        <f t="shared" ref="I3672" si="80">IF(F3672="KZ",0,G3672+H3672)</f>
        <v>0</v>
      </c>
    </row>
    <row r="3673" spans="1:9" ht="12.75" customHeight="1">
      <c r="A3673" s="2">
        <v>3587</v>
      </c>
      <c r="B3673" s="3" t="s">
        <v>14419</v>
      </c>
      <c r="C3673" s="3" t="s">
        <v>14420</v>
      </c>
      <c r="D3673" s="3" t="s">
        <v>14421</v>
      </c>
      <c r="E3673" s="3" t="s">
        <v>14422</v>
      </c>
      <c r="G3673" s="190">
        <f>'TUBO SS'!I123</f>
        <v>11.302285461119999</v>
      </c>
      <c r="H3673" s="190">
        <f t="shared" ref="H3673:H3676" si="81">G3673/10</f>
        <v>1.1302285461119999</v>
      </c>
      <c r="I3673" s="190">
        <f t="shared" si="78"/>
        <v>12.432514007231998</v>
      </c>
    </row>
    <row r="3674" spans="1:9" ht="12.75" customHeight="1">
      <c r="A3674" s="2">
        <v>3588</v>
      </c>
      <c r="B3674" s="3" t="s">
        <v>14423</v>
      </c>
      <c r="C3674" s="3" t="s">
        <v>14424</v>
      </c>
      <c r="D3674" s="3" t="s">
        <v>14425</v>
      </c>
      <c r="E3674" s="3" t="s">
        <v>14426</v>
      </c>
      <c r="G3674" s="190">
        <f>'TUBO SS'!I124</f>
        <v>14.5242094032</v>
      </c>
      <c r="H3674" s="190">
        <f t="shared" si="81"/>
        <v>1.4524209403200001</v>
      </c>
      <c r="I3674" s="190">
        <f t="shared" si="78"/>
        <v>15.97663034352</v>
      </c>
    </row>
    <row r="3675" spans="1:9" ht="12.75" customHeight="1">
      <c r="A3675" s="2">
        <v>3589</v>
      </c>
      <c r="B3675" s="3" t="s">
        <v>14427</v>
      </c>
      <c r="C3675" s="3" t="s">
        <v>14428</v>
      </c>
      <c r="D3675" s="3" t="s">
        <v>14429</v>
      </c>
      <c r="E3675" s="3" t="s">
        <v>14430</v>
      </c>
      <c r="G3675" s="190">
        <f>'TUBO SS'!I125</f>
        <v>18.919671069119996</v>
      </c>
      <c r="H3675" s="190">
        <f t="shared" si="81"/>
        <v>1.8919671069119997</v>
      </c>
      <c r="I3675" s="190">
        <f t="shared" si="78"/>
        <v>20.811638176031995</v>
      </c>
    </row>
    <row r="3676" spans="1:9" ht="12.75" customHeight="1">
      <c r="A3676" s="2">
        <v>3590</v>
      </c>
      <c r="B3676" s="3" t="s">
        <v>14431</v>
      </c>
      <c r="C3676" s="3" t="s">
        <v>14432</v>
      </c>
      <c r="D3676" s="3" t="s">
        <v>14433</v>
      </c>
      <c r="E3676" s="3" t="s">
        <v>14434</v>
      </c>
      <c r="G3676" s="190">
        <f>'TUBO SS'!I126</f>
        <v>24.300268365120001</v>
      </c>
      <c r="H3676" s="190">
        <f t="shared" si="81"/>
        <v>2.4300268365119999</v>
      </c>
      <c r="I3676" s="190">
        <f t="shared" si="78"/>
        <v>26.730295201632</v>
      </c>
    </row>
    <row r="3677" spans="1:9" ht="12.75" customHeight="1">
      <c r="A3677" s="2">
        <v>3591</v>
      </c>
      <c r="B3677" s="3" t="s">
        <v>14435</v>
      </c>
      <c r="C3677" s="3" t="s">
        <v>14436</v>
      </c>
      <c r="D3677" s="3" t="s">
        <v>14437</v>
      </c>
      <c r="E3677" s="3" t="s">
        <v>14438</v>
      </c>
      <c r="F3677" s="357" t="s">
        <v>14747</v>
      </c>
      <c r="I3677" s="190">
        <f t="shared" si="78"/>
        <v>0</v>
      </c>
    </row>
    <row r="3678" spans="1:9" ht="12.75" customHeight="1">
      <c r="A3678" s="2">
        <v>3592</v>
      </c>
      <c r="B3678" s="3" t="s">
        <v>14439</v>
      </c>
      <c r="C3678" s="3" t="s">
        <v>14440</v>
      </c>
      <c r="D3678" s="3" t="s">
        <v>14441</v>
      </c>
      <c r="E3678" s="3" t="s">
        <v>14442</v>
      </c>
      <c r="F3678" s="685"/>
      <c r="H3678" s="190">
        <v>12.5</v>
      </c>
      <c r="I3678" s="190">
        <f t="shared" si="78"/>
        <v>12.5</v>
      </c>
    </row>
    <row r="3679" spans="1:9" ht="12.75" customHeight="1">
      <c r="A3679" s="2">
        <v>3593</v>
      </c>
      <c r="B3679" s="3" t="s">
        <v>14443</v>
      </c>
      <c r="C3679" s="3" t="s">
        <v>14444</v>
      </c>
      <c r="D3679" s="3" t="s">
        <v>14445</v>
      </c>
      <c r="E3679" s="3" t="s">
        <v>14446</v>
      </c>
      <c r="F3679" s="357" t="s">
        <v>14747</v>
      </c>
      <c r="I3679" s="190">
        <f t="shared" si="78"/>
        <v>0</v>
      </c>
    </row>
    <row r="3680" spans="1:9" ht="12.75" customHeight="1">
      <c r="A3680" s="2">
        <v>3594</v>
      </c>
      <c r="B3680" s="3" t="s">
        <v>14447</v>
      </c>
      <c r="C3680" s="3" t="s">
        <v>14448</v>
      </c>
      <c r="D3680" s="3" t="s">
        <v>14449</v>
      </c>
      <c r="E3680" s="3" t="s">
        <v>14450</v>
      </c>
      <c r="H3680" s="190">
        <v>20.77</v>
      </c>
      <c r="I3680" s="190">
        <f t="shared" si="78"/>
        <v>20.77</v>
      </c>
    </row>
    <row r="3681" spans="1:9" ht="12.75" customHeight="1">
      <c r="A3681" s="2">
        <v>3595</v>
      </c>
      <c r="B3681" s="3" t="s">
        <v>14451</v>
      </c>
      <c r="C3681" s="3" t="s">
        <v>14452</v>
      </c>
      <c r="D3681" s="3" t="s">
        <v>14453</v>
      </c>
      <c r="E3681" s="3" t="s">
        <v>14454</v>
      </c>
      <c r="G3681" s="190">
        <f>'TUBO SS'!I148</f>
        <v>17.72921594232</v>
      </c>
      <c r="I3681" s="190">
        <f t="shared" si="78"/>
        <v>17.72921594232</v>
      </c>
    </row>
    <row r="3682" spans="1:9" ht="12.75" customHeight="1">
      <c r="A3682" s="2">
        <v>3596</v>
      </c>
      <c r="B3682" s="3" t="s">
        <v>14455</v>
      </c>
      <c r="C3682" s="3" t="s">
        <v>14456</v>
      </c>
      <c r="D3682" s="3" t="s">
        <v>14457</v>
      </c>
      <c r="E3682" s="3" t="s">
        <v>14458</v>
      </c>
      <c r="G3682" s="190">
        <f>'TUBO SS'!I149</f>
        <v>19.097838976319998</v>
      </c>
      <c r="I3682" s="190">
        <f t="shared" si="78"/>
        <v>19.097838976319998</v>
      </c>
    </row>
    <row r="3683" spans="1:9" ht="12.75" customHeight="1">
      <c r="A3683" s="2">
        <v>3597</v>
      </c>
      <c r="B3683" s="3" t="s">
        <v>14459</v>
      </c>
      <c r="C3683" s="3" t="s">
        <v>14460</v>
      </c>
      <c r="D3683" s="3" t="s">
        <v>14461</v>
      </c>
      <c r="E3683" s="3" t="s">
        <v>14462</v>
      </c>
      <c r="G3683" s="190">
        <f>'TUBO SS'!I150</f>
        <v>23.961585101999997</v>
      </c>
      <c r="I3683" s="190">
        <f t="shared" si="78"/>
        <v>23.961585101999997</v>
      </c>
    </row>
    <row r="3684" spans="1:9" ht="12.75" customHeight="1">
      <c r="A3684" s="2">
        <v>3598</v>
      </c>
      <c r="B3684" s="3" t="s">
        <v>14463</v>
      </c>
      <c r="C3684" s="3" t="s">
        <v>14464</v>
      </c>
      <c r="D3684" s="3" t="s">
        <v>14465</v>
      </c>
      <c r="E3684" s="3" t="s">
        <v>14466</v>
      </c>
      <c r="G3684" s="190">
        <f>'TUBO SS'!I151</f>
        <v>31.052854877999998</v>
      </c>
      <c r="I3684" s="190">
        <f t="shared" si="78"/>
        <v>31.052854877999998</v>
      </c>
    </row>
    <row r="3685" spans="1:9" ht="12.75" customHeight="1">
      <c r="A3685" s="2">
        <v>3599</v>
      </c>
      <c r="B3685" s="3" t="s">
        <v>14467</v>
      </c>
      <c r="C3685" s="3" t="s">
        <v>14468</v>
      </c>
      <c r="D3685" s="3" t="s">
        <v>14469</v>
      </c>
      <c r="E3685" s="3" t="s">
        <v>14470</v>
      </c>
      <c r="F3685" s="357" t="s">
        <v>14747</v>
      </c>
      <c r="I3685" s="190">
        <f t="shared" si="78"/>
        <v>0</v>
      </c>
    </row>
    <row r="3686" spans="1:9" ht="12.75" customHeight="1">
      <c r="B3686" s="3" t="s">
        <v>15166</v>
      </c>
      <c r="C3686" s="3" t="s">
        <v>11814</v>
      </c>
      <c r="D3686" s="3" t="s">
        <v>15167</v>
      </c>
      <c r="E3686" s="3" t="s">
        <v>2651</v>
      </c>
      <c r="H3686" s="190">
        <v>32</v>
      </c>
      <c r="I3686" s="190">
        <f t="shared" si="78"/>
        <v>32</v>
      </c>
    </row>
    <row r="3687" spans="1:9" ht="12.75" customHeight="1">
      <c r="A3687" s="2">
        <v>3600</v>
      </c>
      <c r="B3687" s="3" t="s">
        <v>14471</v>
      </c>
      <c r="C3687" s="3" t="s">
        <v>14472</v>
      </c>
      <c r="D3687" s="3" t="s">
        <v>14473</v>
      </c>
      <c r="E3687" s="3" t="s">
        <v>14474</v>
      </c>
      <c r="F3687" s="357" t="s">
        <v>14747</v>
      </c>
      <c r="I3687" s="190">
        <f t="shared" si="78"/>
        <v>0</v>
      </c>
    </row>
    <row r="3688" spans="1:9" ht="12.75" customHeight="1">
      <c r="A3688" s="2">
        <v>3601</v>
      </c>
      <c r="B3688" s="3" t="s">
        <v>14475</v>
      </c>
      <c r="C3688" s="3" t="s">
        <v>14476</v>
      </c>
      <c r="D3688" s="3" t="s">
        <v>14477</v>
      </c>
      <c r="E3688" s="3" t="s">
        <v>14478</v>
      </c>
      <c r="G3688" s="190">
        <f>'TUBO SS'!I181</f>
        <v>23.398125966959995</v>
      </c>
      <c r="I3688" s="190">
        <f t="shared" si="78"/>
        <v>23.398125966959995</v>
      </c>
    </row>
    <row r="3689" spans="1:9" ht="12.75" customHeight="1">
      <c r="A3689" s="2">
        <v>3602</v>
      </c>
      <c r="B3689" s="3" t="s">
        <v>14479</v>
      </c>
      <c r="C3689" s="3" t="s">
        <v>14480</v>
      </c>
      <c r="D3689" s="3" t="s">
        <v>14481</v>
      </c>
      <c r="E3689" s="3" t="s">
        <v>14482</v>
      </c>
      <c r="G3689" s="190">
        <f>'TUBO SS'!I182</f>
        <v>25.362316051199997</v>
      </c>
      <c r="I3689" s="190">
        <f t="shared" si="78"/>
        <v>25.362316051199997</v>
      </c>
    </row>
    <row r="3690" spans="1:9" ht="12.75" customHeight="1">
      <c r="A3690" s="2">
        <v>3603</v>
      </c>
      <c r="B3690" s="3" t="s">
        <v>14483</v>
      </c>
      <c r="C3690" s="3" t="s">
        <v>14484</v>
      </c>
      <c r="D3690" s="3" t="s">
        <v>14485</v>
      </c>
      <c r="E3690" s="3" t="s">
        <v>14486</v>
      </c>
      <c r="G3690" s="190">
        <f>'TUBO SS'!I183</f>
        <v>31.877151961199992</v>
      </c>
      <c r="I3690" s="190">
        <f t="shared" si="78"/>
        <v>31.877151961199992</v>
      </c>
    </row>
    <row r="3691" spans="1:9" ht="12.75" customHeight="1">
      <c r="A3691" s="2">
        <v>3604</v>
      </c>
      <c r="B3691" s="3" t="s">
        <v>14487</v>
      </c>
      <c r="C3691" s="3" t="s">
        <v>14488</v>
      </c>
      <c r="D3691" s="3" t="s">
        <v>14489</v>
      </c>
      <c r="E3691" s="3" t="s">
        <v>14490</v>
      </c>
      <c r="G3691" s="190">
        <f>'TUBO SS'!I184</f>
        <v>40.163786041199998</v>
      </c>
      <c r="I3691" s="190">
        <f t="shared" si="78"/>
        <v>40.163786041199998</v>
      </c>
    </row>
    <row r="3692" spans="1:9" ht="12.75" customHeight="1">
      <c r="A3692" s="2">
        <v>3605</v>
      </c>
      <c r="B3692" s="3" t="s">
        <v>14491</v>
      </c>
      <c r="C3692" s="3" t="s">
        <v>14492</v>
      </c>
      <c r="D3692" s="3" t="s">
        <v>14493</v>
      </c>
      <c r="E3692" s="3" t="s">
        <v>14494</v>
      </c>
      <c r="G3692" s="190">
        <f>'TUBO SS'!I197</f>
        <v>27.01793189736</v>
      </c>
      <c r="I3692" s="190">
        <f t="shared" si="78"/>
        <v>27.01793189736</v>
      </c>
    </row>
    <row r="3693" spans="1:9" ht="12.75" customHeight="1">
      <c r="A3693" s="2">
        <v>3606</v>
      </c>
      <c r="B3693" s="3" t="s">
        <v>14495</v>
      </c>
      <c r="C3693" s="3" t="s">
        <v>14496</v>
      </c>
      <c r="D3693" s="3" t="s">
        <v>14497</v>
      </c>
      <c r="E3693" s="3" t="s">
        <v>14498</v>
      </c>
      <c r="G3693" s="190">
        <f>'TUBO SS'!I198</f>
        <v>28.92445536</v>
      </c>
      <c r="I3693" s="190">
        <f t="shared" si="78"/>
        <v>28.92445536</v>
      </c>
    </row>
    <row r="3694" spans="1:9" ht="12.75" customHeight="1">
      <c r="A3694" s="2">
        <v>3607</v>
      </c>
      <c r="B3694" s="3" t="s">
        <v>14499</v>
      </c>
      <c r="C3694" s="3" t="s">
        <v>14500</v>
      </c>
      <c r="D3694" s="3" t="s">
        <v>14501</v>
      </c>
      <c r="E3694" s="3" t="s">
        <v>14502</v>
      </c>
      <c r="G3694" s="190">
        <f>'TUBO SS'!I199</f>
        <v>36.838216320000001</v>
      </c>
      <c r="I3694" s="190">
        <f t="shared" si="78"/>
        <v>36.838216320000001</v>
      </c>
    </row>
    <row r="3695" spans="1:9" ht="12.75" customHeight="1">
      <c r="A3695" s="2">
        <v>3608</v>
      </c>
      <c r="B3695" s="3" t="s">
        <v>14503</v>
      </c>
      <c r="C3695" s="3" t="s">
        <v>14504</v>
      </c>
      <c r="D3695" s="3" t="s">
        <v>14505</v>
      </c>
      <c r="E3695" s="3" t="s">
        <v>14506</v>
      </c>
      <c r="G3695" s="190">
        <f>'TUBO SS'!I217</f>
        <v>30.052717467840001</v>
      </c>
      <c r="I3695" s="190">
        <f t="shared" si="78"/>
        <v>30.052717467840001</v>
      </c>
    </row>
    <row r="3696" spans="1:9" ht="12.75" customHeight="1">
      <c r="A3696" s="2">
        <v>3609</v>
      </c>
      <c r="B3696" s="3" t="s">
        <v>14507</v>
      </c>
      <c r="C3696" s="3" t="s">
        <v>14508</v>
      </c>
      <c r="D3696" s="3" t="s">
        <v>14509</v>
      </c>
      <c r="E3696" s="3" t="s">
        <v>14510</v>
      </c>
      <c r="G3696" s="190">
        <f>'TUBO SS'!I218</f>
        <v>37.502376912000003</v>
      </c>
      <c r="I3696" s="190">
        <f t="shared" si="78"/>
        <v>37.502376912000003</v>
      </c>
    </row>
    <row r="3697" spans="1:9" ht="12.75" customHeight="1">
      <c r="A3697" s="2">
        <v>3610</v>
      </c>
      <c r="B3697" s="3" t="s">
        <v>14511</v>
      </c>
      <c r="C3697" s="3" t="s">
        <v>14512</v>
      </c>
      <c r="D3697" s="3" t="s">
        <v>14513</v>
      </c>
      <c r="E3697" s="3" t="s">
        <v>14514</v>
      </c>
      <c r="G3697" s="190">
        <f>'TUBO SS'!I219</f>
        <v>48.989401872000002</v>
      </c>
      <c r="I3697" s="190">
        <f t="shared" si="78"/>
        <v>48.989401872000002</v>
      </c>
    </row>
    <row r="3698" spans="1:9" ht="12.75" customHeight="1">
      <c r="A3698" s="2">
        <v>3611</v>
      </c>
      <c r="B3698" s="3" t="s">
        <v>14515</v>
      </c>
      <c r="C3698" s="3" t="s">
        <v>14516</v>
      </c>
      <c r="D3698" s="3" t="s">
        <v>14517</v>
      </c>
      <c r="E3698" s="3" t="s">
        <v>14518</v>
      </c>
      <c r="G3698" s="190">
        <f>'TUBO SS'!I220</f>
        <v>72.315352591999996</v>
      </c>
      <c r="I3698" s="190">
        <f t="shared" si="78"/>
        <v>72.315352591999996</v>
      </c>
    </row>
    <row r="3699" spans="1:9" ht="12.75" customHeight="1">
      <c r="A3699" s="2">
        <v>3612</v>
      </c>
      <c r="B3699" s="3" t="s">
        <v>14519</v>
      </c>
      <c r="C3699" s="3" t="s">
        <v>14520</v>
      </c>
      <c r="D3699" s="3" t="s">
        <v>14521</v>
      </c>
      <c r="E3699" s="3" t="s">
        <v>14522</v>
      </c>
      <c r="G3699" s="190">
        <f>'TUBO SS'!I225</f>
        <v>36.874990080000003</v>
      </c>
      <c r="I3699" s="190">
        <f t="shared" si="78"/>
        <v>36.874990080000003</v>
      </c>
    </row>
    <row r="3700" spans="1:9" ht="12.75" customHeight="1">
      <c r="A3700" s="2">
        <v>3613</v>
      </c>
      <c r="B3700" s="3" t="s">
        <v>14523</v>
      </c>
      <c r="C3700" s="3" t="s">
        <v>14524</v>
      </c>
      <c r="D3700" s="3" t="s">
        <v>14525</v>
      </c>
      <c r="E3700" s="3" t="s">
        <v>14526</v>
      </c>
      <c r="G3700" s="190">
        <f>'TUBO SS'!I226</f>
        <v>54.226171488000006</v>
      </c>
      <c r="I3700" s="190">
        <f t="shared" si="78"/>
        <v>54.226171488000006</v>
      </c>
    </row>
    <row r="3701" spans="1:9" ht="12.75" customHeight="1">
      <c r="A3701" s="2">
        <v>3614</v>
      </c>
      <c r="B3701" s="3" t="s">
        <v>14527</v>
      </c>
      <c r="C3701" s="3" t="s">
        <v>14528</v>
      </c>
      <c r="D3701" s="3" t="s">
        <v>14529</v>
      </c>
      <c r="E3701" s="3" t="s">
        <v>14530</v>
      </c>
      <c r="G3701" s="190">
        <f>'TUBO SS'!I227</f>
        <v>71.869160112000003</v>
      </c>
      <c r="I3701" s="190">
        <f t="shared" ref="I3701:I3765" si="82">IF(F3701="KZ",0,G3701+H3701)</f>
        <v>71.869160112000003</v>
      </c>
    </row>
    <row r="3702" spans="1:9" ht="12.75" customHeight="1">
      <c r="A3702" s="2">
        <v>3615</v>
      </c>
      <c r="B3702" s="3" t="s">
        <v>14531</v>
      </c>
      <c r="C3702" s="3" t="s">
        <v>14532</v>
      </c>
      <c r="D3702" s="3" t="s">
        <v>14533</v>
      </c>
      <c r="E3702" s="3" t="s">
        <v>14534</v>
      </c>
      <c r="G3702" s="190">
        <f>'TUBO SS'!I232</f>
        <v>42.514110431999995</v>
      </c>
      <c r="I3702" s="190">
        <f t="shared" si="82"/>
        <v>42.514110431999995</v>
      </c>
    </row>
    <row r="3703" spans="1:9" ht="12.75" customHeight="1">
      <c r="A3703" s="2">
        <v>3616</v>
      </c>
      <c r="B3703" s="3" t="s">
        <v>14535</v>
      </c>
      <c r="C3703" s="3" t="s">
        <v>14536</v>
      </c>
      <c r="D3703" s="3" t="s">
        <v>14537</v>
      </c>
      <c r="E3703" s="3" t="s">
        <v>14538</v>
      </c>
      <c r="G3703" s="190">
        <f>'TUBO SS'!I234</f>
        <v>46.498754591999997</v>
      </c>
      <c r="I3703" s="190">
        <f t="shared" si="82"/>
        <v>46.498754591999997</v>
      </c>
    </row>
    <row r="3704" spans="1:9" ht="12.75" customHeight="1">
      <c r="A3704" s="2">
        <v>3617</v>
      </c>
      <c r="B3704" s="3" t="s">
        <v>14539</v>
      </c>
      <c r="C3704" s="3" t="s">
        <v>14540</v>
      </c>
      <c r="D3704" s="3" t="s">
        <v>14541</v>
      </c>
      <c r="E3704" s="3" t="s">
        <v>14542</v>
      </c>
      <c r="G3704" s="190">
        <f>'TUBO SS'!I236</f>
        <v>68.302440192000006</v>
      </c>
      <c r="I3704" s="190">
        <f t="shared" si="82"/>
        <v>68.302440192000006</v>
      </c>
    </row>
    <row r="3705" spans="1:9" ht="12.75" customHeight="1">
      <c r="A3705" s="2">
        <v>3618</v>
      </c>
      <c r="B3705" s="3" t="s">
        <v>14543</v>
      </c>
      <c r="C3705" s="3" t="s">
        <v>14544</v>
      </c>
      <c r="D3705" s="3" t="s">
        <v>14545</v>
      </c>
      <c r="E3705" s="3" t="s">
        <v>14546</v>
      </c>
      <c r="G3705" s="190">
        <f>'TUBO SS'!I249</f>
        <v>132.63728738399999</v>
      </c>
      <c r="I3705" s="190">
        <f t="shared" si="82"/>
        <v>132.63728738399999</v>
      </c>
    </row>
    <row r="3706" spans="1:9" ht="12.75" customHeight="1">
      <c r="A3706" s="2">
        <v>3619</v>
      </c>
      <c r="B3706" s="3" t="s">
        <v>14547</v>
      </c>
      <c r="C3706" s="3" t="s">
        <v>14548</v>
      </c>
      <c r="D3706" s="3" t="s">
        <v>14549</v>
      </c>
      <c r="E3706" s="3" t="s">
        <v>14550</v>
      </c>
      <c r="G3706" s="190">
        <f>'TUBO SS'!I246</f>
        <v>45.922162200000002</v>
      </c>
      <c r="I3706" s="190">
        <f t="shared" si="82"/>
        <v>45.922162200000002</v>
      </c>
    </row>
    <row r="3707" spans="1:9" ht="12.75" customHeight="1">
      <c r="A3707" s="2">
        <v>3620</v>
      </c>
      <c r="B3707" s="3" t="s">
        <v>14551</v>
      </c>
      <c r="C3707" s="3" t="s">
        <v>14552</v>
      </c>
      <c r="D3707" s="3" t="s">
        <v>14553</v>
      </c>
      <c r="E3707" s="3" t="s">
        <v>14554</v>
      </c>
      <c r="G3707" s="190">
        <f>'TUBO SS'!I247</f>
        <v>71.126664599999998</v>
      </c>
      <c r="I3707" s="190">
        <f t="shared" si="82"/>
        <v>71.126664599999998</v>
      </c>
    </row>
    <row r="3708" spans="1:9" ht="12.75" customHeight="1">
      <c r="A3708" s="2">
        <v>3621</v>
      </c>
      <c r="B3708" s="3" t="s">
        <v>14555</v>
      </c>
      <c r="C3708" s="3" t="s">
        <v>14556</v>
      </c>
      <c r="D3708" s="3" t="s">
        <v>14557</v>
      </c>
      <c r="E3708" s="3" t="s">
        <v>14558</v>
      </c>
      <c r="G3708" s="190">
        <f>'TUBO SS'!I248</f>
        <v>95.731554623999983</v>
      </c>
      <c r="I3708" s="190">
        <f t="shared" si="82"/>
        <v>95.731554623999983</v>
      </c>
    </row>
    <row r="3709" spans="1:9" ht="12.75" customHeight="1">
      <c r="A3709" s="2">
        <v>3622</v>
      </c>
      <c r="B3709" s="3" t="s">
        <v>14559</v>
      </c>
      <c r="C3709" s="3" t="s">
        <v>14560</v>
      </c>
      <c r="D3709" s="3" t="s">
        <v>14561</v>
      </c>
      <c r="E3709" s="3" t="s">
        <v>14562</v>
      </c>
      <c r="G3709" s="190">
        <f>'TUBO SS'!I253</f>
        <v>53.907429095999994</v>
      </c>
      <c r="I3709" s="190">
        <f t="shared" si="82"/>
        <v>53.907429095999994</v>
      </c>
    </row>
    <row r="3710" spans="1:9" ht="12.75" customHeight="1">
      <c r="A3710" s="2">
        <v>3623</v>
      </c>
      <c r="B3710" s="3" t="s">
        <v>14563</v>
      </c>
      <c r="C3710" s="3" t="s">
        <v>14564</v>
      </c>
      <c r="D3710" s="3" t="s">
        <v>14565</v>
      </c>
      <c r="E3710" s="3" t="s">
        <v>14566</v>
      </c>
      <c r="G3710" s="190">
        <f>'TUBO SS'!I254</f>
        <v>85.288959840000004</v>
      </c>
      <c r="I3710" s="190">
        <f t="shared" si="82"/>
        <v>85.288959840000004</v>
      </c>
    </row>
    <row r="3711" spans="1:9" ht="12.75" customHeight="1">
      <c r="A3711" s="2">
        <v>3624</v>
      </c>
      <c r="B3711" s="3" t="s">
        <v>14567</v>
      </c>
      <c r="C3711" s="3" t="s">
        <v>14568</v>
      </c>
      <c r="D3711" s="3" t="s">
        <v>14569</v>
      </c>
      <c r="E3711" s="3" t="s">
        <v>14570</v>
      </c>
      <c r="G3711" s="190">
        <f>'TUBO SS'!I255</f>
        <v>114.77869939199999</v>
      </c>
      <c r="I3711" s="190">
        <f t="shared" si="82"/>
        <v>114.77869939199999</v>
      </c>
    </row>
    <row r="3712" spans="1:9" ht="12.75" customHeight="1">
      <c r="A3712" s="2">
        <v>3625</v>
      </c>
      <c r="B3712" s="3" t="s">
        <v>14571</v>
      </c>
      <c r="C3712" s="3" t="s">
        <v>14572</v>
      </c>
      <c r="D3712" s="3" t="s">
        <v>14573</v>
      </c>
      <c r="E3712" s="3" t="s">
        <v>14574</v>
      </c>
      <c r="G3712" s="190">
        <f>'TUBO SS'!I262</f>
        <v>60.570345144000001</v>
      </c>
      <c r="I3712" s="190">
        <f t="shared" si="82"/>
        <v>60.570345144000001</v>
      </c>
    </row>
    <row r="3713" spans="1:9" ht="12.75" customHeight="1">
      <c r="A3713" s="2">
        <v>3626</v>
      </c>
      <c r="B3713" s="3" t="s">
        <v>14575</v>
      </c>
      <c r="C3713" s="3" t="s">
        <v>14576</v>
      </c>
      <c r="D3713" s="3" t="s">
        <v>14577</v>
      </c>
      <c r="E3713" s="3" t="s">
        <v>14578</v>
      </c>
      <c r="G3713" s="190">
        <f>'TUBO SS'!I263</f>
        <v>99.695649983999999</v>
      </c>
      <c r="I3713" s="190">
        <f t="shared" si="82"/>
        <v>99.695649983999999</v>
      </c>
    </row>
    <row r="3714" spans="1:9" ht="12.75" customHeight="1">
      <c r="A3714" s="2">
        <v>3627</v>
      </c>
      <c r="B3714" s="3" t="s">
        <v>14579</v>
      </c>
      <c r="C3714" s="3" t="s">
        <v>14580</v>
      </c>
      <c r="D3714" s="3" t="s">
        <v>14581</v>
      </c>
      <c r="E3714" s="3" t="s">
        <v>14582</v>
      </c>
      <c r="G3714" s="190">
        <f>'TUBO SS'!I264</f>
        <v>136.27626393600002</v>
      </c>
      <c r="I3714" s="190">
        <f t="shared" si="82"/>
        <v>136.27626393600002</v>
      </c>
    </row>
    <row r="3715" spans="1:9" ht="12.75" customHeight="1">
      <c r="A3715" s="2">
        <v>3628</v>
      </c>
      <c r="B3715" s="3" t="s">
        <v>14583</v>
      </c>
      <c r="C3715" s="3" t="s">
        <v>14584</v>
      </c>
      <c r="D3715" s="3" t="s">
        <v>14585</v>
      </c>
      <c r="E3715" s="3" t="s">
        <v>14586</v>
      </c>
      <c r="G3715" s="190">
        <f>'TUBO SS'!I261</f>
        <v>78.31709587200001</v>
      </c>
      <c r="I3715" s="190">
        <f t="shared" si="82"/>
        <v>78.31709587200001</v>
      </c>
    </row>
    <row r="3716" spans="1:9" ht="12.75" customHeight="1">
      <c r="A3716" s="2">
        <v>3629</v>
      </c>
      <c r="B3716" s="3" t="s">
        <v>14587</v>
      </c>
      <c r="C3716" s="3" t="s">
        <v>14588</v>
      </c>
      <c r="D3716" s="3" t="s">
        <v>14589</v>
      </c>
      <c r="E3716" s="3" t="s">
        <v>14590</v>
      </c>
      <c r="F3716" s="357" t="s">
        <v>14747</v>
      </c>
      <c r="G3716" s="190">
        <f>'TUBO SS'!I270</f>
        <v>108.53143089600002</v>
      </c>
      <c r="I3716" s="190">
        <f t="shared" si="82"/>
        <v>0</v>
      </c>
    </row>
    <row r="3717" spans="1:9" ht="12.75" customHeight="1">
      <c r="A3717" s="2">
        <v>3630</v>
      </c>
      <c r="B3717" s="3" t="s">
        <v>14591</v>
      </c>
      <c r="C3717" s="3" t="s">
        <v>14592</v>
      </c>
      <c r="D3717" s="3" t="s">
        <v>14593</v>
      </c>
      <c r="E3717" s="3" t="s">
        <v>14594</v>
      </c>
      <c r="F3717" s="357" t="s">
        <v>14747</v>
      </c>
      <c r="G3717" s="190">
        <f>'TUBO SS'!I271</f>
        <v>137.60508300000001</v>
      </c>
      <c r="I3717" s="190">
        <f t="shared" si="82"/>
        <v>0</v>
      </c>
    </row>
    <row r="3718" spans="1:9" ht="12.75" customHeight="1">
      <c r="A3718" s="2">
        <v>3631</v>
      </c>
      <c r="B3718" s="3" t="s">
        <v>14595</v>
      </c>
      <c r="C3718" s="3" t="s">
        <v>14596</v>
      </c>
      <c r="D3718" s="3" t="s">
        <v>14597</v>
      </c>
      <c r="E3718" s="3" t="s">
        <v>12163</v>
      </c>
      <c r="F3718" s="357" t="s">
        <v>14747</v>
      </c>
      <c r="G3718" s="190">
        <f>'TUBO SS'!I272</f>
        <v>192.56970703200003</v>
      </c>
      <c r="I3718" s="190">
        <f t="shared" si="82"/>
        <v>0</v>
      </c>
    </row>
    <row r="3719" spans="1:9" ht="12.75" customHeight="1">
      <c r="A3719" s="2">
        <v>3632</v>
      </c>
      <c r="B3719" s="3" t="s">
        <v>12164</v>
      </c>
      <c r="C3719" s="3" t="s">
        <v>12165</v>
      </c>
      <c r="D3719" s="3" t="s">
        <v>12166</v>
      </c>
      <c r="E3719" s="3" t="s">
        <v>12167</v>
      </c>
      <c r="F3719" s="357" t="s">
        <v>14747</v>
      </c>
      <c r="G3719" s="190">
        <f>'TUBO SS'!I275</f>
        <v>117.3924935424</v>
      </c>
      <c r="I3719" s="190">
        <f t="shared" si="82"/>
        <v>0</v>
      </c>
    </row>
    <row r="3720" spans="1:9" ht="12.75" customHeight="1">
      <c r="A3720" s="2">
        <v>3633</v>
      </c>
      <c r="B3720" s="3" t="s">
        <v>12168</v>
      </c>
      <c r="C3720" s="3" t="s">
        <v>12169</v>
      </c>
      <c r="D3720" s="3" t="s">
        <v>12170</v>
      </c>
      <c r="E3720" s="3" t="s">
        <v>12171</v>
      </c>
      <c r="F3720" s="357" t="s">
        <v>14747</v>
      </c>
      <c r="G3720" s="190">
        <f>'TUBO SS'!I276</f>
        <v>179.417343432</v>
      </c>
      <c r="I3720" s="190">
        <f t="shared" si="82"/>
        <v>0</v>
      </c>
    </row>
    <row r="3721" spans="1:9" ht="12.75" customHeight="1">
      <c r="A3721" s="2">
        <v>3634</v>
      </c>
      <c r="B3721" s="3" t="s">
        <v>12172</v>
      </c>
      <c r="C3721" s="3" t="s">
        <v>12173</v>
      </c>
      <c r="D3721" s="3" t="s">
        <v>12174</v>
      </c>
      <c r="E3721" s="3" t="s">
        <v>12175</v>
      </c>
      <c r="F3721" s="357" t="s">
        <v>14747</v>
      </c>
      <c r="G3721" s="190">
        <f>'TUBO SS'!I277</f>
        <v>273.47843277599998</v>
      </c>
      <c r="I3721" s="190">
        <f t="shared" si="82"/>
        <v>0</v>
      </c>
    </row>
    <row r="3722" spans="1:9" ht="12.75" customHeight="1">
      <c r="A3722" s="2">
        <v>3635</v>
      </c>
      <c r="B3722" s="3" t="s">
        <v>12176</v>
      </c>
      <c r="C3722" s="3" t="s">
        <v>12177</v>
      </c>
      <c r="D3722" s="3" t="s">
        <v>12178</v>
      </c>
      <c r="E3722" s="3" t="s">
        <v>12179</v>
      </c>
      <c r="F3722" s="357" t="s">
        <v>14747</v>
      </c>
      <c r="G3722" s="190">
        <f>'TUBO SS'!I281</f>
        <v>453.84239279999997</v>
      </c>
      <c r="I3722" s="190">
        <f t="shared" si="82"/>
        <v>0</v>
      </c>
    </row>
    <row r="3723" spans="1:9" ht="12.75" customHeight="1">
      <c r="A3723" s="2">
        <v>3636</v>
      </c>
      <c r="B3723" s="3" t="s">
        <v>12180</v>
      </c>
      <c r="C3723" s="3" t="s">
        <v>12181</v>
      </c>
      <c r="D3723" s="3" t="s">
        <v>12182</v>
      </c>
      <c r="E3723" s="3" t="s">
        <v>12183</v>
      </c>
      <c r="F3723" s="357" t="s">
        <v>14747</v>
      </c>
      <c r="G3723" s="190">
        <f>'TUBO SS'!I279</f>
        <v>219.07853044223998</v>
      </c>
      <c r="I3723" s="190">
        <f t="shared" si="82"/>
        <v>0</v>
      </c>
    </row>
    <row r="3724" spans="1:9" ht="12.75" customHeight="1">
      <c r="A3724" s="2">
        <v>3637</v>
      </c>
      <c r="B3724" s="3" t="s">
        <v>12184</v>
      </c>
      <c r="C3724" s="3" t="s">
        <v>12185</v>
      </c>
      <c r="D3724" s="3" t="s">
        <v>12186</v>
      </c>
      <c r="E3724" s="3" t="s">
        <v>12187</v>
      </c>
      <c r="F3724" s="357" t="s">
        <v>14747</v>
      </c>
      <c r="G3724" s="190">
        <f>'TUBO SS'!I280</f>
        <v>291.16729315199996</v>
      </c>
      <c r="I3724" s="190">
        <f t="shared" si="82"/>
        <v>0</v>
      </c>
    </row>
    <row r="3725" spans="1:9" ht="12.75" customHeight="1">
      <c r="A3725" s="2">
        <v>3638</v>
      </c>
      <c r="B3725" s="3" t="s">
        <v>12188</v>
      </c>
      <c r="C3725" s="3" t="s">
        <v>12189</v>
      </c>
      <c r="D3725" s="3" t="s">
        <v>12190</v>
      </c>
      <c r="E3725" s="3" t="s">
        <v>12191</v>
      </c>
      <c r="F3725" s="357" t="s">
        <v>14747</v>
      </c>
      <c r="G3725" s="190">
        <f>'TUBO SS'!I283</f>
        <v>793.2035397840001</v>
      </c>
      <c r="I3725" s="190">
        <f t="shared" si="82"/>
        <v>0</v>
      </c>
    </row>
    <row r="3726" spans="1:9" ht="12.75" customHeight="1">
      <c r="A3726" s="2">
        <v>3639</v>
      </c>
      <c r="B3726" s="3" t="s">
        <v>12192</v>
      </c>
      <c r="C3726" s="3" t="s">
        <v>12193</v>
      </c>
      <c r="D3726" s="3" t="s">
        <v>12194</v>
      </c>
      <c r="E3726" s="3" t="s">
        <v>12195</v>
      </c>
      <c r="F3726" s="357" t="s">
        <v>14747</v>
      </c>
      <c r="G3726" s="190">
        <f>'TUBO SS'!I285</f>
        <v>1035.680339904</v>
      </c>
      <c r="I3726" s="190">
        <f t="shared" si="82"/>
        <v>0</v>
      </c>
    </row>
    <row r="3727" spans="1:9" ht="12.75" customHeight="1">
      <c r="A3727" s="2">
        <v>3640</v>
      </c>
      <c r="B3727" s="3" t="s">
        <v>12196</v>
      </c>
      <c r="C3727" s="3" t="s">
        <v>12197</v>
      </c>
      <c r="D3727" s="3" t="s">
        <v>12198</v>
      </c>
      <c r="E3727" s="3" t="s">
        <v>12199</v>
      </c>
      <c r="F3727" s="357" t="s">
        <v>14747</v>
      </c>
      <c r="I3727" s="190">
        <f t="shared" si="82"/>
        <v>0</v>
      </c>
    </row>
    <row r="3728" spans="1:9" ht="12.75" customHeight="1">
      <c r="A3728" s="2">
        <v>3641</v>
      </c>
      <c r="B3728" s="3" t="s">
        <v>12200</v>
      </c>
      <c r="C3728" s="3" t="s">
        <v>12201</v>
      </c>
      <c r="D3728" s="3" t="s">
        <v>12202</v>
      </c>
      <c r="E3728" s="3" t="s">
        <v>12203</v>
      </c>
      <c r="F3728" s="357" t="s">
        <v>14747</v>
      </c>
      <c r="I3728" s="190">
        <f t="shared" si="82"/>
        <v>0</v>
      </c>
    </row>
    <row r="3729" spans="1:9" ht="12.75" customHeight="1">
      <c r="A3729" s="2">
        <v>3642</v>
      </c>
      <c r="B3729" s="3" t="s">
        <v>12204</v>
      </c>
      <c r="C3729" s="3" t="s">
        <v>12205</v>
      </c>
      <c r="D3729" s="3" t="s">
        <v>12206</v>
      </c>
      <c r="E3729" s="3" t="s">
        <v>12207</v>
      </c>
      <c r="F3729" s="357" t="s">
        <v>14747</v>
      </c>
      <c r="I3729" s="190">
        <f t="shared" si="82"/>
        <v>0</v>
      </c>
    </row>
    <row r="3730" spans="1:9" ht="12.75" customHeight="1">
      <c r="A3730" s="2">
        <v>3643</v>
      </c>
      <c r="B3730" s="3" t="s">
        <v>12208</v>
      </c>
      <c r="C3730" s="3" t="s">
        <v>12209</v>
      </c>
      <c r="D3730" s="3" t="s">
        <v>12210</v>
      </c>
      <c r="E3730" s="3" t="s">
        <v>12211</v>
      </c>
      <c r="F3730" s="357" t="s">
        <v>14747</v>
      </c>
      <c r="I3730" s="190">
        <f t="shared" si="82"/>
        <v>0</v>
      </c>
    </row>
    <row r="3731" spans="1:9" ht="12.75" customHeight="1">
      <c r="A3731" s="2">
        <v>3644</v>
      </c>
      <c r="B3731" s="3" t="s">
        <v>9948</v>
      </c>
      <c r="C3731" s="3" t="s">
        <v>9949</v>
      </c>
      <c r="D3731" s="3" t="s">
        <v>9950</v>
      </c>
      <c r="E3731" s="3" t="s">
        <v>9951</v>
      </c>
      <c r="F3731" s="357" t="s">
        <v>14747</v>
      </c>
      <c r="I3731" s="190">
        <f t="shared" si="82"/>
        <v>0</v>
      </c>
    </row>
    <row r="3732" spans="1:9" ht="12.75" customHeight="1">
      <c r="A3732" s="2">
        <v>3645</v>
      </c>
      <c r="B3732" s="3" t="s">
        <v>9952</v>
      </c>
      <c r="C3732" s="3" t="s">
        <v>9953</v>
      </c>
      <c r="D3732" s="3" t="s">
        <v>9954</v>
      </c>
      <c r="E3732" s="3" t="s">
        <v>9955</v>
      </c>
      <c r="F3732" s="357" t="s">
        <v>14747</v>
      </c>
      <c r="I3732" s="190">
        <f t="shared" si="82"/>
        <v>0</v>
      </c>
    </row>
    <row r="3733" spans="1:9" ht="12.75" customHeight="1">
      <c r="A3733" s="2">
        <v>3646</v>
      </c>
      <c r="B3733" s="3" t="s">
        <v>9956</v>
      </c>
      <c r="C3733" s="3" t="s">
        <v>9957</v>
      </c>
      <c r="D3733" s="3" t="s">
        <v>9958</v>
      </c>
      <c r="E3733" s="3" t="s">
        <v>9959</v>
      </c>
      <c r="F3733" s="357" t="s">
        <v>14747</v>
      </c>
      <c r="I3733" s="190">
        <f t="shared" si="82"/>
        <v>0</v>
      </c>
    </row>
    <row r="3734" spans="1:9" ht="12.75" customHeight="1">
      <c r="A3734" s="2">
        <v>3647</v>
      </c>
      <c r="B3734" s="3" t="s">
        <v>9960</v>
      </c>
      <c r="C3734" s="3" t="s">
        <v>9961</v>
      </c>
      <c r="D3734" s="3" t="s">
        <v>9962</v>
      </c>
      <c r="E3734" s="3" t="s">
        <v>9963</v>
      </c>
      <c r="F3734" s="357" t="s">
        <v>14747</v>
      </c>
      <c r="I3734" s="190">
        <f t="shared" si="82"/>
        <v>0</v>
      </c>
    </row>
    <row r="3735" spans="1:9" ht="12.75" customHeight="1">
      <c r="A3735" s="2">
        <v>3648</v>
      </c>
      <c r="B3735" s="3" t="s">
        <v>9964</v>
      </c>
      <c r="C3735" s="3" t="s">
        <v>9965</v>
      </c>
      <c r="D3735" s="3" t="s">
        <v>9966</v>
      </c>
      <c r="E3735" s="3" t="s">
        <v>9967</v>
      </c>
      <c r="F3735" s="357" t="s">
        <v>14747</v>
      </c>
      <c r="I3735" s="190">
        <f t="shared" si="82"/>
        <v>0</v>
      </c>
    </row>
    <row r="3736" spans="1:9" ht="12.75" customHeight="1">
      <c r="A3736" s="2">
        <v>3649</v>
      </c>
      <c r="B3736" s="3" t="s">
        <v>9968</v>
      </c>
      <c r="C3736" s="3" t="s">
        <v>9969</v>
      </c>
      <c r="D3736" s="3" t="s">
        <v>9970</v>
      </c>
      <c r="E3736" s="3" t="s">
        <v>9971</v>
      </c>
      <c r="F3736" s="357" t="s">
        <v>14747</v>
      </c>
      <c r="I3736" s="190">
        <f t="shared" si="82"/>
        <v>0</v>
      </c>
    </row>
    <row r="3737" spans="1:9" ht="12.75" customHeight="1">
      <c r="A3737" s="2">
        <v>3650</v>
      </c>
      <c r="B3737" s="3" t="s">
        <v>9972</v>
      </c>
      <c r="C3737" s="3" t="s">
        <v>9973</v>
      </c>
      <c r="D3737" s="3" t="s">
        <v>9974</v>
      </c>
      <c r="E3737" s="3" t="s">
        <v>9975</v>
      </c>
      <c r="G3737" s="190">
        <f>'TUBO SS'!M11</f>
        <v>3.2740707760000003</v>
      </c>
      <c r="H3737" s="190">
        <v>0.6</v>
      </c>
      <c r="I3737" s="190">
        <f t="shared" si="82"/>
        <v>3.8740707760000004</v>
      </c>
    </row>
    <row r="3738" spans="1:9" ht="12.75" customHeight="1">
      <c r="A3738" s="2">
        <v>3651</v>
      </c>
      <c r="B3738" s="3" t="s">
        <v>9976</v>
      </c>
      <c r="C3738" s="3" t="s">
        <v>9977</v>
      </c>
      <c r="D3738" s="3" t="s">
        <v>9978</v>
      </c>
      <c r="E3738" s="3" t="s">
        <v>9979</v>
      </c>
      <c r="F3738" s="685" t="s">
        <v>14747</v>
      </c>
      <c r="G3738" s="190">
        <f>'TUBO SS'!M13</f>
        <v>3.8390482800000001</v>
      </c>
      <c r="I3738" s="190">
        <f t="shared" si="82"/>
        <v>0</v>
      </c>
    </row>
    <row r="3739" spans="1:9" ht="12.75" customHeight="1">
      <c r="A3739" s="2">
        <v>3652</v>
      </c>
      <c r="B3739" s="3" t="s">
        <v>9980</v>
      </c>
      <c r="C3739" s="3" t="s">
        <v>9981</v>
      </c>
      <c r="D3739" s="3" t="s">
        <v>9982</v>
      </c>
      <c r="E3739" s="3" t="s">
        <v>9983</v>
      </c>
      <c r="G3739" s="190">
        <f>'TUBO SS'!M19</f>
        <v>3.9363773960000001</v>
      </c>
      <c r="H3739" s="190">
        <v>1</v>
      </c>
      <c r="I3739" s="190">
        <f t="shared" si="82"/>
        <v>4.9363773960000001</v>
      </c>
    </row>
    <row r="3740" spans="1:9" ht="12.75" customHeight="1">
      <c r="A3740" s="2">
        <v>3653</v>
      </c>
      <c r="B3740" s="3" t="s">
        <v>9984</v>
      </c>
      <c r="C3740" s="3" t="s">
        <v>9985</v>
      </c>
      <c r="D3740" s="3" t="s">
        <v>9986</v>
      </c>
      <c r="E3740" s="3" t="s">
        <v>9987</v>
      </c>
      <c r="H3740" s="190">
        <v>5.2</v>
      </c>
      <c r="I3740" s="190">
        <f t="shared" si="82"/>
        <v>5.2</v>
      </c>
    </row>
    <row r="3741" spans="1:9" ht="12.75" customHeight="1">
      <c r="A3741" s="2">
        <v>3654</v>
      </c>
      <c r="B3741" s="3" t="s">
        <v>9988</v>
      </c>
      <c r="C3741" s="3" t="s">
        <v>9989</v>
      </c>
      <c r="D3741" s="3" t="s">
        <v>9990</v>
      </c>
      <c r="E3741" s="3" t="s">
        <v>9991</v>
      </c>
      <c r="G3741" s="190">
        <f>'TUBO SS'!M21</f>
        <v>6.0540278159999996</v>
      </c>
      <c r="H3741" s="190">
        <v>0.5</v>
      </c>
      <c r="I3741" s="190">
        <f t="shared" si="82"/>
        <v>6.5540278159999996</v>
      </c>
    </row>
    <row r="3742" spans="1:9" ht="12.75" customHeight="1">
      <c r="A3742" s="2">
        <v>3655</v>
      </c>
      <c r="B3742" s="3" t="s">
        <v>9992</v>
      </c>
      <c r="C3742" s="3" t="s">
        <v>9993</v>
      </c>
      <c r="D3742" s="3" t="s">
        <v>9994</v>
      </c>
      <c r="E3742" s="3" t="s">
        <v>9995</v>
      </c>
      <c r="G3742" s="190">
        <f>'TUBO SS'!M27</f>
        <v>4.4549868120000005</v>
      </c>
      <c r="H3742" s="190">
        <v>0.5</v>
      </c>
      <c r="I3742" s="190">
        <f t="shared" si="82"/>
        <v>4.9549868120000005</v>
      </c>
    </row>
    <row r="3743" spans="1:9" ht="12.75" customHeight="1">
      <c r="A3743" s="2">
        <v>3656</v>
      </c>
      <c r="B3743" s="3" t="s">
        <v>9996</v>
      </c>
      <c r="C3743" s="3" t="s">
        <v>9997</v>
      </c>
      <c r="D3743" s="3" t="s">
        <v>9998</v>
      </c>
      <c r="E3743" s="3" t="s">
        <v>9999</v>
      </c>
      <c r="G3743" s="190">
        <f>'TUBO SS'!M28</f>
        <v>5.7643836239999997</v>
      </c>
      <c r="H3743" s="190">
        <v>1.3</v>
      </c>
      <c r="I3743" s="190">
        <f t="shared" si="82"/>
        <v>7.0643836239999995</v>
      </c>
    </row>
    <row r="3744" spans="1:9" ht="12.75" customHeight="1">
      <c r="A3744" s="2">
        <v>3657</v>
      </c>
      <c r="B3744" s="3" t="s">
        <v>10000</v>
      </c>
      <c r="C3744" s="3" t="s">
        <v>10001</v>
      </c>
      <c r="D3744" s="3" t="s">
        <v>10002</v>
      </c>
      <c r="E3744" s="3" t="s">
        <v>10003</v>
      </c>
      <c r="G3744" s="190">
        <f>'TUBO SS'!M29</f>
        <v>7.015976684</v>
      </c>
      <c r="H3744" s="190">
        <v>2</v>
      </c>
      <c r="I3744" s="190">
        <f t="shared" si="82"/>
        <v>9.015976684</v>
      </c>
    </row>
    <row r="3745" spans="1:9" ht="12.75" customHeight="1">
      <c r="A3745" s="2">
        <v>3658</v>
      </c>
      <c r="B3745" s="3" t="s">
        <v>10004</v>
      </c>
      <c r="C3745" s="3" t="s">
        <v>10005</v>
      </c>
      <c r="D3745" s="3" t="s">
        <v>10006</v>
      </c>
      <c r="E3745" s="3" t="s">
        <v>10007</v>
      </c>
      <c r="F3745" s="357" t="s">
        <v>14747</v>
      </c>
      <c r="I3745" s="190">
        <f t="shared" si="82"/>
        <v>0</v>
      </c>
    </row>
    <row r="3746" spans="1:9" ht="12.75" customHeight="1">
      <c r="A3746" s="2">
        <v>3659</v>
      </c>
      <c r="B3746" s="3" t="s">
        <v>10008</v>
      </c>
      <c r="C3746" s="3" t="s">
        <v>10009</v>
      </c>
      <c r="D3746" s="3" t="s">
        <v>10010</v>
      </c>
      <c r="E3746" s="3" t="s">
        <v>10011</v>
      </c>
      <c r="G3746" s="190">
        <f>'TUBO SS'!M35</f>
        <v>5.1515070520000004</v>
      </c>
      <c r="H3746" s="190">
        <v>0.2</v>
      </c>
      <c r="I3746" s="190">
        <f t="shared" si="82"/>
        <v>5.3515070520000005</v>
      </c>
    </row>
    <row r="3747" spans="1:9" ht="12.75" customHeight="1">
      <c r="A3747" s="2">
        <v>3660</v>
      </c>
      <c r="B3747" s="3" t="s">
        <v>10012</v>
      </c>
      <c r="C3747" s="3" t="s">
        <v>10013</v>
      </c>
      <c r="D3747" s="3" t="s">
        <v>10014</v>
      </c>
      <c r="E3747" s="3" t="s">
        <v>10015</v>
      </c>
      <c r="G3747" s="190">
        <f>'TUBO SS'!M36</f>
        <v>6.5901968159999997</v>
      </c>
      <c r="H3747" s="190">
        <v>0.5</v>
      </c>
      <c r="I3747" s="190">
        <f t="shared" si="82"/>
        <v>7.0901968159999997</v>
      </c>
    </row>
    <row r="3748" spans="1:9" ht="12.75" customHeight="1">
      <c r="A3748" s="2">
        <v>3661</v>
      </c>
      <c r="B3748" s="3" t="s">
        <v>10016</v>
      </c>
      <c r="C3748" s="3" t="s">
        <v>10017</v>
      </c>
      <c r="D3748" s="3" t="s">
        <v>10018</v>
      </c>
      <c r="E3748" s="3" t="s">
        <v>10019</v>
      </c>
      <c r="H3748" s="190">
        <v>10.4</v>
      </c>
      <c r="I3748" s="190">
        <f t="shared" si="82"/>
        <v>10.4</v>
      </c>
    </row>
    <row r="3749" spans="1:9" ht="12.75" customHeight="1">
      <c r="A3749" s="2">
        <v>3662</v>
      </c>
      <c r="B3749" s="3" t="s">
        <v>10020</v>
      </c>
      <c r="C3749" s="3" t="s">
        <v>10021</v>
      </c>
      <c r="D3749" s="3" t="s">
        <v>10022</v>
      </c>
      <c r="E3749" s="3" t="s">
        <v>10023</v>
      </c>
      <c r="F3749" s="357" t="s">
        <v>14747</v>
      </c>
      <c r="G3749" s="190">
        <f>'TUBO SS'!M38</f>
        <v>9.8415830080000006</v>
      </c>
      <c r="I3749" s="190">
        <f t="shared" si="82"/>
        <v>0</v>
      </c>
    </row>
    <row r="3750" spans="1:9" ht="12.75" customHeight="1">
      <c r="A3750" s="2">
        <v>3663</v>
      </c>
      <c r="B3750" s="3" t="s">
        <v>10024</v>
      </c>
      <c r="C3750" s="3" t="s">
        <v>10025</v>
      </c>
      <c r="D3750" s="3" t="s">
        <v>10026</v>
      </c>
      <c r="E3750" s="3" t="s">
        <v>10027</v>
      </c>
      <c r="F3750" s="357" t="s">
        <v>14747</v>
      </c>
      <c r="G3750" s="190">
        <f>'TUBO SS'!M50</f>
        <v>8.2309203081</v>
      </c>
      <c r="I3750" s="190">
        <f t="shared" si="82"/>
        <v>0</v>
      </c>
    </row>
    <row r="3751" spans="1:9" ht="12.75" customHeight="1">
      <c r="A3751" s="2">
        <v>3664</v>
      </c>
      <c r="B3751" s="3" t="s">
        <v>14748</v>
      </c>
      <c r="C3751" s="3" t="s">
        <v>14749</v>
      </c>
      <c r="D3751" s="3" t="s">
        <v>14750</v>
      </c>
      <c r="E3751" s="3" t="s">
        <v>14751</v>
      </c>
      <c r="F3751" s="357" t="s">
        <v>14747</v>
      </c>
      <c r="G3751" s="190">
        <f>'TUBO SS'!M51</f>
        <v>10.01119292768</v>
      </c>
      <c r="I3751" s="190">
        <f t="shared" si="82"/>
        <v>0</v>
      </c>
    </row>
    <row r="3752" spans="1:9" ht="12.75" customHeight="1">
      <c r="A3752" s="2">
        <v>3665</v>
      </c>
      <c r="B3752" s="3" t="s">
        <v>14752</v>
      </c>
      <c r="C3752" s="3" t="s">
        <v>14753</v>
      </c>
      <c r="D3752" s="3" t="s">
        <v>14754</v>
      </c>
      <c r="E3752" s="3" t="s">
        <v>14755</v>
      </c>
      <c r="F3752" s="357" t="s">
        <v>14747</v>
      </c>
      <c r="G3752" s="190">
        <f>'TUBO SS'!M52</f>
        <v>14.970413957600002</v>
      </c>
      <c r="I3752" s="190">
        <f t="shared" si="82"/>
        <v>0</v>
      </c>
    </row>
    <row r="3753" spans="1:9" ht="12.75" customHeight="1">
      <c r="A3753" s="2">
        <v>3666</v>
      </c>
      <c r="B3753" s="3" t="s">
        <v>14756</v>
      </c>
      <c r="C3753" s="3" t="s">
        <v>14757</v>
      </c>
      <c r="D3753" s="3" t="s">
        <v>14758</v>
      </c>
      <c r="E3753" s="3" t="s">
        <v>14759</v>
      </c>
      <c r="F3753" s="357" t="s">
        <v>14747</v>
      </c>
      <c r="G3753" s="190">
        <f>'TUBO SS'!M53</f>
        <v>6.0353763560000004</v>
      </c>
      <c r="I3753" s="190">
        <f t="shared" si="82"/>
        <v>0</v>
      </c>
    </row>
    <row r="3754" spans="1:9" ht="12.75" customHeight="1">
      <c r="A3754" s="2">
        <v>3667</v>
      </c>
      <c r="B3754" s="3" t="s">
        <v>14760</v>
      </c>
      <c r="C3754" s="3" t="s">
        <v>14761</v>
      </c>
      <c r="D3754" s="3" t="s">
        <v>14762</v>
      </c>
      <c r="E3754" s="3" t="s">
        <v>14763</v>
      </c>
      <c r="H3754" s="190">
        <v>5.5</v>
      </c>
      <c r="I3754" s="190">
        <f t="shared" si="82"/>
        <v>5.5</v>
      </c>
    </row>
    <row r="3755" spans="1:9" ht="12.75" customHeight="1">
      <c r="A3755" s="2">
        <v>3668</v>
      </c>
      <c r="B3755" s="3" t="s">
        <v>14764</v>
      </c>
      <c r="C3755" s="3" t="s">
        <v>14765</v>
      </c>
      <c r="D3755" s="3" t="s">
        <v>14766</v>
      </c>
      <c r="E3755" s="3" t="s">
        <v>14767</v>
      </c>
      <c r="F3755" s="357" t="s">
        <v>14747</v>
      </c>
      <c r="G3755" s="190">
        <f>'TUBO SS'!M55</f>
        <v>9.3563367599999996</v>
      </c>
      <c r="I3755" s="190">
        <f t="shared" si="82"/>
        <v>0</v>
      </c>
    </row>
    <row r="3756" spans="1:9" ht="12.75" customHeight="1">
      <c r="A3756" s="2">
        <v>3669</v>
      </c>
      <c r="B3756" s="3" t="s">
        <v>14768</v>
      </c>
      <c r="C3756" s="3" t="s">
        <v>14769</v>
      </c>
      <c r="D3756" s="3" t="s">
        <v>14770</v>
      </c>
      <c r="E3756" s="3" t="s">
        <v>14771</v>
      </c>
      <c r="F3756" s="357" t="s">
        <v>14747</v>
      </c>
      <c r="G3756" s="190">
        <f>'TUBO SS'!M59</f>
        <v>9.4960008400000007</v>
      </c>
      <c r="I3756" s="190">
        <f t="shared" si="82"/>
        <v>0</v>
      </c>
    </row>
    <row r="3757" spans="1:9" ht="12.75" customHeight="1">
      <c r="A3757" s="2">
        <v>3670</v>
      </c>
      <c r="B3757" s="3" t="s">
        <v>14772</v>
      </c>
      <c r="C3757" s="3" t="s">
        <v>14773</v>
      </c>
      <c r="D3757" s="3" t="s">
        <v>14774</v>
      </c>
      <c r="E3757" s="3" t="s">
        <v>14775</v>
      </c>
      <c r="F3757" s="357" t="s">
        <v>14747</v>
      </c>
      <c r="G3757" s="190">
        <f>'TUBO SS'!M65</f>
        <v>8.2885424879999992</v>
      </c>
      <c r="I3757" s="190">
        <f t="shared" si="82"/>
        <v>0</v>
      </c>
    </row>
    <row r="3758" spans="1:9" ht="12.75" customHeight="1">
      <c r="A3758" s="2">
        <v>3671</v>
      </c>
      <c r="B3758" s="3" t="s">
        <v>14776</v>
      </c>
      <c r="C3758" s="3" t="s">
        <v>14964</v>
      </c>
      <c r="D3758" s="3" t="s">
        <v>14965</v>
      </c>
      <c r="E3758" s="3" t="s">
        <v>14966</v>
      </c>
      <c r="H3758" s="190">
        <v>13.6</v>
      </c>
      <c r="I3758" s="190">
        <f t="shared" si="82"/>
        <v>13.6</v>
      </c>
    </row>
    <row r="3759" spans="1:9" ht="12.75" customHeight="1">
      <c r="B3759" s="3" t="s">
        <v>15168</v>
      </c>
      <c r="C3759" s="3" t="s">
        <v>9965</v>
      </c>
      <c r="D3759" s="3" t="s">
        <v>15169</v>
      </c>
      <c r="E3759" s="3" t="s">
        <v>2651</v>
      </c>
      <c r="H3759" s="190">
        <v>9.65</v>
      </c>
    </row>
    <row r="3760" spans="1:9" ht="12.75" customHeight="1">
      <c r="A3760" s="2">
        <v>3672</v>
      </c>
      <c r="B3760" s="3" t="s">
        <v>14967</v>
      </c>
      <c r="C3760" s="3" t="s">
        <v>14968</v>
      </c>
      <c r="D3760" s="3" t="s">
        <v>14969</v>
      </c>
      <c r="E3760" s="3" t="s">
        <v>14970</v>
      </c>
      <c r="F3760" s="357" t="s">
        <v>14747</v>
      </c>
      <c r="G3760" s="190">
        <f>'TUBO SS'!M68</f>
        <v>9.1402900199999983</v>
      </c>
      <c r="I3760" s="190">
        <f t="shared" si="82"/>
        <v>0</v>
      </c>
    </row>
    <row r="3761" spans="1:9" ht="12.75" customHeight="1">
      <c r="A3761" s="2">
        <v>3673</v>
      </c>
      <c r="B3761" s="3" t="s">
        <v>14971</v>
      </c>
      <c r="C3761" s="3" t="s">
        <v>14972</v>
      </c>
      <c r="D3761" s="3" t="s">
        <v>14973</v>
      </c>
      <c r="E3761" s="3" t="s">
        <v>14974</v>
      </c>
      <c r="F3761" s="357" t="s">
        <v>14747</v>
      </c>
      <c r="G3761" s="190">
        <f>'TUBO SS'!M70</f>
        <v>15.678278352</v>
      </c>
      <c r="I3761" s="190">
        <f t="shared" si="82"/>
        <v>0</v>
      </c>
    </row>
    <row r="3762" spans="1:9" ht="12.75" customHeight="1">
      <c r="A3762" s="2">
        <v>3674</v>
      </c>
      <c r="B3762" s="3" t="s">
        <v>14975</v>
      </c>
      <c r="C3762" s="3" t="s">
        <v>14976</v>
      </c>
      <c r="D3762" s="3" t="s">
        <v>14977</v>
      </c>
      <c r="E3762" s="3" t="s">
        <v>14978</v>
      </c>
      <c r="G3762" s="190">
        <f>'TUBO SS'!M69</f>
        <v>11.250460791359998</v>
      </c>
      <c r="H3762" s="190">
        <f>G3762/10</f>
        <v>1.1250460791359997</v>
      </c>
      <c r="I3762" s="190">
        <f t="shared" si="82"/>
        <v>12.375506870495999</v>
      </c>
    </row>
    <row r="3763" spans="1:9" ht="12.75" customHeight="1">
      <c r="A3763" s="2">
        <v>3675</v>
      </c>
      <c r="B3763" s="3" t="s">
        <v>14979</v>
      </c>
      <c r="C3763" s="3" t="s">
        <v>14980</v>
      </c>
      <c r="D3763" s="3" t="s">
        <v>14981</v>
      </c>
      <c r="E3763" s="3" t="s">
        <v>14982</v>
      </c>
      <c r="F3763" s="357" t="s">
        <v>14747</v>
      </c>
      <c r="G3763" s="190">
        <f>'TUBO SS'!M77</f>
        <v>9.0393216719999998</v>
      </c>
      <c r="I3763" s="190">
        <f t="shared" si="82"/>
        <v>0</v>
      </c>
    </row>
    <row r="3764" spans="1:9" ht="12.75" customHeight="1">
      <c r="A3764" s="2">
        <v>3676</v>
      </c>
      <c r="B3764" s="3" t="s">
        <v>14983</v>
      </c>
      <c r="C3764" s="3" t="s">
        <v>14984</v>
      </c>
      <c r="D3764" s="3" t="s">
        <v>14985</v>
      </c>
      <c r="E3764" s="3" t="s">
        <v>14986</v>
      </c>
      <c r="G3764" s="190">
        <f>'TUBO SS'!M78</f>
        <v>10.931727484</v>
      </c>
      <c r="H3764" s="190">
        <v>2.8</v>
      </c>
      <c r="I3764" s="190">
        <f t="shared" si="82"/>
        <v>13.731727484</v>
      </c>
    </row>
    <row r="3765" spans="1:9" ht="12.75" customHeight="1">
      <c r="A3765" s="2">
        <v>3677</v>
      </c>
      <c r="B3765" s="3" t="s">
        <v>14987</v>
      </c>
      <c r="C3765" s="3" t="s">
        <v>14988</v>
      </c>
      <c r="D3765" s="3" t="s">
        <v>14989</v>
      </c>
      <c r="E3765" s="3" t="s">
        <v>14990</v>
      </c>
      <c r="F3765" s="357" t="s">
        <v>14747</v>
      </c>
      <c r="G3765" s="190">
        <f>'TUBO SS'!M83</f>
        <v>9.858909864000001</v>
      </c>
      <c r="I3765" s="190">
        <f t="shared" si="82"/>
        <v>0</v>
      </c>
    </row>
    <row r="3766" spans="1:9" ht="12.75" customHeight="1">
      <c r="A3766" s="2">
        <v>3678</v>
      </c>
      <c r="B3766" s="3" t="s">
        <v>14991</v>
      </c>
      <c r="C3766" s="3" t="s">
        <v>14992</v>
      </c>
      <c r="D3766" s="3" t="s">
        <v>14993</v>
      </c>
      <c r="E3766" s="3" t="s">
        <v>14994</v>
      </c>
      <c r="F3766" s="357" t="s">
        <v>14747</v>
      </c>
      <c r="G3766" s="190">
        <f>'TUBO SS'!M84</f>
        <v>11.52253414256</v>
      </c>
      <c r="I3766" s="190">
        <f t="shared" ref="I3766:I3830" si="83">IF(F3766="KZ",0,G3766+H3766)</f>
        <v>0</v>
      </c>
    </row>
    <row r="3767" spans="1:9" ht="12.75" customHeight="1">
      <c r="A3767" s="2">
        <v>3679</v>
      </c>
      <c r="B3767" s="3" t="s">
        <v>14995</v>
      </c>
      <c r="C3767" s="3" t="s">
        <v>14996</v>
      </c>
      <c r="D3767" s="3" t="s">
        <v>14997</v>
      </c>
      <c r="E3767" s="3" t="s">
        <v>14998</v>
      </c>
      <c r="F3767" s="357" t="s">
        <v>14747</v>
      </c>
      <c r="G3767" s="190">
        <f>'TUBO SS'!M89</f>
        <v>9.9071350319999993</v>
      </c>
      <c r="I3767" s="190">
        <f t="shared" si="83"/>
        <v>0</v>
      </c>
    </row>
    <row r="3768" spans="1:9" ht="12.75" customHeight="1">
      <c r="A3768" s="2">
        <v>3680</v>
      </c>
      <c r="B3768" s="3" t="s">
        <v>14999</v>
      </c>
      <c r="C3768" s="3" t="s">
        <v>15000</v>
      </c>
      <c r="D3768" s="3" t="s">
        <v>15001</v>
      </c>
      <c r="E3768" s="3" t="s">
        <v>15002</v>
      </c>
      <c r="G3768" s="190">
        <f>'TUBO SS'!M91</f>
        <v>13.979560616000001</v>
      </c>
      <c r="H3768" s="190">
        <v>4</v>
      </c>
      <c r="I3768" s="190">
        <f t="shared" si="83"/>
        <v>17.979560616000001</v>
      </c>
    </row>
    <row r="3769" spans="1:9" ht="12.75" customHeight="1">
      <c r="A3769" s="2">
        <v>3681</v>
      </c>
      <c r="B3769" s="3" t="s">
        <v>15003</v>
      </c>
      <c r="C3769" s="3" t="s">
        <v>15004</v>
      </c>
      <c r="D3769" s="3" t="s">
        <v>15005</v>
      </c>
      <c r="E3769" s="3" t="s">
        <v>15006</v>
      </c>
      <c r="H3769" s="190">
        <v>15</v>
      </c>
      <c r="I3769" s="190">
        <f t="shared" si="83"/>
        <v>15</v>
      </c>
    </row>
    <row r="3770" spans="1:9" ht="12.75" customHeight="1">
      <c r="A3770" s="2">
        <v>3682</v>
      </c>
      <c r="B3770" s="3" t="s">
        <v>15007</v>
      </c>
      <c r="C3770" s="3" t="s">
        <v>15008</v>
      </c>
      <c r="D3770" s="3" t="s">
        <v>15009</v>
      </c>
      <c r="E3770" s="3" t="s">
        <v>15010</v>
      </c>
      <c r="F3770" s="357" t="s">
        <v>14747</v>
      </c>
      <c r="G3770" s="190">
        <f>'TUBO SS'!M100</f>
        <v>10.914976580400001</v>
      </c>
      <c r="I3770" s="190">
        <f t="shared" si="83"/>
        <v>0</v>
      </c>
    </row>
    <row r="3771" spans="1:9" ht="12.75" customHeight="1">
      <c r="A3771" s="2">
        <v>3683</v>
      </c>
      <c r="B3771" s="3" t="s">
        <v>15011</v>
      </c>
      <c r="C3771" s="3" t="s">
        <v>15012</v>
      </c>
      <c r="D3771" s="3" t="s">
        <v>15013</v>
      </c>
      <c r="E3771" s="3" t="s">
        <v>15014</v>
      </c>
      <c r="G3771" s="190">
        <f>'TUBO SS'!M101</f>
        <v>12.586542209519997</v>
      </c>
      <c r="H3771" s="190">
        <f t="shared" ref="H3771:H3773" si="84">G3771/10</f>
        <v>1.2586542209519997</v>
      </c>
      <c r="I3771" s="190">
        <f t="shared" si="83"/>
        <v>13.845196430471997</v>
      </c>
    </row>
    <row r="3772" spans="1:9" ht="12.75" customHeight="1">
      <c r="A3772" s="2">
        <v>3684</v>
      </c>
      <c r="B3772" s="3" t="s">
        <v>15015</v>
      </c>
      <c r="C3772" s="3" t="s">
        <v>15016</v>
      </c>
      <c r="D3772" s="3" t="s">
        <v>15017</v>
      </c>
      <c r="E3772" s="3" t="s">
        <v>15018</v>
      </c>
      <c r="G3772" s="190">
        <f>'TUBO SS'!M102</f>
        <v>15.533830403760001</v>
      </c>
      <c r="H3772" s="190">
        <f t="shared" si="84"/>
        <v>1.5533830403760001</v>
      </c>
      <c r="I3772" s="190">
        <f t="shared" si="83"/>
        <v>17.087213444136001</v>
      </c>
    </row>
    <row r="3773" spans="1:9" ht="12.75" customHeight="1">
      <c r="A3773" s="2">
        <v>3685</v>
      </c>
      <c r="B3773" s="3" t="s">
        <v>15019</v>
      </c>
      <c r="C3773" s="3" t="s">
        <v>15020</v>
      </c>
      <c r="D3773" s="3" t="s">
        <v>15021</v>
      </c>
      <c r="E3773" s="3" t="s">
        <v>15022</v>
      </c>
      <c r="G3773" s="190">
        <f>'TUBO SS'!M103</f>
        <v>20.338993673520001</v>
      </c>
      <c r="H3773" s="190">
        <f t="shared" si="84"/>
        <v>2.0338993673520003</v>
      </c>
      <c r="I3773" s="190">
        <f t="shared" si="83"/>
        <v>22.372893040872</v>
      </c>
    </row>
    <row r="3774" spans="1:9" ht="12.75" customHeight="1">
      <c r="A3774" s="2">
        <v>3686</v>
      </c>
      <c r="B3774" s="3" t="s">
        <v>15023</v>
      </c>
      <c r="C3774" s="3" t="s">
        <v>15024</v>
      </c>
      <c r="D3774" s="3" t="s">
        <v>15025</v>
      </c>
      <c r="E3774" s="3" t="s">
        <v>15026</v>
      </c>
      <c r="F3774" s="357" t="s">
        <v>14747</v>
      </c>
      <c r="G3774" s="190">
        <f>'TUBO SS'!M104</f>
        <v>24.570889221120002</v>
      </c>
      <c r="I3774" s="190">
        <f t="shared" si="83"/>
        <v>0</v>
      </c>
    </row>
    <row r="3775" spans="1:9" ht="12.75" customHeight="1">
      <c r="A3775" s="2">
        <v>3687</v>
      </c>
      <c r="B3775" s="3" t="s">
        <v>15027</v>
      </c>
      <c r="C3775" s="3" t="s">
        <v>15028</v>
      </c>
      <c r="D3775" s="3" t="s">
        <v>15029</v>
      </c>
      <c r="E3775" s="3" t="s">
        <v>15030</v>
      </c>
      <c r="F3775" s="357" t="s">
        <v>14747</v>
      </c>
      <c r="I3775" s="190">
        <f t="shared" si="83"/>
        <v>0</v>
      </c>
    </row>
    <row r="3776" spans="1:9" ht="12.75" customHeight="1">
      <c r="A3776" s="2">
        <v>3688</v>
      </c>
      <c r="B3776" s="3" t="s">
        <v>15031</v>
      </c>
      <c r="C3776" s="3" t="s">
        <v>15032</v>
      </c>
      <c r="D3776" s="3" t="s">
        <v>15033</v>
      </c>
      <c r="E3776" s="3" t="s">
        <v>15034</v>
      </c>
      <c r="F3776" s="357" t="s">
        <v>14747</v>
      </c>
      <c r="I3776" s="190">
        <f t="shared" si="83"/>
        <v>0</v>
      </c>
    </row>
    <row r="3777" spans="1:9" ht="12.75" customHeight="1">
      <c r="A3777" s="2">
        <v>3689</v>
      </c>
      <c r="B3777" s="3" t="s">
        <v>15035</v>
      </c>
      <c r="C3777" s="3" t="s">
        <v>15036</v>
      </c>
      <c r="D3777" s="3" t="s">
        <v>15037</v>
      </c>
      <c r="E3777" s="3" t="s">
        <v>15038</v>
      </c>
      <c r="F3777" s="357" t="s">
        <v>14747</v>
      </c>
      <c r="I3777" s="190">
        <f t="shared" si="83"/>
        <v>0</v>
      </c>
    </row>
    <row r="3778" spans="1:9" ht="12.75" customHeight="1">
      <c r="A3778" s="2">
        <v>3690</v>
      </c>
      <c r="B3778" s="3" t="s">
        <v>15039</v>
      </c>
      <c r="C3778" s="3" t="s">
        <v>15040</v>
      </c>
      <c r="D3778" s="3" t="s">
        <v>15041</v>
      </c>
      <c r="E3778" s="3" t="s">
        <v>15042</v>
      </c>
      <c r="H3778" s="190">
        <v>17.8</v>
      </c>
      <c r="I3778" s="190">
        <f t="shared" si="83"/>
        <v>17.8</v>
      </c>
    </row>
    <row r="3779" spans="1:9" ht="12.75" customHeight="1">
      <c r="A3779" s="2">
        <v>3691</v>
      </c>
      <c r="B3779" s="3" t="s">
        <v>15043</v>
      </c>
      <c r="C3779" s="3" t="s">
        <v>15044</v>
      </c>
      <c r="D3779" s="3" t="s">
        <v>15045</v>
      </c>
      <c r="E3779" s="3" t="s">
        <v>15046</v>
      </c>
      <c r="F3779" s="357" t="s">
        <v>14747</v>
      </c>
      <c r="G3779" s="190">
        <f>'TUBO SS'!M122</f>
        <v>13.1171679432</v>
      </c>
      <c r="I3779" s="190">
        <f t="shared" si="83"/>
        <v>0</v>
      </c>
    </row>
    <row r="3780" spans="1:9" ht="12.75" customHeight="1">
      <c r="A3780" s="2">
        <v>3692</v>
      </c>
      <c r="B3780" s="3" t="s">
        <v>15047</v>
      </c>
      <c r="C3780" s="3" t="s">
        <v>15048</v>
      </c>
      <c r="D3780" s="3" t="s">
        <v>15049</v>
      </c>
      <c r="E3780" s="3" t="s">
        <v>15050</v>
      </c>
      <c r="G3780" s="190">
        <f>'TUBO SS'!M123</f>
        <v>15.588548237440001</v>
      </c>
      <c r="H3780" s="190">
        <f t="shared" ref="H3780:H3783" si="85">G3780/10</f>
        <v>1.5588548237440001</v>
      </c>
      <c r="I3780" s="190">
        <f t="shared" si="83"/>
        <v>17.147403061184001</v>
      </c>
    </row>
    <row r="3781" spans="1:9" ht="12.75" customHeight="1">
      <c r="A3781" s="2">
        <v>3693</v>
      </c>
      <c r="B3781" s="3" t="s">
        <v>15051</v>
      </c>
      <c r="C3781" s="3" t="s">
        <v>15052</v>
      </c>
      <c r="D3781" s="3" t="s">
        <v>15053</v>
      </c>
      <c r="E3781" s="3" t="s">
        <v>15054</v>
      </c>
      <c r="G3781" s="190">
        <f>'TUBO SS'!M124</f>
        <v>20.099267742400002</v>
      </c>
      <c r="H3781" s="190">
        <f t="shared" si="85"/>
        <v>2.0099267742400002</v>
      </c>
      <c r="I3781" s="190">
        <f t="shared" si="83"/>
        <v>22.109194516640002</v>
      </c>
    </row>
    <row r="3782" spans="1:9" ht="12.75" customHeight="1">
      <c r="A3782" s="2">
        <v>3694</v>
      </c>
      <c r="B3782" s="3" t="s">
        <v>15055</v>
      </c>
      <c r="C3782" s="3" t="s">
        <v>15056</v>
      </c>
      <c r="D3782" s="3" t="s">
        <v>15057</v>
      </c>
      <c r="E3782" s="3" t="s">
        <v>15058</v>
      </c>
      <c r="G3782" s="190">
        <f>'TUBO SS'!M125</f>
        <v>26.18186299744</v>
      </c>
      <c r="H3782" s="190">
        <f t="shared" si="85"/>
        <v>2.618186299744</v>
      </c>
      <c r="I3782" s="190">
        <f t="shared" si="83"/>
        <v>28.800049297184</v>
      </c>
    </row>
    <row r="3783" spans="1:9" ht="12.75" customHeight="1">
      <c r="A3783" s="2">
        <v>3694</v>
      </c>
      <c r="B3783" s="3" t="s">
        <v>15158</v>
      </c>
      <c r="C3783" s="3" t="s">
        <v>9965</v>
      </c>
      <c r="D3783" s="3" t="s">
        <v>14433</v>
      </c>
      <c r="E3783" s="3" t="s">
        <v>2651</v>
      </c>
      <c r="G3783" s="190">
        <f>'TUBO SS'!M126</f>
        <v>33.76760410144</v>
      </c>
      <c r="H3783" s="190">
        <f t="shared" si="85"/>
        <v>3.3767604101440001</v>
      </c>
      <c r="I3783" s="190">
        <f t="shared" ref="I3783" si="86">IF(F3783="KZ",0,G3783+H3783)</f>
        <v>37.144364511584001</v>
      </c>
    </row>
    <row r="3784" spans="1:9" ht="12.75" customHeight="1">
      <c r="A3784" s="2">
        <v>3694</v>
      </c>
      <c r="B3784" s="3" t="s">
        <v>15160</v>
      </c>
      <c r="C3784" s="3" t="s">
        <v>9965</v>
      </c>
      <c r="D3784" s="3" t="s">
        <v>15161</v>
      </c>
      <c r="E3784" s="3" t="s">
        <v>2651</v>
      </c>
      <c r="F3784" s="685" t="s">
        <v>14747</v>
      </c>
      <c r="H3784" s="190">
        <v>11.9</v>
      </c>
      <c r="I3784" s="190">
        <f t="shared" ref="I3784" si="87">IF(F3784="KZ",0,G3784+H3784)</f>
        <v>0</v>
      </c>
    </row>
    <row r="3785" spans="1:9" ht="12.75" customHeight="1">
      <c r="A3785" s="2">
        <v>3694</v>
      </c>
      <c r="B3785" s="3" t="s">
        <v>15059</v>
      </c>
      <c r="C3785" s="3" t="s">
        <v>9965</v>
      </c>
      <c r="D3785" s="3" t="s">
        <v>15159</v>
      </c>
      <c r="E3785" s="3" t="s">
        <v>2651</v>
      </c>
      <c r="H3785" s="190">
        <v>17</v>
      </c>
      <c r="I3785" s="190">
        <f t="shared" ref="I3785" si="88">IF(F3785="KZ",0,G3785+H3785)</f>
        <v>17</v>
      </c>
    </row>
    <row r="3786" spans="1:9" ht="12.75" customHeight="1">
      <c r="A3786" s="2">
        <v>3698</v>
      </c>
      <c r="B3786" s="3" t="s">
        <v>15060</v>
      </c>
      <c r="C3786" s="3" t="s">
        <v>15061</v>
      </c>
      <c r="D3786" s="3" t="s">
        <v>15062</v>
      </c>
      <c r="E3786" s="3" t="s">
        <v>15063</v>
      </c>
      <c r="G3786" s="190">
        <f>'TUBO SS'!M148</f>
        <v>24.602496645839999</v>
      </c>
      <c r="I3786" s="190">
        <f t="shared" si="83"/>
        <v>24.602496645839999</v>
      </c>
    </row>
    <row r="3787" spans="1:9" ht="12.75" customHeight="1">
      <c r="A3787" s="2">
        <v>3699</v>
      </c>
      <c r="B3787" s="3" t="s">
        <v>15064</v>
      </c>
      <c r="C3787" s="3" t="s">
        <v>15065</v>
      </c>
      <c r="D3787" s="3" t="s">
        <v>15066</v>
      </c>
      <c r="E3787" s="3" t="s">
        <v>15067</v>
      </c>
      <c r="G3787" s="190">
        <f>'TUBO SS'!M149</f>
        <v>26.974646315839998</v>
      </c>
      <c r="I3787" s="190">
        <f t="shared" si="83"/>
        <v>26.974646315839998</v>
      </c>
    </row>
    <row r="3788" spans="1:9" ht="12.75" customHeight="1">
      <c r="A3788" s="2">
        <v>3700</v>
      </c>
      <c r="B3788" s="3" t="s">
        <v>15068</v>
      </c>
      <c r="C3788" s="3" t="s">
        <v>15069</v>
      </c>
      <c r="D3788" s="3" t="s">
        <v>15070</v>
      </c>
      <c r="E3788" s="3" t="s">
        <v>15071</v>
      </c>
      <c r="G3788" s="190">
        <f>'TUBO SS'!M150</f>
        <v>34.023444433999998</v>
      </c>
      <c r="I3788" s="190">
        <f t="shared" si="83"/>
        <v>34.023444433999998</v>
      </c>
    </row>
    <row r="3789" spans="1:9" ht="12.75" customHeight="1">
      <c r="A3789" s="2">
        <v>3701</v>
      </c>
      <c r="B3789" s="3" t="s">
        <v>15072</v>
      </c>
      <c r="C3789" s="3" t="s">
        <v>15073</v>
      </c>
      <c r="D3789" s="3" t="s">
        <v>15074</v>
      </c>
      <c r="E3789" s="3" t="s">
        <v>15075</v>
      </c>
      <c r="F3789" s="357" t="s">
        <v>14747</v>
      </c>
      <c r="G3789" s="190">
        <f>'TUBO SS'!M151</f>
        <v>44.174536513999996</v>
      </c>
      <c r="I3789" s="190">
        <f t="shared" si="83"/>
        <v>0</v>
      </c>
    </row>
    <row r="3790" spans="1:9" ht="12.75" customHeight="1">
      <c r="B3790" s="3" t="s">
        <v>15170</v>
      </c>
      <c r="C3790" s="3" t="s">
        <v>9965</v>
      </c>
      <c r="D3790" s="3" t="s">
        <v>15171</v>
      </c>
      <c r="E3790" s="3" t="s">
        <v>2651</v>
      </c>
      <c r="F3790" s="685" t="s">
        <v>14747</v>
      </c>
      <c r="H3790" s="190">
        <v>41</v>
      </c>
      <c r="I3790" s="190">
        <f t="shared" si="83"/>
        <v>0</v>
      </c>
    </row>
    <row r="3791" spans="1:9" ht="12.75" customHeight="1">
      <c r="A3791" s="2">
        <v>3702</v>
      </c>
      <c r="B3791" s="3" t="s">
        <v>15076</v>
      </c>
      <c r="C3791" s="3" t="s">
        <v>15077</v>
      </c>
      <c r="D3791" s="3" t="s">
        <v>15078</v>
      </c>
      <c r="E3791" s="3" t="s">
        <v>15079</v>
      </c>
      <c r="F3791" s="357" t="s">
        <v>14747</v>
      </c>
      <c r="G3791" s="190">
        <f>'TUBO SS'!M181</f>
        <v>32.323136117520001</v>
      </c>
      <c r="I3791" s="190">
        <f t="shared" si="83"/>
        <v>0</v>
      </c>
    </row>
    <row r="3792" spans="1:9" ht="12.75" customHeight="1">
      <c r="A3792" s="2">
        <v>3703</v>
      </c>
      <c r="B3792" s="3" t="s">
        <v>15080</v>
      </c>
      <c r="C3792" s="3" t="s">
        <v>11600</v>
      </c>
      <c r="D3792" s="3" t="s">
        <v>11601</v>
      </c>
      <c r="E3792" s="3" t="s">
        <v>11602</v>
      </c>
      <c r="G3792" s="190">
        <f>'TUBO SS'!M182</f>
        <v>36.256934566399998</v>
      </c>
      <c r="I3792" s="190">
        <f t="shared" si="83"/>
        <v>36.256934566399998</v>
      </c>
    </row>
    <row r="3793" spans="1:9" ht="12.75" customHeight="1">
      <c r="A3793" s="2">
        <v>3704</v>
      </c>
      <c r="B3793" s="3" t="s">
        <v>11603</v>
      </c>
      <c r="C3793" s="3" t="s">
        <v>11604</v>
      </c>
      <c r="D3793" s="3" t="s">
        <v>11605</v>
      </c>
      <c r="E3793" s="3" t="s">
        <v>11606</v>
      </c>
      <c r="F3793" s="357" t="s">
        <v>14747</v>
      </c>
      <c r="G3793" s="190">
        <f>'TUBO SS'!M183</f>
        <v>45.930589552399994</v>
      </c>
      <c r="I3793" s="190">
        <f t="shared" si="83"/>
        <v>0</v>
      </c>
    </row>
    <row r="3794" spans="1:9" ht="12.75" customHeight="1">
      <c r="A3794" s="2">
        <v>3705</v>
      </c>
      <c r="B3794" s="3" t="s">
        <v>11607</v>
      </c>
      <c r="C3794" s="3" t="s">
        <v>11608</v>
      </c>
      <c r="D3794" s="3" t="s">
        <v>11609</v>
      </c>
      <c r="E3794" s="3" t="s">
        <v>11610</v>
      </c>
      <c r="F3794" s="357" t="s">
        <v>14747</v>
      </c>
      <c r="G3794" s="190">
        <f>'TUBO SS'!M184</f>
        <v>57.842707312399995</v>
      </c>
      <c r="I3794" s="190">
        <f t="shared" si="83"/>
        <v>0</v>
      </c>
    </row>
    <row r="3795" spans="1:9" ht="12.75" customHeight="1">
      <c r="A3795" s="2">
        <v>3706</v>
      </c>
      <c r="B3795" s="3" t="s">
        <v>11611</v>
      </c>
      <c r="C3795" s="3" t="s">
        <v>11612</v>
      </c>
      <c r="D3795" s="3" t="s">
        <v>11613</v>
      </c>
      <c r="E3795" s="3" t="s">
        <v>11614</v>
      </c>
      <c r="F3795" s="357" t="s">
        <v>14747</v>
      </c>
      <c r="G3795" s="190">
        <f>'TUBO SS'!M196</f>
        <v>24.242538159600002</v>
      </c>
      <c r="I3795" s="190">
        <f t="shared" si="83"/>
        <v>0</v>
      </c>
    </row>
    <row r="3796" spans="1:9" ht="12.75" customHeight="1">
      <c r="A3796" s="2">
        <v>3707</v>
      </c>
      <c r="B3796" s="3" t="s">
        <v>11615</v>
      </c>
      <c r="C3796" s="3" t="s">
        <v>11616</v>
      </c>
      <c r="D3796" s="3" t="s">
        <v>11617</v>
      </c>
      <c r="E3796" s="3" t="s">
        <v>11618</v>
      </c>
      <c r="G3796" s="190">
        <f>'TUBO SS'!M197</f>
        <v>37.326242142319998</v>
      </c>
      <c r="I3796" s="190">
        <f t="shared" si="83"/>
        <v>37.326242142319998</v>
      </c>
    </row>
    <row r="3797" spans="1:9" ht="12.75" customHeight="1">
      <c r="A3797" s="2">
        <v>3708</v>
      </c>
      <c r="B3797" s="3" t="s">
        <v>11619</v>
      </c>
      <c r="C3797" s="3" t="s">
        <v>11620</v>
      </c>
      <c r="D3797" s="3" t="s">
        <v>11621</v>
      </c>
      <c r="E3797" s="3" t="s">
        <v>11622</v>
      </c>
      <c r="G3797" s="190">
        <f>'TUBO SS'!M198</f>
        <v>40.941630752639995</v>
      </c>
      <c r="I3797" s="190">
        <f t="shared" si="83"/>
        <v>40.941630752639995</v>
      </c>
    </row>
    <row r="3798" spans="1:9" ht="12.75" customHeight="1">
      <c r="A3798" s="2">
        <v>3709</v>
      </c>
      <c r="B3798" s="3" t="s">
        <v>11623</v>
      </c>
      <c r="C3798" s="3" t="s">
        <v>11624</v>
      </c>
      <c r="D3798" s="3" t="s">
        <v>11625</v>
      </c>
      <c r="E3798" s="3" t="s">
        <v>11626</v>
      </c>
      <c r="F3798" s="357" t="s">
        <v>14747</v>
      </c>
      <c r="G3798" s="190">
        <f>'TUBO SS'!M199</f>
        <v>52.551652672639996</v>
      </c>
      <c r="I3798" s="190">
        <f t="shared" si="83"/>
        <v>0</v>
      </c>
    </row>
    <row r="3799" spans="1:9" ht="12.75" customHeight="1">
      <c r="A3799" s="2">
        <v>3710</v>
      </c>
      <c r="B3799" s="3" t="s">
        <v>11627</v>
      </c>
      <c r="C3799" s="3" t="s">
        <v>11628</v>
      </c>
      <c r="D3799" s="3" t="s">
        <v>11629</v>
      </c>
      <c r="E3799" s="3" t="s">
        <v>11630</v>
      </c>
      <c r="F3799" s="357" t="s">
        <v>14747</v>
      </c>
      <c r="G3799" s="190">
        <f>'TUBO SS'!M200</f>
        <v>70.900673518079998</v>
      </c>
      <c r="I3799" s="190">
        <f t="shared" si="83"/>
        <v>0</v>
      </c>
    </row>
    <row r="3800" spans="1:9" ht="12.75" customHeight="1">
      <c r="A3800" s="2">
        <v>3711</v>
      </c>
      <c r="B3800" s="3" t="s">
        <v>11631</v>
      </c>
      <c r="C3800" s="3" t="s">
        <v>11632</v>
      </c>
      <c r="D3800" s="3" t="s">
        <v>11633</v>
      </c>
      <c r="E3800" s="3" t="s">
        <v>11634</v>
      </c>
      <c r="G3800" s="190">
        <f>'TUBO SS'!M217</f>
        <v>42.406447670079999</v>
      </c>
      <c r="I3800" s="190">
        <f t="shared" si="83"/>
        <v>42.406447670079999</v>
      </c>
    </row>
    <row r="3801" spans="1:9" ht="12.75" customHeight="1">
      <c r="A3801" s="2">
        <v>3712</v>
      </c>
      <c r="B3801" s="3" t="s">
        <v>11635</v>
      </c>
      <c r="C3801" s="3" t="s">
        <v>11636</v>
      </c>
      <c r="D3801" s="3" t="s">
        <v>11637</v>
      </c>
      <c r="E3801" s="3" t="s">
        <v>11638</v>
      </c>
      <c r="G3801" s="190">
        <f>'TUBO SS'!M218</f>
        <v>53.399355392320004</v>
      </c>
      <c r="I3801" s="190">
        <f t="shared" si="83"/>
        <v>53.399355392320004</v>
      </c>
    </row>
    <row r="3802" spans="1:9" ht="12.75" customHeight="1">
      <c r="A3802" s="2">
        <v>3713</v>
      </c>
      <c r="B3802" s="3" t="s">
        <v>11639</v>
      </c>
      <c r="C3802" s="3" t="s">
        <v>11640</v>
      </c>
      <c r="D3802" s="3" t="s">
        <v>11641</v>
      </c>
      <c r="E3802" s="3" t="s">
        <v>11642</v>
      </c>
      <c r="G3802" s="190">
        <f>'TUBO SS'!M219</f>
        <v>70.349906704959992</v>
      </c>
      <c r="I3802" s="190">
        <f t="shared" si="83"/>
        <v>70.349906704959992</v>
      </c>
    </row>
    <row r="3803" spans="1:9" ht="12.75" customHeight="1">
      <c r="A3803" s="2">
        <v>3714</v>
      </c>
      <c r="B3803" s="3" t="s">
        <v>11643</v>
      </c>
      <c r="C3803" s="3" t="s">
        <v>11644</v>
      </c>
      <c r="D3803" s="3" t="s">
        <v>11645</v>
      </c>
      <c r="E3803" s="3" t="s">
        <v>11646</v>
      </c>
      <c r="F3803" s="357" t="s">
        <v>14747</v>
      </c>
      <c r="G3803" s="190">
        <f>'TUBO SS'!M220</f>
        <v>103.01491744095999</v>
      </c>
      <c r="I3803" s="190">
        <f t="shared" si="83"/>
        <v>0</v>
      </c>
    </row>
    <row r="3804" spans="1:9" ht="12.75" customHeight="1">
      <c r="A3804" s="2">
        <v>3715</v>
      </c>
      <c r="B3804" s="3" t="s">
        <v>11647</v>
      </c>
      <c r="C3804" s="3" t="s">
        <v>11648</v>
      </c>
      <c r="D3804" s="3" t="s">
        <v>11649</v>
      </c>
      <c r="E3804" s="3" t="s">
        <v>11650</v>
      </c>
      <c r="F3804" s="357" t="s">
        <v>14747</v>
      </c>
      <c r="I3804" s="190">
        <f t="shared" si="83"/>
        <v>0</v>
      </c>
    </row>
    <row r="3805" spans="1:9" ht="12.75" customHeight="1">
      <c r="A3805" s="2">
        <v>3716</v>
      </c>
      <c r="B3805" s="3" t="s">
        <v>11651</v>
      </c>
      <c r="C3805" s="3" t="s">
        <v>11652</v>
      </c>
      <c r="D3805" s="3" t="s">
        <v>11653</v>
      </c>
      <c r="E3805" s="3" t="s">
        <v>11654</v>
      </c>
      <c r="F3805" s="357" t="s">
        <v>14747</v>
      </c>
      <c r="G3805" s="190">
        <f>'TUBO SS'!M225</f>
        <v>52.367601823999998</v>
      </c>
      <c r="I3805" s="190">
        <f t="shared" si="83"/>
        <v>0</v>
      </c>
    </row>
    <row r="3806" spans="1:9" ht="12.75" customHeight="1">
      <c r="A3806" s="2">
        <v>3717</v>
      </c>
      <c r="B3806" s="3" t="s">
        <v>11655</v>
      </c>
      <c r="C3806" s="3" t="s">
        <v>11656</v>
      </c>
      <c r="D3806" s="3" t="s">
        <v>11657</v>
      </c>
      <c r="E3806" s="3" t="s">
        <v>11658</v>
      </c>
      <c r="F3806" s="357" t="s">
        <v>14747</v>
      </c>
      <c r="G3806" s="190">
        <f>'TUBO SS'!M226</f>
        <v>78.438063611519993</v>
      </c>
      <c r="I3806" s="190">
        <f t="shared" si="83"/>
        <v>0</v>
      </c>
    </row>
    <row r="3807" spans="1:9" ht="12.75" customHeight="1">
      <c r="A3807" s="2">
        <v>3718</v>
      </c>
      <c r="B3807" s="3" t="s">
        <v>11659</v>
      </c>
      <c r="C3807" s="3" t="s">
        <v>11660</v>
      </c>
      <c r="D3807" s="3" t="s">
        <v>11661</v>
      </c>
      <c r="E3807" s="3" t="s">
        <v>11662</v>
      </c>
      <c r="G3807" s="190">
        <f>'TUBO SS'!M227</f>
        <v>103.89639070111998</v>
      </c>
      <c r="I3807" s="190">
        <f t="shared" si="83"/>
        <v>103.89639070111998</v>
      </c>
    </row>
    <row r="3808" spans="1:9" ht="12.75" customHeight="1">
      <c r="A3808" s="2">
        <v>3719</v>
      </c>
      <c r="B3808" s="3" t="s">
        <v>11663</v>
      </c>
      <c r="C3808" s="3" t="s">
        <v>11664</v>
      </c>
      <c r="D3808" s="3" t="s">
        <v>11665</v>
      </c>
      <c r="E3808" s="3" t="s">
        <v>11666</v>
      </c>
      <c r="F3808" s="357" t="s">
        <v>14747</v>
      </c>
      <c r="G3808" s="190">
        <f>'TUBO SS'!M232</f>
        <v>59.943168623999995</v>
      </c>
      <c r="I3808" s="190">
        <f t="shared" si="83"/>
        <v>0</v>
      </c>
    </row>
    <row r="3809" spans="1:9" ht="12.75" customHeight="1">
      <c r="A3809" s="2">
        <v>3720</v>
      </c>
      <c r="B3809" s="3" t="s">
        <v>11667</v>
      </c>
      <c r="C3809" s="3" t="s">
        <v>11668</v>
      </c>
      <c r="D3809" s="3" t="s">
        <v>11669</v>
      </c>
      <c r="E3809" s="3" t="s">
        <v>11670</v>
      </c>
      <c r="F3809" s="357" t="s">
        <v>14747</v>
      </c>
      <c r="G3809" s="190">
        <f>'TUBO SS'!M235</f>
        <v>63.580697123999983</v>
      </c>
      <c r="I3809" s="190">
        <f t="shared" si="83"/>
        <v>0</v>
      </c>
    </row>
    <row r="3810" spans="1:9" ht="12.75" customHeight="1">
      <c r="A3810" s="2">
        <v>3721</v>
      </c>
      <c r="B3810" s="3" t="s">
        <v>11671</v>
      </c>
      <c r="C3810" s="3" t="s">
        <v>11672</v>
      </c>
      <c r="D3810" s="3" t="s">
        <v>11673</v>
      </c>
      <c r="E3810" s="3" t="s">
        <v>11674</v>
      </c>
      <c r="F3810" s="357" t="s">
        <v>14747</v>
      </c>
      <c r="G3810" s="190">
        <f>'TUBO SS'!M236</f>
        <v>98.741573615999982</v>
      </c>
      <c r="I3810" s="190">
        <f t="shared" si="83"/>
        <v>0</v>
      </c>
    </row>
    <row r="3811" spans="1:9" ht="12.75" customHeight="1">
      <c r="A3811" s="2">
        <v>3722</v>
      </c>
      <c r="B3811" s="3" t="s">
        <v>11675</v>
      </c>
      <c r="C3811" s="3" t="s">
        <v>11676</v>
      </c>
      <c r="D3811" s="3" t="s">
        <v>11677</v>
      </c>
      <c r="E3811" s="3" t="s">
        <v>11678</v>
      </c>
      <c r="G3811" s="190">
        <f>'TUBO SS'!M246</f>
        <v>65.062923764000004</v>
      </c>
      <c r="I3811" s="190">
        <f t="shared" si="83"/>
        <v>65.062923764000004</v>
      </c>
    </row>
    <row r="3812" spans="1:9" ht="12.75" customHeight="1">
      <c r="A3812" s="2">
        <v>3723</v>
      </c>
      <c r="B3812" s="3" t="s">
        <v>11679</v>
      </c>
      <c r="C3812" s="3" t="s">
        <v>11680</v>
      </c>
      <c r="D3812" s="3" t="s">
        <v>11681</v>
      </c>
      <c r="E3812" s="3" t="s">
        <v>11682</v>
      </c>
      <c r="G3812" s="190">
        <f>'TUBO SS'!M247</f>
        <v>102.82574401104002</v>
      </c>
      <c r="I3812" s="190">
        <f t="shared" si="83"/>
        <v>102.82574401104002</v>
      </c>
    </row>
    <row r="3813" spans="1:9" ht="12.75" customHeight="1">
      <c r="A3813" s="2">
        <v>3724</v>
      </c>
      <c r="B3813" s="3" t="s">
        <v>11683</v>
      </c>
      <c r="C3813" s="3" t="s">
        <v>11684</v>
      </c>
      <c r="D3813" s="3" t="s">
        <v>11685</v>
      </c>
      <c r="E3813" s="3" t="s">
        <v>11686</v>
      </c>
      <c r="F3813" s="357" t="s">
        <v>14747</v>
      </c>
      <c r="G3813" s="190">
        <f>'TUBO SS'!M248</f>
        <v>138.51451190016002</v>
      </c>
      <c r="I3813" s="190">
        <f t="shared" si="83"/>
        <v>0</v>
      </c>
    </row>
    <row r="3814" spans="1:9" ht="12.75" customHeight="1">
      <c r="A3814" s="2">
        <v>3725</v>
      </c>
      <c r="B3814" s="3" t="s">
        <v>11687</v>
      </c>
      <c r="C3814" s="3" t="s">
        <v>11688</v>
      </c>
      <c r="D3814" s="3" t="s">
        <v>11689</v>
      </c>
      <c r="E3814" s="3" t="s">
        <v>11690</v>
      </c>
      <c r="F3814" s="357" t="s">
        <v>14747</v>
      </c>
      <c r="G3814" s="190">
        <f>'TUBO SS'!M249</f>
        <v>192.19917199055999</v>
      </c>
      <c r="I3814" s="190">
        <f t="shared" si="83"/>
        <v>0</v>
      </c>
    </row>
    <row r="3815" spans="1:9" ht="12.75" customHeight="1">
      <c r="A3815" s="2">
        <v>3726</v>
      </c>
      <c r="B3815" s="3" t="s">
        <v>11691</v>
      </c>
      <c r="C3815" s="3" t="s">
        <v>11692</v>
      </c>
      <c r="D3815" s="3" t="s">
        <v>11693</v>
      </c>
      <c r="E3815" s="3" t="s">
        <v>11694</v>
      </c>
      <c r="G3815" s="190">
        <f>'TUBO SS'!M253</f>
        <v>75.413030796000001</v>
      </c>
      <c r="I3815" s="190">
        <f t="shared" si="83"/>
        <v>75.413030796000001</v>
      </c>
    </row>
    <row r="3816" spans="1:9" ht="12.75" customHeight="1">
      <c r="A3816" s="2">
        <v>3727</v>
      </c>
      <c r="B3816" s="3" t="s">
        <v>11695</v>
      </c>
      <c r="C3816" s="3" t="s">
        <v>11696</v>
      </c>
      <c r="D3816" s="3" t="s">
        <v>11697</v>
      </c>
      <c r="E3816" s="3" t="s">
        <v>11698</v>
      </c>
      <c r="F3816" s="357" t="s">
        <v>14747</v>
      </c>
      <c r="G3816" s="190">
        <f>'TUBO SS'!M254</f>
        <v>123.34231160383999</v>
      </c>
      <c r="I3816" s="190">
        <f t="shared" si="83"/>
        <v>0</v>
      </c>
    </row>
    <row r="3817" spans="1:9" ht="12.75" customHeight="1">
      <c r="A3817" s="2">
        <v>3728</v>
      </c>
      <c r="B3817" s="3" t="s">
        <v>11699</v>
      </c>
      <c r="C3817" s="3" t="s">
        <v>11700</v>
      </c>
      <c r="D3817" s="3" t="s">
        <v>11701</v>
      </c>
      <c r="E3817" s="3" t="s">
        <v>11702</v>
      </c>
      <c r="F3817" s="357" t="s">
        <v>14747</v>
      </c>
      <c r="G3817" s="190">
        <f>'TUBO SS'!M255</f>
        <v>166.58012213695997</v>
      </c>
      <c r="I3817" s="190">
        <f t="shared" si="83"/>
        <v>0</v>
      </c>
    </row>
    <row r="3818" spans="1:9" ht="12.75" customHeight="1">
      <c r="A3818" s="2">
        <v>3729</v>
      </c>
      <c r="B3818" s="3" t="s">
        <v>11703</v>
      </c>
      <c r="C3818" s="3" t="s">
        <v>11704</v>
      </c>
      <c r="D3818" s="3" t="s">
        <v>11705</v>
      </c>
      <c r="E3818" s="3" t="s">
        <v>11706</v>
      </c>
      <c r="G3818" s="190">
        <f>'TUBO SS'!M262</f>
        <v>84.805156468000007</v>
      </c>
      <c r="I3818" s="190">
        <f t="shared" si="83"/>
        <v>84.805156468000007</v>
      </c>
    </row>
    <row r="3819" spans="1:9" ht="12.75" customHeight="1">
      <c r="A3819" s="2">
        <v>3730</v>
      </c>
      <c r="B3819" s="3" t="s">
        <v>11707</v>
      </c>
      <c r="C3819" s="3" t="s">
        <v>11708</v>
      </c>
      <c r="D3819" s="3" t="s">
        <v>11709</v>
      </c>
      <c r="E3819" s="3" t="s">
        <v>11710</v>
      </c>
      <c r="F3819" s="357" t="s">
        <v>14747</v>
      </c>
      <c r="G3819" s="190">
        <f>'TUBO SS'!M263</f>
        <v>144.51327545536</v>
      </c>
      <c r="I3819" s="190">
        <f t="shared" si="83"/>
        <v>0</v>
      </c>
    </row>
    <row r="3820" spans="1:9" ht="12.75" customHeight="1">
      <c r="A3820" s="2">
        <v>3731</v>
      </c>
      <c r="B3820" s="3" t="s">
        <v>11711</v>
      </c>
      <c r="C3820" s="3" t="s">
        <v>11712</v>
      </c>
      <c r="D3820" s="3" t="s">
        <v>11713</v>
      </c>
      <c r="E3820" s="3" t="s">
        <v>11714</v>
      </c>
      <c r="F3820" s="357" t="s">
        <v>14747</v>
      </c>
      <c r="G3820" s="190">
        <f>'TUBO SS'!M264</f>
        <v>198.09605760063997</v>
      </c>
      <c r="I3820" s="190">
        <f t="shared" si="83"/>
        <v>0</v>
      </c>
    </row>
    <row r="3821" spans="1:9" ht="12.75" customHeight="1">
      <c r="A3821" s="2">
        <v>3732</v>
      </c>
      <c r="B3821" s="3" t="s">
        <v>11715</v>
      </c>
      <c r="C3821" s="3" t="s">
        <v>11716</v>
      </c>
      <c r="D3821" s="3" t="s">
        <v>11717</v>
      </c>
      <c r="E3821" s="3" t="s">
        <v>11718</v>
      </c>
      <c r="F3821" s="357" t="s">
        <v>14747</v>
      </c>
      <c r="G3821" s="190">
        <f>'TUBO SS'!M270</f>
        <v>149.95179102399999</v>
      </c>
      <c r="I3821" s="190">
        <f t="shared" si="83"/>
        <v>0</v>
      </c>
    </row>
    <row r="3822" spans="1:9" ht="12.75" customHeight="1">
      <c r="A3822" s="2">
        <v>3733</v>
      </c>
      <c r="B3822" s="3" t="s">
        <v>11719</v>
      </c>
      <c r="C3822" s="3" t="s">
        <v>11720</v>
      </c>
      <c r="D3822" s="3" t="s">
        <v>11721</v>
      </c>
      <c r="E3822" s="3" t="s">
        <v>11722</v>
      </c>
      <c r="F3822" s="357" t="s">
        <v>14747</v>
      </c>
      <c r="G3822" s="190">
        <f>'TUBO SS'!M277</f>
        <v>393.97451970991995</v>
      </c>
      <c r="I3822" s="190">
        <f t="shared" si="83"/>
        <v>0</v>
      </c>
    </row>
    <row r="3823" spans="1:9" ht="12.75" customHeight="1">
      <c r="A3823" s="2">
        <v>3734</v>
      </c>
      <c r="B3823" s="3" t="s">
        <v>11723</v>
      </c>
      <c r="C3823" s="3" t="s">
        <v>11724</v>
      </c>
      <c r="D3823" s="3" t="s">
        <v>11725</v>
      </c>
      <c r="E3823" s="3" t="s">
        <v>11726</v>
      </c>
      <c r="G3823" s="190">
        <f>'TUBO SS'!M275</f>
        <v>162.98159762879999</v>
      </c>
      <c r="I3823" s="190">
        <f t="shared" si="83"/>
        <v>162.98159762879999</v>
      </c>
    </row>
    <row r="3824" spans="1:9" ht="12.75" customHeight="1">
      <c r="A3824" s="2">
        <v>3735</v>
      </c>
      <c r="B3824" s="3" t="s">
        <v>11727</v>
      </c>
      <c r="C3824" s="3" t="s">
        <v>11728</v>
      </c>
      <c r="D3824" s="3" t="s">
        <v>11729</v>
      </c>
      <c r="E3824" s="3" t="s">
        <v>11730</v>
      </c>
      <c r="F3824" s="357" t="s">
        <v>14747</v>
      </c>
      <c r="G3824" s="190">
        <f>'TUBO SS'!M276</f>
        <v>259.00179090671998</v>
      </c>
      <c r="I3824" s="190">
        <f t="shared" si="83"/>
        <v>0</v>
      </c>
    </row>
    <row r="3825" spans="1:9" ht="12.75" customHeight="1">
      <c r="A3825" s="2">
        <v>3736</v>
      </c>
      <c r="B3825" s="3" t="s">
        <v>11731</v>
      </c>
      <c r="C3825" s="3" t="s">
        <v>11732</v>
      </c>
      <c r="D3825" s="3" t="s">
        <v>11733</v>
      </c>
      <c r="E3825" s="3" t="s">
        <v>11734</v>
      </c>
      <c r="F3825" s="357" t="s">
        <v>14747</v>
      </c>
      <c r="I3825" s="190">
        <f t="shared" si="83"/>
        <v>0</v>
      </c>
    </row>
    <row r="3826" spans="1:9" ht="12.75" customHeight="1">
      <c r="A3826" s="2">
        <v>3737</v>
      </c>
      <c r="B3826" s="3" t="s">
        <v>11735</v>
      </c>
      <c r="C3826" s="3" t="s">
        <v>11736</v>
      </c>
      <c r="D3826" s="3" t="s">
        <v>11737</v>
      </c>
      <c r="E3826" s="3" t="s">
        <v>11738</v>
      </c>
      <c r="F3826" s="357" t="s">
        <v>14747</v>
      </c>
      <c r="G3826" s="190">
        <f>'TUBO SS'!M279</f>
        <v>293.35230077888002</v>
      </c>
      <c r="I3826" s="190">
        <f t="shared" si="83"/>
        <v>0</v>
      </c>
    </row>
    <row r="3827" spans="1:9" ht="12.75" customHeight="1">
      <c r="A3827" s="2">
        <v>3738</v>
      </c>
      <c r="B3827" s="3" t="s">
        <v>11739</v>
      </c>
      <c r="C3827" s="3" t="s">
        <v>11740</v>
      </c>
      <c r="D3827" s="3" t="s">
        <v>11741</v>
      </c>
      <c r="E3827" s="3" t="s">
        <v>11742</v>
      </c>
      <c r="F3827" s="357" t="s">
        <v>14747</v>
      </c>
      <c r="G3827" s="190">
        <f>'TUBO SS'!M280</f>
        <v>411.47386917119991</v>
      </c>
      <c r="I3827" s="190">
        <f t="shared" si="83"/>
        <v>0</v>
      </c>
    </row>
    <row r="3828" spans="1:9" ht="12.75" customHeight="1">
      <c r="A3828" s="2">
        <v>3739</v>
      </c>
      <c r="B3828" s="3" t="s">
        <v>11743</v>
      </c>
      <c r="C3828" s="3" t="s">
        <v>11744</v>
      </c>
      <c r="D3828" s="3"/>
      <c r="E3828" s="3" t="s">
        <v>11745</v>
      </c>
      <c r="F3828" s="357" t="s">
        <v>14747</v>
      </c>
      <c r="I3828" s="190">
        <f t="shared" si="83"/>
        <v>0</v>
      </c>
    </row>
    <row r="3829" spans="1:9" ht="12.75" customHeight="1">
      <c r="A3829" s="2">
        <v>3740</v>
      </c>
      <c r="B3829" s="3" t="s">
        <v>11746</v>
      </c>
      <c r="C3829" s="3" t="s">
        <v>11747</v>
      </c>
      <c r="D3829" s="3" t="s">
        <v>11748</v>
      </c>
      <c r="E3829" s="3" t="s">
        <v>11749</v>
      </c>
      <c r="F3829" s="357" t="s">
        <v>14747</v>
      </c>
      <c r="I3829" s="190">
        <f t="shared" si="83"/>
        <v>0</v>
      </c>
    </row>
    <row r="3830" spans="1:9" ht="12.75" customHeight="1">
      <c r="A3830" s="2">
        <v>3741</v>
      </c>
      <c r="B3830" s="3" t="s">
        <v>11750</v>
      </c>
      <c r="C3830" s="3" t="s">
        <v>11751</v>
      </c>
      <c r="D3830" s="3"/>
      <c r="E3830" s="3" t="s">
        <v>11752</v>
      </c>
      <c r="F3830" s="357" t="s">
        <v>14747</v>
      </c>
      <c r="I3830" s="190">
        <f t="shared" si="83"/>
        <v>0</v>
      </c>
    </row>
    <row r="3831" spans="1:9" ht="12.75" customHeight="1">
      <c r="A3831" s="2">
        <v>3742</v>
      </c>
      <c r="B3831" s="3" t="s">
        <v>11753</v>
      </c>
      <c r="C3831" s="3" t="s">
        <v>11754</v>
      </c>
      <c r="D3831" s="3"/>
      <c r="E3831" s="3" t="s">
        <v>11755</v>
      </c>
      <c r="F3831" s="357" t="s">
        <v>14747</v>
      </c>
      <c r="I3831" s="190">
        <f t="shared" ref="I3831:I3838" si="89">IF(F3831="KZ",0,G3831+H3831)</f>
        <v>0</v>
      </c>
    </row>
    <row r="3832" spans="1:9" ht="12.75" customHeight="1">
      <c r="A3832" s="2">
        <v>3743</v>
      </c>
      <c r="B3832" s="3" t="s">
        <v>11756</v>
      </c>
      <c r="C3832" s="3" t="s">
        <v>11757</v>
      </c>
      <c r="D3832" s="3"/>
      <c r="E3832" s="3" t="s">
        <v>11758</v>
      </c>
      <c r="F3832" s="357" t="s">
        <v>14747</v>
      </c>
      <c r="I3832" s="190">
        <f t="shared" si="89"/>
        <v>0</v>
      </c>
    </row>
    <row r="3833" spans="1:9" ht="12.75" customHeight="1">
      <c r="A3833" s="2">
        <v>3744</v>
      </c>
      <c r="B3833" s="3" t="s">
        <v>11759</v>
      </c>
      <c r="C3833" s="3" t="s">
        <v>11760</v>
      </c>
      <c r="D3833" s="3" t="s">
        <v>11761</v>
      </c>
      <c r="E3833" s="3" t="s">
        <v>11762</v>
      </c>
      <c r="F3833" s="685" t="s">
        <v>14747</v>
      </c>
      <c r="H3833" s="190">
        <v>4.47</v>
      </c>
      <c r="I3833" s="190">
        <f t="shared" si="89"/>
        <v>0</v>
      </c>
    </row>
    <row r="3834" spans="1:9" ht="12.75" customHeight="1">
      <c r="A3834" s="2">
        <v>3745</v>
      </c>
      <c r="B3834" s="3" t="s">
        <v>11763</v>
      </c>
      <c r="C3834" s="3" t="s">
        <v>11764</v>
      </c>
      <c r="D3834" s="3" t="s">
        <v>11765</v>
      </c>
      <c r="E3834" s="3" t="s">
        <v>11766</v>
      </c>
      <c r="F3834" s="357" t="s">
        <v>14747</v>
      </c>
      <c r="I3834" s="190">
        <f t="shared" si="89"/>
        <v>0</v>
      </c>
    </row>
    <row r="3835" spans="1:9" ht="12.75" customHeight="1">
      <c r="A3835" s="2">
        <v>3746</v>
      </c>
      <c r="B3835" s="3" t="s">
        <v>11767</v>
      </c>
      <c r="C3835" s="3" t="s">
        <v>11768</v>
      </c>
      <c r="D3835" s="3" t="s">
        <v>11769</v>
      </c>
      <c r="E3835" s="3" t="s">
        <v>11770</v>
      </c>
      <c r="F3835" s="357" t="s">
        <v>14747</v>
      </c>
      <c r="I3835" s="190">
        <f t="shared" si="89"/>
        <v>0</v>
      </c>
    </row>
    <row r="3836" spans="1:9" ht="12.75" customHeight="1">
      <c r="A3836" s="2">
        <v>3747</v>
      </c>
      <c r="B3836" s="3" t="s">
        <v>11771</v>
      </c>
      <c r="C3836" s="3" t="s">
        <v>11772</v>
      </c>
      <c r="D3836" s="3" t="s">
        <v>11773</v>
      </c>
      <c r="E3836" s="3" t="s">
        <v>11774</v>
      </c>
      <c r="F3836" s="357" t="s">
        <v>14747</v>
      </c>
      <c r="I3836" s="190">
        <f t="shared" si="89"/>
        <v>0</v>
      </c>
    </row>
    <row r="3837" spans="1:9" ht="12.75" customHeight="1">
      <c r="A3837" s="2">
        <v>3748</v>
      </c>
      <c r="B3837" s="3" t="s">
        <v>11775</v>
      </c>
      <c r="C3837" s="3" t="s">
        <v>11776</v>
      </c>
      <c r="D3837" s="3" t="s">
        <v>11777</v>
      </c>
      <c r="E3837" s="3" t="s">
        <v>11778</v>
      </c>
      <c r="F3837" s="357" t="s">
        <v>14747</v>
      </c>
      <c r="I3837" s="190">
        <f t="shared" si="89"/>
        <v>0</v>
      </c>
    </row>
    <row r="3838" spans="1:9" ht="12.75" customHeight="1">
      <c r="A3838" s="2">
        <v>3749</v>
      </c>
      <c r="B3838" s="3" t="s">
        <v>11779</v>
      </c>
      <c r="C3838" s="3" t="s">
        <v>11780</v>
      </c>
      <c r="D3838" s="3" t="s">
        <v>11781</v>
      </c>
      <c r="E3838" s="3" t="s">
        <v>11782</v>
      </c>
      <c r="F3838" s="357" t="s">
        <v>14747</v>
      </c>
      <c r="I3838" s="190">
        <f t="shared" si="89"/>
        <v>0</v>
      </c>
    </row>
  </sheetData>
  <phoneticPr fontId="0" type="noConversion"/>
  <conditionalFormatting sqref="I2:I3838">
    <cfRule type="cellIs" dxfId="7" priority="2" stopIfTrue="1" operator="equal">
      <formula>0</formula>
    </cfRule>
  </conditionalFormatting>
  <conditionalFormatting sqref="J2:J65612">
    <cfRule type="cellIs" dxfId="6" priority="8" stopIfTrue="1" operator="equal">
      <formula>0</formula>
    </cfRule>
  </conditionalFormatting>
  <pageMargins left="0.75" right="0.75" top="1" bottom="1" header="0.5" footer="0.5"/>
  <pageSetup paperSize="9" scale="81" fitToHeight="8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BA4BB-4F78-4059-A4EE-ADAAB08867E6}">
  <sheetPr codeName="Foglio1">
    <tabColor rgb="FF33CC33"/>
    <pageSetUpPr fitToPage="1"/>
  </sheetPr>
  <dimension ref="A1:Y384"/>
  <sheetViews>
    <sheetView zoomScale="70" zoomScaleNormal="70" workbookViewId="0">
      <pane ySplit="12" topLeftCell="A93" activePane="bottomLeft" state="frozen"/>
      <selection activeCell="T1" sqref="T1:U1"/>
      <selection pane="bottomLeft" activeCell="N3" sqref="N3"/>
    </sheetView>
  </sheetViews>
  <sheetFormatPr defaultColWidth="9.140625" defaultRowHeight="14.25"/>
  <cols>
    <col min="1" max="2" width="7" style="933" bestFit="1" customWidth="1"/>
    <col min="3" max="4" width="11.140625" style="928" customWidth="1"/>
    <col min="5" max="5" width="9.42578125" style="928" customWidth="1"/>
    <col min="6" max="10" width="9.85546875" style="928" hidden="1" customWidth="1"/>
    <col min="11" max="11" width="6.85546875" style="928" hidden="1" customWidth="1"/>
    <col min="12" max="12" width="3.85546875" style="928" customWidth="1"/>
    <col min="13" max="13" width="14.85546875" style="928" customWidth="1"/>
    <col min="14" max="14" width="14.7109375" style="928" customWidth="1"/>
    <col min="15" max="15" width="12" style="928" hidden="1" customWidth="1"/>
    <col min="16" max="17" width="14.7109375" style="932" customWidth="1"/>
    <col min="18" max="18" width="12" style="931" hidden="1" customWidth="1"/>
    <col min="19" max="20" width="14.7109375" style="930" customWidth="1"/>
    <col min="21" max="21" width="8.28515625" style="928" customWidth="1"/>
    <col min="22" max="22" width="9" style="928" customWidth="1"/>
    <col min="23" max="23" width="9.42578125" style="928" customWidth="1"/>
    <col min="24" max="25" width="10" style="929" customWidth="1"/>
    <col min="26" max="27" width="9.140625" style="928"/>
    <col min="28" max="29" width="9.140625" style="928" customWidth="1"/>
    <col min="30" max="16384" width="9.140625" style="928"/>
  </cols>
  <sheetData>
    <row r="1" spans="1:25" s="1123" customFormat="1" ht="84.2" customHeight="1" thickBot="1">
      <c r="A1" s="1633" t="s">
        <v>15253</v>
      </c>
      <c r="B1" s="1634"/>
      <c r="C1" s="1634"/>
      <c r="D1" s="1634"/>
      <c r="E1" s="1634"/>
      <c r="F1" s="1130"/>
      <c r="G1" s="1130"/>
      <c r="H1" s="1128"/>
      <c r="I1" s="1128"/>
      <c r="J1" s="1128"/>
      <c r="K1" s="1128"/>
      <c r="L1" s="1128"/>
      <c r="M1" s="1129"/>
      <c r="N1" s="1128"/>
      <c r="O1" s="1127"/>
      <c r="P1" s="1126"/>
      <c r="Q1" s="1126"/>
      <c r="R1" s="1126"/>
      <c r="S1" s="1125"/>
      <c r="T1" s="1631" t="s">
        <v>15201</v>
      </c>
      <c r="U1" s="1632"/>
      <c r="X1" s="1124"/>
      <c r="Y1" s="1124"/>
    </row>
    <row r="2" spans="1:25" s="1070" customFormat="1" ht="21">
      <c r="A2" s="1081"/>
      <c r="B2" s="1081"/>
      <c r="C2" s="1629" t="s">
        <v>11783</v>
      </c>
      <c r="D2" s="1629"/>
      <c r="E2" s="1629"/>
      <c r="F2" s="1121"/>
      <c r="G2" s="1121"/>
      <c r="H2" s="1121"/>
      <c r="I2" s="1121"/>
      <c r="J2" s="1121"/>
      <c r="K2" s="1122"/>
      <c r="L2" s="1121"/>
      <c r="M2" s="1120">
        <v>0.52</v>
      </c>
      <c r="N2" s="1119">
        <v>0.52</v>
      </c>
      <c r="O2" s="1072"/>
      <c r="P2" s="1118"/>
      <c r="Q2" s="1117"/>
      <c r="R2" s="1116"/>
      <c r="S2" s="1072"/>
      <c r="T2" s="1085"/>
      <c r="U2" s="1085"/>
      <c r="V2" s="1072"/>
      <c r="W2" s="1115"/>
      <c r="X2" s="1082"/>
      <c r="Y2" s="1082"/>
    </row>
    <row r="3" spans="1:25" s="1092" customFormat="1" ht="21.75" thickBot="1">
      <c r="A3" s="1102"/>
      <c r="B3" s="1102"/>
      <c r="C3" s="1630" t="s">
        <v>15132</v>
      </c>
      <c r="D3" s="1630"/>
      <c r="E3" s="1630"/>
      <c r="F3" s="1106"/>
      <c r="G3" s="1106"/>
      <c r="H3" s="1106"/>
      <c r="I3" s="1106"/>
      <c r="J3" s="1106"/>
      <c r="K3" s="1107"/>
      <c r="L3" s="1106"/>
      <c r="M3" s="1114">
        <v>0</v>
      </c>
      <c r="N3" s="1113">
        <v>0</v>
      </c>
      <c r="O3" s="1094"/>
      <c r="P3" s="1097"/>
      <c r="Q3" s="1112"/>
      <c r="R3" s="1096"/>
      <c r="S3" s="1095"/>
      <c r="T3" s="1095"/>
      <c r="U3" s="1094"/>
      <c r="X3" s="1093"/>
      <c r="Y3" s="1093"/>
    </row>
    <row r="4" spans="1:25" s="1092" customFormat="1" ht="16.5" customHeight="1" thickTop="1">
      <c r="A4" s="1102"/>
      <c r="B4" s="1102"/>
      <c r="C4" s="1636" t="s">
        <v>12979</v>
      </c>
      <c r="D4" s="1637"/>
      <c r="E4" s="1638"/>
      <c r="F4" s="1106"/>
      <c r="G4" s="1106"/>
      <c r="H4" s="1106"/>
      <c r="I4" s="1106"/>
      <c r="J4" s="1106"/>
      <c r="K4" s="1107"/>
      <c r="L4" s="1106"/>
      <c r="M4" s="1111" t="s">
        <v>15133</v>
      </c>
      <c r="N4" s="1110" t="s">
        <v>631</v>
      </c>
      <c r="O4" s="1094"/>
      <c r="P4" s="1097"/>
      <c r="Q4" s="1104"/>
      <c r="R4" s="1096"/>
      <c r="S4" s="1095"/>
      <c r="T4" s="1095"/>
      <c r="U4" s="1094"/>
      <c r="V4" s="1084" t="s">
        <v>11785</v>
      </c>
      <c r="W4" s="1083">
        <v>0</v>
      </c>
      <c r="X4" s="1093"/>
      <c r="Y4" s="1093"/>
    </row>
    <row r="5" spans="1:25" s="1092" customFormat="1" ht="16.5" thickBot="1">
      <c r="A5" s="1102"/>
      <c r="B5" s="1102"/>
      <c r="C5" s="1639"/>
      <c r="D5" s="1640"/>
      <c r="E5" s="1641"/>
      <c r="F5" s="1106"/>
      <c r="G5" s="1106"/>
      <c r="H5" s="1106"/>
      <c r="I5" s="1106"/>
      <c r="J5" s="1106"/>
      <c r="K5" s="1107"/>
      <c r="L5" s="1106"/>
      <c r="M5" s="1109"/>
      <c r="N5" s="1094"/>
      <c r="O5" s="1094"/>
      <c r="P5" s="1097"/>
      <c r="Q5" s="1097"/>
      <c r="R5" s="1096"/>
      <c r="S5" s="1095"/>
      <c r="T5" s="1095"/>
      <c r="U5" s="1094"/>
      <c r="V5" s="1084" t="s">
        <v>11786</v>
      </c>
      <c r="W5" s="1083">
        <v>1</v>
      </c>
      <c r="X5" s="1093"/>
      <c r="Y5" s="1093"/>
    </row>
    <row r="6" spans="1:25" s="1092" customFormat="1" ht="16.5" thickTop="1">
      <c r="A6" s="1102"/>
      <c r="B6" s="1102"/>
      <c r="C6" s="1108"/>
      <c r="D6" s="1094"/>
      <c r="E6" s="1094"/>
      <c r="F6" s="1106"/>
      <c r="G6" s="1106"/>
      <c r="H6" s="1106"/>
      <c r="I6" s="1106"/>
      <c r="J6" s="1106"/>
      <c r="K6" s="1107"/>
      <c r="L6" s="1106"/>
      <c r="M6" s="1109"/>
      <c r="N6" s="1094"/>
      <c r="O6" s="1094"/>
      <c r="P6" s="1097"/>
      <c r="Q6" s="1097"/>
      <c r="R6" s="1096"/>
      <c r="S6" s="1095"/>
      <c r="T6" s="1095"/>
      <c r="U6" s="1094"/>
      <c r="V6" s="1084" t="s">
        <v>11787</v>
      </c>
      <c r="W6" s="1083">
        <v>0.87</v>
      </c>
      <c r="X6" s="1093"/>
      <c r="Y6" s="1093"/>
    </row>
    <row r="7" spans="1:25" s="1092" customFormat="1" ht="18.75">
      <c r="A7" s="1102"/>
      <c r="B7" s="1102"/>
      <c r="C7" s="1108"/>
      <c r="D7" s="1635" t="s">
        <v>15134</v>
      </c>
      <c r="E7" s="1635"/>
      <c r="F7" s="1106"/>
      <c r="G7" s="1106"/>
      <c r="H7" s="1106"/>
      <c r="I7" s="1106"/>
      <c r="J7" s="1106"/>
      <c r="K7" s="1107"/>
      <c r="L7" s="1106"/>
      <c r="M7" s="1105">
        <v>1</v>
      </c>
      <c r="N7" s="1094"/>
      <c r="O7" s="1094"/>
      <c r="P7" s="1097"/>
      <c r="Q7" s="1104" t="s">
        <v>721</v>
      </c>
      <c r="R7" s="1103"/>
      <c r="S7" s="1095"/>
      <c r="T7" s="1095"/>
      <c r="U7" s="1094"/>
      <c r="V7" s="1084" t="s">
        <v>11788</v>
      </c>
      <c r="W7" s="1083">
        <v>0</v>
      </c>
      <c r="X7" s="1093"/>
      <c r="Y7" s="1093"/>
    </row>
    <row r="8" spans="1:25" s="1092" customFormat="1" ht="15.75" customHeight="1">
      <c r="A8" s="1102"/>
      <c r="B8" s="1102"/>
      <c r="C8" s="1099" t="s">
        <v>12963</v>
      </c>
      <c r="D8" s="1101"/>
      <c r="E8" s="1101"/>
      <c r="F8" s="1098"/>
      <c r="G8" s="1098"/>
      <c r="H8" s="1098"/>
      <c r="I8" s="1098"/>
      <c r="J8" s="1098"/>
      <c r="K8" s="1100"/>
      <c r="L8" s="1098"/>
      <c r="M8" s="1099" t="s">
        <v>11786</v>
      </c>
      <c r="N8" s="1098"/>
      <c r="O8" s="1094"/>
      <c r="P8" s="1097"/>
      <c r="Q8" s="1097"/>
      <c r="R8" s="1096"/>
      <c r="S8" s="1095"/>
      <c r="T8" s="1095"/>
      <c r="U8" s="1094"/>
      <c r="V8" s="1084" t="s">
        <v>11789</v>
      </c>
      <c r="W8" s="1083">
        <v>0</v>
      </c>
      <c r="X8" s="1093"/>
      <c r="Y8" s="1093"/>
    </row>
    <row r="9" spans="1:25" s="1070" customFormat="1" ht="16.149999999999999" customHeight="1" thickBot="1">
      <c r="A9" s="1081"/>
      <c r="B9" s="1081"/>
      <c r="C9" s="1089"/>
      <c r="D9" s="1072"/>
      <c r="E9" s="1072"/>
      <c r="F9" s="1090"/>
      <c r="G9" s="1090"/>
      <c r="H9" s="1090"/>
      <c r="I9" s="1090"/>
      <c r="J9" s="1090"/>
      <c r="K9" s="1091"/>
      <c r="L9" s="1090"/>
      <c r="M9" s="1089"/>
      <c r="N9" s="1088"/>
      <c r="O9" s="1072"/>
      <c r="P9" s="1087"/>
      <c r="Q9" s="1087"/>
      <c r="R9" s="1086"/>
      <c r="S9" s="1085"/>
      <c r="T9" s="1085"/>
      <c r="U9" s="1072"/>
      <c r="V9" s="1084" t="s">
        <v>12964</v>
      </c>
      <c r="W9" s="1083">
        <v>1.1599999999999999</v>
      </c>
      <c r="X9" s="1082"/>
      <c r="Y9" s="1082"/>
    </row>
    <row r="10" spans="1:25" s="1070" customFormat="1" ht="15" customHeight="1" thickBot="1">
      <c r="A10" s="1081"/>
      <c r="B10" s="1081"/>
      <c r="C10" s="1072"/>
      <c r="D10" s="1072"/>
      <c r="E10" s="1072"/>
      <c r="F10" s="1072"/>
      <c r="G10" s="1072"/>
      <c r="H10" s="1072"/>
      <c r="I10" s="1072"/>
      <c r="J10" s="1072"/>
      <c r="K10" s="1072"/>
      <c r="L10" s="1072"/>
      <c r="M10" s="1080" t="s">
        <v>12965</v>
      </c>
      <c r="N10" s="1079"/>
      <c r="O10" s="1078"/>
      <c r="P10" s="1077" t="s">
        <v>12966</v>
      </c>
      <c r="Q10" s="1076"/>
      <c r="R10" s="1075"/>
      <c r="S10" s="1074" t="s">
        <v>12967</v>
      </c>
      <c r="T10" s="1073"/>
      <c r="U10" s="1072"/>
      <c r="V10" s="1071"/>
      <c r="W10" s="1071"/>
      <c r="X10" s="1071"/>
      <c r="Y10" s="1071"/>
    </row>
    <row r="11" spans="1:25" s="1036" customFormat="1" ht="16.5" thickBot="1">
      <c r="A11" s="1055"/>
      <c r="B11" s="1069" t="s">
        <v>2651</v>
      </c>
      <c r="C11" s="1068" t="s">
        <v>12968</v>
      </c>
      <c r="D11" s="1067"/>
      <c r="E11" s="1066"/>
      <c r="F11" s="1065" t="s">
        <v>12980</v>
      </c>
      <c r="G11" s="1065"/>
      <c r="H11" s="1064"/>
      <c r="I11" s="1064"/>
      <c r="J11" s="1064"/>
      <c r="K11" s="1063"/>
      <c r="L11" s="1047"/>
      <c r="M11" s="1060" t="s">
        <v>12970</v>
      </c>
      <c r="N11" s="1062" t="s">
        <v>12971</v>
      </c>
      <c r="O11" s="1044"/>
      <c r="P11" s="1060" t="s">
        <v>12970</v>
      </c>
      <c r="Q11" s="1061" t="s">
        <v>12971</v>
      </c>
      <c r="R11" s="1042"/>
      <c r="S11" s="1060" t="s">
        <v>12970</v>
      </c>
      <c r="T11" s="1059" t="s">
        <v>12971</v>
      </c>
      <c r="U11" s="1038"/>
      <c r="V11" s="1058" t="s">
        <v>12972</v>
      </c>
      <c r="W11" s="1057">
        <f>VLOOKUP(M8,$V$4:$W$9,2)</f>
        <v>1</v>
      </c>
      <c r="X11" s="1056"/>
      <c r="Y11" s="1056"/>
    </row>
    <row r="12" spans="1:25" s="1036" customFormat="1" ht="18" thickBot="1">
      <c r="A12" s="1055"/>
      <c r="B12" s="1054" t="s">
        <v>12973</v>
      </c>
      <c r="C12" s="991" t="s">
        <v>12974</v>
      </c>
      <c r="D12" s="990" t="s">
        <v>12975</v>
      </c>
      <c r="E12" s="1053" t="s">
        <v>12976</v>
      </c>
      <c r="F12" s="1052" t="s">
        <v>12969</v>
      </c>
      <c r="G12" s="1051"/>
      <c r="H12" s="1050">
        <v>304</v>
      </c>
      <c r="I12" s="1049" t="s">
        <v>15252</v>
      </c>
      <c r="J12" s="1049" t="s">
        <v>15251</v>
      </c>
      <c r="K12" s="1048" t="s">
        <v>631</v>
      </c>
      <c r="L12" s="1047"/>
      <c r="M12" s="1046">
        <v>304</v>
      </c>
      <c r="N12" s="1045" t="s">
        <v>15210</v>
      </c>
      <c r="O12" s="1044" t="s">
        <v>14726</v>
      </c>
      <c r="P12" s="1041">
        <v>304</v>
      </c>
      <c r="Q12" s="1043" t="s">
        <v>12978</v>
      </c>
      <c r="R12" s="1042" t="s">
        <v>15150</v>
      </c>
      <c r="S12" s="1041">
        <v>304</v>
      </c>
      <c r="T12" s="1040" t="s">
        <v>12978</v>
      </c>
      <c r="U12" s="1039" t="s">
        <v>15116</v>
      </c>
      <c r="V12" s="1038"/>
      <c r="W12" s="1038"/>
      <c r="X12" s="1037"/>
      <c r="Y12" s="1037"/>
    </row>
    <row r="13" spans="1:25" s="975" customFormat="1" ht="16.5" customHeight="1">
      <c r="A13" s="1022"/>
      <c r="B13" s="992">
        <v>810</v>
      </c>
      <c r="C13" s="991">
        <v>12</v>
      </c>
      <c r="D13" s="990">
        <v>1</v>
      </c>
      <c r="E13" s="989">
        <f t="shared" ref="E13:E44" si="0">(C13-D13)*D13*0.02504</f>
        <v>0.27544000000000002</v>
      </c>
      <c r="F13" s="957">
        <v>1</v>
      </c>
      <c r="G13" s="956" t="str">
        <f t="shared" ref="G13:G44" si="1">CONCATENATE(C13,D13)</f>
        <v>121</v>
      </c>
      <c r="H13" s="955">
        <v>2.8499999999999996</v>
      </c>
      <c r="I13" s="954">
        <v>1.2000000000000002</v>
      </c>
      <c r="J13" s="954">
        <v>3.6499999999999995</v>
      </c>
      <c r="K13" s="953">
        <f t="shared" ref="K13:K44" si="2">I13+J13</f>
        <v>4.8499999999999996</v>
      </c>
      <c r="L13" s="952"/>
      <c r="M13" s="988">
        <f t="shared" ref="M13:M44" si="3">((F13*(1-$M$2)+H13+$M$3)*E13*$M$7)*$W$11</f>
        <v>0.91721520000000001</v>
      </c>
      <c r="N13" s="982"/>
      <c r="O13" s="952">
        <v>0.68903999999999999</v>
      </c>
      <c r="P13" s="964">
        <f t="shared" ref="P13:P44" si="4">M13+O13*$W$11</f>
        <v>1.6062552000000001</v>
      </c>
      <c r="Q13" s="999"/>
      <c r="R13" s="1035">
        <v>1.2474000000000003</v>
      </c>
      <c r="S13" s="964">
        <f t="shared" ref="S13:S44" si="5">M13+R13*$W$11</f>
        <v>2.1646152000000001</v>
      </c>
      <c r="T13" s="1000"/>
      <c r="U13" s="981">
        <f t="shared" ref="U13:U44" si="6">E13*B13</f>
        <v>223.10640000000001</v>
      </c>
      <c r="V13" s="978"/>
      <c r="W13" s="978"/>
      <c r="X13" s="976"/>
      <c r="Y13" s="976"/>
    </row>
    <row r="14" spans="1:25" s="975" customFormat="1" ht="16.5" customHeight="1">
      <c r="A14" s="1022"/>
      <c r="B14" s="996">
        <v>810</v>
      </c>
      <c r="C14" s="971">
        <v>12</v>
      </c>
      <c r="D14" s="970">
        <v>1.2</v>
      </c>
      <c r="E14" s="969">
        <f t="shared" si="0"/>
        <v>0.32451840000000004</v>
      </c>
      <c r="F14" s="957">
        <v>1</v>
      </c>
      <c r="G14" s="956" t="str">
        <f t="shared" si="1"/>
        <v>121,2</v>
      </c>
      <c r="H14" s="955">
        <v>2.9</v>
      </c>
      <c r="I14" s="954">
        <v>1.2</v>
      </c>
      <c r="J14" s="954">
        <v>3.7</v>
      </c>
      <c r="K14" s="953">
        <f t="shared" si="2"/>
        <v>4.9000000000000004</v>
      </c>
      <c r="L14" s="952"/>
      <c r="M14" s="968">
        <f t="shared" si="3"/>
        <v>1.0968721920000002</v>
      </c>
      <c r="N14" s="963"/>
      <c r="O14" s="952">
        <v>0.69</v>
      </c>
      <c r="P14" s="964">
        <f t="shared" si="4"/>
        <v>1.7868721920000001</v>
      </c>
      <c r="Q14" s="999" t="s">
        <v>721</v>
      </c>
      <c r="R14" s="1035">
        <v>1.2474000000000001</v>
      </c>
      <c r="S14" s="964">
        <f t="shared" si="5"/>
        <v>2.344272192</v>
      </c>
      <c r="T14" s="997" t="s">
        <v>721</v>
      </c>
      <c r="U14" s="962">
        <f t="shared" si="6"/>
        <v>262.85990400000003</v>
      </c>
      <c r="V14" s="978"/>
      <c r="W14" s="978"/>
      <c r="X14" s="976"/>
      <c r="Y14" s="976"/>
    </row>
    <row r="15" spans="1:25" s="975" customFormat="1" ht="16.5" customHeight="1" thickBot="1">
      <c r="A15" s="1022"/>
      <c r="B15" s="961">
        <v>810</v>
      </c>
      <c r="C15" s="960">
        <v>12</v>
      </c>
      <c r="D15" s="959">
        <v>1.5</v>
      </c>
      <c r="E15" s="958">
        <f t="shared" si="0"/>
        <v>0.39438000000000001</v>
      </c>
      <c r="F15" s="957">
        <v>1</v>
      </c>
      <c r="G15" s="956" t="str">
        <f t="shared" si="1"/>
        <v>121,5</v>
      </c>
      <c r="H15" s="955">
        <v>2.7699999999999996</v>
      </c>
      <c r="I15" s="954">
        <v>1.2000000000000002</v>
      </c>
      <c r="J15" s="954">
        <v>3.57</v>
      </c>
      <c r="K15" s="973">
        <f t="shared" si="2"/>
        <v>4.7699999999999996</v>
      </c>
      <c r="L15" s="952"/>
      <c r="M15" s="968">
        <f t="shared" si="3"/>
        <v>1.2817349999999998</v>
      </c>
      <c r="N15" s="963">
        <f>((F15*(1-$N$2)+K15+$N$3)*E15*$M$7)*$W$11</f>
        <v>2.0704950000000002</v>
      </c>
      <c r="O15" s="952">
        <v>0.68903999999999999</v>
      </c>
      <c r="P15" s="964">
        <f t="shared" si="4"/>
        <v>1.9707749999999997</v>
      </c>
      <c r="Q15" s="999">
        <f>N15+O15*$W$11</f>
        <v>2.7595350000000001</v>
      </c>
      <c r="R15" s="1035">
        <v>1.2474000000000003</v>
      </c>
      <c r="S15" s="964">
        <f t="shared" si="5"/>
        <v>2.5291350000000001</v>
      </c>
      <c r="T15" s="997">
        <f>N15+R15*$W$11</f>
        <v>3.3178950000000005</v>
      </c>
      <c r="U15" s="962">
        <f t="shared" si="6"/>
        <v>319.44780000000003</v>
      </c>
      <c r="V15" s="978"/>
      <c r="W15" s="978"/>
      <c r="X15" s="976"/>
      <c r="Y15" s="976"/>
    </row>
    <row r="16" spans="1:25" s="975" customFormat="1" ht="16.5" customHeight="1">
      <c r="A16" s="1022"/>
      <c r="B16" s="996">
        <v>678</v>
      </c>
      <c r="C16" s="971">
        <v>14</v>
      </c>
      <c r="D16" s="970">
        <v>1</v>
      </c>
      <c r="E16" s="969">
        <f t="shared" si="0"/>
        <v>0.32551999999999998</v>
      </c>
      <c r="F16" s="957">
        <v>1</v>
      </c>
      <c r="G16" s="956" t="str">
        <f t="shared" si="1"/>
        <v>141</v>
      </c>
      <c r="H16" s="955">
        <v>2.76</v>
      </c>
      <c r="I16" s="954">
        <v>1.2000000000000002</v>
      </c>
      <c r="J16" s="954">
        <v>3.5599999999999992</v>
      </c>
      <c r="K16" s="973">
        <f t="shared" si="2"/>
        <v>4.76</v>
      </c>
      <c r="L16" s="952"/>
      <c r="M16" s="988">
        <f t="shared" si="3"/>
        <v>1.0546847999999998</v>
      </c>
      <c r="N16" s="982"/>
      <c r="O16" s="987">
        <v>0.68903999999999999</v>
      </c>
      <c r="P16" s="983">
        <f t="shared" si="4"/>
        <v>1.7437247999999999</v>
      </c>
      <c r="Q16" s="1002"/>
      <c r="R16" s="1001">
        <v>1.2474000000000003</v>
      </c>
      <c r="S16" s="983">
        <f t="shared" si="5"/>
        <v>2.3020848000000003</v>
      </c>
      <c r="T16" s="1000"/>
      <c r="U16" s="981">
        <f t="shared" si="6"/>
        <v>220.70255999999998</v>
      </c>
      <c r="V16" s="978"/>
      <c r="W16" s="978"/>
      <c r="X16" s="976"/>
      <c r="Y16" s="976"/>
    </row>
    <row r="17" spans="1:25" s="975" customFormat="1" ht="16.5" customHeight="1">
      <c r="A17" s="1022"/>
      <c r="B17" s="996">
        <v>679</v>
      </c>
      <c r="C17" s="1034">
        <v>14</v>
      </c>
      <c r="D17" s="1033">
        <v>1.2</v>
      </c>
      <c r="E17" s="1032">
        <f t="shared" si="0"/>
        <v>0.38461439999999997</v>
      </c>
      <c r="F17" s="957">
        <v>1</v>
      </c>
      <c r="G17" s="956" t="str">
        <f t="shared" si="1"/>
        <v>141,2</v>
      </c>
      <c r="H17" s="955">
        <v>2.8</v>
      </c>
      <c r="I17" s="954">
        <v>1.2</v>
      </c>
      <c r="J17" s="954">
        <v>3.6</v>
      </c>
      <c r="K17" s="973">
        <f t="shared" si="2"/>
        <v>4.8</v>
      </c>
      <c r="L17" s="952"/>
      <c r="M17" s="968">
        <f t="shared" si="3"/>
        <v>1.2615352319999997</v>
      </c>
      <c r="N17" s="963"/>
      <c r="O17" s="952">
        <v>0.69</v>
      </c>
      <c r="P17" s="964">
        <f t="shared" si="4"/>
        <v>1.9515352319999997</v>
      </c>
      <c r="Q17" s="999"/>
      <c r="R17" s="998">
        <v>1.25</v>
      </c>
      <c r="S17" s="964">
        <f t="shared" si="5"/>
        <v>2.511535232</v>
      </c>
      <c r="T17" s="997"/>
      <c r="U17" s="962">
        <f t="shared" si="6"/>
        <v>261.15317759999999</v>
      </c>
      <c r="V17" s="1031"/>
      <c r="X17" s="1030"/>
      <c r="Y17" s="1030"/>
    </row>
    <row r="18" spans="1:25" s="975" customFormat="1" ht="16.5" customHeight="1">
      <c r="A18" s="1022"/>
      <c r="B18" s="996">
        <v>678</v>
      </c>
      <c r="C18" s="971">
        <v>14</v>
      </c>
      <c r="D18" s="970">
        <v>1.5</v>
      </c>
      <c r="E18" s="969">
        <f t="shared" si="0"/>
        <v>0.46949999999999997</v>
      </c>
      <c r="F18" s="957">
        <v>1</v>
      </c>
      <c r="G18" s="956" t="str">
        <f t="shared" si="1"/>
        <v>141,5</v>
      </c>
      <c r="H18" s="955">
        <v>2.6999999999999997</v>
      </c>
      <c r="I18" s="954">
        <v>1.2000000000000002</v>
      </c>
      <c r="J18" s="954">
        <v>3.4999999999999996</v>
      </c>
      <c r="K18" s="973">
        <f t="shared" si="2"/>
        <v>4.6999999999999993</v>
      </c>
      <c r="L18" s="952"/>
      <c r="M18" s="968">
        <f t="shared" si="3"/>
        <v>1.4930099999999997</v>
      </c>
      <c r="N18" s="963">
        <f>((F18*(1-$N$2)+K18+$N$3)*E18*$M$7)*$W$11</f>
        <v>2.4320099999999996</v>
      </c>
      <c r="O18" s="952">
        <v>0.68903999999999999</v>
      </c>
      <c r="P18" s="964">
        <f t="shared" si="4"/>
        <v>2.1820499999999998</v>
      </c>
      <c r="Q18" s="999">
        <f>N18+O18*$W$11</f>
        <v>3.1210499999999994</v>
      </c>
      <c r="R18" s="998">
        <v>1.2474000000000003</v>
      </c>
      <c r="S18" s="964">
        <f t="shared" si="5"/>
        <v>2.7404099999999998</v>
      </c>
      <c r="T18" s="997">
        <f>N18+R18*$W$11</f>
        <v>3.6794099999999998</v>
      </c>
      <c r="U18" s="962">
        <f t="shared" si="6"/>
        <v>318.32099999999997</v>
      </c>
      <c r="V18" s="978"/>
      <c r="W18" s="978"/>
      <c r="X18" s="976"/>
      <c r="Y18" s="976"/>
    </row>
    <row r="19" spans="1:25" s="975" customFormat="1" ht="16.5" customHeight="1" thickBot="1">
      <c r="A19" s="1022"/>
      <c r="B19" s="996">
        <v>678</v>
      </c>
      <c r="C19" s="971">
        <v>14</v>
      </c>
      <c r="D19" s="970">
        <v>2</v>
      </c>
      <c r="E19" s="969">
        <f t="shared" si="0"/>
        <v>0.60095999999999994</v>
      </c>
      <c r="F19" s="957">
        <v>1</v>
      </c>
      <c r="G19" s="956" t="str">
        <f t="shared" si="1"/>
        <v>142</v>
      </c>
      <c r="H19" s="955">
        <v>2.4300000000000002</v>
      </c>
      <c r="I19" s="954">
        <v>1.47</v>
      </c>
      <c r="J19" s="954">
        <v>3.08</v>
      </c>
      <c r="K19" s="973">
        <f t="shared" si="2"/>
        <v>4.55</v>
      </c>
      <c r="L19" s="952"/>
      <c r="M19" s="951">
        <f t="shared" si="3"/>
        <v>1.7487935999999999</v>
      </c>
      <c r="N19" s="963">
        <f>((F19*(1-$N$2)+K19+$N$3)*E19*$M$7)*$W$11</f>
        <v>3.0228287999999992</v>
      </c>
      <c r="O19" s="979">
        <v>0.7128000000000001</v>
      </c>
      <c r="P19" s="946">
        <f t="shared" si="4"/>
        <v>2.4615936</v>
      </c>
      <c r="Q19" s="995">
        <f>N19+O19*$W$11</f>
        <v>3.7356287999999993</v>
      </c>
      <c r="R19" s="994">
        <v>1.2474000000000003</v>
      </c>
      <c r="S19" s="946">
        <f t="shared" si="5"/>
        <v>2.9961936000000002</v>
      </c>
      <c r="T19" s="993">
        <f>N19+R19*$W$11</f>
        <v>4.2702287999999999</v>
      </c>
      <c r="U19" s="944">
        <f t="shared" si="6"/>
        <v>407.45087999999998</v>
      </c>
      <c r="V19" s="978"/>
      <c r="W19" s="978"/>
      <c r="X19" s="976"/>
      <c r="Y19" s="976"/>
    </row>
    <row r="20" spans="1:25" s="975" customFormat="1" ht="16.5" customHeight="1">
      <c r="A20" s="1022"/>
      <c r="B20" s="992">
        <v>678</v>
      </c>
      <c r="C20" s="991">
        <v>15</v>
      </c>
      <c r="D20" s="990">
        <v>1</v>
      </c>
      <c r="E20" s="989">
        <f t="shared" si="0"/>
        <v>0.35055999999999998</v>
      </c>
      <c r="F20" s="957">
        <v>1</v>
      </c>
      <c r="G20" s="956" t="str">
        <f t="shared" si="1"/>
        <v>151</v>
      </c>
      <c r="H20" s="955">
        <v>2.7499999999999996</v>
      </c>
      <c r="I20" s="954">
        <v>1.2000000000000002</v>
      </c>
      <c r="J20" s="954">
        <v>3.5499999999999994</v>
      </c>
      <c r="K20" s="973">
        <f t="shared" si="2"/>
        <v>4.75</v>
      </c>
      <c r="L20" s="952"/>
      <c r="M20" s="988">
        <f t="shared" si="3"/>
        <v>1.1323087999999999</v>
      </c>
      <c r="N20" s="982"/>
      <c r="O20" s="952">
        <v>0.68903999999999999</v>
      </c>
      <c r="P20" s="964">
        <f t="shared" si="4"/>
        <v>1.8213488</v>
      </c>
      <c r="Q20" s="999"/>
      <c r="R20" s="998">
        <v>1.2474000000000003</v>
      </c>
      <c r="S20" s="964">
        <f t="shared" si="5"/>
        <v>2.3797088000000004</v>
      </c>
      <c r="T20" s="997"/>
      <c r="U20" s="981">
        <f t="shared" si="6"/>
        <v>237.67967999999999</v>
      </c>
      <c r="V20" s="978"/>
      <c r="W20" s="978"/>
      <c r="X20" s="976"/>
      <c r="Y20" s="976"/>
    </row>
    <row r="21" spans="1:25" s="975" customFormat="1" ht="16.5" customHeight="1">
      <c r="A21" s="1022"/>
      <c r="B21" s="996">
        <v>678</v>
      </c>
      <c r="C21" s="971">
        <v>15</v>
      </c>
      <c r="D21" s="970">
        <v>1.5</v>
      </c>
      <c r="E21" s="969">
        <f t="shared" si="0"/>
        <v>0.50705999999999996</v>
      </c>
      <c r="F21" s="957">
        <v>1</v>
      </c>
      <c r="G21" s="956" t="str">
        <f t="shared" si="1"/>
        <v>151,5</v>
      </c>
      <c r="H21" s="955">
        <v>2.67</v>
      </c>
      <c r="I21" s="954">
        <v>1.2000000000000002</v>
      </c>
      <c r="J21" s="954">
        <v>3.47</v>
      </c>
      <c r="K21" s="973">
        <f t="shared" si="2"/>
        <v>4.67</v>
      </c>
      <c r="L21" s="952"/>
      <c r="M21" s="968">
        <f t="shared" si="3"/>
        <v>1.5972389999999999</v>
      </c>
      <c r="N21" s="963">
        <f>((F21*(1-$N$2)+K21+$N$3)*E21*$M$7)*$W$11</f>
        <v>2.6113589999999998</v>
      </c>
      <c r="O21" s="952">
        <v>0.68903999999999999</v>
      </c>
      <c r="P21" s="964">
        <f t="shared" si="4"/>
        <v>2.286279</v>
      </c>
      <c r="Q21" s="999">
        <f>N21+O21*$W$11</f>
        <v>3.3003989999999996</v>
      </c>
      <c r="R21" s="998">
        <v>1.2474000000000003</v>
      </c>
      <c r="S21" s="964">
        <f t="shared" si="5"/>
        <v>2.8446389999999999</v>
      </c>
      <c r="T21" s="997">
        <f>N21+R21*$W$11</f>
        <v>3.8587590000000001</v>
      </c>
      <c r="U21" s="962">
        <f t="shared" si="6"/>
        <v>343.78667999999999</v>
      </c>
      <c r="V21" s="978"/>
      <c r="W21" s="978"/>
      <c r="X21" s="976"/>
      <c r="Y21" s="976"/>
    </row>
    <row r="22" spans="1:25" s="975" customFormat="1" ht="16.5" customHeight="1" thickBot="1">
      <c r="A22" s="1022"/>
      <c r="B22" s="980">
        <v>678</v>
      </c>
      <c r="C22" s="960">
        <v>15</v>
      </c>
      <c r="D22" s="959">
        <v>2</v>
      </c>
      <c r="E22" s="958">
        <f t="shared" si="0"/>
        <v>0.65103999999999995</v>
      </c>
      <c r="F22" s="957">
        <v>1</v>
      </c>
      <c r="G22" s="956" t="str">
        <f t="shared" si="1"/>
        <v>152</v>
      </c>
      <c r="H22" s="955">
        <v>2.41</v>
      </c>
      <c r="I22" s="954">
        <v>1.47</v>
      </c>
      <c r="J22" s="954">
        <v>3.0599999999999996</v>
      </c>
      <c r="K22" s="973">
        <f t="shared" si="2"/>
        <v>4.5299999999999994</v>
      </c>
      <c r="L22" s="952"/>
      <c r="M22" s="951">
        <f t="shared" si="3"/>
        <v>1.8815055999999999</v>
      </c>
      <c r="N22" s="963">
        <f>((F22*(1-$N$2)+K22+$N$3)*E22*$M$7)*$W$11</f>
        <v>3.2617103999999997</v>
      </c>
      <c r="O22" s="952">
        <v>0.7128000000000001</v>
      </c>
      <c r="P22" s="964">
        <f t="shared" si="4"/>
        <v>2.5943056000000002</v>
      </c>
      <c r="Q22" s="999">
        <f>N22+O22*$W$11</f>
        <v>3.9745103999999998</v>
      </c>
      <c r="R22" s="998">
        <v>1.2474000000000003</v>
      </c>
      <c r="S22" s="964">
        <f t="shared" si="5"/>
        <v>3.1289056000000004</v>
      </c>
      <c r="T22" s="997">
        <f>N22+R22*$W$11</f>
        <v>4.5091104</v>
      </c>
      <c r="U22" s="944">
        <f t="shared" si="6"/>
        <v>441.40511999999995</v>
      </c>
      <c r="V22" s="978"/>
      <c r="W22" s="978"/>
      <c r="X22" s="976"/>
      <c r="Y22" s="976"/>
    </row>
    <row r="23" spans="1:25" s="975" customFormat="1" ht="16.5" customHeight="1">
      <c r="A23" s="1022"/>
      <c r="B23" s="996">
        <v>678</v>
      </c>
      <c r="C23" s="971">
        <v>16</v>
      </c>
      <c r="D23" s="970">
        <v>1</v>
      </c>
      <c r="E23" s="969">
        <f t="shared" si="0"/>
        <v>0.37559999999999999</v>
      </c>
      <c r="F23" s="957">
        <v>1</v>
      </c>
      <c r="G23" s="956" t="str">
        <f t="shared" si="1"/>
        <v>161</v>
      </c>
      <c r="H23" s="955">
        <v>2.7199999999999998</v>
      </c>
      <c r="I23" s="954">
        <v>1.2000000000000002</v>
      </c>
      <c r="J23" s="954">
        <v>3.5199999999999996</v>
      </c>
      <c r="K23" s="973">
        <f t="shared" si="2"/>
        <v>4.72</v>
      </c>
      <c r="L23" s="952"/>
      <c r="M23" s="988">
        <f t="shared" si="3"/>
        <v>1.2019199999999999</v>
      </c>
      <c r="N23" s="982"/>
      <c r="O23" s="987">
        <v>0.68903999999999999</v>
      </c>
      <c r="P23" s="983">
        <f t="shared" si="4"/>
        <v>1.8909599999999998</v>
      </c>
      <c r="Q23" s="1002"/>
      <c r="R23" s="1001">
        <v>1.2474000000000003</v>
      </c>
      <c r="S23" s="983">
        <f t="shared" si="5"/>
        <v>2.4493200000000002</v>
      </c>
      <c r="T23" s="1000"/>
      <c r="U23" s="981">
        <f t="shared" si="6"/>
        <v>254.6568</v>
      </c>
      <c r="V23" s="978"/>
      <c r="W23" s="978"/>
      <c r="X23" s="976"/>
      <c r="Y23" s="976"/>
    </row>
    <row r="24" spans="1:25" s="975" customFormat="1" ht="16.5" customHeight="1">
      <c r="A24" s="1022"/>
      <c r="B24" s="996">
        <v>678</v>
      </c>
      <c r="C24" s="971">
        <v>16</v>
      </c>
      <c r="D24" s="970">
        <v>1.2</v>
      </c>
      <c r="E24" s="969">
        <f t="shared" si="0"/>
        <v>0.44471040000000006</v>
      </c>
      <c r="F24" s="957">
        <v>1</v>
      </c>
      <c r="G24" s="956" t="str">
        <f t="shared" si="1"/>
        <v>161,2</v>
      </c>
      <c r="H24" s="955">
        <v>2.6999999999999997</v>
      </c>
      <c r="I24" s="954">
        <v>1.2000000000000002</v>
      </c>
      <c r="J24" s="954">
        <v>3.4999999999999996</v>
      </c>
      <c r="K24" s="973">
        <f t="shared" si="2"/>
        <v>4.6999999999999993</v>
      </c>
      <c r="L24" s="952"/>
      <c r="M24" s="968">
        <f t="shared" si="3"/>
        <v>1.414179072</v>
      </c>
      <c r="N24" s="963"/>
      <c r="O24" s="952">
        <v>0.68903999999999999</v>
      </c>
      <c r="P24" s="964">
        <f t="shared" si="4"/>
        <v>2.1032190719999999</v>
      </c>
      <c r="Q24" s="999"/>
      <c r="R24" s="998">
        <v>1.2474000000000003</v>
      </c>
      <c r="S24" s="964">
        <f t="shared" si="5"/>
        <v>2.6615790720000003</v>
      </c>
      <c r="T24" s="997"/>
      <c r="U24" s="962">
        <f t="shared" si="6"/>
        <v>301.51365120000003</v>
      </c>
      <c r="V24" s="978"/>
      <c r="W24" s="978"/>
      <c r="X24" s="976"/>
      <c r="Y24" s="976"/>
    </row>
    <row r="25" spans="1:25" s="975" customFormat="1" ht="16.5" customHeight="1">
      <c r="A25" s="1022"/>
      <c r="B25" s="996">
        <v>678</v>
      </c>
      <c r="C25" s="971">
        <v>16</v>
      </c>
      <c r="D25" s="970">
        <v>1.5</v>
      </c>
      <c r="E25" s="969">
        <f t="shared" si="0"/>
        <v>0.54461999999999999</v>
      </c>
      <c r="F25" s="957">
        <v>1</v>
      </c>
      <c r="G25" s="956" t="str">
        <f t="shared" si="1"/>
        <v>161,5</v>
      </c>
      <c r="H25" s="955">
        <v>2.6399999999999997</v>
      </c>
      <c r="I25" s="954">
        <v>1.2000000000000002</v>
      </c>
      <c r="J25" s="954">
        <v>3.44</v>
      </c>
      <c r="K25" s="973">
        <f t="shared" si="2"/>
        <v>4.6400000000000006</v>
      </c>
      <c r="L25" s="952"/>
      <c r="M25" s="968">
        <f t="shared" si="3"/>
        <v>1.6992143999999998</v>
      </c>
      <c r="N25" s="963">
        <f>((F25*(1-$N$2)+K25+$N$3)*E25*$M$7)*$W$11</f>
        <v>2.7884544000000004</v>
      </c>
      <c r="O25" s="952">
        <v>0.68903999999999999</v>
      </c>
      <c r="P25" s="964">
        <f t="shared" si="4"/>
        <v>2.3882543999999997</v>
      </c>
      <c r="Q25" s="999">
        <f>N25+O25*$W$11</f>
        <v>3.4774944000000003</v>
      </c>
      <c r="R25" s="998">
        <v>1.2474000000000003</v>
      </c>
      <c r="S25" s="964">
        <f t="shared" si="5"/>
        <v>2.9466144000000001</v>
      </c>
      <c r="T25" s="997">
        <f>N25+R25*$W$11</f>
        <v>4.0358544000000007</v>
      </c>
      <c r="U25" s="962">
        <f t="shared" si="6"/>
        <v>369.25236000000001</v>
      </c>
      <c r="V25" s="978"/>
      <c r="W25" s="978"/>
      <c r="X25" s="976"/>
      <c r="Y25" s="976"/>
    </row>
    <row r="26" spans="1:25" s="975" customFormat="1" ht="16.5" customHeight="1" thickBot="1">
      <c r="A26" s="1021"/>
      <c r="B26" s="980">
        <v>678</v>
      </c>
      <c r="C26" s="960">
        <v>16</v>
      </c>
      <c r="D26" s="959">
        <v>2</v>
      </c>
      <c r="E26" s="958">
        <f t="shared" si="0"/>
        <v>0.70111999999999997</v>
      </c>
      <c r="F26" s="957">
        <v>1</v>
      </c>
      <c r="G26" s="956" t="str">
        <f t="shared" si="1"/>
        <v>162</v>
      </c>
      <c r="H26" s="955">
        <v>2.38</v>
      </c>
      <c r="I26" s="954">
        <v>1.47</v>
      </c>
      <c r="J26" s="954">
        <v>3.0299999999999994</v>
      </c>
      <c r="K26" s="973">
        <f t="shared" si="2"/>
        <v>4.4999999999999991</v>
      </c>
      <c r="L26" s="952"/>
      <c r="M26" s="951">
        <f t="shared" si="3"/>
        <v>2.0052032</v>
      </c>
      <c r="N26" s="945">
        <f>((F26*(1-$N$2)+K26+$N$3)*E26*$M$7)*$W$11</f>
        <v>3.4915775999999989</v>
      </c>
      <c r="O26" s="979">
        <v>0.7128000000000001</v>
      </c>
      <c r="P26" s="946">
        <f t="shared" si="4"/>
        <v>2.7180032000000001</v>
      </c>
      <c r="Q26" s="995">
        <f>N26+O26*$W$11</f>
        <v>4.204377599999999</v>
      </c>
      <c r="R26" s="994">
        <v>1.2474000000000003</v>
      </c>
      <c r="S26" s="946">
        <f t="shared" si="5"/>
        <v>3.2526032000000002</v>
      </c>
      <c r="T26" s="993">
        <f>N26+R26*$W$11</f>
        <v>4.7389775999999992</v>
      </c>
      <c r="U26" s="944">
        <f t="shared" si="6"/>
        <v>475.35935999999998</v>
      </c>
      <c r="V26" s="978"/>
      <c r="W26" s="978"/>
      <c r="X26" s="976"/>
      <c r="Y26" s="976"/>
    </row>
    <row r="27" spans="1:25" s="975" customFormat="1" ht="16.5" customHeight="1">
      <c r="A27" s="1627" t="s">
        <v>633</v>
      </c>
      <c r="B27" s="972">
        <v>678</v>
      </c>
      <c r="C27" s="971">
        <v>17.2</v>
      </c>
      <c r="D27" s="970">
        <v>1.5</v>
      </c>
      <c r="E27" s="969">
        <f t="shared" si="0"/>
        <v>0.58969199999999988</v>
      </c>
      <c r="F27" s="957">
        <v>1</v>
      </c>
      <c r="G27" s="956" t="str">
        <f t="shared" si="1"/>
        <v>17,21,5</v>
      </c>
      <c r="H27" s="955">
        <v>2.59</v>
      </c>
      <c r="I27" s="954">
        <v>1.2000000000000002</v>
      </c>
      <c r="J27" s="954">
        <v>3.3899999999999997</v>
      </c>
      <c r="K27" s="973">
        <f t="shared" si="2"/>
        <v>4.59</v>
      </c>
      <c r="L27" s="952"/>
      <c r="M27" s="968">
        <f t="shared" si="3"/>
        <v>1.8103544399999996</v>
      </c>
      <c r="N27" s="963">
        <f>((F27*(1-$N$2)+K27+$N$3)*E27*$M$7)*$W$11</f>
        <v>2.9897384399999996</v>
      </c>
      <c r="O27" s="952">
        <v>0.68903999999999999</v>
      </c>
      <c r="P27" s="964">
        <f t="shared" si="4"/>
        <v>2.4993944399999997</v>
      </c>
      <c r="Q27" s="999">
        <f>N27+O27*$W$11</f>
        <v>3.6787784399999994</v>
      </c>
      <c r="R27" s="998">
        <v>1.2474000000000003</v>
      </c>
      <c r="S27" s="964">
        <f t="shared" si="5"/>
        <v>3.0577544400000001</v>
      </c>
      <c r="T27" s="997">
        <f>N27+R27*$W$11</f>
        <v>4.2371384399999998</v>
      </c>
      <c r="U27" s="962">
        <f t="shared" si="6"/>
        <v>399.81117599999993</v>
      </c>
      <c r="V27" s="978"/>
      <c r="W27" s="978"/>
      <c r="X27" s="976"/>
      <c r="Y27" s="976"/>
    </row>
    <row r="28" spans="1:25" s="975" customFormat="1" ht="16.5" customHeight="1">
      <c r="A28" s="1627"/>
      <c r="B28" s="972">
        <v>678</v>
      </c>
      <c r="C28" s="971">
        <v>17.2</v>
      </c>
      <c r="D28" s="970">
        <v>2</v>
      </c>
      <c r="E28" s="969">
        <f t="shared" si="0"/>
        <v>0.761216</v>
      </c>
      <c r="F28" s="957">
        <v>1</v>
      </c>
      <c r="G28" s="956" t="str">
        <f t="shared" si="1"/>
        <v>17,22</v>
      </c>
      <c r="H28" s="955">
        <v>2.3199999999999998</v>
      </c>
      <c r="I28" s="954">
        <v>1.47</v>
      </c>
      <c r="J28" s="954">
        <v>2.9699999999999998</v>
      </c>
      <c r="K28" s="973">
        <f t="shared" si="2"/>
        <v>4.4399999999999995</v>
      </c>
      <c r="L28" s="952"/>
      <c r="M28" s="968">
        <f t="shared" si="3"/>
        <v>2.1314047999999999</v>
      </c>
      <c r="N28" s="963">
        <f>((F28*(1-$N$2)+K28+$N$3)*E28*$M$7)*$W$11</f>
        <v>3.7451827199999999</v>
      </c>
      <c r="O28" s="952">
        <v>0.7128000000000001</v>
      </c>
      <c r="P28" s="964">
        <f t="shared" si="4"/>
        <v>2.8442048</v>
      </c>
      <c r="Q28" s="999">
        <f>N28+O28*$W$11</f>
        <v>4.4579827200000004</v>
      </c>
      <c r="R28" s="998">
        <v>1.2474000000000003</v>
      </c>
      <c r="S28" s="964">
        <f t="shared" si="5"/>
        <v>3.3788048000000002</v>
      </c>
      <c r="T28" s="997">
        <f>N28+R28*$W$11</f>
        <v>4.9925827199999997</v>
      </c>
      <c r="U28" s="962">
        <f t="shared" si="6"/>
        <v>516.10444800000005</v>
      </c>
      <c r="V28" s="978"/>
      <c r="W28" s="978"/>
      <c r="X28" s="976"/>
      <c r="Y28" s="976"/>
    </row>
    <row r="29" spans="1:25" s="975" customFormat="1" ht="16.5" customHeight="1" thickBot="1">
      <c r="A29" s="1628"/>
      <c r="B29" s="961">
        <v>678</v>
      </c>
      <c r="C29" s="960">
        <v>17.2</v>
      </c>
      <c r="D29" s="959">
        <v>2.5</v>
      </c>
      <c r="E29" s="958">
        <f t="shared" si="0"/>
        <v>0.92022000000000004</v>
      </c>
      <c r="F29" s="957">
        <v>1</v>
      </c>
      <c r="G29" s="956" t="str">
        <f t="shared" si="1"/>
        <v>17,22,5</v>
      </c>
      <c r="H29" s="955">
        <v>2.4</v>
      </c>
      <c r="I29" s="954">
        <v>1.3</v>
      </c>
      <c r="J29" s="954">
        <v>3.2</v>
      </c>
      <c r="K29" s="973">
        <f t="shared" si="2"/>
        <v>4.5</v>
      </c>
      <c r="L29" s="952"/>
      <c r="M29" s="951">
        <f t="shared" si="3"/>
        <v>2.6502336</v>
      </c>
      <c r="N29" s="963">
        <f>((F29*(1-$N$2)+K29+$N$3)*E29*$M$7)*$W$11</f>
        <v>4.582695600000001</v>
      </c>
      <c r="O29" s="952">
        <v>0.71</v>
      </c>
      <c r="P29" s="964">
        <f t="shared" si="4"/>
        <v>3.3602335999999999</v>
      </c>
      <c r="Q29" s="999">
        <f>N29+O29*$W$11</f>
        <v>5.2926956000000009</v>
      </c>
      <c r="R29" s="998">
        <v>1.79</v>
      </c>
      <c r="S29" s="964">
        <f t="shared" si="5"/>
        <v>4.4402336</v>
      </c>
      <c r="T29" s="997">
        <f>N29+R29*$W$11</f>
        <v>6.372695600000001</v>
      </c>
      <c r="U29" s="944">
        <f t="shared" si="6"/>
        <v>623.90916000000004</v>
      </c>
      <c r="V29" s="978"/>
      <c r="W29" s="978"/>
      <c r="X29" s="976"/>
      <c r="Y29" s="976"/>
    </row>
    <row r="30" spans="1:25" s="975" customFormat="1" ht="16.5" customHeight="1">
      <c r="A30" s="1022"/>
      <c r="B30" s="996">
        <v>678</v>
      </c>
      <c r="C30" s="971">
        <v>18</v>
      </c>
      <c r="D30" s="970">
        <v>1</v>
      </c>
      <c r="E30" s="969">
        <f t="shared" si="0"/>
        <v>0.42568</v>
      </c>
      <c r="F30" s="957">
        <v>1</v>
      </c>
      <c r="G30" s="956" t="str">
        <f t="shared" si="1"/>
        <v>181</v>
      </c>
      <c r="H30" s="955">
        <v>2.6599999999999997</v>
      </c>
      <c r="I30" s="954">
        <v>1.2000000000000002</v>
      </c>
      <c r="J30" s="954">
        <v>3.4599999999999995</v>
      </c>
      <c r="K30" s="973">
        <f t="shared" si="2"/>
        <v>4.66</v>
      </c>
      <c r="L30" s="952"/>
      <c r="M30" s="988">
        <f t="shared" si="3"/>
        <v>1.3366351999999999</v>
      </c>
      <c r="N30" s="982"/>
      <c r="O30" s="987">
        <v>0.68903999999999999</v>
      </c>
      <c r="P30" s="983">
        <f t="shared" si="4"/>
        <v>2.0256751999999998</v>
      </c>
      <c r="Q30" s="1002"/>
      <c r="R30" s="1001">
        <v>1.2474000000000003</v>
      </c>
      <c r="S30" s="983">
        <f t="shared" si="5"/>
        <v>2.5840352000000002</v>
      </c>
      <c r="T30" s="1000"/>
      <c r="U30" s="981">
        <f t="shared" si="6"/>
        <v>288.61104</v>
      </c>
      <c r="V30" s="978"/>
      <c r="W30" s="978"/>
      <c r="X30" s="976"/>
      <c r="Y30" s="976"/>
    </row>
    <row r="31" spans="1:25" s="975" customFormat="1" ht="16.5" customHeight="1">
      <c r="A31" s="1022"/>
      <c r="B31" s="996">
        <v>678</v>
      </c>
      <c r="C31" s="971">
        <v>18</v>
      </c>
      <c r="D31" s="970">
        <v>1.2</v>
      </c>
      <c r="E31" s="969">
        <f t="shared" si="0"/>
        <v>0.50480639999999999</v>
      </c>
      <c r="F31" s="957">
        <v>1</v>
      </c>
      <c r="G31" s="956" t="str">
        <f t="shared" si="1"/>
        <v>181,2</v>
      </c>
      <c r="H31" s="955">
        <v>2.63</v>
      </c>
      <c r="I31" s="954">
        <v>1.2000000000000002</v>
      </c>
      <c r="J31" s="954">
        <v>3.4299999999999997</v>
      </c>
      <c r="K31" s="973">
        <f t="shared" si="2"/>
        <v>4.63</v>
      </c>
      <c r="L31" s="952"/>
      <c r="M31" s="968">
        <f t="shared" si="3"/>
        <v>1.5699479039999999</v>
      </c>
      <c r="N31" s="963"/>
      <c r="O31" s="952">
        <v>0.68903999999999999</v>
      </c>
      <c r="P31" s="964">
        <f t="shared" si="4"/>
        <v>2.258987904</v>
      </c>
      <c r="Q31" s="999"/>
      <c r="R31" s="998">
        <v>1.2474000000000003</v>
      </c>
      <c r="S31" s="964">
        <f t="shared" si="5"/>
        <v>2.817347904</v>
      </c>
      <c r="T31" s="997"/>
      <c r="U31" s="962">
        <f t="shared" si="6"/>
        <v>342.25873919999998</v>
      </c>
      <c r="V31" s="978"/>
      <c r="W31" s="978"/>
      <c r="X31" s="976"/>
      <c r="Y31" s="976"/>
    </row>
    <row r="32" spans="1:25" s="975" customFormat="1" ht="16.5" customHeight="1">
      <c r="A32" s="1022"/>
      <c r="B32" s="996">
        <v>678</v>
      </c>
      <c r="C32" s="971">
        <v>18</v>
      </c>
      <c r="D32" s="970">
        <v>1.5</v>
      </c>
      <c r="E32" s="969">
        <f t="shared" si="0"/>
        <v>0.61973999999999996</v>
      </c>
      <c r="F32" s="957">
        <v>1</v>
      </c>
      <c r="G32" s="956" t="str">
        <f t="shared" si="1"/>
        <v>181,5</v>
      </c>
      <c r="H32" s="955">
        <v>2.5799999999999996</v>
      </c>
      <c r="I32" s="954">
        <v>1.2000000000000002</v>
      </c>
      <c r="J32" s="954">
        <v>3.3799999999999994</v>
      </c>
      <c r="K32" s="973">
        <f t="shared" si="2"/>
        <v>4.58</v>
      </c>
      <c r="L32" s="952"/>
      <c r="M32" s="968">
        <f t="shared" si="3"/>
        <v>1.8964043999999995</v>
      </c>
      <c r="N32" s="963">
        <f>((F32*(1-$N$2)+K32+$N$3)*E32*$M$7)*$W$11</f>
        <v>3.1358844000000001</v>
      </c>
      <c r="O32" s="952">
        <v>0.68903999999999999</v>
      </c>
      <c r="P32" s="964">
        <f t="shared" si="4"/>
        <v>2.5854443999999996</v>
      </c>
      <c r="Q32" s="999">
        <f>N32+O32*$W$11</f>
        <v>3.8249244</v>
      </c>
      <c r="R32" s="998">
        <v>1.2474000000000003</v>
      </c>
      <c r="S32" s="964">
        <f t="shared" si="5"/>
        <v>3.1438043999999996</v>
      </c>
      <c r="T32" s="997">
        <f>N32+R32*$W$11</f>
        <v>4.3832844000000009</v>
      </c>
      <c r="U32" s="962">
        <f t="shared" si="6"/>
        <v>420.18371999999999</v>
      </c>
      <c r="V32" s="978"/>
      <c r="W32" s="978"/>
      <c r="X32" s="976"/>
      <c r="Y32" s="976"/>
    </row>
    <row r="33" spans="1:25" s="975" customFormat="1" ht="16.5" customHeight="1" thickBot="1">
      <c r="A33" s="1022"/>
      <c r="B33" s="996">
        <v>678</v>
      </c>
      <c r="C33" s="971">
        <v>18</v>
      </c>
      <c r="D33" s="970">
        <v>2</v>
      </c>
      <c r="E33" s="969">
        <f t="shared" si="0"/>
        <v>0.80127999999999999</v>
      </c>
      <c r="F33" s="957">
        <v>1</v>
      </c>
      <c r="G33" s="956" t="str">
        <f t="shared" si="1"/>
        <v>182</v>
      </c>
      <c r="H33" s="955">
        <v>2.31</v>
      </c>
      <c r="I33" s="954">
        <v>1.47</v>
      </c>
      <c r="J33" s="954">
        <v>2.96</v>
      </c>
      <c r="K33" s="973">
        <f t="shared" si="2"/>
        <v>4.43</v>
      </c>
      <c r="L33" s="952"/>
      <c r="M33" s="951">
        <f t="shared" si="3"/>
        <v>2.2355711999999999</v>
      </c>
      <c r="N33" s="963">
        <f>((F33*(1-$N$2)+K33+$N$3)*E33*$M$7)*$W$11</f>
        <v>3.9342847999999999</v>
      </c>
      <c r="O33" s="979">
        <v>0.7128000000000001</v>
      </c>
      <c r="P33" s="946">
        <f t="shared" si="4"/>
        <v>2.9483712</v>
      </c>
      <c r="Q33" s="995">
        <f>N33+O33*$W$11</f>
        <v>4.6470848</v>
      </c>
      <c r="R33" s="994">
        <v>1.2474000000000003</v>
      </c>
      <c r="S33" s="946">
        <f t="shared" si="5"/>
        <v>3.4829712000000002</v>
      </c>
      <c r="T33" s="993">
        <f>N33+R33*$W$11</f>
        <v>5.1816848000000002</v>
      </c>
      <c r="U33" s="944">
        <f t="shared" si="6"/>
        <v>543.26783999999998</v>
      </c>
      <c r="V33" s="978"/>
      <c r="W33" s="978"/>
      <c r="X33" s="976"/>
      <c r="Y33" s="976"/>
    </row>
    <row r="34" spans="1:25" s="975" customFormat="1" ht="16.5" customHeight="1">
      <c r="A34" s="1022"/>
      <c r="B34" s="992">
        <v>678</v>
      </c>
      <c r="C34" s="991">
        <v>19</v>
      </c>
      <c r="D34" s="990">
        <v>1</v>
      </c>
      <c r="E34" s="989">
        <f t="shared" si="0"/>
        <v>0.45072000000000001</v>
      </c>
      <c r="F34" s="957">
        <v>1</v>
      </c>
      <c r="G34" s="956" t="str">
        <f t="shared" si="1"/>
        <v>191</v>
      </c>
      <c r="H34" s="955">
        <v>2.6599999999999997</v>
      </c>
      <c r="I34" s="954">
        <v>1.2000000000000002</v>
      </c>
      <c r="J34" s="954">
        <v>3.4599999999999995</v>
      </c>
      <c r="K34" s="973">
        <f t="shared" si="2"/>
        <v>4.66</v>
      </c>
      <c r="L34" s="952"/>
      <c r="M34" s="988">
        <f t="shared" si="3"/>
        <v>1.4152608</v>
      </c>
      <c r="N34" s="982"/>
      <c r="O34" s="952">
        <v>0.68903999999999999</v>
      </c>
      <c r="P34" s="964">
        <f t="shared" si="4"/>
        <v>2.1043007999999999</v>
      </c>
      <c r="Q34" s="999"/>
      <c r="R34" s="998">
        <v>1.2474000000000003</v>
      </c>
      <c r="S34" s="964">
        <f t="shared" si="5"/>
        <v>2.6626608000000003</v>
      </c>
      <c r="T34" s="997"/>
      <c r="U34" s="981">
        <f t="shared" si="6"/>
        <v>305.58816000000002</v>
      </c>
      <c r="V34" s="978"/>
      <c r="W34" s="978"/>
      <c r="X34" s="976"/>
      <c r="Y34" s="976"/>
    </row>
    <row r="35" spans="1:25" s="975" customFormat="1" ht="16.5" customHeight="1">
      <c r="A35" s="1022"/>
      <c r="B35" s="996">
        <v>678</v>
      </c>
      <c r="C35" s="971">
        <v>19</v>
      </c>
      <c r="D35" s="970">
        <v>1.2</v>
      </c>
      <c r="E35" s="969">
        <f t="shared" si="0"/>
        <v>0.53485439999999995</v>
      </c>
      <c r="F35" s="957">
        <v>1</v>
      </c>
      <c r="G35" s="956" t="str">
        <f t="shared" si="1"/>
        <v>191,2</v>
      </c>
      <c r="H35" s="955">
        <v>2.63</v>
      </c>
      <c r="I35" s="954">
        <v>1.2000000000000002</v>
      </c>
      <c r="J35" s="954">
        <v>3.4299999999999997</v>
      </c>
      <c r="K35" s="973">
        <f t="shared" si="2"/>
        <v>4.63</v>
      </c>
      <c r="L35" s="952"/>
      <c r="M35" s="968">
        <f t="shared" si="3"/>
        <v>1.6633971839999997</v>
      </c>
      <c r="N35" s="963"/>
      <c r="O35" s="952">
        <v>0.68903999999999999</v>
      </c>
      <c r="P35" s="964">
        <f t="shared" si="4"/>
        <v>2.3524371839999998</v>
      </c>
      <c r="Q35" s="999"/>
      <c r="R35" s="998">
        <v>1.2474000000000003</v>
      </c>
      <c r="S35" s="964">
        <f t="shared" si="5"/>
        <v>2.9107971839999998</v>
      </c>
      <c r="T35" s="997"/>
      <c r="U35" s="962">
        <f t="shared" si="6"/>
        <v>362.63128319999998</v>
      </c>
      <c r="V35" s="978"/>
      <c r="W35" s="978"/>
      <c r="X35" s="976"/>
      <c r="Y35" s="976"/>
    </row>
    <row r="36" spans="1:25" s="975" customFormat="1" ht="16.5" customHeight="1" thickBot="1">
      <c r="A36" s="1029"/>
      <c r="B36" s="961">
        <v>678</v>
      </c>
      <c r="C36" s="960">
        <v>19</v>
      </c>
      <c r="D36" s="959">
        <v>1.5</v>
      </c>
      <c r="E36" s="958">
        <f t="shared" si="0"/>
        <v>0.6573</v>
      </c>
      <c r="F36" s="957">
        <v>1</v>
      </c>
      <c r="G36" s="956" t="str">
        <f t="shared" si="1"/>
        <v>191,5</v>
      </c>
      <c r="H36" s="955">
        <v>2.5799999999999996</v>
      </c>
      <c r="I36" s="954">
        <v>1.2000000000000002</v>
      </c>
      <c r="J36" s="954">
        <v>3.3799999999999994</v>
      </c>
      <c r="K36" s="973">
        <f t="shared" si="2"/>
        <v>4.58</v>
      </c>
      <c r="L36" s="952"/>
      <c r="M36" s="968">
        <f t="shared" si="3"/>
        <v>2.0113379999999998</v>
      </c>
      <c r="N36" s="963">
        <f>((F36*(1-$N$2)+K36+$N$3)*E36*$M$7)*$W$11</f>
        <v>3.3259380000000003</v>
      </c>
      <c r="O36" s="952">
        <v>0.68903999999999999</v>
      </c>
      <c r="P36" s="964">
        <f t="shared" si="4"/>
        <v>2.7003779999999997</v>
      </c>
      <c r="Q36" s="999">
        <f>N36+O36*$W$11</f>
        <v>4.0149780000000002</v>
      </c>
      <c r="R36" s="998">
        <v>1.2474000000000003</v>
      </c>
      <c r="S36" s="964">
        <f t="shared" si="5"/>
        <v>3.2587380000000001</v>
      </c>
      <c r="T36" s="997">
        <f>N36+R36*$W$11</f>
        <v>4.5733380000000006</v>
      </c>
      <c r="U36" s="962">
        <f t="shared" si="6"/>
        <v>445.64940000000001</v>
      </c>
      <c r="V36" s="978"/>
      <c r="W36" s="978"/>
      <c r="X36" s="976"/>
      <c r="Y36" s="976"/>
    </row>
    <row r="37" spans="1:25" s="975" customFormat="1" ht="16.5" customHeight="1">
      <c r="A37" s="1022"/>
      <c r="B37" s="996">
        <v>678</v>
      </c>
      <c r="C37" s="971">
        <v>20</v>
      </c>
      <c r="D37" s="970">
        <v>1</v>
      </c>
      <c r="E37" s="969">
        <f t="shared" si="0"/>
        <v>0.47576000000000002</v>
      </c>
      <c r="F37" s="957">
        <v>1</v>
      </c>
      <c r="G37" s="956" t="str">
        <f t="shared" si="1"/>
        <v>201</v>
      </c>
      <c r="H37" s="955">
        <v>2.63</v>
      </c>
      <c r="I37" s="954">
        <v>1.2000000000000002</v>
      </c>
      <c r="J37" s="954">
        <v>3.4299999999999997</v>
      </c>
      <c r="K37" s="973">
        <f t="shared" si="2"/>
        <v>4.63</v>
      </c>
      <c r="L37" s="952"/>
      <c r="M37" s="988">
        <f t="shared" si="3"/>
        <v>1.4796136</v>
      </c>
      <c r="N37" s="982"/>
      <c r="O37" s="987">
        <v>0.68903999999999999</v>
      </c>
      <c r="P37" s="983">
        <f t="shared" si="4"/>
        <v>2.1686535999999998</v>
      </c>
      <c r="Q37" s="1002"/>
      <c r="R37" s="1001">
        <v>1.2474000000000003</v>
      </c>
      <c r="S37" s="983">
        <f t="shared" si="5"/>
        <v>2.7270136000000003</v>
      </c>
      <c r="T37" s="1000"/>
      <c r="U37" s="981">
        <f t="shared" si="6"/>
        <v>322.56528000000003</v>
      </c>
      <c r="V37" s="978"/>
      <c r="W37" s="978"/>
      <c r="X37" s="976"/>
      <c r="Y37" s="976"/>
    </row>
    <row r="38" spans="1:25" s="975" customFormat="1" ht="16.5" customHeight="1">
      <c r="A38" s="1022"/>
      <c r="B38" s="996">
        <v>678</v>
      </c>
      <c r="C38" s="971">
        <v>20</v>
      </c>
      <c r="D38" s="970">
        <v>1.2</v>
      </c>
      <c r="E38" s="969">
        <f t="shared" si="0"/>
        <v>0.56490239999999992</v>
      </c>
      <c r="F38" s="957">
        <v>1</v>
      </c>
      <c r="G38" s="956" t="str">
        <f t="shared" si="1"/>
        <v>201,2</v>
      </c>
      <c r="H38" s="955">
        <v>2.61</v>
      </c>
      <c r="I38" s="954">
        <v>1.2000000000000002</v>
      </c>
      <c r="J38" s="954">
        <v>3.4099999999999997</v>
      </c>
      <c r="K38" s="973">
        <f t="shared" si="2"/>
        <v>4.6099999999999994</v>
      </c>
      <c r="L38" s="952"/>
      <c r="M38" s="968">
        <f t="shared" si="3"/>
        <v>1.7455484159999997</v>
      </c>
      <c r="N38" s="963"/>
      <c r="O38" s="952">
        <v>0.68903999999999999</v>
      </c>
      <c r="P38" s="964">
        <f t="shared" si="4"/>
        <v>2.4345884159999995</v>
      </c>
      <c r="Q38" s="999"/>
      <c r="R38" s="998">
        <v>1.2474000000000003</v>
      </c>
      <c r="S38" s="964">
        <f t="shared" si="5"/>
        <v>2.9929484159999999</v>
      </c>
      <c r="T38" s="997"/>
      <c r="U38" s="962">
        <f t="shared" si="6"/>
        <v>383.00382719999993</v>
      </c>
      <c r="V38" s="978"/>
      <c r="W38" s="978"/>
      <c r="X38" s="976"/>
      <c r="Y38" s="976"/>
    </row>
    <row r="39" spans="1:25" s="975" customFormat="1" ht="16.5" customHeight="1">
      <c r="A39" s="1022"/>
      <c r="B39" s="996">
        <v>678</v>
      </c>
      <c r="C39" s="971">
        <v>20</v>
      </c>
      <c r="D39" s="970">
        <v>1.5</v>
      </c>
      <c r="E39" s="969">
        <f t="shared" si="0"/>
        <v>0.69486000000000003</v>
      </c>
      <c r="F39" s="957">
        <v>1</v>
      </c>
      <c r="G39" s="956" t="str">
        <f t="shared" si="1"/>
        <v>201,5</v>
      </c>
      <c r="H39" s="955">
        <v>2.5599999999999996</v>
      </c>
      <c r="I39" s="954">
        <v>1.2000000000000002</v>
      </c>
      <c r="J39" s="954">
        <v>3.3599999999999994</v>
      </c>
      <c r="K39" s="973">
        <f t="shared" si="2"/>
        <v>4.5599999999999996</v>
      </c>
      <c r="L39" s="952"/>
      <c r="M39" s="968">
        <f t="shared" si="3"/>
        <v>2.1123743999999998</v>
      </c>
      <c r="N39" s="963">
        <f>((F39*(1-$N$2)+K39+$N$3)*E39*$M$7)*$W$11</f>
        <v>3.5020943999999994</v>
      </c>
      <c r="O39" s="952">
        <v>0.68903999999999999</v>
      </c>
      <c r="P39" s="964">
        <f t="shared" si="4"/>
        <v>2.8014143999999996</v>
      </c>
      <c r="Q39" s="999">
        <f>N39+O39*$W$11</f>
        <v>4.1911343999999993</v>
      </c>
      <c r="R39" s="998">
        <v>1.2474000000000003</v>
      </c>
      <c r="S39" s="964">
        <f t="shared" si="5"/>
        <v>3.3597744</v>
      </c>
      <c r="T39" s="997">
        <f>N39+R39*$W$11</f>
        <v>4.7494943999999997</v>
      </c>
      <c r="U39" s="962">
        <f t="shared" si="6"/>
        <v>471.11508000000003</v>
      </c>
      <c r="V39" s="978"/>
      <c r="W39" s="978"/>
      <c r="X39" s="976"/>
      <c r="Y39" s="976"/>
    </row>
    <row r="40" spans="1:25" s="975" customFormat="1" ht="16.5" customHeight="1">
      <c r="A40" s="1022"/>
      <c r="B40" s="996">
        <v>678</v>
      </c>
      <c r="C40" s="971">
        <v>20</v>
      </c>
      <c r="D40" s="970">
        <v>2</v>
      </c>
      <c r="E40" s="969">
        <f t="shared" si="0"/>
        <v>0.90144000000000002</v>
      </c>
      <c r="F40" s="957">
        <v>1</v>
      </c>
      <c r="G40" s="956" t="str">
        <f t="shared" si="1"/>
        <v>202</v>
      </c>
      <c r="H40" s="955">
        <v>2.29</v>
      </c>
      <c r="I40" s="954">
        <v>1.47</v>
      </c>
      <c r="J40" s="954">
        <v>2.94</v>
      </c>
      <c r="K40" s="973">
        <f t="shared" si="2"/>
        <v>4.41</v>
      </c>
      <c r="L40" s="952"/>
      <c r="M40" s="968">
        <f t="shared" si="3"/>
        <v>2.4969888</v>
      </c>
      <c r="N40" s="963">
        <f>((F40*(1-$N$2)+K40+$N$3)*E40*$M$7)*$W$11</f>
        <v>4.4080416000000007</v>
      </c>
      <c r="O40" s="952">
        <v>0.7128000000000001</v>
      </c>
      <c r="P40" s="964">
        <f t="shared" si="4"/>
        <v>3.2097888000000001</v>
      </c>
      <c r="Q40" s="999">
        <f>N40+O40*$W$11</f>
        <v>5.1208416000000003</v>
      </c>
      <c r="R40" s="998">
        <v>1.2474000000000003</v>
      </c>
      <c r="S40" s="964">
        <f t="shared" si="5"/>
        <v>3.7443888000000003</v>
      </c>
      <c r="T40" s="997">
        <f>N40+R40*$W$11</f>
        <v>5.6554416000000014</v>
      </c>
      <c r="U40" s="962">
        <f t="shared" si="6"/>
        <v>611.17632000000003</v>
      </c>
      <c r="V40" s="978"/>
      <c r="W40" s="978"/>
      <c r="X40" s="976"/>
      <c r="Y40" s="976"/>
    </row>
    <row r="41" spans="1:25" s="975" customFormat="1" ht="16.5" customHeight="1">
      <c r="A41" s="1022"/>
      <c r="B41" s="996">
        <v>678</v>
      </c>
      <c r="C41" s="971">
        <v>20</v>
      </c>
      <c r="D41" s="970">
        <v>2.5</v>
      </c>
      <c r="E41" s="969">
        <f t="shared" si="0"/>
        <v>1.0954999999999999</v>
      </c>
      <c r="F41" s="957">
        <v>1</v>
      </c>
      <c r="G41" s="956" t="str">
        <f t="shared" si="1"/>
        <v>202,5</v>
      </c>
      <c r="H41" s="955">
        <v>2.35</v>
      </c>
      <c r="I41" s="954">
        <v>1.3</v>
      </c>
      <c r="J41" s="954">
        <v>3.15</v>
      </c>
      <c r="K41" s="973">
        <f t="shared" si="2"/>
        <v>4.45</v>
      </c>
      <c r="L41" s="952"/>
      <c r="M41" s="968">
        <f t="shared" si="3"/>
        <v>3.1002649999999998</v>
      </c>
      <c r="N41" s="963"/>
      <c r="O41" s="952">
        <v>0.9</v>
      </c>
      <c r="P41" s="964">
        <f t="shared" si="4"/>
        <v>4.0002649999999997</v>
      </c>
      <c r="Q41" s="999"/>
      <c r="R41" s="998">
        <v>1.79</v>
      </c>
      <c r="S41" s="964">
        <f t="shared" si="5"/>
        <v>4.8902649999999994</v>
      </c>
      <c r="T41" s="997"/>
      <c r="U41" s="962">
        <f t="shared" si="6"/>
        <v>742.74899999999991</v>
      </c>
      <c r="V41" s="978"/>
      <c r="W41" s="978"/>
      <c r="X41" s="976"/>
      <c r="Y41" s="976"/>
    </row>
    <row r="42" spans="1:25" s="975" customFormat="1" ht="16.5" customHeight="1" thickBot="1">
      <c r="A42" s="1021"/>
      <c r="B42" s="961">
        <v>678</v>
      </c>
      <c r="C42" s="960">
        <v>20</v>
      </c>
      <c r="D42" s="959">
        <v>3</v>
      </c>
      <c r="E42" s="958">
        <f t="shared" si="0"/>
        <v>1.27704</v>
      </c>
      <c r="F42" s="957">
        <v>1</v>
      </c>
      <c r="G42" s="956" t="str">
        <f t="shared" si="1"/>
        <v>203</v>
      </c>
      <c r="H42" s="955">
        <v>2.4</v>
      </c>
      <c r="I42" s="954">
        <v>1.2</v>
      </c>
      <c r="J42" s="954">
        <v>3.2</v>
      </c>
      <c r="K42" s="973">
        <f t="shared" si="2"/>
        <v>4.4000000000000004</v>
      </c>
      <c r="L42" s="952"/>
      <c r="M42" s="951">
        <f t="shared" si="3"/>
        <v>3.6778751999999999</v>
      </c>
      <c r="N42" s="945"/>
      <c r="O42" s="979">
        <v>0.9</v>
      </c>
      <c r="P42" s="946">
        <f t="shared" si="4"/>
        <v>4.5778752000000003</v>
      </c>
      <c r="Q42" s="995"/>
      <c r="R42" s="1028">
        <v>1.79</v>
      </c>
      <c r="S42" s="946">
        <f t="shared" si="5"/>
        <v>5.4678751999999999</v>
      </c>
      <c r="T42" s="993"/>
      <c r="U42" s="944">
        <f t="shared" si="6"/>
        <v>865.83312000000001</v>
      </c>
      <c r="V42" s="978"/>
      <c r="W42" s="978"/>
      <c r="X42" s="976"/>
      <c r="Y42" s="976"/>
    </row>
    <row r="43" spans="1:25" s="975" customFormat="1" ht="16.5" customHeight="1">
      <c r="A43" s="1627" t="s">
        <v>634</v>
      </c>
      <c r="B43" s="972">
        <v>678</v>
      </c>
      <c r="C43" s="971">
        <v>21.3</v>
      </c>
      <c r="D43" s="970">
        <v>1.5</v>
      </c>
      <c r="E43" s="969">
        <f t="shared" si="0"/>
        <v>0.74368800000000002</v>
      </c>
      <c r="F43" s="957">
        <v>1</v>
      </c>
      <c r="G43" s="956" t="str">
        <f t="shared" si="1"/>
        <v>21,31,5</v>
      </c>
      <c r="H43" s="955">
        <v>2.5399999999999996</v>
      </c>
      <c r="I43" s="954">
        <v>1.2000000000000002</v>
      </c>
      <c r="J43" s="954">
        <v>3.3399999999999994</v>
      </c>
      <c r="K43" s="973">
        <f t="shared" si="2"/>
        <v>4.5399999999999991</v>
      </c>
      <c r="L43" s="952"/>
      <c r="M43" s="968">
        <f t="shared" si="3"/>
        <v>2.2459377599999999</v>
      </c>
      <c r="N43" s="963">
        <f>((F43*(1-$N$2)+K43+$N$3)*E43*$M$7)*$W$11</f>
        <v>3.7333137599999997</v>
      </c>
      <c r="O43" s="952">
        <v>0.68903999999999999</v>
      </c>
      <c r="P43" s="964">
        <f t="shared" si="4"/>
        <v>2.9349777599999998</v>
      </c>
      <c r="Q43" s="999">
        <f>N43+O43*$W$11</f>
        <v>4.42235376</v>
      </c>
      <c r="R43" s="998">
        <v>1.2474000000000003</v>
      </c>
      <c r="S43" s="964">
        <f t="shared" si="5"/>
        <v>3.4933377600000002</v>
      </c>
      <c r="T43" s="997">
        <f>N43+R43*$W$11</f>
        <v>4.9807137600000004</v>
      </c>
      <c r="U43" s="962">
        <f t="shared" si="6"/>
        <v>504.22046399999999</v>
      </c>
      <c r="V43" s="978"/>
      <c r="W43" s="978"/>
      <c r="X43" s="976"/>
      <c r="Y43" s="976"/>
    </row>
    <row r="44" spans="1:25" s="975" customFormat="1" ht="16.5" customHeight="1">
      <c r="A44" s="1627"/>
      <c r="B44" s="972">
        <v>678</v>
      </c>
      <c r="C44" s="971">
        <v>21.3</v>
      </c>
      <c r="D44" s="970">
        <v>2</v>
      </c>
      <c r="E44" s="969">
        <f t="shared" si="0"/>
        <v>0.96654400000000007</v>
      </c>
      <c r="F44" s="957">
        <v>1</v>
      </c>
      <c r="G44" s="956" t="str">
        <f t="shared" si="1"/>
        <v>21,32</v>
      </c>
      <c r="H44" s="955">
        <v>2.2799999999999998</v>
      </c>
      <c r="I44" s="954">
        <v>1.47</v>
      </c>
      <c r="J44" s="954">
        <v>2.9299999999999993</v>
      </c>
      <c r="K44" s="973">
        <f t="shared" si="2"/>
        <v>4.3999999999999995</v>
      </c>
      <c r="L44" s="952"/>
      <c r="M44" s="968">
        <f t="shared" si="3"/>
        <v>2.6676614399999998</v>
      </c>
      <c r="N44" s="963">
        <f>((F44*(1-$N$2)+K44+$N$3)*E44*$M$7)*$W$11</f>
        <v>4.7167347199999989</v>
      </c>
      <c r="O44" s="952">
        <v>0.7365600000000001</v>
      </c>
      <c r="P44" s="964">
        <f t="shared" si="4"/>
        <v>3.4042214399999997</v>
      </c>
      <c r="Q44" s="999">
        <f>N44+O44*$W$11</f>
        <v>5.4532947199999988</v>
      </c>
      <c r="R44" s="998">
        <v>1.2474000000000003</v>
      </c>
      <c r="S44" s="964">
        <f t="shared" si="5"/>
        <v>3.9150614400000001</v>
      </c>
      <c r="T44" s="997">
        <f>N44+R44*$W$11</f>
        <v>5.9641347199999988</v>
      </c>
      <c r="U44" s="962">
        <f t="shared" si="6"/>
        <v>655.31683200000009</v>
      </c>
      <c r="V44" s="978"/>
      <c r="W44" s="978"/>
      <c r="X44" s="976"/>
      <c r="Y44" s="976"/>
    </row>
    <row r="45" spans="1:25" s="975" customFormat="1" ht="16.5" customHeight="1">
      <c r="A45" s="1627"/>
      <c r="B45" s="972">
        <v>678</v>
      </c>
      <c r="C45" s="971">
        <v>21.3</v>
      </c>
      <c r="D45" s="970">
        <v>2.5</v>
      </c>
      <c r="E45" s="969">
        <f t="shared" ref="E45:E76" si="7">(C45-D45)*D45*0.02504</f>
        <v>1.1768799999999999</v>
      </c>
      <c r="F45" s="957">
        <v>1</v>
      </c>
      <c r="G45" s="956" t="str">
        <f t="shared" ref="G45:G76" si="8">CONCATENATE(C45,D45)</f>
        <v>21,32,5</v>
      </c>
      <c r="H45" s="955">
        <v>2.2799999999999998</v>
      </c>
      <c r="I45" s="954">
        <v>1.3</v>
      </c>
      <c r="J45" s="954">
        <v>2.88</v>
      </c>
      <c r="K45" s="973">
        <f t="shared" ref="K45:K76" si="9">I45+J45</f>
        <v>4.18</v>
      </c>
      <c r="L45" s="952"/>
      <c r="M45" s="968">
        <f t="shared" ref="M45:M76" si="10">((F45*(1-$M$2)+H45+$M$3)*E45*$M$7)*$W$11</f>
        <v>3.2481887999999994</v>
      </c>
      <c r="N45" s="963">
        <f>((F45*(1-$N$2)+K45+$N$3)*E45*$M$7)*$W$11</f>
        <v>5.4842607999999995</v>
      </c>
      <c r="O45" s="952">
        <v>0.85536000000000012</v>
      </c>
      <c r="P45" s="964">
        <f t="shared" ref="P45:P76" si="11">M45+O45*$W$11</f>
        <v>4.1035487999999996</v>
      </c>
      <c r="Q45" s="999">
        <f>N45+O45*$W$11</f>
        <v>6.3396207999999996</v>
      </c>
      <c r="R45" s="998">
        <v>1.7226000000000001</v>
      </c>
      <c r="S45" s="964">
        <f t="shared" ref="S45:S76" si="12">M45+R45*$W$11</f>
        <v>4.9707887999999993</v>
      </c>
      <c r="T45" s="997">
        <f>N45+R45*$W$11</f>
        <v>7.2068607999999994</v>
      </c>
      <c r="U45" s="962">
        <f t="shared" ref="U45:U76" si="13">E45*B45</f>
        <v>797.92463999999995</v>
      </c>
      <c r="V45" s="977"/>
      <c r="W45" s="977"/>
      <c r="X45" s="976"/>
      <c r="Y45" s="976"/>
    </row>
    <row r="46" spans="1:25" s="975" customFormat="1" ht="16.5" customHeight="1" thickBot="1">
      <c r="A46" s="1628"/>
      <c r="B46" s="961">
        <v>678</v>
      </c>
      <c r="C46" s="960">
        <v>21.3</v>
      </c>
      <c r="D46" s="959">
        <v>3</v>
      </c>
      <c r="E46" s="958">
        <f t="shared" si="7"/>
        <v>1.3746960000000001</v>
      </c>
      <c r="F46" s="957">
        <v>1</v>
      </c>
      <c r="G46" s="956" t="str">
        <f t="shared" si="8"/>
        <v>21,33</v>
      </c>
      <c r="H46" s="955">
        <v>2.33</v>
      </c>
      <c r="I46" s="954">
        <v>1.2000000000000002</v>
      </c>
      <c r="J46" s="954">
        <v>3.03</v>
      </c>
      <c r="K46" s="973">
        <f t="shared" si="9"/>
        <v>4.2300000000000004</v>
      </c>
      <c r="L46" s="1026"/>
      <c r="M46" s="951">
        <f t="shared" si="10"/>
        <v>3.8628957600000007</v>
      </c>
      <c r="N46" s="963"/>
      <c r="O46" s="952">
        <v>0.90288000000000013</v>
      </c>
      <c r="P46" s="964">
        <f t="shared" si="11"/>
        <v>4.7657757600000004</v>
      </c>
      <c r="Q46" s="999"/>
      <c r="R46" s="998">
        <v>1.7938800000000001</v>
      </c>
      <c r="S46" s="964">
        <f t="shared" si="12"/>
        <v>5.6567757600000004</v>
      </c>
      <c r="T46" s="997"/>
      <c r="U46" s="944">
        <f t="shared" si="13"/>
        <v>932.04388800000015</v>
      </c>
      <c r="V46" s="978"/>
      <c r="W46" s="978"/>
      <c r="X46" s="976"/>
      <c r="Y46" s="976"/>
    </row>
    <row r="47" spans="1:25" s="975" customFormat="1" ht="16.5" customHeight="1">
      <c r="A47" s="1027"/>
      <c r="B47" s="992">
        <v>678</v>
      </c>
      <c r="C47" s="991">
        <v>22</v>
      </c>
      <c r="D47" s="990">
        <v>1</v>
      </c>
      <c r="E47" s="989">
        <f t="shared" si="7"/>
        <v>0.52583999999999997</v>
      </c>
      <c r="F47" s="957">
        <v>1</v>
      </c>
      <c r="G47" s="956" t="str">
        <f t="shared" si="8"/>
        <v>221</v>
      </c>
      <c r="H47" s="955">
        <v>2.61</v>
      </c>
      <c r="I47" s="954">
        <v>1.2000000000000002</v>
      </c>
      <c r="J47" s="954">
        <v>3.4099999999999997</v>
      </c>
      <c r="K47" s="973">
        <f t="shared" si="9"/>
        <v>4.6099999999999994</v>
      </c>
      <c r="L47" s="952"/>
      <c r="M47" s="988">
        <f t="shared" si="10"/>
        <v>1.6248455999999998</v>
      </c>
      <c r="N47" s="982"/>
      <c r="O47" s="987">
        <v>0.68903999999999999</v>
      </c>
      <c r="P47" s="983">
        <f t="shared" si="11"/>
        <v>2.3138855999999999</v>
      </c>
      <c r="Q47" s="1002"/>
      <c r="R47" s="1001">
        <v>1.2474000000000003</v>
      </c>
      <c r="S47" s="983">
        <f t="shared" si="12"/>
        <v>2.8722456000000003</v>
      </c>
      <c r="T47" s="1000"/>
      <c r="U47" s="981">
        <f t="shared" si="13"/>
        <v>356.51952</v>
      </c>
      <c r="V47" s="978"/>
      <c r="W47" s="978"/>
      <c r="X47" s="976"/>
      <c r="Y47" s="976"/>
    </row>
    <row r="48" spans="1:25" s="975" customFormat="1" ht="16.5" customHeight="1">
      <c r="A48" s="1027"/>
      <c r="B48" s="996">
        <v>678</v>
      </c>
      <c r="C48" s="971">
        <v>22</v>
      </c>
      <c r="D48" s="970">
        <v>1.2</v>
      </c>
      <c r="E48" s="969">
        <f t="shared" si="7"/>
        <v>0.62499840000000007</v>
      </c>
      <c r="F48" s="957">
        <v>1</v>
      </c>
      <c r="G48" s="956" t="str">
        <f t="shared" si="8"/>
        <v>221,2</v>
      </c>
      <c r="H48" s="955">
        <v>2.59</v>
      </c>
      <c r="I48" s="954">
        <v>1.2000000000000002</v>
      </c>
      <c r="J48" s="954">
        <v>3.3899999999999997</v>
      </c>
      <c r="K48" s="973">
        <f t="shared" si="9"/>
        <v>4.59</v>
      </c>
      <c r="L48" s="952"/>
      <c r="M48" s="968">
        <f t="shared" si="10"/>
        <v>1.9187450880000001</v>
      </c>
      <c r="N48" s="963"/>
      <c r="O48" s="952">
        <v>0.68903999999999999</v>
      </c>
      <c r="P48" s="964">
        <f t="shared" si="11"/>
        <v>2.607785088</v>
      </c>
      <c r="Q48" s="999"/>
      <c r="R48" s="998">
        <v>1.2474000000000003</v>
      </c>
      <c r="S48" s="964">
        <f t="shared" si="12"/>
        <v>3.1661450880000004</v>
      </c>
      <c r="T48" s="997"/>
      <c r="U48" s="962">
        <f t="shared" si="13"/>
        <v>423.74891520000006</v>
      </c>
      <c r="V48" s="978"/>
      <c r="W48" s="978"/>
      <c r="X48" s="976"/>
      <c r="Y48" s="976"/>
    </row>
    <row r="49" spans="1:25" s="975" customFormat="1" ht="16.5" customHeight="1">
      <c r="A49" s="1027"/>
      <c r="B49" s="996">
        <v>678</v>
      </c>
      <c r="C49" s="971">
        <v>22</v>
      </c>
      <c r="D49" s="970">
        <v>1.5</v>
      </c>
      <c r="E49" s="969">
        <f t="shared" si="7"/>
        <v>0.76998</v>
      </c>
      <c r="F49" s="957">
        <v>1</v>
      </c>
      <c r="G49" s="956" t="str">
        <f t="shared" si="8"/>
        <v>221,5</v>
      </c>
      <c r="H49" s="955">
        <v>2.5399999999999996</v>
      </c>
      <c r="I49" s="954">
        <v>1.2000000000000002</v>
      </c>
      <c r="J49" s="954">
        <v>3.34</v>
      </c>
      <c r="K49" s="973">
        <f t="shared" si="9"/>
        <v>4.54</v>
      </c>
      <c r="L49" s="952"/>
      <c r="M49" s="968">
        <f t="shared" si="10"/>
        <v>2.3253395999999995</v>
      </c>
      <c r="N49" s="963">
        <f>((F49*(1-$N$2)+K49+$N$3)*E49*$M$7)*$W$11</f>
        <v>3.8652995999999997</v>
      </c>
      <c r="O49" s="952">
        <v>0.68903999999999999</v>
      </c>
      <c r="P49" s="964">
        <f t="shared" si="11"/>
        <v>3.0143795999999994</v>
      </c>
      <c r="Q49" s="999">
        <f>N49+O49*$W$11</f>
        <v>4.5543395999999996</v>
      </c>
      <c r="R49" s="998">
        <v>1.2474000000000003</v>
      </c>
      <c r="S49" s="964">
        <f t="shared" si="12"/>
        <v>3.5727395999999998</v>
      </c>
      <c r="T49" s="997">
        <f>N49+R49*$W$11</f>
        <v>5.1126996</v>
      </c>
      <c r="U49" s="962">
        <f t="shared" si="13"/>
        <v>522.04643999999996</v>
      </c>
      <c r="V49" s="978"/>
      <c r="W49" s="978"/>
      <c r="X49" s="976"/>
      <c r="Y49" s="976"/>
    </row>
    <row r="50" spans="1:25" s="975" customFormat="1" ht="16.5" customHeight="1" thickBot="1">
      <c r="A50" s="1027"/>
      <c r="B50" s="980">
        <v>678</v>
      </c>
      <c r="C50" s="960">
        <v>22</v>
      </c>
      <c r="D50" s="959">
        <v>2</v>
      </c>
      <c r="E50" s="958">
        <f t="shared" si="7"/>
        <v>1.0016</v>
      </c>
      <c r="F50" s="957">
        <v>1</v>
      </c>
      <c r="G50" s="956" t="str">
        <f t="shared" si="8"/>
        <v>222</v>
      </c>
      <c r="H50" s="955">
        <v>2.27</v>
      </c>
      <c r="I50" s="954">
        <v>1.47</v>
      </c>
      <c r="J50" s="954">
        <v>2.92</v>
      </c>
      <c r="K50" s="973">
        <f t="shared" si="9"/>
        <v>4.3899999999999997</v>
      </c>
      <c r="L50" s="1026"/>
      <c r="M50" s="951">
        <f t="shared" si="10"/>
        <v>2.7544</v>
      </c>
      <c r="N50" s="945">
        <f>((F50*(1-$N$2)+K50+$N$3)*E50*$M$7)*$W$11</f>
        <v>4.8777919999999995</v>
      </c>
      <c r="O50" s="979">
        <v>0.74844000000000011</v>
      </c>
      <c r="P50" s="946">
        <f t="shared" si="11"/>
        <v>3.50284</v>
      </c>
      <c r="Q50" s="995">
        <f>N50+O50*$W$11</f>
        <v>5.6262319999999999</v>
      </c>
      <c r="R50" s="994">
        <v>1.2474000000000003</v>
      </c>
      <c r="S50" s="946">
        <f t="shared" si="12"/>
        <v>4.0018000000000002</v>
      </c>
      <c r="T50" s="993">
        <f>N50+R50*$W$11</f>
        <v>6.1251920000000002</v>
      </c>
      <c r="U50" s="944">
        <f t="shared" si="13"/>
        <v>679.08480000000009</v>
      </c>
      <c r="V50" s="978"/>
      <c r="W50" s="978"/>
      <c r="X50" s="976"/>
      <c r="Y50" s="976"/>
    </row>
    <row r="51" spans="1:25" s="975" customFormat="1" ht="16.5" customHeight="1">
      <c r="A51" s="1022"/>
      <c r="B51" s="996">
        <v>678</v>
      </c>
      <c r="C51" s="971">
        <v>23</v>
      </c>
      <c r="D51" s="970">
        <v>1.5</v>
      </c>
      <c r="E51" s="969">
        <f t="shared" si="7"/>
        <v>0.80754000000000004</v>
      </c>
      <c r="F51" s="957">
        <v>1</v>
      </c>
      <c r="G51" s="956" t="str">
        <f t="shared" si="8"/>
        <v>231,5</v>
      </c>
      <c r="H51" s="955">
        <v>2.6</v>
      </c>
      <c r="I51" s="954">
        <v>1.2</v>
      </c>
      <c r="J51" s="954">
        <v>3.4</v>
      </c>
      <c r="K51" s="973">
        <f t="shared" si="9"/>
        <v>4.5999999999999996</v>
      </c>
      <c r="L51" s="952"/>
      <c r="M51" s="988">
        <f t="shared" si="10"/>
        <v>2.4872232000000003</v>
      </c>
      <c r="N51" s="963">
        <f>((F51*(1-$N$2)+K51+$N$3)*E51*$M$7)*$W$11</f>
        <v>4.1023032000000006</v>
      </c>
      <c r="O51" s="952">
        <v>0.71</v>
      </c>
      <c r="P51" s="964">
        <f t="shared" si="11"/>
        <v>3.1972232000000003</v>
      </c>
      <c r="Q51" s="999">
        <f>N51+O51*$W$11</f>
        <v>4.8123032000000006</v>
      </c>
      <c r="R51" s="998">
        <v>1.25</v>
      </c>
      <c r="S51" s="964">
        <f t="shared" si="12"/>
        <v>3.7372232000000003</v>
      </c>
      <c r="T51" s="982">
        <f>N51+R51*$W$11</f>
        <v>5.3523032000000006</v>
      </c>
      <c r="U51" s="981">
        <f t="shared" si="13"/>
        <v>547.51211999999998</v>
      </c>
      <c r="V51" s="978"/>
      <c r="W51" s="978"/>
      <c r="X51" s="976"/>
      <c r="Y51" s="976"/>
    </row>
    <row r="52" spans="1:25" s="975" customFormat="1" ht="16.5" customHeight="1" thickBot="1">
      <c r="A52" s="1022"/>
      <c r="B52" s="996">
        <v>678</v>
      </c>
      <c r="C52" s="971">
        <v>23</v>
      </c>
      <c r="D52" s="970">
        <v>2</v>
      </c>
      <c r="E52" s="969">
        <f t="shared" si="7"/>
        <v>1.0516799999999999</v>
      </c>
      <c r="F52" s="957">
        <v>1</v>
      </c>
      <c r="G52" s="956" t="str">
        <f t="shared" si="8"/>
        <v>232</v>
      </c>
      <c r="H52" s="955">
        <v>2.4500000000000002</v>
      </c>
      <c r="I52" s="954">
        <v>1.47</v>
      </c>
      <c r="J52" s="954">
        <v>3.25</v>
      </c>
      <c r="K52" s="973">
        <f t="shared" si="9"/>
        <v>4.72</v>
      </c>
      <c r="L52" s="952"/>
      <c r="M52" s="951">
        <f t="shared" si="10"/>
        <v>3.0814224000000001</v>
      </c>
      <c r="N52" s="963">
        <f>((F52*(1-$N$2)+K52+$N$3)*E52*$M$7)*$W$11</f>
        <v>5.4687359999999989</v>
      </c>
      <c r="O52" s="952">
        <v>0.82</v>
      </c>
      <c r="P52" s="964">
        <f t="shared" si="11"/>
        <v>3.9014224</v>
      </c>
      <c r="Q52" s="999"/>
      <c r="R52" s="998">
        <v>1.25</v>
      </c>
      <c r="S52" s="964">
        <f t="shared" si="12"/>
        <v>4.3314224000000001</v>
      </c>
      <c r="T52" s="963"/>
      <c r="U52" s="944">
        <f t="shared" si="13"/>
        <v>713.03904</v>
      </c>
      <c r="V52" s="978"/>
      <c r="W52" s="978"/>
      <c r="X52" s="976"/>
      <c r="Y52" s="976"/>
    </row>
    <row r="53" spans="1:25" s="975" customFormat="1" ht="16.5" customHeight="1">
      <c r="A53" s="1022"/>
      <c r="B53" s="992">
        <v>678</v>
      </c>
      <c r="C53" s="991">
        <v>25</v>
      </c>
      <c r="D53" s="990">
        <v>1</v>
      </c>
      <c r="E53" s="989">
        <f t="shared" si="7"/>
        <v>0.60095999999999994</v>
      </c>
      <c r="F53" s="957">
        <v>1</v>
      </c>
      <c r="G53" s="956" t="str">
        <f t="shared" si="8"/>
        <v>251</v>
      </c>
      <c r="H53" s="955">
        <v>2.61</v>
      </c>
      <c r="I53" s="954">
        <v>1.2000000000000002</v>
      </c>
      <c r="J53" s="954">
        <v>3.4099999999999997</v>
      </c>
      <c r="K53" s="973">
        <f t="shared" si="9"/>
        <v>4.6099999999999994</v>
      </c>
      <c r="L53" s="952"/>
      <c r="M53" s="988">
        <f t="shared" si="10"/>
        <v>1.8569663999999997</v>
      </c>
      <c r="N53" s="982"/>
      <c r="O53" s="987">
        <v>0.7128000000000001</v>
      </c>
      <c r="P53" s="983">
        <f t="shared" si="11"/>
        <v>2.5697663999999998</v>
      </c>
      <c r="Q53" s="1002"/>
      <c r="R53" s="1001">
        <v>1.2474000000000003</v>
      </c>
      <c r="S53" s="983">
        <f t="shared" si="12"/>
        <v>3.1043664</v>
      </c>
      <c r="T53" s="1000"/>
      <c r="U53" s="981">
        <f t="shared" si="13"/>
        <v>407.45087999999998</v>
      </c>
      <c r="V53" s="978"/>
      <c r="W53" s="978"/>
      <c r="X53" s="976"/>
      <c r="Y53" s="976"/>
    </row>
    <row r="54" spans="1:25" s="975" customFormat="1" ht="16.5" customHeight="1">
      <c r="A54" s="1022"/>
      <c r="B54" s="996">
        <v>678</v>
      </c>
      <c r="C54" s="971">
        <v>25</v>
      </c>
      <c r="D54" s="970">
        <v>1.2</v>
      </c>
      <c r="E54" s="969">
        <f t="shared" si="7"/>
        <v>0.71514239999999996</v>
      </c>
      <c r="F54" s="957">
        <v>1</v>
      </c>
      <c r="G54" s="956" t="str">
        <f t="shared" si="8"/>
        <v>251,2</v>
      </c>
      <c r="H54" s="955">
        <v>2.59</v>
      </c>
      <c r="I54" s="954">
        <v>1.2000000000000002</v>
      </c>
      <c r="J54" s="954">
        <v>3.3899999999999997</v>
      </c>
      <c r="K54" s="973">
        <f t="shared" si="9"/>
        <v>4.59</v>
      </c>
      <c r="L54" s="952"/>
      <c r="M54" s="968">
        <f t="shared" si="10"/>
        <v>2.1954871679999997</v>
      </c>
      <c r="N54" s="963"/>
      <c r="O54" s="952">
        <v>0.7128000000000001</v>
      </c>
      <c r="P54" s="964">
        <f t="shared" si="11"/>
        <v>2.9082871679999998</v>
      </c>
      <c r="Q54" s="999"/>
      <c r="R54" s="998">
        <v>1.2474000000000003</v>
      </c>
      <c r="S54" s="964">
        <f t="shared" si="12"/>
        <v>3.4428871679999999</v>
      </c>
      <c r="T54" s="997"/>
      <c r="U54" s="962">
        <f t="shared" si="13"/>
        <v>484.86654719999996</v>
      </c>
      <c r="V54" s="978"/>
      <c r="W54" s="978"/>
      <c r="X54" s="976"/>
      <c r="Y54" s="976"/>
    </row>
    <row r="55" spans="1:25" s="975" customFormat="1" ht="16.5" customHeight="1">
      <c r="A55" s="1022"/>
      <c r="B55" s="996">
        <v>678</v>
      </c>
      <c r="C55" s="971">
        <v>25</v>
      </c>
      <c r="D55" s="970">
        <v>1.5</v>
      </c>
      <c r="E55" s="969">
        <f t="shared" si="7"/>
        <v>0.88266</v>
      </c>
      <c r="F55" s="957">
        <v>1</v>
      </c>
      <c r="G55" s="956" t="str">
        <f t="shared" si="8"/>
        <v>251,5</v>
      </c>
      <c r="H55" s="955">
        <v>2.5399999999999996</v>
      </c>
      <c r="I55" s="954">
        <v>1.2000000000000002</v>
      </c>
      <c r="J55" s="954">
        <v>3.34</v>
      </c>
      <c r="K55" s="973">
        <f t="shared" si="9"/>
        <v>4.54</v>
      </c>
      <c r="L55" s="952"/>
      <c r="M55" s="968">
        <f t="shared" si="10"/>
        <v>2.6656331999999998</v>
      </c>
      <c r="N55" s="963">
        <f>((F55*(1-$N$2)+K55+$N$3)*E55*$M$7)*$W$11</f>
        <v>4.4309531999999994</v>
      </c>
      <c r="O55" s="952">
        <v>0.7128000000000001</v>
      </c>
      <c r="P55" s="964">
        <f t="shared" si="11"/>
        <v>3.3784331999999999</v>
      </c>
      <c r="Q55" s="999">
        <f>N55+O55*$W$11</f>
        <v>5.143753199999999</v>
      </c>
      <c r="R55" s="998">
        <v>1.2474000000000003</v>
      </c>
      <c r="S55" s="964">
        <f t="shared" si="12"/>
        <v>3.9130332000000001</v>
      </c>
      <c r="T55" s="997">
        <f>N55+R55*$W$11</f>
        <v>5.6783532000000001</v>
      </c>
      <c r="U55" s="962">
        <f t="shared" si="13"/>
        <v>598.44348000000002</v>
      </c>
      <c r="V55" s="978"/>
      <c r="W55" s="978"/>
      <c r="X55" s="976"/>
      <c r="Y55" s="976"/>
    </row>
    <row r="56" spans="1:25" s="975" customFormat="1" ht="16.5" customHeight="1">
      <c r="A56" s="1022"/>
      <c r="B56" s="996">
        <v>678</v>
      </c>
      <c r="C56" s="971">
        <v>25</v>
      </c>
      <c r="D56" s="970">
        <v>2</v>
      </c>
      <c r="E56" s="969">
        <f t="shared" si="7"/>
        <v>1.15184</v>
      </c>
      <c r="F56" s="957">
        <v>1</v>
      </c>
      <c r="G56" s="956" t="str">
        <f t="shared" si="8"/>
        <v>252</v>
      </c>
      <c r="H56" s="955">
        <v>2.27</v>
      </c>
      <c r="I56" s="954">
        <v>1.47</v>
      </c>
      <c r="J56" s="954">
        <v>2.92</v>
      </c>
      <c r="K56" s="973">
        <f t="shared" si="9"/>
        <v>4.3899999999999997</v>
      </c>
      <c r="L56" s="952"/>
      <c r="M56" s="968">
        <f t="shared" si="10"/>
        <v>3.1675599999999999</v>
      </c>
      <c r="N56" s="963">
        <f>((F56*(1-$N$2)+K56+$N$3)*E56*$M$7)*$W$11</f>
        <v>5.609460799999999</v>
      </c>
      <c r="O56" s="952">
        <v>0.81972</v>
      </c>
      <c r="P56" s="964">
        <f t="shared" si="11"/>
        <v>3.9872800000000002</v>
      </c>
      <c r="Q56" s="999">
        <f>N56+O56*$W$11</f>
        <v>6.4291807999999993</v>
      </c>
      <c r="R56" s="998">
        <v>1.2474000000000003</v>
      </c>
      <c r="S56" s="964">
        <f t="shared" si="12"/>
        <v>4.4149600000000007</v>
      </c>
      <c r="T56" s="997">
        <f>N56+R56*$W$11</f>
        <v>6.8568607999999998</v>
      </c>
      <c r="U56" s="962">
        <f t="shared" si="13"/>
        <v>780.94751999999994</v>
      </c>
      <c r="V56" s="978"/>
      <c r="W56" s="978"/>
      <c r="X56" s="976"/>
      <c r="Y56" s="976"/>
    </row>
    <row r="57" spans="1:25" s="975" customFormat="1" ht="16.5" customHeight="1">
      <c r="A57" s="1022"/>
      <c r="B57" s="996">
        <v>474</v>
      </c>
      <c r="C57" s="971">
        <v>25</v>
      </c>
      <c r="D57" s="970">
        <v>2.5</v>
      </c>
      <c r="E57" s="969">
        <f t="shared" si="7"/>
        <v>1.4085000000000001</v>
      </c>
      <c r="F57" s="957">
        <v>1</v>
      </c>
      <c r="G57" s="956" t="str">
        <f t="shared" si="8"/>
        <v>252,5</v>
      </c>
      <c r="H57" s="955">
        <v>2.2799999999999998</v>
      </c>
      <c r="I57" s="954">
        <v>1.3</v>
      </c>
      <c r="J57" s="954">
        <v>2.8799999999999994</v>
      </c>
      <c r="K57" s="973">
        <f t="shared" si="9"/>
        <v>4.18</v>
      </c>
      <c r="L57" s="952"/>
      <c r="M57" s="968">
        <f t="shared" si="10"/>
        <v>3.8874599999999999</v>
      </c>
      <c r="N57" s="963">
        <f>((F57*(1-$N$2)+K57+$N$3)*E57*$M$7)*$W$11</f>
        <v>6.5636100000000006</v>
      </c>
      <c r="O57" s="952">
        <v>0.93852000000000013</v>
      </c>
      <c r="P57" s="964">
        <f t="shared" si="11"/>
        <v>4.8259800000000004</v>
      </c>
      <c r="Q57" s="999">
        <f>N57+O57*$W$11</f>
        <v>7.5021300000000011</v>
      </c>
      <c r="R57" s="998">
        <v>1.7226000000000001</v>
      </c>
      <c r="S57" s="964">
        <f t="shared" si="12"/>
        <v>5.6100599999999998</v>
      </c>
      <c r="T57" s="997">
        <f>N57+R57*$W$11</f>
        <v>8.2862100000000005</v>
      </c>
      <c r="U57" s="962">
        <f t="shared" si="13"/>
        <v>667.62900000000002</v>
      </c>
      <c r="V57" s="977"/>
      <c r="W57" s="977"/>
      <c r="X57" s="976"/>
      <c r="Y57" s="976"/>
    </row>
    <row r="58" spans="1:25" s="975" customFormat="1" ht="16.5" customHeight="1" thickBot="1">
      <c r="A58" s="1022"/>
      <c r="B58" s="980">
        <v>474</v>
      </c>
      <c r="C58" s="960">
        <v>25</v>
      </c>
      <c r="D58" s="959">
        <v>3</v>
      </c>
      <c r="E58" s="958">
        <f t="shared" si="7"/>
        <v>1.6526399999999999</v>
      </c>
      <c r="F58" s="957">
        <v>1</v>
      </c>
      <c r="G58" s="956" t="str">
        <f t="shared" si="8"/>
        <v>253</v>
      </c>
      <c r="H58" s="955">
        <v>2.33</v>
      </c>
      <c r="I58" s="954">
        <v>1.2000000000000002</v>
      </c>
      <c r="J58" s="954">
        <v>3.03</v>
      </c>
      <c r="K58" s="973">
        <f t="shared" si="9"/>
        <v>4.2300000000000004</v>
      </c>
      <c r="L58" s="952"/>
      <c r="M58" s="951">
        <f t="shared" si="10"/>
        <v>4.6439183999999996</v>
      </c>
      <c r="N58" s="945"/>
      <c r="O58" s="979">
        <v>1.05732</v>
      </c>
      <c r="P58" s="946">
        <f t="shared" si="11"/>
        <v>5.7012383999999994</v>
      </c>
      <c r="Q58" s="995"/>
      <c r="R58" s="994">
        <v>1.9958400000000003</v>
      </c>
      <c r="S58" s="946">
        <f t="shared" si="12"/>
        <v>6.6397583999999998</v>
      </c>
      <c r="T58" s="993"/>
      <c r="U58" s="944">
        <f t="shared" si="13"/>
        <v>783.35136</v>
      </c>
      <c r="V58" s="978"/>
      <c r="W58" s="978"/>
      <c r="X58" s="976"/>
      <c r="Y58" s="976"/>
    </row>
    <row r="59" spans="1:25" s="975" customFormat="1" ht="16.5" customHeight="1" thickBot="1">
      <c r="A59" s="1021"/>
      <c r="B59" s="1025">
        <v>678</v>
      </c>
      <c r="C59" s="1008">
        <v>25.4</v>
      </c>
      <c r="D59" s="1007">
        <v>1.5</v>
      </c>
      <c r="E59" s="1006">
        <f t="shared" si="7"/>
        <v>0.89768399999999982</v>
      </c>
      <c r="F59" s="957">
        <v>1</v>
      </c>
      <c r="G59" s="956" t="str">
        <f t="shared" si="8"/>
        <v>25,41,5</v>
      </c>
      <c r="H59" s="955">
        <v>2.5399999999999996</v>
      </c>
      <c r="I59" s="954">
        <v>1.2000000000000002</v>
      </c>
      <c r="J59" s="954">
        <v>3.34</v>
      </c>
      <c r="K59" s="973">
        <f t="shared" si="9"/>
        <v>4.54</v>
      </c>
      <c r="L59" s="952"/>
      <c r="M59" s="1005">
        <f t="shared" si="10"/>
        <v>2.7110056799999991</v>
      </c>
      <c r="N59" s="1024">
        <f>((F59*(1-$N$2)+K59+$N$3)*E59*$M$7)*$W$11</f>
        <v>4.5063736799999985</v>
      </c>
      <c r="O59" s="1016">
        <v>0.7246800000000001</v>
      </c>
      <c r="P59" s="1013">
        <f t="shared" si="11"/>
        <v>3.4356856799999993</v>
      </c>
      <c r="Q59" s="1015"/>
      <c r="R59" s="1014">
        <v>1.2474000000000003</v>
      </c>
      <c r="S59" s="1013">
        <f t="shared" si="12"/>
        <v>3.9584056799999994</v>
      </c>
      <c r="T59" s="1012"/>
      <c r="U59" s="1004">
        <f t="shared" si="13"/>
        <v>608.62975199999983</v>
      </c>
      <c r="V59" s="978"/>
      <c r="W59" s="978"/>
      <c r="X59" s="976"/>
      <c r="Y59" s="976"/>
    </row>
    <row r="60" spans="1:25" s="975" customFormat="1" ht="16.5" customHeight="1">
      <c r="A60" s="1627" t="s">
        <v>635</v>
      </c>
      <c r="B60" s="972">
        <v>678</v>
      </c>
      <c r="C60" s="971">
        <v>26.9</v>
      </c>
      <c r="D60" s="970">
        <v>1.5</v>
      </c>
      <c r="E60" s="969">
        <f t="shared" si="7"/>
        <v>0.95402399999999987</v>
      </c>
      <c r="F60" s="957">
        <v>1</v>
      </c>
      <c r="G60" s="956" t="str">
        <f t="shared" si="8"/>
        <v>26,91,5</v>
      </c>
      <c r="H60" s="955">
        <v>2.5399999999999996</v>
      </c>
      <c r="I60" s="954">
        <v>1.2000000000000002</v>
      </c>
      <c r="J60" s="954">
        <v>3.34</v>
      </c>
      <c r="K60" s="973">
        <f t="shared" si="9"/>
        <v>4.54</v>
      </c>
      <c r="L60" s="952"/>
      <c r="M60" s="968">
        <f t="shared" si="10"/>
        <v>2.881152479999999</v>
      </c>
      <c r="N60" s="963">
        <f>((F60*(1-$N$2)+K60+$N$3)*E60*$M$7)*$W$11</f>
        <v>4.789200479999999</v>
      </c>
      <c r="O60" s="952">
        <v>0.68903999999999999</v>
      </c>
      <c r="P60" s="964">
        <f t="shared" si="11"/>
        <v>3.5701924799999989</v>
      </c>
      <c r="Q60" s="999">
        <f>N60+O60*$W$11</f>
        <v>5.4782404799999993</v>
      </c>
      <c r="R60" s="998">
        <v>1.2474000000000003</v>
      </c>
      <c r="S60" s="964">
        <f t="shared" si="12"/>
        <v>4.1285524799999997</v>
      </c>
      <c r="T60" s="997">
        <f>N60+R60*$W$11</f>
        <v>6.0366004799999988</v>
      </c>
      <c r="U60" s="962">
        <f t="shared" si="13"/>
        <v>646.82827199999997</v>
      </c>
      <c r="V60" s="978"/>
      <c r="W60" s="978"/>
      <c r="X60" s="976"/>
      <c r="Y60" s="976"/>
    </row>
    <row r="61" spans="1:25" s="975" customFormat="1" ht="16.5" customHeight="1">
      <c r="A61" s="1627"/>
      <c r="B61" s="972">
        <v>678</v>
      </c>
      <c r="C61" s="971">
        <v>26.9</v>
      </c>
      <c r="D61" s="970">
        <v>2</v>
      </c>
      <c r="E61" s="969">
        <f t="shared" si="7"/>
        <v>1.2469919999999999</v>
      </c>
      <c r="F61" s="957">
        <v>1</v>
      </c>
      <c r="G61" s="956" t="str">
        <f t="shared" si="8"/>
        <v>26,92</v>
      </c>
      <c r="H61" s="955">
        <v>2.2400000000000002</v>
      </c>
      <c r="I61" s="954">
        <v>1.47</v>
      </c>
      <c r="J61" s="954">
        <v>2.8899999999999992</v>
      </c>
      <c r="K61" s="973">
        <f t="shared" si="9"/>
        <v>4.3599999999999994</v>
      </c>
      <c r="L61" s="952"/>
      <c r="M61" s="968">
        <f t="shared" si="10"/>
        <v>3.3918182400000001</v>
      </c>
      <c r="N61" s="963">
        <f>((F61*(1-$N$2)+K61+$N$3)*E61*$M$7)*$W$11</f>
        <v>6.0354412799999988</v>
      </c>
      <c r="O61" s="952">
        <v>0.79596000000000022</v>
      </c>
      <c r="P61" s="964">
        <f t="shared" si="11"/>
        <v>4.1877782400000001</v>
      </c>
      <c r="Q61" s="999">
        <f>N61+O61*$W$11</f>
        <v>6.8314012799999988</v>
      </c>
      <c r="R61" s="998">
        <v>1.2474000000000003</v>
      </c>
      <c r="S61" s="964">
        <f t="shared" si="12"/>
        <v>4.6392182399999999</v>
      </c>
      <c r="T61" s="997">
        <f>N61+R61*$W$11</f>
        <v>7.2828412799999995</v>
      </c>
      <c r="U61" s="962">
        <f t="shared" si="13"/>
        <v>845.46057599999995</v>
      </c>
      <c r="V61" s="978"/>
      <c r="W61" s="978"/>
      <c r="X61" s="976"/>
      <c r="Y61" s="976"/>
    </row>
    <row r="62" spans="1:25" s="975" customFormat="1" ht="16.5" customHeight="1">
      <c r="A62" s="1627"/>
      <c r="B62" s="972">
        <v>366</v>
      </c>
      <c r="C62" s="971">
        <v>26.9</v>
      </c>
      <c r="D62" s="970">
        <v>2.5</v>
      </c>
      <c r="E62" s="969">
        <f t="shared" si="7"/>
        <v>1.5274399999999999</v>
      </c>
      <c r="F62" s="957">
        <v>1</v>
      </c>
      <c r="G62" s="956" t="str">
        <f t="shared" si="8"/>
        <v>26,92,5</v>
      </c>
      <c r="H62" s="955">
        <v>2.2599999999999998</v>
      </c>
      <c r="I62" s="954">
        <v>1.3</v>
      </c>
      <c r="J62" s="954">
        <v>2.8599999999999994</v>
      </c>
      <c r="K62" s="973">
        <f t="shared" si="9"/>
        <v>4.1599999999999993</v>
      </c>
      <c r="L62" s="952"/>
      <c r="M62" s="968">
        <f t="shared" si="10"/>
        <v>4.1851855999999996</v>
      </c>
      <c r="N62" s="963">
        <f>((F62*(1-$N$2)+K62+$N$3)*E62*$M$7)*$W$11</f>
        <v>7.0873215999999974</v>
      </c>
      <c r="O62" s="952">
        <v>0.92664000000000013</v>
      </c>
      <c r="P62" s="964">
        <f t="shared" si="11"/>
        <v>5.1118255999999995</v>
      </c>
      <c r="Q62" s="999">
        <f>N62+O62*$W$11</f>
        <v>8.0139615999999982</v>
      </c>
      <c r="R62" s="998">
        <v>1.7226000000000001</v>
      </c>
      <c r="S62" s="964">
        <f t="shared" si="12"/>
        <v>5.9077855999999995</v>
      </c>
      <c r="T62" s="997">
        <f>N62+R62*$W$11</f>
        <v>8.8099215999999974</v>
      </c>
      <c r="U62" s="962">
        <f t="shared" si="13"/>
        <v>559.04304000000002</v>
      </c>
      <c r="V62" s="977"/>
      <c r="W62" s="977"/>
      <c r="X62" s="976"/>
      <c r="Y62" s="976"/>
    </row>
    <row r="63" spans="1:25" s="975" customFormat="1" ht="16.5" customHeight="1" thickBot="1">
      <c r="A63" s="1628"/>
      <c r="B63" s="961">
        <v>366</v>
      </c>
      <c r="C63" s="960">
        <v>26.9</v>
      </c>
      <c r="D63" s="959">
        <v>3</v>
      </c>
      <c r="E63" s="958">
        <f t="shared" si="7"/>
        <v>1.7953679999999996</v>
      </c>
      <c r="F63" s="957">
        <v>1</v>
      </c>
      <c r="G63" s="956" t="str">
        <f t="shared" si="8"/>
        <v>26,93</v>
      </c>
      <c r="H63" s="955">
        <v>2.3199999999999998</v>
      </c>
      <c r="I63" s="954">
        <v>1.2000000000000002</v>
      </c>
      <c r="J63" s="954">
        <v>3.02</v>
      </c>
      <c r="K63" s="973">
        <f t="shared" si="9"/>
        <v>4.2200000000000006</v>
      </c>
      <c r="L63" s="952"/>
      <c r="M63" s="951">
        <f t="shared" si="10"/>
        <v>5.0270303999999983</v>
      </c>
      <c r="N63" s="963"/>
      <c r="O63" s="979">
        <v>1.0692000000000002</v>
      </c>
      <c r="P63" s="946">
        <f t="shared" si="11"/>
        <v>6.0962303999999987</v>
      </c>
      <c r="Q63" s="995"/>
      <c r="R63" s="994">
        <v>2.0433600000000003</v>
      </c>
      <c r="S63" s="946">
        <f t="shared" si="12"/>
        <v>7.0703903999999991</v>
      </c>
      <c r="T63" s="993"/>
      <c r="U63" s="944">
        <f t="shared" si="13"/>
        <v>657.1046879999999</v>
      </c>
      <c r="V63" s="978"/>
      <c r="W63" s="977"/>
      <c r="X63" s="976"/>
      <c r="Y63" s="976"/>
    </row>
    <row r="64" spans="1:25" s="975" customFormat="1" ht="16.5" customHeight="1">
      <c r="A64" s="1022"/>
      <c r="B64" s="996">
        <v>366</v>
      </c>
      <c r="C64" s="971">
        <v>28</v>
      </c>
      <c r="D64" s="970">
        <v>1</v>
      </c>
      <c r="E64" s="969">
        <f t="shared" si="7"/>
        <v>0.67608000000000001</v>
      </c>
      <c r="F64" s="957">
        <v>1</v>
      </c>
      <c r="G64" s="956" t="str">
        <f t="shared" si="8"/>
        <v>281</v>
      </c>
      <c r="H64" s="955">
        <v>2.5999999999999996</v>
      </c>
      <c r="I64" s="954">
        <v>1.2000000000000002</v>
      </c>
      <c r="J64" s="954">
        <v>3.3999999999999995</v>
      </c>
      <c r="K64" s="973">
        <f t="shared" si="9"/>
        <v>4.5999999999999996</v>
      </c>
      <c r="L64" s="952"/>
      <c r="M64" s="988">
        <f t="shared" si="10"/>
        <v>2.0823263999999999</v>
      </c>
      <c r="N64" s="982"/>
      <c r="O64" s="952">
        <v>0.7128000000000001</v>
      </c>
      <c r="P64" s="983">
        <f t="shared" si="11"/>
        <v>2.7951264</v>
      </c>
      <c r="Q64" s="1002"/>
      <c r="R64" s="1001">
        <v>1.2474000000000003</v>
      </c>
      <c r="S64" s="983">
        <f t="shared" si="12"/>
        <v>3.3297264000000002</v>
      </c>
      <c r="T64" s="1000"/>
      <c r="U64" s="981">
        <f t="shared" si="13"/>
        <v>247.44528</v>
      </c>
      <c r="V64" s="978"/>
      <c r="W64" s="977"/>
      <c r="X64" s="976"/>
      <c r="Y64" s="976"/>
    </row>
    <row r="65" spans="1:25" s="975" customFormat="1" ht="16.5" customHeight="1">
      <c r="A65" s="1022"/>
      <c r="B65" s="996">
        <v>366</v>
      </c>
      <c r="C65" s="971">
        <v>28</v>
      </c>
      <c r="D65" s="970">
        <v>1.2</v>
      </c>
      <c r="E65" s="969">
        <f t="shared" si="7"/>
        <v>0.80528639999999996</v>
      </c>
      <c r="F65" s="957">
        <v>1</v>
      </c>
      <c r="G65" s="956" t="str">
        <f t="shared" si="8"/>
        <v>281,2</v>
      </c>
      <c r="H65" s="955">
        <v>2.5799999999999996</v>
      </c>
      <c r="I65" s="954">
        <v>1.2000000000000002</v>
      </c>
      <c r="J65" s="954">
        <v>3.3799999999999994</v>
      </c>
      <c r="K65" s="973">
        <f t="shared" si="9"/>
        <v>4.58</v>
      </c>
      <c r="L65" s="952"/>
      <c r="M65" s="968">
        <f t="shared" si="10"/>
        <v>2.4641763839999995</v>
      </c>
      <c r="N65" s="963"/>
      <c r="O65" s="952">
        <v>0.7128000000000001</v>
      </c>
      <c r="P65" s="964">
        <f t="shared" si="11"/>
        <v>3.1769763839999996</v>
      </c>
      <c r="Q65" s="999"/>
      <c r="R65" s="998">
        <v>1.2474000000000003</v>
      </c>
      <c r="S65" s="964">
        <f t="shared" si="12"/>
        <v>3.7115763839999998</v>
      </c>
      <c r="T65" s="997"/>
      <c r="U65" s="962">
        <f t="shared" si="13"/>
        <v>294.73482239999998</v>
      </c>
      <c r="V65" s="978"/>
      <c r="W65" s="977"/>
      <c r="X65" s="976"/>
      <c r="Y65" s="976"/>
    </row>
    <row r="66" spans="1:25" s="975" customFormat="1" ht="16.5" customHeight="1">
      <c r="A66" s="1022"/>
      <c r="B66" s="996">
        <v>366</v>
      </c>
      <c r="C66" s="971">
        <v>28</v>
      </c>
      <c r="D66" s="970">
        <v>1.5</v>
      </c>
      <c r="E66" s="969">
        <f t="shared" si="7"/>
        <v>0.99534</v>
      </c>
      <c r="F66" s="957">
        <v>1</v>
      </c>
      <c r="G66" s="956" t="str">
        <f t="shared" si="8"/>
        <v>281,5</v>
      </c>
      <c r="H66" s="955">
        <v>2.5299999999999998</v>
      </c>
      <c r="I66" s="954">
        <v>1.2000000000000002</v>
      </c>
      <c r="J66" s="954">
        <v>3.3299999999999996</v>
      </c>
      <c r="K66" s="973">
        <f t="shared" si="9"/>
        <v>4.5299999999999994</v>
      </c>
      <c r="L66" s="952"/>
      <c r="M66" s="968">
        <f t="shared" si="10"/>
        <v>2.9959734</v>
      </c>
      <c r="N66" s="963">
        <f>((F66*(1-$N$2)+K66+$N$3)*E66*$M$7)*$W$11</f>
        <v>4.9866533999999998</v>
      </c>
      <c r="O66" s="952">
        <v>0.7128000000000001</v>
      </c>
      <c r="P66" s="964">
        <f t="shared" si="11"/>
        <v>3.7087734000000001</v>
      </c>
      <c r="Q66" s="999">
        <f>N66+O66*$W$11</f>
        <v>5.6994533999999994</v>
      </c>
      <c r="R66" s="998">
        <v>1.2474000000000003</v>
      </c>
      <c r="S66" s="964">
        <f t="shared" si="12"/>
        <v>4.2433734000000003</v>
      </c>
      <c r="T66" s="997">
        <f>N66+R66*$W$11</f>
        <v>6.2340534000000005</v>
      </c>
      <c r="U66" s="962">
        <f t="shared" si="13"/>
        <v>364.29444000000001</v>
      </c>
      <c r="V66" s="978"/>
      <c r="W66" s="977"/>
      <c r="X66" s="976"/>
      <c r="Y66" s="976"/>
    </row>
    <row r="67" spans="1:25" s="975" customFormat="1" ht="16.5" customHeight="1" thickBot="1">
      <c r="A67" s="1022"/>
      <c r="B67" s="996">
        <v>366</v>
      </c>
      <c r="C67" s="971">
        <v>28</v>
      </c>
      <c r="D67" s="970">
        <v>2</v>
      </c>
      <c r="E67" s="969">
        <f t="shared" si="7"/>
        <v>1.3020799999999999</v>
      </c>
      <c r="F67" s="957">
        <v>1</v>
      </c>
      <c r="G67" s="956" t="str">
        <f t="shared" si="8"/>
        <v>282</v>
      </c>
      <c r="H67" s="955">
        <v>2.2599999999999998</v>
      </c>
      <c r="I67" s="954">
        <v>1.47</v>
      </c>
      <c r="J67" s="954">
        <v>2.9099999999999993</v>
      </c>
      <c r="K67" s="973">
        <f t="shared" si="9"/>
        <v>4.379999999999999</v>
      </c>
      <c r="L67" s="952"/>
      <c r="M67" s="968">
        <f t="shared" si="10"/>
        <v>3.5676991999999994</v>
      </c>
      <c r="N67" s="963">
        <f>((F67*(1-$N$2)+K67+$N$3)*E67*$M$7)*$W$11</f>
        <v>6.328108799999999</v>
      </c>
      <c r="O67" s="952">
        <v>0.80784000000000011</v>
      </c>
      <c r="P67" s="964">
        <f t="shared" si="11"/>
        <v>4.3755391999999995</v>
      </c>
      <c r="Q67" s="999">
        <f>N67+O67*$W$11</f>
        <v>7.1359487999999995</v>
      </c>
      <c r="R67" s="998">
        <v>1.2474000000000003</v>
      </c>
      <c r="S67" s="964">
        <f t="shared" si="12"/>
        <v>4.8150991999999997</v>
      </c>
      <c r="T67" s="997">
        <f>N67+R67*$W$11</f>
        <v>7.5755087999999997</v>
      </c>
      <c r="U67" s="962">
        <f t="shared" si="13"/>
        <v>476.56127999999995</v>
      </c>
      <c r="V67" s="978"/>
      <c r="W67" s="977"/>
      <c r="X67" s="976"/>
      <c r="Y67" s="976"/>
    </row>
    <row r="68" spans="1:25" s="975" customFormat="1" ht="16.5" customHeight="1">
      <c r="A68" s="1022"/>
      <c r="B68" s="992">
        <v>366</v>
      </c>
      <c r="C68" s="991">
        <v>30</v>
      </c>
      <c r="D68" s="990">
        <v>1</v>
      </c>
      <c r="E68" s="989">
        <f t="shared" si="7"/>
        <v>0.72616000000000003</v>
      </c>
      <c r="F68" s="957">
        <v>1</v>
      </c>
      <c r="G68" s="956" t="str">
        <f t="shared" si="8"/>
        <v>301</v>
      </c>
      <c r="H68" s="955">
        <v>2.59</v>
      </c>
      <c r="I68" s="954">
        <v>1.2000000000000002</v>
      </c>
      <c r="J68" s="954">
        <v>3.3899999999999997</v>
      </c>
      <c r="K68" s="973">
        <f t="shared" si="9"/>
        <v>4.59</v>
      </c>
      <c r="L68" s="952"/>
      <c r="M68" s="988">
        <f t="shared" si="10"/>
        <v>2.2293112000000002</v>
      </c>
      <c r="N68" s="982"/>
      <c r="O68" s="987">
        <v>0.7365600000000001</v>
      </c>
      <c r="P68" s="983">
        <f t="shared" si="11"/>
        <v>2.9658712000000005</v>
      </c>
      <c r="Q68" s="1002"/>
      <c r="R68" s="1001">
        <v>1.2474000000000003</v>
      </c>
      <c r="S68" s="983">
        <f t="shared" si="12"/>
        <v>3.4767112000000004</v>
      </c>
      <c r="T68" s="1000"/>
      <c r="U68" s="981">
        <f t="shared" si="13"/>
        <v>265.77456000000001</v>
      </c>
      <c r="V68" s="978"/>
      <c r="W68" s="977"/>
      <c r="X68" s="976"/>
      <c r="Y68" s="976"/>
    </row>
    <row r="69" spans="1:25" s="975" customFormat="1" ht="16.5" customHeight="1">
      <c r="A69" s="1022"/>
      <c r="B69" s="996">
        <v>366</v>
      </c>
      <c r="C69" s="971">
        <v>30</v>
      </c>
      <c r="D69" s="970">
        <v>1.2</v>
      </c>
      <c r="E69" s="969">
        <f t="shared" si="7"/>
        <v>0.8653824</v>
      </c>
      <c r="F69" s="957">
        <v>1</v>
      </c>
      <c r="G69" s="956" t="str">
        <f t="shared" si="8"/>
        <v>301,2</v>
      </c>
      <c r="H69" s="955">
        <v>2.57</v>
      </c>
      <c r="I69" s="954">
        <v>1.2000000000000002</v>
      </c>
      <c r="J69" s="954">
        <v>3.3699999999999997</v>
      </c>
      <c r="K69" s="973">
        <f t="shared" si="9"/>
        <v>4.57</v>
      </c>
      <c r="L69" s="952"/>
      <c r="M69" s="968">
        <f t="shared" si="10"/>
        <v>2.63941632</v>
      </c>
      <c r="N69" s="963"/>
      <c r="O69" s="952">
        <v>0.7365600000000001</v>
      </c>
      <c r="P69" s="964">
        <f t="shared" si="11"/>
        <v>3.3759763200000004</v>
      </c>
      <c r="Q69" s="999"/>
      <c r="R69" s="998">
        <v>1.2474000000000003</v>
      </c>
      <c r="S69" s="964">
        <f t="shared" si="12"/>
        <v>3.8868163200000003</v>
      </c>
      <c r="T69" s="997"/>
      <c r="U69" s="962">
        <f t="shared" si="13"/>
        <v>316.72995839999999</v>
      </c>
      <c r="V69" s="978"/>
      <c r="W69" s="977"/>
      <c r="X69" s="976"/>
      <c r="Y69" s="976"/>
    </row>
    <row r="70" spans="1:25" s="975" customFormat="1" ht="16.5" customHeight="1">
      <c r="A70" s="1022"/>
      <c r="B70" s="996">
        <v>366</v>
      </c>
      <c r="C70" s="971">
        <v>30</v>
      </c>
      <c r="D70" s="970">
        <v>1.5</v>
      </c>
      <c r="E70" s="969">
        <f t="shared" si="7"/>
        <v>1.07046</v>
      </c>
      <c r="F70" s="957">
        <v>1</v>
      </c>
      <c r="G70" s="956" t="str">
        <f t="shared" si="8"/>
        <v>301,5</v>
      </c>
      <c r="H70" s="955">
        <v>2.5099999999999998</v>
      </c>
      <c r="I70" s="954">
        <v>1.2000000000000002</v>
      </c>
      <c r="J70" s="954">
        <v>3.3099999999999996</v>
      </c>
      <c r="K70" s="973">
        <f t="shared" si="9"/>
        <v>4.51</v>
      </c>
      <c r="L70" s="952"/>
      <c r="M70" s="968">
        <f t="shared" si="10"/>
        <v>3.2006753999999997</v>
      </c>
      <c r="N70" s="963">
        <f>((F70*(1-$N$2)+K70+$N$3)*E70*$M$7)*$W$11</f>
        <v>5.3415954000000001</v>
      </c>
      <c r="O70" s="952">
        <v>0.7365600000000001</v>
      </c>
      <c r="P70" s="964">
        <f t="shared" si="11"/>
        <v>3.9372353999999996</v>
      </c>
      <c r="Q70" s="999">
        <f>N70+O70*$W$11</f>
        <v>6.0781554</v>
      </c>
      <c r="R70" s="998">
        <v>1.2474000000000003</v>
      </c>
      <c r="S70" s="964">
        <f t="shared" si="12"/>
        <v>4.4480754000000005</v>
      </c>
      <c r="T70" s="997">
        <f>N70+R70*$W$11</f>
        <v>6.5889953999999999</v>
      </c>
      <c r="U70" s="962">
        <f t="shared" si="13"/>
        <v>391.78836000000001</v>
      </c>
      <c r="V70" s="978"/>
      <c r="W70" s="977"/>
      <c r="X70" s="976"/>
      <c r="Y70" s="976"/>
    </row>
    <row r="71" spans="1:25" s="975" customFormat="1" ht="16.5" customHeight="1">
      <c r="A71" s="1022"/>
      <c r="B71" s="996">
        <v>366</v>
      </c>
      <c r="C71" s="971">
        <v>30</v>
      </c>
      <c r="D71" s="970">
        <v>2</v>
      </c>
      <c r="E71" s="969">
        <f t="shared" si="7"/>
        <v>1.4022399999999999</v>
      </c>
      <c r="F71" s="957">
        <v>1</v>
      </c>
      <c r="G71" s="956" t="str">
        <f t="shared" si="8"/>
        <v>302</v>
      </c>
      <c r="H71" s="955">
        <v>2.2400000000000002</v>
      </c>
      <c r="I71" s="954">
        <v>1.47</v>
      </c>
      <c r="J71" s="954">
        <v>2.8899999999999992</v>
      </c>
      <c r="K71" s="973">
        <f t="shared" si="9"/>
        <v>4.3599999999999994</v>
      </c>
      <c r="L71" s="952"/>
      <c r="M71" s="968">
        <f t="shared" si="10"/>
        <v>3.8140928000000001</v>
      </c>
      <c r="N71" s="963">
        <f>((F71*(1-$N$2)+K71+$N$3)*E71*$M$7)*$W$11</f>
        <v>6.7868415999999998</v>
      </c>
      <c r="O71" s="952">
        <v>0.83160000000000012</v>
      </c>
      <c r="P71" s="964">
        <f t="shared" si="11"/>
        <v>4.6456928</v>
      </c>
      <c r="Q71" s="999">
        <f>N71+O71*$W$11</f>
        <v>7.6184415999999997</v>
      </c>
      <c r="R71" s="998">
        <v>1.2474000000000003</v>
      </c>
      <c r="S71" s="964">
        <f t="shared" si="12"/>
        <v>5.0614927999999999</v>
      </c>
      <c r="T71" s="997">
        <f>N71+R71*$W$11</f>
        <v>8.0342415999999997</v>
      </c>
      <c r="U71" s="962">
        <f t="shared" si="13"/>
        <v>513.21983999999998</v>
      </c>
      <c r="V71" s="978"/>
      <c r="W71" s="977"/>
      <c r="X71" s="976"/>
      <c r="Y71" s="976"/>
    </row>
    <row r="72" spans="1:25" s="975" customFormat="1" ht="16.5" customHeight="1">
      <c r="A72" s="1022"/>
      <c r="B72" s="996">
        <v>366</v>
      </c>
      <c r="C72" s="971">
        <v>30</v>
      </c>
      <c r="D72" s="970">
        <v>2.5</v>
      </c>
      <c r="E72" s="969">
        <f t="shared" si="7"/>
        <v>1.7215</v>
      </c>
      <c r="F72" s="957">
        <v>1</v>
      </c>
      <c r="G72" s="956" t="str">
        <f t="shared" si="8"/>
        <v>302,5</v>
      </c>
      <c r="H72" s="955">
        <v>2.2599999999999998</v>
      </c>
      <c r="I72" s="954">
        <v>1.3</v>
      </c>
      <c r="J72" s="954">
        <v>2.8599999999999994</v>
      </c>
      <c r="K72" s="973">
        <f t="shared" si="9"/>
        <v>4.1599999999999993</v>
      </c>
      <c r="L72" s="952"/>
      <c r="M72" s="968">
        <f t="shared" si="10"/>
        <v>4.7169099999999995</v>
      </c>
      <c r="N72" s="963">
        <f>((F72*(1-$N$2)+K72+$N$3)*E72*$M$7)*$W$11</f>
        <v>7.987759999999998</v>
      </c>
      <c r="O72" s="952">
        <v>1.0335600000000003</v>
      </c>
      <c r="P72" s="964">
        <f t="shared" si="11"/>
        <v>5.75047</v>
      </c>
      <c r="Q72" s="999">
        <f>N72+O72*$W$11</f>
        <v>9.0213199999999976</v>
      </c>
      <c r="R72" s="998">
        <v>1.8889200000000004</v>
      </c>
      <c r="S72" s="964">
        <f t="shared" si="12"/>
        <v>6.6058300000000001</v>
      </c>
      <c r="T72" s="997">
        <f>N72+R72*$W$11</f>
        <v>9.8766799999999986</v>
      </c>
      <c r="U72" s="962">
        <f t="shared" si="13"/>
        <v>630.06899999999996</v>
      </c>
      <c r="V72" s="978"/>
      <c r="W72" s="977"/>
      <c r="X72" s="976"/>
      <c r="Y72" s="976"/>
    </row>
    <row r="73" spans="1:25" s="975" customFormat="1" ht="16.5" customHeight="1" thickBot="1">
      <c r="A73" s="1022"/>
      <c r="B73" s="980">
        <v>366</v>
      </c>
      <c r="C73" s="960">
        <v>30</v>
      </c>
      <c r="D73" s="959">
        <v>3</v>
      </c>
      <c r="E73" s="958">
        <f t="shared" si="7"/>
        <v>2.0282399999999998</v>
      </c>
      <c r="F73" s="957">
        <v>1</v>
      </c>
      <c r="G73" s="956" t="str">
        <f t="shared" si="8"/>
        <v>303</v>
      </c>
      <c r="H73" s="955">
        <v>2.34</v>
      </c>
      <c r="I73" s="954">
        <v>1.2000000000000002</v>
      </c>
      <c r="J73" s="954">
        <v>3.04</v>
      </c>
      <c r="K73" s="973">
        <f t="shared" si="9"/>
        <v>4.24</v>
      </c>
      <c r="L73" s="952"/>
      <c r="M73" s="951">
        <f t="shared" si="10"/>
        <v>5.7196367999999991</v>
      </c>
      <c r="N73" s="963"/>
      <c r="O73" s="979">
        <v>1.0335600000000003</v>
      </c>
      <c r="P73" s="946">
        <f t="shared" si="11"/>
        <v>6.7531967999999996</v>
      </c>
      <c r="Q73" s="995"/>
      <c r="R73" s="994">
        <v>1.9839600000000002</v>
      </c>
      <c r="S73" s="946">
        <f t="shared" si="12"/>
        <v>7.7035967999999997</v>
      </c>
      <c r="T73" s="993"/>
      <c r="U73" s="944">
        <f t="shared" si="13"/>
        <v>742.33583999999996</v>
      </c>
      <c r="V73" s="978"/>
      <c r="W73" s="977"/>
      <c r="X73" s="976"/>
      <c r="Y73" s="976"/>
    </row>
    <row r="74" spans="1:25" s="975" customFormat="1" ht="16.5" customHeight="1">
      <c r="A74" s="1022"/>
      <c r="B74" s="996">
        <v>366</v>
      </c>
      <c r="C74" s="971">
        <v>32</v>
      </c>
      <c r="D74" s="970">
        <v>1</v>
      </c>
      <c r="E74" s="969">
        <f t="shared" si="7"/>
        <v>0.77624000000000004</v>
      </c>
      <c r="F74" s="957">
        <v>1</v>
      </c>
      <c r="G74" s="956" t="str">
        <f t="shared" si="8"/>
        <v>321</v>
      </c>
      <c r="H74" s="955">
        <v>2.57</v>
      </c>
      <c r="I74" s="954">
        <v>1.2000000000000002</v>
      </c>
      <c r="J74" s="954">
        <v>3.3699999999999997</v>
      </c>
      <c r="K74" s="973">
        <f t="shared" si="9"/>
        <v>4.57</v>
      </c>
      <c r="L74" s="952"/>
      <c r="M74" s="988">
        <f t="shared" si="10"/>
        <v>2.3675320000000002</v>
      </c>
      <c r="N74" s="982"/>
      <c r="O74" s="952">
        <v>0.78408000000000022</v>
      </c>
      <c r="P74" s="964">
        <f t="shared" si="11"/>
        <v>3.1516120000000005</v>
      </c>
      <c r="Q74" s="999"/>
      <c r="R74" s="998">
        <v>1.3305600000000004</v>
      </c>
      <c r="S74" s="964">
        <f t="shared" si="12"/>
        <v>3.6980920000000008</v>
      </c>
      <c r="T74" s="997"/>
      <c r="U74" s="981">
        <f t="shared" si="13"/>
        <v>284.10383999999999</v>
      </c>
      <c r="V74" s="978"/>
      <c r="W74" s="977"/>
      <c r="X74" s="976"/>
      <c r="Y74" s="976"/>
    </row>
    <row r="75" spans="1:25" s="975" customFormat="1" ht="16.5" customHeight="1">
      <c r="A75" s="1022"/>
      <c r="B75" s="996">
        <v>366</v>
      </c>
      <c r="C75" s="971">
        <v>32</v>
      </c>
      <c r="D75" s="970">
        <v>1.2</v>
      </c>
      <c r="E75" s="969">
        <f t="shared" si="7"/>
        <v>0.92547840000000003</v>
      </c>
      <c r="F75" s="957">
        <v>1</v>
      </c>
      <c r="G75" s="956" t="str">
        <f t="shared" si="8"/>
        <v>321,2</v>
      </c>
      <c r="H75" s="955">
        <v>2.5399999999999996</v>
      </c>
      <c r="I75" s="954">
        <v>1.2000000000000002</v>
      </c>
      <c r="J75" s="954">
        <v>3.3399999999999994</v>
      </c>
      <c r="K75" s="973">
        <f t="shared" si="9"/>
        <v>4.5399999999999991</v>
      </c>
      <c r="L75" s="952"/>
      <c r="M75" s="968">
        <f t="shared" si="10"/>
        <v>2.7949447679999997</v>
      </c>
      <c r="N75" s="963"/>
      <c r="O75" s="952">
        <v>0.78408000000000022</v>
      </c>
      <c r="P75" s="964">
        <f t="shared" si="11"/>
        <v>3.579024768</v>
      </c>
      <c r="Q75" s="999"/>
      <c r="R75" s="998">
        <v>1.3305600000000004</v>
      </c>
      <c r="S75" s="964">
        <f t="shared" si="12"/>
        <v>4.1255047679999999</v>
      </c>
      <c r="T75" s="997"/>
      <c r="U75" s="962">
        <f t="shared" si="13"/>
        <v>338.72509439999999</v>
      </c>
      <c r="V75" s="978"/>
      <c r="W75" s="977"/>
      <c r="X75" s="976"/>
      <c r="Y75" s="976"/>
    </row>
    <row r="76" spans="1:25" s="975" customFormat="1" ht="16.5" customHeight="1">
      <c r="A76" s="1022"/>
      <c r="B76" s="996">
        <v>366</v>
      </c>
      <c r="C76" s="971">
        <v>32</v>
      </c>
      <c r="D76" s="970">
        <v>1.5</v>
      </c>
      <c r="E76" s="969">
        <f t="shared" si="7"/>
        <v>1.14558</v>
      </c>
      <c r="F76" s="957">
        <v>1</v>
      </c>
      <c r="G76" s="956" t="str">
        <f t="shared" si="8"/>
        <v>321,5</v>
      </c>
      <c r="H76" s="955">
        <v>2.4899999999999998</v>
      </c>
      <c r="I76" s="954">
        <v>1.2000000000000002</v>
      </c>
      <c r="J76" s="954">
        <v>3.29</v>
      </c>
      <c r="K76" s="973">
        <f t="shared" si="9"/>
        <v>4.49</v>
      </c>
      <c r="L76" s="952"/>
      <c r="M76" s="968">
        <f t="shared" si="10"/>
        <v>3.4023725999999996</v>
      </c>
      <c r="N76" s="963">
        <f>((F76*(1-$N$2)+K76+$N$3)*E76*$M$7)*$W$11</f>
        <v>5.6935326000000011</v>
      </c>
      <c r="O76" s="952">
        <v>0.78408000000000022</v>
      </c>
      <c r="P76" s="964">
        <f t="shared" si="11"/>
        <v>4.1864526</v>
      </c>
      <c r="Q76" s="999">
        <f>N76+O76*$W$11</f>
        <v>6.4776126000000014</v>
      </c>
      <c r="R76" s="998">
        <v>1.3305600000000004</v>
      </c>
      <c r="S76" s="964">
        <f t="shared" si="12"/>
        <v>4.7329325999999998</v>
      </c>
      <c r="T76" s="997">
        <f>N76+R76*$W$11</f>
        <v>7.0240926000000012</v>
      </c>
      <c r="U76" s="962">
        <f t="shared" si="13"/>
        <v>419.28228000000001</v>
      </c>
      <c r="V76" s="978"/>
      <c r="W76" s="977"/>
      <c r="X76" s="976"/>
      <c r="Y76" s="976"/>
    </row>
    <row r="77" spans="1:25" s="975" customFormat="1" ht="16.5" customHeight="1">
      <c r="A77" s="1022"/>
      <c r="B77" s="996">
        <v>366</v>
      </c>
      <c r="C77" s="971">
        <v>32</v>
      </c>
      <c r="D77" s="970">
        <v>2</v>
      </c>
      <c r="E77" s="969">
        <f t="shared" ref="E77:E108" si="14">(C77-D77)*D77*0.02504</f>
        <v>1.5024</v>
      </c>
      <c r="F77" s="957">
        <v>1</v>
      </c>
      <c r="G77" s="956" t="str">
        <f t="shared" ref="G77:G108" si="15">CONCATENATE(C77,D77)</f>
        <v>322</v>
      </c>
      <c r="H77" s="955">
        <v>2.2200000000000002</v>
      </c>
      <c r="I77" s="954">
        <v>1.47</v>
      </c>
      <c r="J77" s="954">
        <v>2.8699999999999997</v>
      </c>
      <c r="K77" s="973">
        <f t="shared" ref="K77:K108" si="16">I77+J77</f>
        <v>4.34</v>
      </c>
      <c r="L77" s="952"/>
      <c r="M77" s="968">
        <f t="shared" ref="M77:M108" si="17">((F77*(1-$M$2)+H77+$M$3)*E77*$M$7)*$W$11</f>
        <v>4.0564800000000005</v>
      </c>
      <c r="N77" s="963">
        <f>((F77*(1-$N$2)+K77+$N$3)*E77*$M$7)*$W$11</f>
        <v>7.241568</v>
      </c>
      <c r="O77" s="952">
        <v>0.85536000000000012</v>
      </c>
      <c r="P77" s="964">
        <f t="shared" ref="P77:P107" si="18">M77+O77*$W$11</f>
        <v>4.9118400000000007</v>
      </c>
      <c r="Q77" s="999">
        <f>N77+O77*$W$11</f>
        <v>8.0969280000000001</v>
      </c>
      <c r="R77" s="998">
        <v>1.3305600000000004</v>
      </c>
      <c r="S77" s="964">
        <f t="shared" ref="S77:S107" si="19">M77+R77*$W$11</f>
        <v>5.3870400000000007</v>
      </c>
      <c r="T77" s="997">
        <f>N77+R77*$W$11</f>
        <v>8.5721280000000011</v>
      </c>
      <c r="U77" s="962">
        <f t="shared" ref="U77:U108" si="20">E77*B77</f>
        <v>549.87839999999994</v>
      </c>
      <c r="V77" s="978"/>
      <c r="W77" s="977"/>
      <c r="X77" s="976"/>
      <c r="Y77" s="976"/>
    </row>
    <row r="78" spans="1:25" s="975" customFormat="1" ht="16.5" customHeight="1">
      <c r="A78" s="1022"/>
      <c r="B78" s="996">
        <v>366</v>
      </c>
      <c r="C78" s="971">
        <v>32</v>
      </c>
      <c r="D78" s="970">
        <v>2.5</v>
      </c>
      <c r="E78" s="969">
        <f t="shared" si="14"/>
        <v>1.8467</v>
      </c>
      <c r="F78" s="957">
        <v>1</v>
      </c>
      <c r="G78" s="956" t="str">
        <f t="shared" si="15"/>
        <v>322,5</v>
      </c>
      <c r="H78" s="955">
        <v>2.2400000000000002</v>
      </c>
      <c r="I78" s="954">
        <v>1.3</v>
      </c>
      <c r="J78" s="954">
        <v>2.84</v>
      </c>
      <c r="K78" s="973">
        <f t="shared" si="16"/>
        <v>4.1399999999999997</v>
      </c>
      <c r="L78" s="952"/>
      <c r="M78" s="968">
        <f t="shared" si="17"/>
        <v>5.0230240000000004</v>
      </c>
      <c r="N78" s="963">
        <f>((F78*(1-$N$2)+K78+$N$3)*E78*$M$7)*$W$11</f>
        <v>8.5317539999999994</v>
      </c>
      <c r="O78" s="952">
        <v>0.99792000000000014</v>
      </c>
      <c r="P78" s="964">
        <f t="shared" si="18"/>
        <v>6.0209440000000001</v>
      </c>
      <c r="Q78" s="999">
        <f>N78+O78*$W$11</f>
        <v>9.529674</v>
      </c>
      <c r="R78" s="998">
        <v>1.8414000000000004</v>
      </c>
      <c r="S78" s="964">
        <f t="shared" si="19"/>
        <v>6.8644240000000005</v>
      </c>
      <c r="T78" s="997">
        <f>N78+R78*$W$11</f>
        <v>10.373154</v>
      </c>
      <c r="U78" s="962">
        <f t="shared" si="20"/>
        <v>675.8922</v>
      </c>
      <c r="V78" s="978"/>
      <c r="W78" s="977"/>
      <c r="X78" s="976"/>
      <c r="Y78" s="976"/>
    </row>
    <row r="79" spans="1:25" s="975" customFormat="1" ht="16.5" customHeight="1" thickBot="1">
      <c r="A79" s="1021"/>
      <c r="B79" s="996">
        <v>366</v>
      </c>
      <c r="C79" s="971">
        <v>32</v>
      </c>
      <c r="D79" s="970">
        <v>3</v>
      </c>
      <c r="E79" s="969">
        <f t="shared" si="14"/>
        <v>2.17848</v>
      </c>
      <c r="F79" s="957">
        <v>1</v>
      </c>
      <c r="G79" s="956" t="str">
        <f t="shared" si="15"/>
        <v>323</v>
      </c>
      <c r="H79" s="955">
        <v>2.2999999999999998</v>
      </c>
      <c r="I79" s="954">
        <v>1.2000000000000002</v>
      </c>
      <c r="J79" s="954">
        <v>3</v>
      </c>
      <c r="K79" s="973">
        <f t="shared" si="16"/>
        <v>4.2</v>
      </c>
      <c r="L79" s="952"/>
      <c r="M79" s="951">
        <f t="shared" si="17"/>
        <v>6.0561743999999997</v>
      </c>
      <c r="N79" s="945"/>
      <c r="O79" s="952">
        <v>1.2117600000000002</v>
      </c>
      <c r="P79" s="964">
        <f t="shared" si="18"/>
        <v>7.2679343999999997</v>
      </c>
      <c r="Q79" s="999"/>
      <c r="R79" s="998">
        <v>2.3047200000000005</v>
      </c>
      <c r="S79" s="964">
        <f t="shared" si="19"/>
        <v>8.3608943999999994</v>
      </c>
      <c r="T79" s="997"/>
      <c r="U79" s="944">
        <f t="shared" si="20"/>
        <v>797.32367999999997</v>
      </c>
      <c r="V79" s="978"/>
      <c r="W79" s="977"/>
      <c r="X79" s="976"/>
      <c r="Y79" s="976"/>
    </row>
    <row r="80" spans="1:25" s="975" customFormat="1" ht="16.5" customHeight="1">
      <c r="A80" s="1642" t="s">
        <v>636</v>
      </c>
      <c r="B80" s="974">
        <v>366</v>
      </c>
      <c r="C80" s="991">
        <v>33.700000000000003</v>
      </c>
      <c r="D80" s="990">
        <v>1.2</v>
      </c>
      <c r="E80" s="989">
        <f t="shared" si="14"/>
        <v>0.97655999999999998</v>
      </c>
      <c r="F80" s="957">
        <v>1</v>
      </c>
      <c r="G80" s="956" t="str">
        <f t="shared" si="15"/>
        <v>33,71,2</v>
      </c>
      <c r="H80" s="955">
        <v>2.5299999999999998</v>
      </c>
      <c r="I80" s="954">
        <v>1.2000000000000002</v>
      </c>
      <c r="J80" s="954">
        <v>3.3299999999999996</v>
      </c>
      <c r="K80" s="973">
        <f t="shared" si="16"/>
        <v>4.5299999999999994</v>
      </c>
      <c r="L80" s="952"/>
      <c r="M80" s="988">
        <f t="shared" si="17"/>
        <v>2.9394455999999995</v>
      </c>
      <c r="N80" s="963"/>
      <c r="O80" s="987">
        <v>0.83160000000000012</v>
      </c>
      <c r="P80" s="983">
        <f t="shared" si="18"/>
        <v>3.7710455999999999</v>
      </c>
      <c r="Q80" s="1002"/>
      <c r="R80" s="1001">
        <v>1.4018400000000002</v>
      </c>
      <c r="S80" s="983">
        <f t="shared" si="19"/>
        <v>4.3412856</v>
      </c>
      <c r="T80" s="1000"/>
      <c r="U80" s="981">
        <f t="shared" si="20"/>
        <v>357.42095999999998</v>
      </c>
      <c r="V80" s="978"/>
      <c r="W80" s="977"/>
      <c r="X80" s="976"/>
      <c r="Y80" s="976"/>
    </row>
    <row r="81" spans="1:25" s="975" customFormat="1" ht="16.5" customHeight="1">
      <c r="A81" s="1643"/>
      <c r="B81" s="972">
        <v>366</v>
      </c>
      <c r="C81" s="971">
        <v>33.700000000000003</v>
      </c>
      <c r="D81" s="970">
        <v>1.5</v>
      </c>
      <c r="E81" s="969">
        <f t="shared" si="14"/>
        <v>1.2094320000000001</v>
      </c>
      <c r="F81" s="957">
        <v>1</v>
      </c>
      <c r="G81" s="956" t="str">
        <f t="shared" si="15"/>
        <v>33,71,5</v>
      </c>
      <c r="H81" s="955">
        <v>2.4699999999999998</v>
      </c>
      <c r="I81" s="954">
        <v>1.2000000000000002</v>
      </c>
      <c r="J81" s="954">
        <v>3.27</v>
      </c>
      <c r="K81" s="973">
        <f t="shared" si="16"/>
        <v>4.4700000000000006</v>
      </c>
      <c r="L81" s="952"/>
      <c r="M81" s="968">
        <f t="shared" si="17"/>
        <v>3.5678243999999997</v>
      </c>
      <c r="N81" s="963">
        <f>((F81*(1-$N$2)+K81+$N$3)*E81*$M$7)*$W$11</f>
        <v>5.986688400000002</v>
      </c>
      <c r="O81" s="952">
        <v>0.83160000000000012</v>
      </c>
      <c r="P81" s="964">
        <f t="shared" si="18"/>
        <v>4.3994244</v>
      </c>
      <c r="Q81" s="999">
        <f>N81+O81*$W$11</f>
        <v>6.8182884000000019</v>
      </c>
      <c r="R81" s="998">
        <v>1.4018400000000002</v>
      </c>
      <c r="S81" s="964">
        <f t="shared" si="19"/>
        <v>4.9696644000000001</v>
      </c>
      <c r="T81" s="997">
        <f>N81+R81*$W$11</f>
        <v>7.388528400000002</v>
      </c>
      <c r="U81" s="962">
        <f t="shared" si="20"/>
        <v>442.65211200000005</v>
      </c>
      <c r="V81" s="978"/>
      <c r="W81" s="977"/>
      <c r="X81" s="976"/>
      <c r="Y81" s="976"/>
    </row>
    <row r="82" spans="1:25" s="975" customFormat="1" ht="16.5" customHeight="1">
      <c r="A82" s="1643"/>
      <c r="B82" s="972">
        <v>366</v>
      </c>
      <c r="C82" s="971">
        <v>33.700000000000003</v>
      </c>
      <c r="D82" s="970">
        <v>2</v>
      </c>
      <c r="E82" s="969">
        <f t="shared" si="14"/>
        <v>1.5875360000000001</v>
      </c>
      <c r="F82" s="957">
        <v>1</v>
      </c>
      <c r="G82" s="956" t="str">
        <f t="shared" si="15"/>
        <v>33,72</v>
      </c>
      <c r="H82" s="955">
        <v>2.21</v>
      </c>
      <c r="I82" s="954">
        <v>1.47</v>
      </c>
      <c r="J82" s="954">
        <v>2.859</v>
      </c>
      <c r="K82" s="973">
        <f t="shared" si="16"/>
        <v>4.3289999999999997</v>
      </c>
      <c r="L82" s="952"/>
      <c r="M82" s="968">
        <f t="shared" si="17"/>
        <v>4.2704718399999999</v>
      </c>
      <c r="N82" s="963">
        <f>((F82*(1-$N$2)+K82+$N$3)*E82*$M$7)*$W$11</f>
        <v>7.634460623999999</v>
      </c>
      <c r="O82" s="952">
        <v>0.86724000000000001</v>
      </c>
      <c r="P82" s="964">
        <f t="shared" si="18"/>
        <v>5.1377118399999997</v>
      </c>
      <c r="Q82" s="999">
        <f>N82+O82*$W$11</f>
        <v>8.5017006239999997</v>
      </c>
      <c r="R82" s="998">
        <v>1.4018400000000002</v>
      </c>
      <c r="S82" s="964">
        <f t="shared" si="19"/>
        <v>5.6723118399999999</v>
      </c>
      <c r="T82" s="997">
        <f>N82+R82*$W$11</f>
        <v>9.036300623999999</v>
      </c>
      <c r="U82" s="962">
        <f t="shared" si="20"/>
        <v>581.03817600000002</v>
      </c>
      <c r="V82" s="978"/>
      <c r="W82" s="977"/>
      <c r="X82" s="976"/>
      <c r="Y82" s="976"/>
    </row>
    <row r="83" spans="1:25" s="975" customFormat="1" ht="16.5" customHeight="1">
      <c r="A83" s="1643"/>
      <c r="B83" s="972">
        <v>366</v>
      </c>
      <c r="C83" s="971">
        <v>33.700000000000003</v>
      </c>
      <c r="D83" s="970">
        <v>2.5</v>
      </c>
      <c r="E83" s="969">
        <f t="shared" si="14"/>
        <v>1.95312</v>
      </c>
      <c r="F83" s="957">
        <v>1</v>
      </c>
      <c r="G83" s="956" t="str">
        <f t="shared" si="15"/>
        <v>33,72,5</v>
      </c>
      <c r="H83" s="955">
        <v>2.17</v>
      </c>
      <c r="I83" s="954">
        <v>1.3</v>
      </c>
      <c r="J83" s="954">
        <v>2.774</v>
      </c>
      <c r="K83" s="973">
        <f t="shared" si="16"/>
        <v>4.0739999999999998</v>
      </c>
      <c r="L83" s="952"/>
      <c r="M83" s="968">
        <f t="shared" si="17"/>
        <v>5.1757679999999997</v>
      </c>
      <c r="N83" s="963">
        <f>((F83*(1-$N$2)+K83+$N$3)*E83*$M$7)*$W$11</f>
        <v>8.8945084800000007</v>
      </c>
      <c r="O83" s="952">
        <v>0.93852000000000013</v>
      </c>
      <c r="P83" s="964">
        <f t="shared" si="18"/>
        <v>6.1142880000000002</v>
      </c>
      <c r="Q83" s="999">
        <f>N83+O83*$W$11</f>
        <v>9.8330284800000012</v>
      </c>
      <c r="R83" s="998">
        <v>1.9364400000000002</v>
      </c>
      <c r="S83" s="964">
        <f t="shared" si="19"/>
        <v>7.1122079999999999</v>
      </c>
      <c r="T83" s="997">
        <f>N83+R83*$W$11</f>
        <v>10.83094848</v>
      </c>
      <c r="U83" s="962">
        <f t="shared" si="20"/>
        <v>714.84191999999996</v>
      </c>
      <c r="V83" s="977"/>
      <c r="W83" s="977"/>
      <c r="X83" s="976"/>
      <c r="Y83" s="976"/>
    </row>
    <row r="84" spans="1:25" s="975" customFormat="1" ht="16.5" customHeight="1" thickBot="1">
      <c r="A84" s="1644"/>
      <c r="B84" s="961">
        <v>366</v>
      </c>
      <c r="C84" s="960">
        <v>33.700000000000003</v>
      </c>
      <c r="D84" s="959">
        <v>3</v>
      </c>
      <c r="E84" s="958">
        <f t="shared" si="14"/>
        <v>2.306184</v>
      </c>
      <c r="F84" s="957">
        <v>1</v>
      </c>
      <c r="G84" s="956" t="str">
        <f t="shared" si="15"/>
        <v>33,73</v>
      </c>
      <c r="H84" s="1011">
        <v>2.2200000000000002</v>
      </c>
      <c r="I84" s="954">
        <v>1.2000000000000002</v>
      </c>
      <c r="J84" s="954">
        <v>2.92</v>
      </c>
      <c r="K84" s="973">
        <f t="shared" si="16"/>
        <v>4.12</v>
      </c>
      <c r="L84" s="952"/>
      <c r="M84" s="951">
        <f t="shared" si="17"/>
        <v>6.2266968</v>
      </c>
      <c r="N84" s="945"/>
      <c r="O84" s="979">
        <v>0.97416000000000014</v>
      </c>
      <c r="P84" s="946">
        <f t="shared" si="18"/>
        <v>7.2008568000000004</v>
      </c>
      <c r="Q84" s="995"/>
      <c r="R84" s="998">
        <v>2.0196000000000001</v>
      </c>
      <c r="S84" s="946">
        <f t="shared" si="19"/>
        <v>8.2462967999999996</v>
      </c>
      <c r="T84" s="993"/>
      <c r="U84" s="944">
        <f t="shared" si="20"/>
        <v>844.06334400000003</v>
      </c>
      <c r="V84" s="978"/>
      <c r="W84" s="977"/>
      <c r="X84" s="976"/>
      <c r="Y84" s="976"/>
    </row>
    <row r="85" spans="1:25" s="975" customFormat="1" ht="16.5" customHeight="1">
      <c r="A85" s="1022"/>
      <c r="B85" s="996">
        <v>366</v>
      </c>
      <c r="C85" s="971">
        <v>35</v>
      </c>
      <c r="D85" s="970">
        <v>1</v>
      </c>
      <c r="E85" s="969">
        <f t="shared" si="14"/>
        <v>0.85136000000000001</v>
      </c>
      <c r="F85" s="957">
        <v>1</v>
      </c>
      <c r="G85" s="956" t="str">
        <f t="shared" si="15"/>
        <v>351</v>
      </c>
      <c r="H85" s="955">
        <v>2.57</v>
      </c>
      <c r="I85" s="954">
        <v>1.2000000000000002</v>
      </c>
      <c r="J85" s="954">
        <v>3.3699999999999997</v>
      </c>
      <c r="K85" s="953">
        <f t="shared" si="16"/>
        <v>4.57</v>
      </c>
      <c r="L85" s="952"/>
      <c r="M85" s="968">
        <f t="shared" si="17"/>
        <v>2.5966480000000001</v>
      </c>
      <c r="N85" s="963"/>
      <c r="O85" s="952">
        <v>0.85536000000000012</v>
      </c>
      <c r="P85" s="964">
        <f t="shared" si="18"/>
        <v>3.4520080000000002</v>
      </c>
      <c r="Q85" s="999"/>
      <c r="R85" s="998">
        <v>1.4493600000000002</v>
      </c>
      <c r="S85" s="964">
        <f t="shared" si="19"/>
        <v>4.0460080000000005</v>
      </c>
      <c r="T85" s="997"/>
      <c r="U85" s="962">
        <f t="shared" si="20"/>
        <v>311.59775999999999</v>
      </c>
      <c r="V85" s="978"/>
      <c r="W85" s="977"/>
      <c r="X85" s="976"/>
      <c r="Y85" s="976"/>
    </row>
    <row r="86" spans="1:25" s="975" customFormat="1" ht="16.5" customHeight="1">
      <c r="A86" s="1022"/>
      <c r="B86" s="996">
        <v>366</v>
      </c>
      <c r="C86" s="971">
        <v>35</v>
      </c>
      <c r="D86" s="970">
        <v>1.2</v>
      </c>
      <c r="E86" s="969">
        <f t="shared" si="14"/>
        <v>1.0156223999999998</v>
      </c>
      <c r="F86" s="957">
        <v>1</v>
      </c>
      <c r="G86" s="956" t="str">
        <f t="shared" si="15"/>
        <v>351,2</v>
      </c>
      <c r="H86" s="955">
        <v>2.5499999999999998</v>
      </c>
      <c r="I86" s="954">
        <v>1.2000000000000002</v>
      </c>
      <c r="J86" s="954">
        <v>3.3499999999999996</v>
      </c>
      <c r="K86" s="973">
        <f t="shared" si="16"/>
        <v>4.55</v>
      </c>
      <c r="L86" s="952"/>
      <c r="M86" s="968">
        <f t="shared" si="17"/>
        <v>3.077335871999999</v>
      </c>
      <c r="N86" s="963"/>
      <c r="O86" s="952">
        <v>0.85536000000000012</v>
      </c>
      <c r="P86" s="964">
        <f t="shared" si="18"/>
        <v>3.9326958719999991</v>
      </c>
      <c r="Q86" s="999"/>
      <c r="R86" s="998">
        <v>1.4493600000000002</v>
      </c>
      <c r="S86" s="964">
        <f t="shared" si="19"/>
        <v>4.5266958719999995</v>
      </c>
      <c r="T86" s="997"/>
      <c r="U86" s="962">
        <f t="shared" si="20"/>
        <v>371.71779839999994</v>
      </c>
      <c r="V86" s="978"/>
      <c r="W86" s="977"/>
      <c r="X86" s="976"/>
      <c r="Y86" s="976"/>
    </row>
    <row r="87" spans="1:25" s="975" customFormat="1" ht="16.5" customHeight="1">
      <c r="A87" s="1022"/>
      <c r="B87" s="996">
        <v>366</v>
      </c>
      <c r="C87" s="971">
        <v>35</v>
      </c>
      <c r="D87" s="970">
        <v>1.5</v>
      </c>
      <c r="E87" s="969">
        <f t="shared" si="14"/>
        <v>1.2582599999999999</v>
      </c>
      <c r="F87" s="957">
        <v>1</v>
      </c>
      <c r="G87" s="956" t="str">
        <f t="shared" si="15"/>
        <v>351,5</v>
      </c>
      <c r="H87" s="955">
        <v>2.4999999999999996</v>
      </c>
      <c r="I87" s="954">
        <v>1.2000000000000002</v>
      </c>
      <c r="J87" s="954">
        <v>3.2999999999999994</v>
      </c>
      <c r="K87" s="973">
        <f t="shared" si="16"/>
        <v>4.5</v>
      </c>
      <c r="L87" s="952"/>
      <c r="M87" s="968">
        <f t="shared" si="17"/>
        <v>3.7496147999999994</v>
      </c>
      <c r="N87" s="963">
        <f>((F87*(1-$N$2)+K87+$N$3)*E87*$M$7)*$W$11</f>
        <v>6.2661348000000006</v>
      </c>
      <c r="O87" s="952">
        <v>0.85536000000000012</v>
      </c>
      <c r="P87" s="964">
        <f t="shared" si="18"/>
        <v>4.604974799999999</v>
      </c>
      <c r="Q87" s="999">
        <f>N87+O87*$W$11</f>
        <v>7.1214948000000007</v>
      </c>
      <c r="R87" s="998">
        <v>1.4493600000000002</v>
      </c>
      <c r="S87" s="964">
        <f t="shared" si="19"/>
        <v>5.1989747999999993</v>
      </c>
      <c r="T87" s="997">
        <f>N87+R87*$W$11</f>
        <v>7.715494800000001</v>
      </c>
      <c r="U87" s="962">
        <f t="shared" si="20"/>
        <v>460.52315999999996</v>
      </c>
      <c r="V87" s="978"/>
      <c r="W87" s="977"/>
      <c r="X87" s="976"/>
      <c r="Y87" s="976"/>
    </row>
    <row r="88" spans="1:25" s="975" customFormat="1" ht="16.5" customHeight="1">
      <c r="A88" s="1022"/>
      <c r="B88" s="996">
        <v>366</v>
      </c>
      <c r="C88" s="971">
        <v>35</v>
      </c>
      <c r="D88" s="970">
        <v>2</v>
      </c>
      <c r="E88" s="969">
        <f t="shared" si="14"/>
        <v>1.6526399999999999</v>
      </c>
      <c r="F88" s="957">
        <v>1</v>
      </c>
      <c r="G88" s="956" t="str">
        <f t="shared" si="15"/>
        <v>352</v>
      </c>
      <c r="H88" s="955">
        <v>2.23</v>
      </c>
      <c r="I88" s="954">
        <v>1.47</v>
      </c>
      <c r="J88" s="954">
        <v>2.8749999999999996</v>
      </c>
      <c r="K88" s="973">
        <f t="shared" si="16"/>
        <v>4.3449999999999998</v>
      </c>
      <c r="L88" s="952"/>
      <c r="M88" s="968">
        <f t="shared" si="17"/>
        <v>4.4786543999999999</v>
      </c>
      <c r="N88" s="963">
        <f>((F88*(1-$N$2)+K88+$N$3)*E88*$M$7)*$W$11</f>
        <v>7.9739879999999985</v>
      </c>
      <c r="O88" s="952">
        <v>0.89100000000000013</v>
      </c>
      <c r="P88" s="964">
        <f t="shared" si="18"/>
        <v>5.3696543999999999</v>
      </c>
      <c r="Q88" s="999">
        <f>N88+O88*$W$11</f>
        <v>8.8649879999999985</v>
      </c>
      <c r="R88" s="998">
        <v>1.4493600000000002</v>
      </c>
      <c r="S88" s="964">
        <f t="shared" si="19"/>
        <v>5.9280144000000004</v>
      </c>
      <c r="T88" s="997">
        <f>N88+R88*$W$11</f>
        <v>9.4233479999999989</v>
      </c>
      <c r="U88" s="962">
        <f t="shared" si="20"/>
        <v>604.86623999999995</v>
      </c>
      <c r="V88" s="978"/>
      <c r="W88" s="977"/>
      <c r="X88" s="976"/>
      <c r="Y88" s="976"/>
    </row>
    <row r="89" spans="1:25" s="975" customFormat="1" ht="16.5" customHeight="1">
      <c r="A89" s="1022"/>
      <c r="B89" s="996">
        <v>366</v>
      </c>
      <c r="C89" s="971">
        <v>35</v>
      </c>
      <c r="D89" s="970">
        <v>2.5</v>
      </c>
      <c r="E89" s="969">
        <f t="shared" si="14"/>
        <v>2.0345</v>
      </c>
      <c r="F89" s="957">
        <v>1</v>
      </c>
      <c r="G89" s="956" t="str">
        <f t="shared" si="15"/>
        <v>352,5</v>
      </c>
      <c r="H89" s="955">
        <v>2.35</v>
      </c>
      <c r="I89" s="954">
        <v>1.3</v>
      </c>
      <c r="J89" s="954">
        <v>3.15</v>
      </c>
      <c r="K89" s="973">
        <f t="shared" si="16"/>
        <v>4.45</v>
      </c>
      <c r="L89" s="952"/>
      <c r="M89" s="968">
        <f t="shared" si="17"/>
        <v>5.7576350000000005</v>
      </c>
      <c r="N89" s="963">
        <f>((F89*(1-$N$2)+K89+$N$3)*E89*$M$7)*$W$11</f>
        <v>10.030085</v>
      </c>
      <c r="O89" s="952">
        <v>0.94</v>
      </c>
      <c r="P89" s="964">
        <f t="shared" si="18"/>
        <v>6.697635</v>
      </c>
      <c r="Q89" s="999">
        <f>N89+O89*$W$11</f>
        <v>10.970084999999999</v>
      </c>
      <c r="R89" s="998">
        <v>1.58</v>
      </c>
      <c r="S89" s="964">
        <f t="shared" si="19"/>
        <v>7.3376350000000006</v>
      </c>
      <c r="T89" s="997">
        <f>N89+R89*$W$11</f>
        <v>11.610085</v>
      </c>
      <c r="U89" s="962">
        <f t="shared" si="20"/>
        <v>744.62699999999995</v>
      </c>
      <c r="V89" s="978"/>
      <c r="W89" s="977"/>
      <c r="X89" s="976"/>
      <c r="Y89" s="976"/>
    </row>
    <row r="90" spans="1:25" s="975" customFormat="1" ht="16.5" customHeight="1" thickBot="1">
      <c r="A90" s="1022"/>
      <c r="B90" s="996">
        <v>366</v>
      </c>
      <c r="C90" s="971">
        <v>35</v>
      </c>
      <c r="D90" s="970">
        <v>3</v>
      </c>
      <c r="E90" s="969">
        <f t="shared" si="14"/>
        <v>2.4038399999999998</v>
      </c>
      <c r="F90" s="957">
        <v>1</v>
      </c>
      <c r="G90" s="956" t="str">
        <f t="shared" si="15"/>
        <v>353</v>
      </c>
      <c r="H90" s="955">
        <v>2.4</v>
      </c>
      <c r="I90" s="954">
        <v>1.2</v>
      </c>
      <c r="J90" s="954">
        <v>3.2</v>
      </c>
      <c r="K90" s="973">
        <f t="shared" si="16"/>
        <v>4.4000000000000004</v>
      </c>
      <c r="L90" s="952"/>
      <c r="M90" s="951">
        <f t="shared" si="17"/>
        <v>6.9230591999999991</v>
      </c>
      <c r="N90" s="945"/>
      <c r="O90" s="952">
        <v>0.94</v>
      </c>
      <c r="P90" s="964">
        <f t="shared" si="18"/>
        <v>7.8630591999999986</v>
      </c>
      <c r="Q90" s="999"/>
      <c r="R90" s="998">
        <v>2.2799999999999998</v>
      </c>
      <c r="S90" s="964">
        <f t="shared" si="19"/>
        <v>9.2030591999999984</v>
      </c>
      <c r="T90" s="997"/>
      <c r="U90" s="944">
        <f t="shared" si="20"/>
        <v>879.80543999999986</v>
      </c>
      <c r="V90" s="978"/>
      <c r="W90" s="977"/>
      <c r="X90" s="976"/>
      <c r="Y90" s="976"/>
    </row>
    <row r="91" spans="1:25" s="975" customFormat="1" ht="16.5" customHeight="1">
      <c r="A91" s="1022"/>
      <c r="B91" s="992">
        <v>366</v>
      </c>
      <c r="C91" s="991">
        <v>38</v>
      </c>
      <c r="D91" s="990">
        <v>1</v>
      </c>
      <c r="E91" s="989">
        <f t="shared" si="14"/>
        <v>0.92647999999999997</v>
      </c>
      <c r="F91" s="957">
        <v>1</v>
      </c>
      <c r="G91" s="956" t="str">
        <f t="shared" si="15"/>
        <v>381</v>
      </c>
      <c r="H91" s="955">
        <v>2.57</v>
      </c>
      <c r="I91" s="954">
        <v>1.2000000000000002</v>
      </c>
      <c r="J91" s="954">
        <v>3.3699999999999997</v>
      </c>
      <c r="K91" s="973">
        <f t="shared" si="16"/>
        <v>4.57</v>
      </c>
      <c r="L91" s="952"/>
      <c r="M91" s="988">
        <f t="shared" si="17"/>
        <v>2.8257639999999999</v>
      </c>
      <c r="N91" s="963"/>
      <c r="O91" s="987">
        <v>0.93852000000000013</v>
      </c>
      <c r="P91" s="983">
        <f t="shared" si="18"/>
        <v>3.764284</v>
      </c>
      <c r="Q91" s="1002"/>
      <c r="R91" s="1001">
        <v>1.5800400000000003</v>
      </c>
      <c r="S91" s="983">
        <f t="shared" si="19"/>
        <v>4.4058039999999998</v>
      </c>
      <c r="T91" s="1000"/>
      <c r="U91" s="981">
        <f t="shared" si="20"/>
        <v>339.09168</v>
      </c>
      <c r="V91" s="978"/>
      <c r="W91" s="977"/>
      <c r="X91" s="976"/>
      <c r="Y91" s="976"/>
    </row>
    <row r="92" spans="1:25" s="975" customFormat="1" ht="16.5" customHeight="1">
      <c r="A92" s="1022"/>
      <c r="B92" s="996">
        <v>366</v>
      </c>
      <c r="C92" s="971">
        <v>38</v>
      </c>
      <c r="D92" s="970">
        <v>1.2</v>
      </c>
      <c r="E92" s="969">
        <f t="shared" si="14"/>
        <v>1.1057663999999998</v>
      </c>
      <c r="F92" s="957">
        <v>1</v>
      </c>
      <c r="G92" s="956" t="str">
        <f t="shared" si="15"/>
        <v>381,2</v>
      </c>
      <c r="H92" s="955">
        <v>2.5499999999999998</v>
      </c>
      <c r="I92" s="954">
        <v>1.2000000000000002</v>
      </c>
      <c r="J92" s="954">
        <v>3.3499999999999996</v>
      </c>
      <c r="K92" s="973">
        <f t="shared" si="16"/>
        <v>4.55</v>
      </c>
      <c r="L92" s="952"/>
      <c r="M92" s="968">
        <f t="shared" si="17"/>
        <v>3.3504721919999993</v>
      </c>
      <c r="N92" s="963"/>
      <c r="O92" s="952">
        <v>0.93852000000000013</v>
      </c>
      <c r="P92" s="964">
        <f t="shared" si="18"/>
        <v>4.2889921919999994</v>
      </c>
      <c r="Q92" s="999"/>
      <c r="R92" s="998">
        <v>1.5800400000000003</v>
      </c>
      <c r="S92" s="964">
        <f t="shared" si="19"/>
        <v>4.9305121920000001</v>
      </c>
      <c r="T92" s="997"/>
      <c r="U92" s="962">
        <f t="shared" si="20"/>
        <v>404.71050239999994</v>
      </c>
      <c r="V92" s="978"/>
      <c r="W92" s="977"/>
      <c r="X92" s="976"/>
      <c r="Y92" s="976"/>
    </row>
    <row r="93" spans="1:25" s="975" customFormat="1" ht="16.5" customHeight="1">
      <c r="A93" s="1022"/>
      <c r="B93" s="996">
        <v>366</v>
      </c>
      <c r="C93" s="971">
        <v>38</v>
      </c>
      <c r="D93" s="970">
        <v>1.5</v>
      </c>
      <c r="E93" s="969">
        <f t="shared" si="14"/>
        <v>1.37094</v>
      </c>
      <c r="F93" s="957">
        <v>1</v>
      </c>
      <c r="G93" s="956" t="str">
        <f t="shared" si="15"/>
        <v>381,5</v>
      </c>
      <c r="H93" s="955">
        <v>2.4999999999999996</v>
      </c>
      <c r="I93" s="954">
        <v>1.2000000000000002</v>
      </c>
      <c r="J93" s="954">
        <v>3.2999999999999994</v>
      </c>
      <c r="K93" s="973">
        <f t="shared" si="16"/>
        <v>4.5</v>
      </c>
      <c r="L93" s="952"/>
      <c r="M93" s="968">
        <f t="shared" si="17"/>
        <v>4.0854011999999997</v>
      </c>
      <c r="N93" s="963">
        <f>((F93*(1-$N$2)+K93+$N$3)*E93*$M$7)*$W$11</f>
        <v>6.8272812000000007</v>
      </c>
      <c r="O93" s="952">
        <v>0.93852000000000013</v>
      </c>
      <c r="P93" s="964">
        <f t="shared" si="18"/>
        <v>5.0239212000000002</v>
      </c>
      <c r="Q93" s="999">
        <f>N93+O93*$W$11</f>
        <v>7.7658012000000012</v>
      </c>
      <c r="R93" s="998">
        <v>1.5800400000000003</v>
      </c>
      <c r="S93" s="964">
        <f t="shared" si="19"/>
        <v>5.6654412000000001</v>
      </c>
      <c r="T93" s="997">
        <f>N93+R93*$W$11</f>
        <v>8.4073212000000019</v>
      </c>
      <c r="U93" s="962">
        <f t="shared" si="20"/>
        <v>501.76404000000002</v>
      </c>
      <c r="V93" s="978"/>
      <c r="W93" s="977"/>
      <c r="X93" s="976"/>
      <c r="Y93" s="976"/>
    </row>
    <row r="94" spans="1:25" s="975" customFormat="1" ht="16.5" customHeight="1">
      <c r="A94" s="1022"/>
      <c r="B94" s="996">
        <v>366</v>
      </c>
      <c r="C94" s="971">
        <v>38</v>
      </c>
      <c r="D94" s="970">
        <v>2</v>
      </c>
      <c r="E94" s="969">
        <f t="shared" si="14"/>
        <v>1.80288</v>
      </c>
      <c r="F94" s="957">
        <v>1</v>
      </c>
      <c r="G94" s="956" t="str">
        <f t="shared" si="15"/>
        <v>382</v>
      </c>
      <c r="H94" s="955">
        <v>2.23</v>
      </c>
      <c r="I94" s="954">
        <v>1.47</v>
      </c>
      <c r="J94" s="954">
        <v>2.8849999999999993</v>
      </c>
      <c r="K94" s="973">
        <f t="shared" si="16"/>
        <v>4.3549999999999995</v>
      </c>
      <c r="L94" s="952"/>
      <c r="M94" s="968">
        <f t="shared" si="17"/>
        <v>4.8858047999999998</v>
      </c>
      <c r="N94" s="963">
        <f>((F94*(1-$N$2)+K94+$N$3)*E94*$M$7)*$W$11</f>
        <v>8.7169247999999993</v>
      </c>
      <c r="O94" s="952">
        <v>0.97416000000000014</v>
      </c>
      <c r="P94" s="964">
        <f t="shared" si="18"/>
        <v>5.8599648000000002</v>
      </c>
      <c r="Q94" s="999">
        <f>N94+O94*$W$11</f>
        <v>9.6910847999999987</v>
      </c>
      <c r="R94" s="998">
        <v>1.5800400000000003</v>
      </c>
      <c r="S94" s="964">
        <f t="shared" si="19"/>
        <v>6.4658448000000002</v>
      </c>
      <c r="T94" s="997">
        <f>N94+R94*$W$11</f>
        <v>10.2969648</v>
      </c>
      <c r="U94" s="962">
        <f t="shared" si="20"/>
        <v>659.85408000000007</v>
      </c>
      <c r="V94" s="978"/>
      <c r="W94" s="977"/>
      <c r="X94" s="976"/>
      <c r="Y94" s="976"/>
    </row>
    <row r="95" spans="1:25" s="975" customFormat="1" ht="16.5" customHeight="1">
      <c r="A95" s="1022"/>
      <c r="B95" s="996">
        <v>366</v>
      </c>
      <c r="C95" s="971">
        <v>38</v>
      </c>
      <c r="D95" s="970">
        <v>2.5</v>
      </c>
      <c r="E95" s="969">
        <f t="shared" si="14"/>
        <v>2.2223000000000002</v>
      </c>
      <c r="F95" s="957">
        <v>1</v>
      </c>
      <c r="G95" s="956" t="str">
        <f t="shared" si="15"/>
        <v>382,5</v>
      </c>
      <c r="H95" s="955">
        <v>2.19</v>
      </c>
      <c r="I95" s="954">
        <v>1.3</v>
      </c>
      <c r="J95" s="954">
        <v>2.79</v>
      </c>
      <c r="K95" s="973">
        <f t="shared" si="16"/>
        <v>4.09</v>
      </c>
      <c r="L95" s="952"/>
      <c r="M95" s="968">
        <f t="shared" si="17"/>
        <v>5.933541</v>
      </c>
      <c r="N95" s="963">
        <f>((F95*(1-$N$2)+K95+$N$3)*E95*$M$7)*$W$11</f>
        <v>10.155911000000001</v>
      </c>
      <c r="O95" s="952">
        <v>1.0929600000000002</v>
      </c>
      <c r="P95" s="964">
        <f t="shared" si="18"/>
        <v>7.0265009999999997</v>
      </c>
      <c r="Q95" s="999">
        <f>N95+O95*$W$11</f>
        <v>11.248871000000001</v>
      </c>
      <c r="R95" s="998">
        <v>2.1859200000000003</v>
      </c>
      <c r="S95" s="964">
        <f t="shared" si="19"/>
        <v>8.1194610000000011</v>
      </c>
      <c r="T95" s="997">
        <f>N95+R95*$W$11</f>
        <v>12.341831000000003</v>
      </c>
      <c r="U95" s="962">
        <f t="shared" si="20"/>
        <v>813.36180000000002</v>
      </c>
      <c r="V95" s="977"/>
      <c r="W95" s="977"/>
      <c r="X95" s="976"/>
      <c r="Y95" s="976"/>
    </row>
    <row r="96" spans="1:25" s="975" customFormat="1" ht="16.5" customHeight="1" thickBot="1">
      <c r="A96" s="1022"/>
      <c r="B96" s="980">
        <v>366</v>
      </c>
      <c r="C96" s="960">
        <v>38</v>
      </c>
      <c r="D96" s="959">
        <v>3</v>
      </c>
      <c r="E96" s="958">
        <f t="shared" si="14"/>
        <v>2.6292</v>
      </c>
      <c r="F96" s="957">
        <v>1</v>
      </c>
      <c r="G96" s="956" t="str">
        <f t="shared" si="15"/>
        <v>383</v>
      </c>
      <c r="H96" s="955">
        <v>2.1999999999999997</v>
      </c>
      <c r="I96" s="954">
        <v>1.2000000000000002</v>
      </c>
      <c r="J96" s="954">
        <v>2.9050000000000002</v>
      </c>
      <c r="K96" s="973">
        <f t="shared" si="16"/>
        <v>4.1050000000000004</v>
      </c>
      <c r="L96" s="952"/>
      <c r="M96" s="951">
        <f t="shared" si="17"/>
        <v>7.0462559999999996</v>
      </c>
      <c r="N96" s="945"/>
      <c r="O96" s="979">
        <v>1.1880000000000002</v>
      </c>
      <c r="P96" s="946">
        <f t="shared" si="18"/>
        <v>8.2342560000000002</v>
      </c>
      <c r="Q96" s="995"/>
      <c r="R96" s="998">
        <v>2.2809599999999999</v>
      </c>
      <c r="S96" s="946">
        <f t="shared" si="19"/>
        <v>9.327216</v>
      </c>
      <c r="T96" s="993"/>
      <c r="U96" s="944">
        <f t="shared" si="20"/>
        <v>962.28719999999998</v>
      </c>
      <c r="V96" s="978"/>
      <c r="W96" s="977"/>
      <c r="X96" s="976"/>
      <c r="Y96" s="976"/>
    </row>
    <row r="97" spans="1:25" s="975" customFormat="1" ht="16.5" customHeight="1">
      <c r="A97" s="1022"/>
      <c r="B97" s="996">
        <v>366</v>
      </c>
      <c r="C97" s="971">
        <v>40</v>
      </c>
      <c r="D97" s="970">
        <v>1</v>
      </c>
      <c r="E97" s="969">
        <f t="shared" si="14"/>
        <v>0.97655999999999998</v>
      </c>
      <c r="F97" s="957">
        <v>1</v>
      </c>
      <c r="G97" s="956" t="str">
        <f t="shared" si="15"/>
        <v>401</v>
      </c>
      <c r="H97" s="955">
        <v>2.5499999999999998</v>
      </c>
      <c r="I97" s="954">
        <v>1.2000000000000002</v>
      </c>
      <c r="J97" s="954">
        <v>3.3499999999999996</v>
      </c>
      <c r="K97" s="973">
        <f t="shared" si="16"/>
        <v>4.55</v>
      </c>
      <c r="L97" s="952"/>
      <c r="M97" s="988">
        <f t="shared" si="17"/>
        <v>2.9589767999999999</v>
      </c>
      <c r="N97" s="963"/>
      <c r="O97" s="952">
        <v>0.98604000000000003</v>
      </c>
      <c r="P97" s="964">
        <f t="shared" si="18"/>
        <v>3.9450167999999999</v>
      </c>
      <c r="Q97" s="999"/>
      <c r="R97" s="998">
        <v>1.6632000000000002</v>
      </c>
      <c r="S97" s="964">
        <f t="shared" si="19"/>
        <v>4.6221768000000001</v>
      </c>
      <c r="T97" s="997"/>
      <c r="U97" s="981">
        <f t="shared" si="20"/>
        <v>357.42095999999998</v>
      </c>
      <c r="V97" s="978"/>
      <c r="W97" s="977"/>
      <c r="X97" s="976"/>
      <c r="Y97" s="976"/>
    </row>
    <row r="98" spans="1:25" s="975" customFormat="1" ht="16.5" customHeight="1">
      <c r="A98" s="1022"/>
      <c r="B98" s="996">
        <v>366</v>
      </c>
      <c r="C98" s="971">
        <v>40</v>
      </c>
      <c r="D98" s="970">
        <v>1.2</v>
      </c>
      <c r="E98" s="969">
        <f t="shared" si="14"/>
        <v>1.1658624</v>
      </c>
      <c r="F98" s="957">
        <v>1</v>
      </c>
      <c r="G98" s="956" t="str">
        <f t="shared" si="15"/>
        <v>401,2</v>
      </c>
      <c r="H98" s="955">
        <v>2.5299999999999998</v>
      </c>
      <c r="I98" s="954">
        <v>1.2000000000000002</v>
      </c>
      <c r="J98" s="954">
        <v>3.3299999999999996</v>
      </c>
      <c r="K98" s="973">
        <f t="shared" si="16"/>
        <v>4.5299999999999994</v>
      </c>
      <c r="L98" s="952"/>
      <c r="M98" s="968">
        <f t="shared" si="17"/>
        <v>3.5092458239999997</v>
      </c>
      <c r="N98" s="963"/>
      <c r="O98" s="952">
        <v>0.98604000000000003</v>
      </c>
      <c r="P98" s="964">
        <f t="shared" si="18"/>
        <v>4.4952858239999998</v>
      </c>
      <c r="Q98" s="999"/>
      <c r="R98" s="998">
        <v>1.6632000000000002</v>
      </c>
      <c r="S98" s="964">
        <f t="shared" si="19"/>
        <v>5.1724458240000004</v>
      </c>
      <c r="T98" s="997"/>
      <c r="U98" s="962">
        <f t="shared" si="20"/>
        <v>426.7056384</v>
      </c>
      <c r="V98" s="978"/>
      <c r="W98" s="977"/>
      <c r="X98" s="976"/>
      <c r="Y98" s="976"/>
    </row>
    <row r="99" spans="1:25" s="975" customFormat="1" ht="16.5" customHeight="1">
      <c r="A99" s="1022"/>
      <c r="B99" s="996">
        <v>366</v>
      </c>
      <c r="C99" s="971">
        <v>40</v>
      </c>
      <c r="D99" s="970">
        <v>1.5</v>
      </c>
      <c r="E99" s="969">
        <f t="shared" si="14"/>
        <v>1.4460599999999999</v>
      </c>
      <c r="F99" s="957">
        <v>1</v>
      </c>
      <c r="G99" s="956" t="str">
        <f t="shared" si="15"/>
        <v>401,5</v>
      </c>
      <c r="H99" s="955">
        <v>2.4699999999999998</v>
      </c>
      <c r="I99" s="954">
        <v>1.2000000000000002</v>
      </c>
      <c r="J99" s="954">
        <v>3.2689999999999997</v>
      </c>
      <c r="K99" s="973">
        <f t="shared" si="16"/>
        <v>4.4689999999999994</v>
      </c>
      <c r="L99" s="952"/>
      <c r="M99" s="968">
        <f t="shared" si="17"/>
        <v>4.2658769999999997</v>
      </c>
      <c r="N99" s="963">
        <f>((F99*(1-$N$2)+K99+$N$3)*E99*$M$7)*$W$11</f>
        <v>7.1565509399999989</v>
      </c>
      <c r="O99" s="952">
        <v>0.98604000000000003</v>
      </c>
      <c r="P99" s="964">
        <f t="shared" si="18"/>
        <v>5.2519169999999997</v>
      </c>
      <c r="Q99" s="999">
        <f>N99+O99*$W$11</f>
        <v>8.1425909399999981</v>
      </c>
      <c r="R99" s="998">
        <v>1.6632000000000002</v>
      </c>
      <c r="S99" s="964">
        <f t="shared" si="19"/>
        <v>5.9290769999999995</v>
      </c>
      <c r="T99" s="997">
        <f>N99+R99*$W$11</f>
        <v>8.8197509399999987</v>
      </c>
      <c r="U99" s="962">
        <f t="shared" si="20"/>
        <v>529.25795999999991</v>
      </c>
      <c r="V99" s="978"/>
      <c r="W99" s="977"/>
      <c r="X99" s="976"/>
      <c r="Y99" s="976"/>
    </row>
    <row r="100" spans="1:25" s="975" customFormat="1" ht="16.5" customHeight="1">
      <c r="A100" s="1022"/>
      <c r="B100" s="996">
        <v>366</v>
      </c>
      <c r="C100" s="971">
        <v>40</v>
      </c>
      <c r="D100" s="970">
        <v>2</v>
      </c>
      <c r="E100" s="969">
        <f t="shared" si="14"/>
        <v>1.9030400000000001</v>
      </c>
      <c r="F100" s="957">
        <v>1</v>
      </c>
      <c r="G100" s="956" t="str">
        <f t="shared" si="15"/>
        <v>402</v>
      </c>
      <c r="H100" s="955">
        <v>2.21</v>
      </c>
      <c r="I100" s="954">
        <v>1.47</v>
      </c>
      <c r="J100" s="954">
        <v>2.8569999999999998</v>
      </c>
      <c r="K100" s="973">
        <f t="shared" si="16"/>
        <v>4.327</v>
      </c>
      <c r="L100" s="952"/>
      <c r="M100" s="968">
        <f t="shared" si="17"/>
        <v>5.1191776000000004</v>
      </c>
      <c r="N100" s="963">
        <f>((F100*(1-$N$2)+K100+$N$3)*E100*$M$7)*$W$11</f>
        <v>9.1479132800000009</v>
      </c>
      <c r="O100" s="952">
        <v>1.0216800000000001</v>
      </c>
      <c r="P100" s="964">
        <f t="shared" si="18"/>
        <v>6.1408576000000004</v>
      </c>
      <c r="Q100" s="999">
        <f>N100+O100*$W$11</f>
        <v>10.169593280000001</v>
      </c>
      <c r="R100" s="998">
        <v>1.6632000000000002</v>
      </c>
      <c r="S100" s="964">
        <f t="shared" si="19"/>
        <v>6.7823776000000002</v>
      </c>
      <c r="T100" s="997">
        <f>N100+R100*$W$11</f>
        <v>10.811113280000001</v>
      </c>
      <c r="U100" s="962">
        <f t="shared" si="20"/>
        <v>696.51264000000003</v>
      </c>
      <c r="V100" s="978"/>
      <c r="W100" s="977"/>
      <c r="X100" s="976"/>
      <c r="Y100" s="976"/>
    </row>
    <row r="101" spans="1:25" s="975" customFormat="1" ht="16.5" customHeight="1">
      <c r="A101" s="1022"/>
      <c r="B101" s="996">
        <v>366</v>
      </c>
      <c r="C101" s="971">
        <v>40</v>
      </c>
      <c r="D101" s="970">
        <v>2.5</v>
      </c>
      <c r="E101" s="969">
        <f t="shared" si="14"/>
        <v>2.3475000000000001</v>
      </c>
      <c r="F101" s="957">
        <v>1</v>
      </c>
      <c r="G101" s="956" t="str">
        <f t="shared" si="15"/>
        <v>402,5</v>
      </c>
      <c r="H101" s="955">
        <v>2.17</v>
      </c>
      <c r="I101" s="954">
        <v>1.3</v>
      </c>
      <c r="J101" s="954">
        <v>2.7719999999999998</v>
      </c>
      <c r="K101" s="973">
        <f t="shared" si="16"/>
        <v>4.0720000000000001</v>
      </c>
      <c r="L101" s="952"/>
      <c r="M101" s="968">
        <f t="shared" si="17"/>
        <v>6.2208750000000004</v>
      </c>
      <c r="N101" s="963">
        <f>((F101*(1-$N$2)+K101+$N$3)*E101*$M$7)*$W$11</f>
        <v>10.68582</v>
      </c>
      <c r="O101" s="952">
        <v>1.1523600000000003</v>
      </c>
      <c r="P101" s="964">
        <f t="shared" si="18"/>
        <v>7.3732350000000011</v>
      </c>
      <c r="Q101" s="999">
        <f>N101+O101*$W$11</f>
        <v>11.838179999999999</v>
      </c>
      <c r="R101" s="998">
        <v>2.2928400000000004</v>
      </c>
      <c r="S101" s="964">
        <f t="shared" si="19"/>
        <v>8.5137150000000013</v>
      </c>
      <c r="T101" s="997">
        <f>N101+R101*$W$11</f>
        <v>12.97866</v>
      </c>
      <c r="U101" s="962">
        <f t="shared" si="20"/>
        <v>859.18500000000006</v>
      </c>
      <c r="V101" s="978"/>
      <c r="W101" s="977"/>
      <c r="X101" s="976"/>
      <c r="Y101" s="976"/>
    </row>
    <row r="102" spans="1:25" s="975" customFormat="1" ht="16.5" customHeight="1" thickBot="1">
      <c r="A102" s="1022"/>
      <c r="B102" s="996">
        <v>366</v>
      </c>
      <c r="C102" s="971">
        <v>40</v>
      </c>
      <c r="D102" s="970">
        <v>3</v>
      </c>
      <c r="E102" s="969">
        <f t="shared" si="14"/>
        <v>2.7794400000000001</v>
      </c>
      <c r="F102" s="957">
        <v>1</v>
      </c>
      <c r="G102" s="956" t="str">
        <f t="shared" si="15"/>
        <v>403</v>
      </c>
      <c r="H102" s="955">
        <v>2.1799999999999997</v>
      </c>
      <c r="I102" s="954">
        <v>1.2000000000000002</v>
      </c>
      <c r="J102" s="954">
        <v>2.8769999999999998</v>
      </c>
      <c r="K102" s="973">
        <f t="shared" si="16"/>
        <v>4.077</v>
      </c>
      <c r="L102" s="952"/>
      <c r="M102" s="968">
        <f t="shared" si="17"/>
        <v>7.3933103999999998</v>
      </c>
      <c r="N102" s="963"/>
      <c r="O102" s="952">
        <v>1.2474000000000003</v>
      </c>
      <c r="P102" s="964">
        <f t="shared" si="18"/>
        <v>8.6407103999999997</v>
      </c>
      <c r="Q102" s="999"/>
      <c r="R102" s="998">
        <v>2.3997600000000001</v>
      </c>
      <c r="S102" s="964">
        <f t="shared" si="19"/>
        <v>9.7930703999999995</v>
      </c>
      <c r="T102" s="997"/>
      <c r="U102" s="962">
        <f t="shared" si="20"/>
        <v>1017.2750400000001</v>
      </c>
      <c r="V102" s="978"/>
      <c r="W102" s="977"/>
      <c r="X102" s="976"/>
      <c r="Y102" s="976"/>
    </row>
    <row r="103" spans="1:25" s="975" customFormat="1" ht="16.5" customHeight="1">
      <c r="A103" s="1642" t="s">
        <v>637</v>
      </c>
      <c r="B103" s="974">
        <v>366</v>
      </c>
      <c r="C103" s="991">
        <v>42.4</v>
      </c>
      <c r="D103" s="990">
        <v>1.2</v>
      </c>
      <c r="E103" s="989">
        <f t="shared" si="14"/>
        <v>1.2379775999999998</v>
      </c>
      <c r="F103" s="957">
        <v>1</v>
      </c>
      <c r="G103" s="956" t="str">
        <f t="shared" si="15"/>
        <v>42,41,2</v>
      </c>
      <c r="H103" s="955">
        <v>2.5099999999999998</v>
      </c>
      <c r="I103" s="954">
        <v>1.2000000000000002</v>
      </c>
      <c r="J103" s="954">
        <v>3.3099999999999996</v>
      </c>
      <c r="K103" s="973">
        <f t="shared" si="16"/>
        <v>4.51</v>
      </c>
      <c r="L103" s="952"/>
      <c r="M103" s="988">
        <f t="shared" si="17"/>
        <v>3.701553023999999</v>
      </c>
      <c r="N103" s="982"/>
      <c r="O103" s="987">
        <v>1.0454400000000001</v>
      </c>
      <c r="P103" s="983">
        <f t="shared" si="18"/>
        <v>4.7469930239999991</v>
      </c>
      <c r="Q103" s="1002"/>
      <c r="R103" s="1001">
        <v>1.7582400000000002</v>
      </c>
      <c r="S103" s="983">
        <f t="shared" si="19"/>
        <v>5.4597930239999997</v>
      </c>
      <c r="T103" s="1000"/>
      <c r="U103" s="981">
        <f t="shared" si="20"/>
        <v>453.09980159999992</v>
      </c>
      <c r="V103" s="978"/>
      <c r="W103" s="977"/>
      <c r="X103" s="976"/>
      <c r="Y103" s="976"/>
    </row>
    <row r="104" spans="1:25" s="975" customFormat="1" ht="16.5" customHeight="1">
      <c r="A104" s="1645"/>
      <c r="B104" s="972">
        <v>366</v>
      </c>
      <c r="C104" s="971">
        <v>42.4</v>
      </c>
      <c r="D104" s="970">
        <v>1.5</v>
      </c>
      <c r="E104" s="969">
        <f t="shared" si="14"/>
        <v>1.5362039999999999</v>
      </c>
      <c r="F104" s="957">
        <v>1</v>
      </c>
      <c r="G104" s="956" t="str">
        <f t="shared" si="15"/>
        <v>42,41,5</v>
      </c>
      <c r="H104" s="955">
        <v>2.4599999999999995</v>
      </c>
      <c r="I104" s="954">
        <v>1.2000000000000002</v>
      </c>
      <c r="J104" s="954">
        <v>3.2599999999999993</v>
      </c>
      <c r="K104" s="973">
        <f t="shared" si="16"/>
        <v>4.4599999999999991</v>
      </c>
      <c r="L104" s="952"/>
      <c r="M104" s="968">
        <f t="shared" si="17"/>
        <v>4.516439759999999</v>
      </c>
      <c r="N104" s="963">
        <f>((F104*(1-$N$2)+K104+$N$3)*E104*$M$7)*$W$11</f>
        <v>7.5888477599999984</v>
      </c>
      <c r="O104" s="952">
        <v>1.0454400000000001</v>
      </c>
      <c r="P104" s="964">
        <f t="shared" si="18"/>
        <v>5.5618797599999992</v>
      </c>
      <c r="Q104" s="999">
        <f>N104+O104*$W$11</f>
        <v>8.6342877599999994</v>
      </c>
      <c r="R104" s="998">
        <v>1.7582400000000002</v>
      </c>
      <c r="S104" s="964">
        <f t="shared" si="19"/>
        <v>6.2746797599999997</v>
      </c>
      <c r="T104" s="997">
        <f>N104+R104*$W$11</f>
        <v>9.3470877599999991</v>
      </c>
      <c r="U104" s="962">
        <f t="shared" si="20"/>
        <v>562.25066399999992</v>
      </c>
      <c r="V104" s="978"/>
      <c r="W104" s="977"/>
      <c r="X104" s="976"/>
      <c r="Y104" s="976"/>
    </row>
    <row r="105" spans="1:25" s="975" customFormat="1" ht="16.5" customHeight="1">
      <c r="A105" s="1645"/>
      <c r="B105" s="972">
        <v>366</v>
      </c>
      <c r="C105" s="971">
        <v>42.4</v>
      </c>
      <c r="D105" s="970">
        <v>2</v>
      </c>
      <c r="E105" s="969">
        <f t="shared" si="14"/>
        <v>2.0232319999999997</v>
      </c>
      <c r="F105" s="957">
        <v>1</v>
      </c>
      <c r="G105" s="956" t="str">
        <f t="shared" si="15"/>
        <v>42,42</v>
      </c>
      <c r="H105" s="955">
        <v>2.19</v>
      </c>
      <c r="I105" s="954">
        <v>1.47</v>
      </c>
      <c r="J105" s="954">
        <v>2.8359999999999999</v>
      </c>
      <c r="K105" s="973">
        <f t="shared" si="16"/>
        <v>4.306</v>
      </c>
      <c r="L105" s="952"/>
      <c r="M105" s="968">
        <f t="shared" si="17"/>
        <v>5.4020294399999988</v>
      </c>
      <c r="N105" s="963">
        <f>((F105*(1-$N$2)+K105+$N$3)*E105*$M$7)*$W$11</f>
        <v>9.6831883519999984</v>
      </c>
      <c r="O105" s="952">
        <v>1.0810800000000003</v>
      </c>
      <c r="P105" s="964">
        <f t="shared" si="18"/>
        <v>6.4831094399999989</v>
      </c>
      <c r="Q105" s="999">
        <f>N105+O105*$W$11</f>
        <v>10.764268351999998</v>
      </c>
      <c r="R105" s="998">
        <v>1.7582400000000002</v>
      </c>
      <c r="S105" s="964">
        <f t="shared" si="19"/>
        <v>7.1602694399999987</v>
      </c>
      <c r="T105" s="997">
        <f>N105+R105*$W$11</f>
        <v>11.441428351999999</v>
      </c>
      <c r="U105" s="962">
        <f t="shared" si="20"/>
        <v>740.50291199999992</v>
      </c>
      <c r="V105" s="978"/>
      <c r="W105" s="977"/>
      <c r="X105" s="976"/>
      <c r="Y105" s="976"/>
    </row>
    <row r="106" spans="1:25" s="975" customFormat="1" ht="16.5" customHeight="1">
      <c r="A106" s="1645"/>
      <c r="B106" s="972">
        <v>366</v>
      </c>
      <c r="C106" s="971">
        <v>42.4</v>
      </c>
      <c r="D106" s="970">
        <v>2.5</v>
      </c>
      <c r="E106" s="969">
        <f t="shared" si="14"/>
        <v>2.4977399999999998</v>
      </c>
      <c r="F106" s="957">
        <v>1</v>
      </c>
      <c r="G106" s="956" t="str">
        <f t="shared" si="15"/>
        <v>42,42,5</v>
      </c>
      <c r="H106" s="955">
        <v>2.1599999999999997</v>
      </c>
      <c r="I106" s="954">
        <v>1.3</v>
      </c>
      <c r="J106" s="954">
        <v>2.7610000000000001</v>
      </c>
      <c r="K106" s="973">
        <f t="shared" si="16"/>
        <v>4.0609999999999999</v>
      </c>
      <c r="L106" s="952"/>
      <c r="M106" s="968">
        <f t="shared" si="17"/>
        <v>6.5940335999999986</v>
      </c>
      <c r="N106" s="963">
        <f>((F106*(1-$N$2)+K106+$N$3)*E106*$M$7)*$W$11</f>
        <v>11.342237340000001</v>
      </c>
      <c r="O106" s="952">
        <v>1.2236400000000001</v>
      </c>
      <c r="P106" s="964">
        <f t="shared" si="18"/>
        <v>7.8176735999999991</v>
      </c>
      <c r="Q106" s="999">
        <f>N106+O106*$W$11</f>
        <v>12.56587734</v>
      </c>
      <c r="R106" s="998">
        <v>2.4354</v>
      </c>
      <c r="S106" s="964">
        <f t="shared" si="19"/>
        <v>9.0294335999999991</v>
      </c>
      <c r="T106" s="997">
        <f>N106+R106*$W$11</f>
        <v>13.77763734</v>
      </c>
      <c r="U106" s="962">
        <f t="shared" si="20"/>
        <v>914.17283999999995</v>
      </c>
      <c r="V106" s="977"/>
      <c r="W106" s="977"/>
      <c r="X106" s="976"/>
      <c r="Y106" s="976"/>
    </row>
    <row r="107" spans="1:25" s="975" customFormat="1" ht="16.5" customHeight="1">
      <c r="A107" s="1645"/>
      <c r="B107" s="972">
        <v>366</v>
      </c>
      <c r="C107" s="971">
        <v>42.4</v>
      </c>
      <c r="D107" s="970">
        <v>3</v>
      </c>
      <c r="E107" s="969">
        <f t="shared" si="14"/>
        <v>2.9597279999999997</v>
      </c>
      <c r="F107" s="957">
        <v>1</v>
      </c>
      <c r="G107" s="956" t="str">
        <f t="shared" si="15"/>
        <v>42,43</v>
      </c>
      <c r="H107" s="955">
        <v>2.1599999999999997</v>
      </c>
      <c r="I107" s="954">
        <v>1.2000000000000002</v>
      </c>
      <c r="J107" s="954">
        <v>2.8559999999999999</v>
      </c>
      <c r="K107" s="973">
        <f t="shared" si="16"/>
        <v>4.056</v>
      </c>
      <c r="L107" s="952"/>
      <c r="M107" s="968">
        <f t="shared" si="17"/>
        <v>7.8136819199999978</v>
      </c>
      <c r="N107" s="963"/>
      <c r="O107" s="952">
        <v>1.3186800000000003</v>
      </c>
      <c r="P107" s="964">
        <f t="shared" si="18"/>
        <v>9.1323619199999975</v>
      </c>
      <c r="Q107" s="999"/>
      <c r="R107" s="998">
        <v>2.5423200000000006</v>
      </c>
      <c r="S107" s="964">
        <f t="shared" si="19"/>
        <v>10.356001919999999</v>
      </c>
      <c r="T107" s="997"/>
      <c r="U107" s="962">
        <f t="shared" si="20"/>
        <v>1083.260448</v>
      </c>
      <c r="V107" s="978"/>
      <c r="W107" s="977"/>
      <c r="X107" s="976"/>
      <c r="Y107" s="976"/>
    </row>
    <row r="108" spans="1:25" s="975" customFormat="1" ht="16.5" customHeight="1" thickBot="1">
      <c r="A108" s="1646"/>
      <c r="B108" s="961">
        <v>264</v>
      </c>
      <c r="C108" s="960">
        <v>42.4</v>
      </c>
      <c r="D108" s="959">
        <v>4</v>
      </c>
      <c r="E108" s="958">
        <f t="shared" si="14"/>
        <v>3.8461439999999998</v>
      </c>
      <c r="F108" s="957">
        <v>1</v>
      </c>
      <c r="G108" s="956" t="str">
        <f t="shared" si="15"/>
        <v>42,44</v>
      </c>
      <c r="H108" s="955">
        <v>2.2000000000000002</v>
      </c>
      <c r="I108" s="954">
        <v>1.2</v>
      </c>
      <c r="J108" s="954">
        <v>3</v>
      </c>
      <c r="K108" s="953">
        <f t="shared" si="16"/>
        <v>4.2</v>
      </c>
      <c r="L108" s="952"/>
      <c r="M108" s="951">
        <f t="shared" si="17"/>
        <v>10.30766592</v>
      </c>
      <c r="N108" s="945"/>
      <c r="O108" s="979">
        <v>1.5</v>
      </c>
      <c r="P108" s="946"/>
      <c r="Q108" s="995"/>
      <c r="R108" s="998">
        <v>3</v>
      </c>
      <c r="S108" s="946"/>
      <c r="T108" s="993"/>
      <c r="U108" s="944">
        <f t="shared" si="20"/>
        <v>1015.3820159999999</v>
      </c>
      <c r="V108" s="978"/>
      <c r="W108" s="977"/>
      <c r="X108" s="976"/>
      <c r="Y108" s="976"/>
    </row>
    <row r="109" spans="1:25" s="975" customFormat="1" ht="16.5" customHeight="1" thickBot="1">
      <c r="A109" s="1022"/>
      <c r="B109" s="980">
        <v>366</v>
      </c>
      <c r="C109" s="960">
        <v>43</v>
      </c>
      <c r="D109" s="959">
        <v>1.5</v>
      </c>
      <c r="E109" s="958">
        <f t="shared" ref="E109:E140" si="21">(C109-D109)*D109*0.02504</f>
        <v>1.55874</v>
      </c>
      <c r="F109" s="957">
        <v>1</v>
      </c>
      <c r="G109" s="956" t="str">
        <f t="shared" ref="G109:G140" si="22">CONCATENATE(C109,D109)</f>
        <v>431,5</v>
      </c>
      <c r="H109" s="955">
        <v>2.4599999999999995</v>
      </c>
      <c r="I109" s="954">
        <v>1.2000000000000002</v>
      </c>
      <c r="J109" s="954">
        <v>3.2599999999999993</v>
      </c>
      <c r="K109" s="973">
        <f t="shared" ref="K109:K140" si="23">I109+J109</f>
        <v>4.4599999999999991</v>
      </c>
      <c r="L109" s="952"/>
      <c r="M109" s="951">
        <f t="shared" ref="M109:M140" si="24">((F109*(1-$M$2)+H109+$M$3)*E109*$M$7)*$W$11</f>
        <v>4.5826955999999992</v>
      </c>
      <c r="N109" s="945">
        <f>((F109*(1-$N$2)+K109+$N$3)*E109*$M$7)*$W$11</f>
        <v>7.7001755999999997</v>
      </c>
      <c r="O109" s="952">
        <v>1.05732</v>
      </c>
      <c r="P109" s="964">
        <f t="shared" ref="P109:P140" si="25">M109+O109*$W$11</f>
        <v>5.640015599999999</v>
      </c>
      <c r="Q109" s="999">
        <f>N109+O109*$W$11</f>
        <v>8.7574956000000004</v>
      </c>
      <c r="R109" s="998">
        <v>1.7820000000000003</v>
      </c>
      <c r="S109" s="964">
        <f t="shared" ref="S109:S140" si="26">M109+R109*$W$11</f>
        <v>6.3646955999999992</v>
      </c>
      <c r="T109" s="997">
        <f>N109+R109*$W$11</f>
        <v>9.4821755999999997</v>
      </c>
      <c r="U109" s="944">
        <f t="shared" ref="U109:U140" si="27">E109*B109</f>
        <v>570.49883999999997</v>
      </c>
      <c r="V109" s="978"/>
      <c r="W109" s="977"/>
      <c r="X109" s="976"/>
      <c r="Y109" s="976"/>
    </row>
    <row r="110" spans="1:25" s="975" customFormat="1" ht="16.5" customHeight="1">
      <c r="A110" s="1022"/>
      <c r="B110" s="996">
        <v>366</v>
      </c>
      <c r="C110" s="971">
        <v>45</v>
      </c>
      <c r="D110" s="970">
        <v>1</v>
      </c>
      <c r="E110" s="969">
        <f t="shared" si="21"/>
        <v>1.1017600000000001</v>
      </c>
      <c r="F110" s="957">
        <v>1</v>
      </c>
      <c r="G110" s="956" t="str">
        <f t="shared" si="22"/>
        <v>451</v>
      </c>
      <c r="H110" s="955">
        <v>2.58</v>
      </c>
      <c r="I110" s="954">
        <v>1.2</v>
      </c>
      <c r="J110" s="954">
        <v>3.38</v>
      </c>
      <c r="K110" s="973">
        <f t="shared" si="23"/>
        <v>4.58</v>
      </c>
      <c r="L110" s="952"/>
      <c r="M110" s="988">
        <f t="shared" si="24"/>
        <v>3.3713856000000004</v>
      </c>
      <c r="N110" s="963"/>
      <c r="O110" s="987">
        <v>1.1000000000000001</v>
      </c>
      <c r="P110" s="983">
        <f t="shared" si="25"/>
        <v>4.4713856000000005</v>
      </c>
      <c r="Q110" s="1002"/>
      <c r="R110" s="1001">
        <v>1.87</v>
      </c>
      <c r="S110" s="983">
        <f t="shared" si="26"/>
        <v>5.241385600000001</v>
      </c>
      <c r="T110" s="1000"/>
      <c r="U110" s="981">
        <f t="shared" si="27"/>
        <v>403.24416000000002</v>
      </c>
      <c r="V110" s="978"/>
      <c r="W110" s="977"/>
      <c r="X110" s="976"/>
      <c r="Y110" s="976"/>
    </row>
    <row r="111" spans="1:25" s="975" customFormat="1" ht="16.5" customHeight="1">
      <c r="A111" s="1022"/>
      <c r="B111" s="996">
        <v>366</v>
      </c>
      <c r="C111" s="971">
        <v>45</v>
      </c>
      <c r="D111" s="970">
        <v>1.2</v>
      </c>
      <c r="E111" s="969">
        <f t="shared" si="21"/>
        <v>1.3161023999999999</v>
      </c>
      <c r="F111" s="957">
        <v>1</v>
      </c>
      <c r="G111" s="956" t="str">
        <f t="shared" si="22"/>
        <v>451,2</v>
      </c>
      <c r="H111" s="955">
        <v>2.5099999999999998</v>
      </c>
      <c r="I111" s="954">
        <v>1.2000000000000002</v>
      </c>
      <c r="J111" s="954">
        <v>3.3099999999999996</v>
      </c>
      <c r="K111" s="973">
        <f t="shared" si="23"/>
        <v>4.51</v>
      </c>
      <c r="L111" s="952"/>
      <c r="M111" s="968">
        <f t="shared" si="24"/>
        <v>3.9351461759999995</v>
      </c>
      <c r="N111" s="963"/>
      <c r="O111" s="952">
        <v>1.1048400000000003</v>
      </c>
      <c r="P111" s="964">
        <f t="shared" si="25"/>
        <v>5.0399861759999993</v>
      </c>
      <c r="Q111" s="999"/>
      <c r="R111" s="998">
        <v>1.8651600000000004</v>
      </c>
      <c r="S111" s="964">
        <f t="shared" si="26"/>
        <v>5.8003061759999994</v>
      </c>
      <c r="T111" s="997"/>
      <c r="U111" s="962">
        <f t="shared" si="27"/>
        <v>481.69347839999995</v>
      </c>
      <c r="V111" s="977"/>
      <c r="W111" s="977"/>
      <c r="X111" s="976"/>
      <c r="Y111" s="976"/>
    </row>
    <row r="112" spans="1:25" s="975" customFormat="1" ht="16.5" customHeight="1">
      <c r="A112" s="1022"/>
      <c r="B112" s="996">
        <v>366</v>
      </c>
      <c r="C112" s="971">
        <v>45</v>
      </c>
      <c r="D112" s="970">
        <v>1.5</v>
      </c>
      <c r="E112" s="969">
        <f t="shared" si="21"/>
        <v>1.6338600000000001</v>
      </c>
      <c r="F112" s="957">
        <v>1</v>
      </c>
      <c r="G112" s="956" t="str">
        <f t="shared" si="22"/>
        <v>451,5</v>
      </c>
      <c r="H112" s="955">
        <v>2.4599999999999995</v>
      </c>
      <c r="I112" s="954">
        <v>1.2000000000000002</v>
      </c>
      <c r="J112" s="954">
        <v>3.2599999999999993</v>
      </c>
      <c r="K112" s="973">
        <f t="shared" si="23"/>
        <v>4.4599999999999991</v>
      </c>
      <c r="L112" s="952"/>
      <c r="M112" s="968">
        <f t="shared" si="24"/>
        <v>4.8035483999999995</v>
      </c>
      <c r="N112" s="963">
        <f>((F112*(1-$N$2)+K112+$N$3)*E112*$M$7)*$W$11</f>
        <v>8.0712683999999992</v>
      </c>
      <c r="O112" s="952">
        <v>1.1048400000000003</v>
      </c>
      <c r="P112" s="964">
        <f t="shared" si="25"/>
        <v>5.9083883999999998</v>
      </c>
      <c r="Q112" s="999">
        <f>N112+O112*$W$11</f>
        <v>9.1761084000000004</v>
      </c>
      <c r="R112" s="998">
        <v>1.8651600000000004</v>
      </c>
      <c r="S112" s="964">
        <f t="shared" si="26"/>
        <v>6.6687083999999999</v>
      </c>
      <c r="T112" s="997">
        <f>N112+R112*$W$11</f>
        <v>9.9364284000000005</v>
      </c>
      <c r="U112" s="962">
        <f t="shared" si="27"/>
        <v>597.99276000000009</v>
      </c>
      <c r="V112" s="977"/>
      <c r="W112" s="977"/>
      <c r="X112" s="976"/>
      <c r="Y112" s="976"/>
    </row>
    <row r="113" spans="1:25" s="975" customFormat="1" ht="16.5" customHeight="1">
      <c r="A113" s="1022"/>
      <c r="B113" s="996">
        <v>366</v>
      </c>
      <c r="C113" s="971">
        <v>45</v>
      </c>
      <c r="D113" s="970">
        <v>2</v>
      </c>
      <c r="E113" s="969">
        <f t="shared" si="21"/>
        <v>2.1534399999999998</v>
      </c>
      <c r="F113" s="957">
        <v>1</v>
      </c>
      <c r="G113" s="956" t="str">
        <f t="shared" si="22"/>
        <v>452</v>
      </c>
      <c r="H113" s="955">
        <v>2.19</v>
      </c>
      <c r="I113" s="954">
        <v>1.47</v>
      </c>
      <c r="J113" s="954">
        <v>2.8419999999999996</v>
      </c>
      <c r="K113" s="973">
        <f t="shared" si="23"/>
        <v>4.3119999999999994</v>
      </c>
      <c r="L113" s="952"/>
      <c r="M113" s="968">
        <f t="shared" si="24"/>
        <v>5.7496847999999989</v>
      </c>
      <c r="N113" s="963">
        <f>((F113*(1-$N$2)+K113+$N$3)*E113*$M$7)*$W$11</f>
        <v>10.319284479999999</v>
      </c>
      <c r="O113" s="952">
        <v>1.1523600000000003</v>
      </c>
      <c r="P113" s="964">
        <f t="shared" si="25"/>
        <v>6.9020447999999988</v>
      </c>
      <c r="Q113" s="999">
        <f>N113+O113*$W$11</f>
        <v>11.471644479999998</v>
      </c>
      <c r="R113" s="998">
        <v>1.8651600000000004</v>
      </c>
      <c r="S113" s="964">
        <f t="shared" si="26"/>
        <v>7.6148447999999993</v>
      </c>
      <c r="T113" s="997">
        <f>N113+R113*$W$11</f>
        <v>12.18444448</v>
      </c>
      <c r="U113" s="962">
        <f t="shared" si="27"/>
        <v>788.15903999999989</v>
      </c>
      <c r="V113" s="977"/>
      <c r="W113" s="977"/>
      <c r="X113" s="976"/>
      <c r="Y113" s="976"/>
    </row>
    <row r="114" spans="1:25" s="975" customFormat="1" ht="16.5" customHeight="1">
      <c r="A114" s="1022"/>
      <c r="B114" s="996">
        <v>306</v>
      </c>
      <c r="C114" s="971">
        <v>45</v>
      </c>
      <c r="D114" s="970">
        <v>2.5</v>
      </c>
      <c r="E114" s="969">
        <f t="shared" si="21"/>
        <v>2.6604999999999999</v>
      </c>
      <c r="F114" s="957">
        <v>1</v>
      </c>
      <c r="G114" s="956" t="str">
        <f t="shared" si="22"/>
        <v>452,5</v>
      </c>
      <c r="H114" s="955">
        <v>2.15</v>
      </c>
      <c r="I114" s="954">
        <v>1.3</v>
      </c>
      <c r="J114" s="954">
        <v>2.7469999999999999</v>
      </c>
      <c r="K114" s="973">
        <f t="shared" si="23"/>
        <v>4.0469999999999997</v>
      </c>
      <c r="L114" s="952"/>
      <c r="M114" s="968">
        <f t="shared" si="24"/>
        <v>6.9971149999999991</v>
      </c>
      <c r="N114" s="963">
        <f>((F114*(1-$N$2)+K114+$N$3)*E114*$M$7)*$W$11</f>
        <v>12.044083499999997</v>
      </c>
      <c r="O114" s="952">
        <v>1.2949200000000003</v>
      </c>
      <c r="P114" s="964">
        <f t="shared" si="25"/>
        <v>8.2920349999999985</v>
      </c>
      <c r="Q114" s="999">
        <f>N114+O114*$W$11</f>
        <v>13.339003499999997</v>
      </c>
      <c r="R114" s="998">
        <v>2.57796</v>
      </c>
      <c r="S114" s="964">
        <f t="shared" si="26"/>
        <v>9.5750749999999982</v>
      </c>
      <c r="T114" s="997">
        <f>N114+R114*$W$11</f>
        <v>14.622043499999997</v>
      </c>
      <c r="U114" s="962">
        <f t="shared" si="27"/>
        <v>814.11299999999994</v>
      </c>
      <c r="V114" s="977"/>
      <c r="W114" s="977"/>
      <c r="X114" s="976"/>
      <c r="Y114" s="976"/>
    </row>
    <row r="115" spans="1:25" s="975" customFormat="1" ht="16.5" customHeight="1" thickBot="1">
      <c r="A115" s="1021"/>
      <c r="B115" s="996">
        <v>306</v>
      </c>
      <c r="C115" s="971">
        <v>45</v>
      </c>
      <c r="D115" s="970">
        <v>3</v>
      </c>
      <c r="E115" s="969">
        <f t="shared" si="21"/>
        <v>3.1550400000000001</v>
      </c>
      <c r="F115" s="957">
        <v>1</v>
      </c>
      <c r="G115" s="956" t="str">
        <f t="shared" si="22"/>
        <v>453</v>
      </c>
      <c r="H115" s="955">
        <v>2.2000000000000002</v>
      </c>
      <c r="I115" s="954">
        <v>1.2</v>
      </c>
      <c r="J115" s="954">
        <v>3</v>
      </c>
      <c r="K115" s="973">
        <f t="shared" si="23"/>
        <v>4.2</v>
      </c>
      <c r="L115" s="952"/>
      <c r="M115" s="951">
        <f t="shared" si="24"/>
        <v>8.4555072000000013</v>
      </c>
      <c r="N115" s="963"/>
      <c r="O115" s="979">
        <v>1.5</v>
      </c>
      <c r="P115" s="946">
        <f t="shared" si="25"/>
        <v>9.9555072000000013</v>
      </c>
      <c r="Q115" s="995"/>
      <c r="R115" s="994">
        <v>3</v>
      </c>
      <c r="S115" s="946">
        <f t="shared" si="26"/>
        <v>11.455507200000001</v>
      </c>
      <c r="T115" s="993"/>
      <c r="U115" s="944">
        <f t="shared" si="27"/>
        <v>965.44223999999997</v>
      </c>
      <c r="V115" s="977"/>
      <c r="W115" s="977"/>
      <c r="X115" s="976"/>
      <c r="Y115" s="976"/>
    </row>
    <row r="116" spans="1:25" s="975" customFormat="1" ht="16.5" customHeight="1">
      <c r="A116" s="1642" t="s">
        <v>638</v>
      </c>
      <c r="B116" s="974">
        <v>366</v>
      </c>
      <c r="C116" s="991">
        <v>48.3</v>
      </c>
      <c r="D116" s="990">
        <v>1.2</v>
      </c>
      <c r="E116" s="989">
        <f t="shared" si="21"/>
        <v>1.4152607999999998</v>
      </c>
      <c r="F116" s="957">
        <v>1</v>
      </c>
      <c r="G116" s="956" t="str">
        <f t="shared" si="22"/>
        <v>48,31,2</v>
      </c>
      <c r="H116" s="955">
        <v>2.5099999999999998</v>
      </c>
      <c r="I116" s="954">
        <v>1.2000000000000002</v>
      </c>
      <c r="J116" s="954">
        <v>3.3099999999999996</v>
      </c>
      <c r="K116" s="973">
        <f t="shared" si="23"/>
        <v>4.51</v>
      </c>
      <c r="L116" s="952"/>
      <c r="M116" s="988">
        <f t="shared" si="24"/>
        <v>4.2316297919999988</v>
      </c>
      <c r="N116" s="982"/>
      <c r="O116" s="952">
        <v>1.1880000000000002</v>
      </c>
      <c r="P116" s="964">
        <f t="shared" si="25"/>
        <v>5.4196297919999985</v>
      </c>
      <c r="Q116" s="999"/>
      <c r="R116" s="998">
        <v>1.9958400000000003</v>
      </c>
      <c r="S116" s="964">
        <f t="shared" si="26"/>
        <v>6.2274697919999991</v>
      </c>
      <c r="T116" s="997"/>
      <c r="U116" s="981">
        <f t="shared" si="27"/>
        <v>517.98545279999996</v>
      </c>
      <c r="V116" s="978"/>
      <c r="W116" s="977"/>
      <c r="X116" s="976"/>
      <c r="Y116" s="976"/>
    </row>
    <row r="117" spans="1:25" s="975" customFormat="1" ht="16.5" customHeight="1">
      <c r="A117" s="1643"/>
      <c r="B117" s="972">
        <v>366</v>
      </c>
      <c r="C117" s="971">
        <v>48.3</v>
      </c>
      <c r="D117" s="970">
        <v>1.5</v>
      </c>
      <c r="E117" s="969">
        <f t="shared" si="21"/>
        <v>1.7578079999999996</v>
      </c>
      <c r="F117" s="957">
        <v>1</v>
      </c>
      <c r="G117" s="956" t="str">
        <f t="shared" si="22"/>
        <v>48,31,5</v>
      </c>
      <c r="H117" s="955">
        <v>2.4599999999999995</v>
      </c>
      <c r="I117" s="954">
        <v>1.2000000000000002</v>
      </c>
      <c r="J117" s="954">
        <v>3.2599999999999993</v>
      </c>
      <c r="K117" s="973">
        <f t="shared" si="23"/>
        <v>4.4599999999999991</v>
      </c>
      <c r="L117" s="952"/>
      <c r="M117" s="968">
        <f t="shared" si="24"/>
        <v>5.1679555199999978</v>
      </c>
      <c r="N117" s="963">
        <f>((F117*(1-$N$2)+K117+$N$3)*E117*$M$7)*$W$11</f>
        <v>8.6835715199999974</v>
      </c>
      <c r="O117" s="952">
        <v>1.1880000000000002</v>
      </c>
      <c r="P117" s="964">
        <f t="shared" si="25"/>
        <v>6.3559555199999984</v>
      </c>
      <c r="Q117" s="999">
        <f>N117+O117*$W$11</f>
        <v>9.871571519999998</v>
      </c>
      <c r="R117" s="998">
        <v>1.9958400000000003</v>
      </c>
      <c r="S117" s="964">
        <f t="shared" si="26"/>
        <v>7.1637955199999981</v>
      </c>
      <c r="T117" s="997">
        <f>N117+R117*$W$11</f>
        <v>10.679411519999999</v>
      </c>
      <c r="U117" s="962">
        <f t="shared" si="27"/>
        <v>643.35772799999984</v>
      </c>
      <c r="V117" s="978"/>
      <c r="W117" s="977"/>
      <c r="X117" s="976"/>
      <c r="Y117" s="976"/>
    </row>
    <row r="118" spans="1:25" s="975" customFormat="1" ht="16.5" customHeight="1">
      <c r="A118" s="1643"/>
      <c r="B118" s="972">
        <v>366</v>
      </c>
      <c r="C118" s="971">
        <v>48.3</v>
      </c>
      <c r="D118" s="970">
        <v>2</v>
      </c>
      <c r="E118" s="969">
        <f t="shared" si="21"/>
        <v>2.3187039999999999</v>
      </c>
      <c r="F118" s="957">
        <v>1</v>
      </c>
      <c r="G118" s="956" t="str">
        <f t="shared" si="22"/>
        <v>48,32</v>
      </c>
      <c r="H118" s="955">
        <v>2.19</v>
      </c>
      <c r="I118" s="954">
        <v>1.47</v>
      </c>
      <c r="J118" s="954">
        <v>2.8419999999999996</v>
      </c>
      <c r="K118" s="973">
        <f t="shared" si="23"/>
        <v>4.3119999999999994</v>
      </c>
      <c r="L118" s="952"/>
      <c r="M118" s="968">
        <f t="shared" si="24"/>
        <v>6.1909396799999996</v>
      </c>
      <c r="N118" s="963">
        <f>((F118*(1-$N$2)+K118+$N$3)*E118*$M$7)*$W$11</f>
        <v>11.111229567999999</v>
      </c>
      <c r="O118" s="952">
        <v>1.2355200000000004</v>
      </c>
      <c r="P118" s="964">
        <f t="shared" si="25"/>
        <v>7.4264596799999998</v>
      </c>
      <c r="Q118" s="999">
        <f>N118+O118*$W$11</f>
        <v>12.346749568</v>
      </c>
      <c r="R118" s="998">
        <v>1.9958400000000003</v>
      </c>
      <c r="S118" s="964">
        <f t="shared" si="26"/>
        <v>8.1867796800000008</v>
      </c>
      <c r="T118" s="997">
        <f>N118+R118*$W$11</f>
        <v>13.107069568</v>
      </c>
      <c r="U118" s="962">
        <f t="shared" si="27"/>
        <v>848.64566400000001</v>
      </c>
      <c r="V118" s="978"/>
      <c r="W118" s="977"/>
      <c r="X118" s="976"/>
      <c r="Y118" s="976"/>
    </row>
    <row r="119" spans="1:25" s="975" customFormat="1" ht="16.5" customHeight="1">
      <c r="A119" s="1643"/>
      <c r="B119" s="972">
        <v>264</v>
      </c>
      <c r="C119" s="971">
        <v>48.3</v>
      </c>
      <c r="D119" s="970">
        <v>2.5</v>
      </c>
      <c r="E119" s="969">
        <f t="shared" si="21"/>
        <v>2.8670800000000001</v>
      </c>
      <c r="F119" s="957">
        <v>1</v>
      </c>
      <c r="G119" s="956" t="str">
        <f t="shared" si="22"/>
        <v>48,32,5</v>
      </c>
      <c r="H119" s="955">
        <v>2.15</v>
      </c>
      <c r="I119" s="954">
        <v>1.3</v>
      </c>
      <c r="J119" s="954">
        <v>2.7469999999999999</v>
      </c>
      <c r="K119" s="973">
        <f t="shared" si="23"/>
        <v>4.0469999999999997</v>
      </c>
      <c r="L119" s="952"/>
      <c r="M119" s="968">
        <f t="shared" si="24"/>
        <v>7.5404203999999995</v>
      </c>
      <c r="N119" s="963">
        <f>((F119*(1-$N$2)+K119+$N$3)*E119*$M$7)*$W$11</f>
        <v>12.979271159999998</v>
      </c>
      <c r="O119" s="952">
        <v>1.3899600000000001</v>
      </c>
      <c r="P119" s="964">
        <f t="shared" si="25"/>
        <v>8.9303803999999989</v>
      </c>
      <c r="Q119" s="999">
        <f>N119+O119*$W$11</f>
        <v>14.369231159999998</v>
      </c>
      <c r="R119" s="998">
        <v>2.7680400000000005</v>
      </c>
      <c r="S119" s="964">
        <f t="shared" si="26"/>
        <v>10.3084604</v>
      </c>
      <c r="T119" s="997">
        <f>N119+R119*$W$11</f>
        <v>15.747311159999999</v>
      </c>
      <c r="U119" s="962">
        <f t="shared" si="27"/>
        <v>756.90912000000003</v>
      </c>
      <c r="V119" s="977"/>
      <c r="W119" s="977"/>
      <c r="X119" s="976"/>
      <c r="Y119" s="976"/>
    </row>
    <row r="120" spans="1:25" s="975" customFormat="1" ht="16.5" customHeight="1">
      <c r="A120" s="1643"/>
      <c r="B120" s="972">
        <v>264</v>
      </c>
      <c r="C120" s="971">
        <v>48.3</v>
      </c>
      <c r="D120" s="970">
        <v>3</v>
      </c>
      <c r="E120" s="969">
        <f t="shared" si="21"/>
        <v>3.4029359999999995</v>
      </c>
      <c r="F120" s="957">
        <v>1</v>
      </c>
      <c r="G120" s="956" t="str">
        <f t="shared" si="22"/>
        <v>48,33</v>
      </c>
      <c r="H120" s="955">
        <v>2.1599999999999997</v>
      </c>
      <c r="I120" s="954">
        <v>1.2000000000000002</v>
      </c>
      <c r="J120" s="954">
        <v>2.8620000000000001</v>
      </c>
      <c r="K120" s="973">
        <f t="shared" si="23"/>
        <v>4.0620000000000003</v>
      </c>
      <c r="L120" s="952"/>
      <c r="M120" s="968">
        <f t="shared" si="24"/>
        <v>8.9837510399999978</v>
      </c>
      <c r="N120" s="963"/>
      <c r="O120" s="952">
        <v>1.4968800000000002</v>
      </c>
      <c r="P120" s="964">
        <f t="shared" si="25"/>
        <v>10.480631039999999</v>
      </c>
      <c r="Q120" s="999"/>
      <c r="R120" s="998">
        <v>2.8987200000000004</v>
      </c>
      <c r="S120" s="964">
        <f t="shared" si="26"/>
        <v>11.882471039999999</v>
      </c>
      <c r="T120" s="997"/>
      <c r="U120" s="962">
        <f t="shared" si="27"/>
        <v>898.37510399999985</v>
      </c>
      <c r="V120" s="977"/>
      <c r="W120" s="977"/>
      <c r="X120" s="976"/>
      <c r="Y120" s="976"/>
    </row>
    <row r="121" spans="1:25" s="975" customFormat="1" ht="16.5" customHeight="1" thickBot="1">
      <c r="A121" s="1644"/>
      <c r="B121" s="961">
        <v>198</v>
      </c>
      <c r="C121" s="960">
        <v>48.3</v>
      </c>
      <c r="D121" s="959">
        <v>4</v>
      </c>
      <c r="E121" s="958">
        <f t="shared" si="21"/>
        <v>4.4370879999999993</v>
      </c>
      <c r="F121" s="957">
        <v>1</v>
      </c>
      <c r="G121" s="956" t="str">
        <f t="shared" si="22"/>
        <v>48,34</v>
      </c>
      <c r="H121" s="955">
        <v>2.25</v>
      </c>
      <c r="I121" s="954">
        <v>1.2</v>
      </c>
      <c r="J121" s="954">
        <v>3.05</v>
      </c>
      <c r="K121" s="973">
        <f t="shared" si="23"/>
        <v>4.25</v>
      </c>
      <c r="L121" s="952"/>
      <c r="M121" s="951">
        <f t="shared" si="24"/>
        <v>12.113250239999998</v>
      </c>
      <c r="N121" s="963"/>
      <c r="O121" s="952">
        <v>2</v>
      </c>
      <c r="P121" s="964">
        <f t="shared" si="25"/>
        <v>14.113250239999998</v>
      </c>
      <c r="Q121" s="999" t="s">
        <v>721</v>
      </c>
      <c r="R121" s="998">
        <v>3.5</v>
      </c>
      <c r="S121" s="964">
        <f t="shared" si="26"/>
        <v>15.613250239999998</v>
      </c>
      <c r="T121" s="997" t="s">
        <v>721</v>
      </c>
      <c r="U121" s="944">
        <f t="shared" si="27"/>
        <v>878.54342399999985</v>
      </c>
      <c r="V121" s="977"/>
      <c r="W121" s="977"/>
      <c r="X121" s="976"/>
      <c r="Y121" s="976"/>
    </row>
    <row r="122" spans="1:25" s="975" customFormat="1" ht="16.5" customHeight="1">
      <c r="A122" s="1023"/>
      <c r="B122" s="992">
        <v>366</v>
      </c>
      <c r="C122" s="991">
        <v>50</v>
      </c>
      <c r="D122" s="990">
        <v>1</v>
      </c>
      <c r="E122" s="989">
        <f t="shared" si="21"/>
        <v>1.2269600000000001</v>
      </c>
      <c r="F122" s="957">
        <v>1</v>
      </c>
      <c r="G122" s="956" t="str">
        <f t="shared" si="22"/>
        <v>501</v>
      </c>
      <c r="H122" s="955">
        <v>2.5399999999999996</v>
      </c>
      <c r="I122" s="954">
        <v>1.2000000000000002</v>
      </c>
      <c r="J122" s="954">
        <v>3.34</v>
      </c>
      <c r="K122" s="973">
        <f t="shared" si="23"/>
        <v>4.54</v>
      </c>
      <c r="L122" s="952"/>
      <c r="M122" s="988">
        <f t="shared" si="24"/>
        <v>3.7054191999999997</v>
      </c>
      <c r="N122" s="982"/>
      <c r="O122" s="987">
        <v>1.2236400000000001</v>
      </c>
      <c r="P122" s="983">
        <f t="shared" si="25"/>
        <v>4.9290591999999993</v>
      </c>
      <c r="Q122" s="1002"/>
      <c r="R122" s="1001">
        <v>2.0671200000000005</v>
      </c>
      <c r="S122" s="983">
        <f t="shared" si="26"/>
        <v>5.7725392000000006</v>
      </c>
      <c r="T122" s="1000"/>
      <c r="U122" s="981">
        <f t="shared" si="27"/>
        <v>449.06736000000001</v>
      </c>
      <c r="V122" s="978"/>
      <c r="W122" s="977"/>
      <c r="X122" s="976"/>
      <c r="Y122" s="976"/>
    </row>
    <row r="123" spans="1:25" s="975" customFormat="1" ht="16.5" customHeight="1">
      <c r="A123" s="1023"/>
      <c r="B123" s="996">
        <v>366</v>
      </c>
      <c r="C123" s="971">
        <v>50</v>
      </c>
      <c r="D123" s="970">
        <v>1.2</v>
      </c>
      <c r="E123" s="969">
        <f t="shared" si="21"/>
        <v>1.4663423999999998</v>
      </c>
      <c r="F123" s="957">
        <v>1</v>
      </c>
      <c r="G123" s="956" t="str">
        <f t="shared" si="22"/>
        <v>501,2</v>
      </c>
      <c r="H123" s="955">
        <v>2.5099999999999998</v>
      </c>
      <c r="I123" s="954">
        <v>1.2000000000000002</v>
      </c>
      <c r="J123" s="954">
        <v>3.3099999999999996</v>
      </c>
      <c r="K123" s="973">
        <f t="shared" si="23"/>
        <v>4.51</v>
      </c>
      <c r="L123" s="952"/>
      <c r="M123" s="968">
        <f t="shared" si="24"/>
        <v>4.3843637759999989</v>
      </c>
      <c r="N123" s="963"/>
      <c r="O123" s="952">
        <v>1.2236400000000001</v>
      </c>
      <c r="P123" s="964">
        <f t="shared" si="25"/>
        <v>5.6080037759999986</v>
      </c>
      <c r="Q123" s="999"/>
      <c r="R123" s="998">
        <v>2.0671200000000005</v>
      </c>
      <c r="S123" s="964">
        <f t="shared" si="26"/>
        <v>6.4514837759999999</v>
      </c>
      <c r="T123" s="997"/>
      <c r="U123" s="962">
        <f t="shared" si="27"/>
        <v>536.6813183999999</v>
      </c>
      <c r="V123" s="978"/>
      <c r="W123" s="977"/>
      <c r="X123" s="976"/>
      <c r="Y123" s="976"/>
    </row>
    <row r="124" spans="1:25" s="975" customFormat="1" ht="16.5" customHeight="1">
      <c r="A124" s="1023"/>
      <c r="B124" s="996">
        <v>366</v>
      </c>
      <c r="C124" s="971">
        <v>50</v>
      </c>
      <c r="D124" s="970">
        <v>1.5</v>
      </c>
      <c r="E124" s="969">
        <f t="shared" si="21"/>
        <v>1.8216600000000001</v>
      </c>
      <c r="F124" s="957">
        <v>1</v>
      </c>
      <c r="G124" s="956" t="str">
        <f t="shared" si="22"/>
        <v>501,5</v>
      </c>
      <c r="H124" s="955">
        <v>2.4599999999999995</v>
      </c>
      <c r="I124" s="954">
        <v>1.2000000000000002</v>
      </c>
      <c r="J124" s="954">
        <v>3.2599999999999993</v>
      </c>
      <c r="K124" s="973">
        <f t="shared" si="23"/>
        <v>4.4599999999999991</v>
      </c>
      <c r="L124" s="952"/>
      <c r="M124" s="968">
        <f t="shared" si="24"/>
        <v>5.3556803999999989</v>
      </c>
      <c r="N124" s="963">
        <f>((F124*(1-$N$2)+K124+$N$3)*E124*$M$7)*$W$11</f>
        <v>8.9990003999999999</v>
      </c>
      <c r="O124" s="952">
        <v>1.2236400000000001</v>
      </c>
      <c r="P124" s="964">
        <f t="shared" si="25"/>
        <v>6.5793203999999985</v>
      </c>
      <c r="Q124" s="999">
        <f>N124+O124*$W$11</f>
        <v>10.2226404</v>
      </c>
      <c r="R124" s="998">
        <v>2.0671200000000005</v>
      </c>
      <c r="S124" s="964">
        <f t="shared" si="26"/>
        <v>7.4228003999999999</v>
      </c>
      <c r="T124" s="997">
        <f>N124+R124*$W$11</f>
        <v>11.066120400000001</v>
      </c>
      <c r="U124" s="962">
        <f t="shared" si="27"/>
        <v>666.72756000000004</v>
      </c>
      <c r="V124" s="978"/>
      <c r="W124" s="977"/>
      <c r="X124" s="976"/>
      <c r="Y124" s="976"/>
    </row>
    <row r="125" spans="1:25" s="975" customFormat="1" ht="16.5" customHeight="1">
      <c r="A125" s="1023"/>
      <c r="B125" s="996">
        <v>366</v>
      </c>
      <c r="C125" s="971">
        <v>50</v>
      </c>
      <c r="D125" s="970">
        <v>2</v>
      </c>
      <c r="E125" s="969">
        <f t="shared" si="21"/>
        <v>2.4038399999999998</v>
      </c>
      <c r="F125" s="957">
        <v>1</v>
      </c>
      <c r="G125" s="956" t="str">
        <f t="shared" si="22"/>
        <v>502</v>
      </c>
      <c r="H125" s="955">
        <v>2.19</v>
      </c>
      <c r="I125" s="954">
        <v>1.47</v>
      </c>
      <c r="J125" s="954">
        <v>2.8419999999999996</v>
      </c>
      <c r="K125" s="973">
        <f t="shared" si="23"/>
        <v>4.3119999999999994</v>
      </c>
      <c r="L125" s="952"/>
      <c r="M125" s="968">
        <f t="shared" si="24"/>
        <v>6.4182527999999994</v>
      </c>
      <c r="N125" s="963">
        <f>((F125*(1-$N$2)+K125+$N$3)*E125*$M$7)*$W$11</f>
        <v>11.519201279999999</v>
      </c>
      <c r="O125" s="952">
        <v>1.2830400000000002</v>
      </c>
      <c r="P125" s="964">
        <f t="shared" si="25"/>
        <v>7.7012927999999992</v>
      </c>
      <c r="Q125" s="999">
        <f>N125+O125*$W$11</f>
        <v>12.802241279999999</v>
      </c>
      <c r="R125" s="998">
        <v>2.0671200000000005</v>
      </c>
      <c r="S125" s="964">
        <f t="shared" si="26"/>
        <v>8.4853728000000004</v>
      </c>
      <c r="T125" s="997">
        <f>N125+R125*$W$11</f>
        <v>13.58632128</v>
      </c>
      <c r="U125" s="962">
        <f t="shared" si="27"/>
        <v>879.80543999999986</v>
      </c>
      <c r="V125" s="978"/>
      <c r="W125" s="977"/>
      <c r="X125" s="976"/>
      <c r="Y125" s="976"/>
    </row>
    <row r="126" spans="1:25" s="975" customFormat="1" ht="16.5" customHeight="1">
      <c r="A126" s="1023"/>
      <c r="B126" s="996">
        <v>264</v>
      </c>
      <c r="C126" s="971">
        <v>50</v>
      </c>
      <c r="D126" s="970">
        <v>3</v>
      </c>
      <c r="E126" s="969">
        <f t="shared" si="21"/>
        <v>3.53064</v>
      </c>
      <c r="F126" s="957">
        <v>1</v>
      </c>
      <c r="G126" s="956" t="str">
        <f t="shared" si="22"/>
        <v>503</v>
      </c>
      <c r="H126" s="955">
        <v>2.1599999999999997</v>
      </c>
      <c r="I126" s="954">
        <v>1.2000000000000002</v>
      </c>
      <c r="J126" s="954">
        <v>2.8620000000000001</v>
      </c>
      <c r="K126" s="973">
        <f t="shared" si="23"/>
        <v>4.0620000000000003</v>
      </c>
      <c r="L126" s="952"/>
      <c r="M126" s="968">
        <f t="shared" si="24"/>
        <v>9.3208895999999992</v>
      </c>
      <c r="N126" s="963"/>
      <c r="O126" s="952">
        <v>1.5562800000000001</v>
      </c>
      <c r="P126" s="964">
        <f t="shared" si="25"/>
        <v>10.877169599999998</v>
      </c>
      <c r="Q126" s="999"/>
      <c r="R126" s="998">
        <v>2.9937600000000004</v>
      </c>
      <c r="S126" s="964">
        <f t="shared" si="26"/>
        <v>12.314649599999999</v>
      </c>
      <c r="T126" s="997"/>
      <c r="U126" s="962">
        <f t="shared" si="27"/>
        <v>932.08896000000004</v>
      </c>
      <c r="V126" s="978"/>
      <c r="W126" s="977"/>
      <c r="X126" s="976"/>
      <c r="Y126" s="976"/>
    </row>
    <row r="127" spans="1:25" s="975" customFormat="1" ht="16.5" customHeight="1" thickBot="1">
      <c r="A127" s="1023"/>
      <c r="B127" s="980">
        <v>198</v>
      </c>
      <c r="C127" s="960">
        <v>50</v>
      </c>
      <c r="D127" s="959">
        <v>4</v>
      </c>
      <c r="E127" s="958">
        <f t="shared" si="21"/>
        <v>4.6073599999999999</v>
      </c>
      <c r="F127" s="957">
        <v>1</v>
      </c>
      <c r="G127" s="956" t="str">
        <f t="shared" si="22"/>
        <v>504</v>
      </c>
      <c r="H127" s="955">
        <v>2.25</v>
      </c>
      <c r="I127" s="954">
        <v>1.2</v>
      </c>
      <c r="J127" s="954">
        <v>3.05</v>
      </c>
      <c r="K127" s="973">
        <f t="shared" si="23"/>
        <v>4.25</v>
      </c>
      <c r="L127" s="952"/>
      <c r="M127" s="968">
        <f t="shared" si="24"/>
        <v>12.5780928</v>
      </c>
      <c r="N127" s="963"/>
      <c r="O127" s="952">
        <v>2</v>
      </c>
      <c r="P127" s="964">
        <f t="shared" si="25"/>
        <v>14.5780928</v>
      </c>
      <c r="Q127" s="999"/>
      <c r="R127" s="998">
        <v>4.0999999999999996</v>
      </c>
      <c r="S127" s="964">
        <f t="shared" si="26"/>
        <v>16.678092800000002</v>
      </c>
      <c r="T127" s="997"/>
      <c r="U127" s="962">
        <f t="shared" si="27"/>
        <v>912.25728000000004</v>
      </c>
      <c r="V127" s="978"/>
      <c r="W127" s="977"/>
      <c r="X127" s="976"/>
      <c r="Y127" s="976"/>
    </row>
    <row r="128" spans="1:25" s="975" customFormat="1" ht="16.5" customHeight="1">
      <c r="A128" s="1023"/>
      <c r="B128" s="996">
        <v>366</v>
      </c>
      <c r="C128" s="971">
        <v>50.8</v>
      </c>
      <c r="D128" s="970">
        <v>1.2</v>
      </c>
      <c r="E128" s="969">
        <f t="shared" si="21"/>
        <v>1.4903807999999996</v>
      </c>
      <c r="F128" s="957">
        <v>1</v>
      </c>
      <c r="G128" s="956" t="str">
        <f t="shared" si="22"/>
        <v>50,81,2</v>
      </c>
      <c r="H128" s="955">
        <v>2.5099999999999998</v>
      </c>
      <c r="I128" s="954">
        <v>1.2000000000000002</v>
      </c>
      <c r="J128" s="954">
        <v>3.3099999999999996</v>
      </c>
      <c r="K128" s="973">
        <f t="shared" si="23"/>
        <v>4.51</v>
      </c>
      <c r="L128" s="952"/>
      <c r="M128" s="988">
        <f t="shared" si="24"/>
        <v>4.4562385919999983</v>
      </c>
      <c r="N128" s="982"/>
      <c r="O128" s="987">
        <v>1.2474000000000003</v>
      </c>
      <c r="P128" s="983">
        <f t="shared" si="25"/>
        <v>5.703638591999999</v>
      </c>
      <c r="Q128" s="1002"/>
      <c r="R128" s="1001">
        <v>2.1027600000000004</v>
      </c>
      <c r="S128" s="983">
        <f t="shared" si="26"/>
        <v>6.5589985919999982</v>
      </c>
      <c r="T128" s="1000"/>
      <c r="U128" s="981">
        <f t="shared" si="27"/>
        <v>545.47937279999985</v>
      </c>
      <c r="V128" s="977"/>
      <c r="W128" s="977"/>
      <c r="X128" s="976"/>
      <c r="Y128" s="976"/>
    </row>
    <row r="129" spans="1:25" s="975" customFormat="1" ht="16.5" customHeight="1">
      <c r="A129" s="1023"/>
      <c r="B129" s="996">
        <v>366</v>
      </c>
      <c r="C129" s="971">
        <v>50.8</v>
      </c>
      <c r="D129" s="970">
        <v>1.5</v>
      </c>
      <c r="E129" s="969">
        <f t="shared" si="21"/>
        <v>1.8517079999999997</v>
      </c>
      <c r="F129" s="957">
        <v>1</v>
      </c>
      <c r="G129" s="956" t="str">
        <f t="shared" si="22"/>
        <v>50,81,5</v>
      </c>
      <c r="H129" s="955">
        <v>2.4599999999999995</v>
      </c>
      <c r="I129" s="954">
        <v>1.2000000000000002</v>
      </c>
      <c r="J129" s="954">
        <v>3.2599999999999993</v>
      </c>
      <c r="K129" s="973">
        <f t="shared" si="23"/>
        <v>4.4599999999999991</v>
      </c>
      <c r="L129" s="952"/>
      <c r="M129" s="968">
        <f t="shared" si="24"/>
        <v>5.4440215199999979</v>
      </c>
      <c r="N129" s="963">
        <f>((F129*(1-$N$2)+K129+$N$3)*E129*$M$7)*$W$11</f>
        <v>9.1474375199999969</v>
      </c>
      <c r="O129" s="952">
        <v>1.2474000000000003</v>
      </c>
      <c r="P129" s="964">
        <f t="shared" si="25"/>
        <v>6.6914215199999987</v>
      </c>
      <c r="Q129" s="999">
        <f>N129+O129*$W$11</f>
        <v>10.394837519999998</v>
      </c>
      <c r="R129" s="998">
        <v>2.1027600000000004</v>
      </c>
      <c r="S129" s="964">
        <f t="shared" si="26"/>
        <v>7.5467815199999979</v>
      </c>
      <c r="T129" s="997">
        <f>N129+R129*$W$11</f>
        <v>11.250197519999997</v>
      </c>
      <c r="U129" s="962">
        <f t="shared" si="27"/>
        <v>677.72512799999993</v>
      </c>
      <c r="V129" s="978"/>
      <c r="W129" s="977"/>
      <c r="X129" s="976"/>
      <c r="Y129" s="976"/>
    </row>
    <row r="130" spans="1:25" s="975" customFormat="1" ht="16.5" customHeight="1" thickBot="1">
      <c r="A130" s="1023"/>
      <c r="B130" s="961">
        <v>366</v>
      </c>
      <c r="C130" s="960">
        <v>50.8</v>
      </c>
      <c r="D130" s="959">
        <v>2</v>
      </c>
      <c r="E130" s="958">
        <f t="shared" si="21"/>
        <v>2.4439039999999999</v>
      </c>
      <c r="F130" s="957">
        <v>1</v>
      </c>
      <c r="G130" s="956" t="str">
        <f t="shared" si="22"/>
        <v>50,82</v>
      </c>
      <c r="H130" s="955">
        <v>2.19</v>
      </c>
      <c r="I130" s="954">
        <v>1.47</v>
      </c>
      <c r="J130" s="954">
        <v>2.8379999999999996</v>
      </c>
      <c r="K130" s="973">
        <f t="shared" si="23"/>
        <v>4.3079999999999998</v>
      </c>
      <c r="L130" s="952"/>
      <c r="M130" s="968">
        <f t="shared" si="24"/>
        <v>6.5252236799999999</v>
      </c>
      <c r="N130" s="963">
        <f>((F130*(1-$N$2)+K130+$N$3)*E130*$M$7)*$W$11</f>
        <v>11.701412352</v>
      </c>
      <c r="O130" s="952">
        <v>1.2949200000000003</v>
      </c>
      <c r="P130" s="964">
        <f t="shared" si="25"/>
        <v>7.8201436800000002</v>
      </c>
      <c r="Q130" s="999">
        <f>N130+O130*$W$11</f>
        <v>12.996332352</v>
      </c>
      <c r="R130" s="998">
        <v>2.1027600000000004</v>
      </c>
      <c r="S130" s="964">
        <f t="shared" si="26"/>
        <v>8.6279836799999998</v>
      </c>
      <c r="T130" s="997">
        <f>N130+R130*$W$11</f>
        <v>13.804172352</v>
      </c>
      <c r="U130" s="962">
        <f t="shared" si="27"/>
        <v>894.46886399999994</v>
      </c>
      <c r="V130" s="978"/>
      <c r="W130" s="977"/>
      <c r="X130" s="976"/>
      <c r="Y130" s="976"/>
    </row>
    <row r="131" spans="1:25" s="975" customFormat="1" ht="16.5" customHeight="1">
      <c r="A131" s="1023"/>
      <c r="B131" s="974">
        <v>366</v>
      </c>
      <c r="C131" s="991">
        <v>51</v>
      </c>
      <c r="D131" s="990">
        <v>1.2</v>
      </c>
      <c r="E131" s="989">
        <f t="shared" si="21"/>
        <v>1.4963903999999997</v>
      </c>
      <c r="F131" s="957">
        <v>1</v>
      </c>
      <c r="G131" s="956" t="str">
        <f t="shared" si="22"/>
        <v>511,2</v>
      </c>
      <c r="H131" s="955">
        <v>2.5099999999999998</v>
      </c>
      <c r="I131" s="954">
        <v>1.2000000000000002</v>
      </c>
      <c r="J131" s="954">
        <v>3.3099999999999996</v>
      </c>
      <c r="K131" s="973">
        <f t="shared" si="23"/>
        <v>4.51</v>
      </c>
      <c r="L131" s="952"/>
      <c r="M131" s="968">
        <f t="shared" si="24"/>
        <v>4.4742072959999986</v>
      </c>
      <c r="N131" s="963"/>
      <c r="O131" s="952">
        <v>1.2474000000000003</v>
      </c>
      <c r="P131" s="964">
        <f t="shared" si="25"/>
        <v>5.7216072959999984</v>
      </c>
      <c r="Q131" s="999"/>
      <c r="R131" s="998">
        <v>2.1146400000000001</v>
      </c>
      <c r="S131" s="964">
        <f t="shared" si="26"/>
        <v>6.5888472959999991</v>
      </c>
      <c r="T131" s="997"/>
      <c r="U131" s="962">
        <f t="shared" si="27"/>
        <v>547.6788863999999</v>
      </c>
      <c r="V131" s="978"/>
      <c r="W131" s="977"/>
      <c r="X131" s="976"/>
      <c r="Y131" s="976"/>
    </row>
    <row r="132" spans="1:25" s="975" customFormat="1" ht="16.5" customHeight="1">
      <c r="A132" s="1023"/>
      <c r="B132" s="996">
        <v>366</v>
      </c>
      <c r="C132" s="971">
        <v>51</v>
      </c>
      <c r="D132" s="970">
        <v>1.5</v>
      </c>
      <c r="E132" s="969">
        <f t="shared" si="21"/>
        <v>1.8592199999999999</v>
      </c>
      <c r="F132" s="957">
        <v>1</v>
      </c>
      <c r="G132" s="956" t="str">
        <f t="shared" si="22"/>
        <v>511,5</v>
      </c>
      <c r="H132" s="955">
        <v>2.4599999999999995</v>
      </c>
      <c r="I132" s="954">
        <v>1.2000000000000002</v>
      </c>
      <c r="J132" s="954">
        <v>3.2599999999999993</v>
      </c>
      <c r="K132" s="973">
        <f t="shared" si="23"/>
        <v>4.4599999999999991</v>
      </c>
      <c r="L132" s="952"/>
      <c r="M132" s="968">
        <f t="shared" si="24"/>
        <v>5.4661067999999986</v>
      </c>
      <c r="N132" s="963">
        <f>((F132*(1-$N$2)+K132+$N$3)*E132*$M$7)*$W$11</f>
        <v>9.1845467999999979</v>
      </c>
      <c r="O132" s="952">
        <v>1.2474000000000003</v>
      </c>
      <c r="P132" s="964">
        <f t="shared" si="25"/>
        <v>6.7135067999999993</v>
      </c>
      <c r="Q132" s="999">
        <f>N132+O132*$W$11</f>
        <v>10.431946799999999</v>
      </c>
      <c r="R132" s="998">
        <v>2.1146400000000001</v>
      </c>
      <c r="S132" s="964">
        <f t="shared" si="26"/>
        <v>7.5807467999999982</v>
      </c>
      <c r="T132" s="997">
        <f>N132+R132*$W$11</f>
        <v>11.299186799999998</v>
      </c>
      <c r="U132" s="962">
        <f t="shared" si="27"/>
        <v>680.47451999999998</v>
      </c>
      <c r="V132" s="977"/>
      <c r="W132" s="977"/>
      <c r="X132" s="976"/>
      <c r="Y132" s="976"/>
    </row>
    <row r="133" spans="1:25" s="975" customFormat="1" ht="16.5" customHeight="1" thickBot="1">
      <c r="A133" s="1023"/>
      <c r="B133" s="996">
        <v>366</v>
      </c>
      <c r="C133" s="971">
        <v>51</v>
      </c>
      <c r="D133" s="970">
        <v>2</v>
      </c>
      <c r="E133" s="969">
        <f t="shared" si="21"/>
        <v>2.4539200000000001</v>
      </c>
      <c r="F133" s="957">
        <v>1</v>
      </c>
      <c r="G133" s="956" t="str">
        <f t="shared" si="22"/>
        <v>512</v>
      </c>
      <c r="H133" s="955">
        <v>2.19</v>
      </c>
      <c r="I133" s="954">
        <v>1.47</v>
      </c>
      <c r="J133" s="954">
        <v>2.8379999999999996</v>
      </c>
      <c r="K133" s="973">
        <f t="shared" si="23"/>
        <v>4.3079999999999998</v>
      </c>
      <c r="L133" s="952"/>
      <c r="M133" s="951">
        <f t="shared" si="24"/>
        <v>6.5519664000000004</v>
      </c>
      <c r="N133" s="945">
        <f>((F133*(1-$N$2)+K133+$N$3)*E133*$M$7)*$W$11</f>
        <v>11.749368960000002</v>
      </c>
      <c r="O133" s="979">
        <v>1.3068000000000002</v>
      </c>
      <c r="P133" s="946">
        <f t="shared" si="25"/>
        <v>7.8587664000000004</v>
      </c>
      <c r="Q133" s="995">
        <f>N133+O133*$W$11</f>
        <v>13.056168960000003</v>
      </c>
      <c r="R133" s="994">
        <v>2.1146400000000001</v>
      </c>
      <c r="S133" s="946">
        <f t="shared" si="26"/>
        <v>8.6666064000000009</v>
      </c>
      <c r="T133" s="993">
        <f>N133+R133*$W$11</f>
        <v>13.864008960000001</v>
      </c>
      <c r="U133" s="944">
        <f t="shared" si="27"/>
        <v>898.13472000000002</v>
      </c>
      <c r="V133" s="978"/>
      <c r="W133" s="977"/>
      <c r="X133" s="976"/>
      <c r="Y133" s="976"/>
    </row>
    <row r="134" spans="1:25" s="975" customFormat="1" ht="16.5" customHeight="1">
      <c r="A134" s="1642" t="s">
        <v>639</v>
      </c>
      <c r="B134" s="974">
        <v>222</v>
      </c>
      <c r="C134" s="991">
        <v>60.3</v>
      </c>
      <c r="D134" s="990">
        <v>1.2</v>
      </c>
      <c r="E134" s="989">
        <f t="shared" si="21"/>
        <v>1.7758367999999998</v>
      </c>
      <c r="F134" s="957">
        <v>1</v>
      </c>
      <c r="G134" s="956" t="str">
        <f t="shared" si="22"/>
        <v>60,31,2</v>
      </c>
      <c r="H134" s="955">
        <v>2.5099999999999998</v>
      </c>
      <c r="I134" s="954">
        <v>1.2000000000000002</v>
      </c>
      <c r="J134" s="954">
        <v>3.31</v>
      </c>
      <c r="K134" s="973">
        <f t="shared" si="23"/>
        <v>4.51</v>
      </c>
      <c r="L134" s="952"/>
      <c r="M134" s="968">
        <f t="shared" si="24"/>
        <v>5.3097520319999987</v>
      </c>
      <c r="N134" s="963"/>
      <c r="O134" s="952">
        <v>1.4850000000000003</v>
      </c>
      <c r="P134" s="964">
        <f t="shared" si="25"/>
        <v>6.794752031999999</v>
      </c>
      <c r="Q134" s="999"/>
      <c r="R134" s="998">
        <v>2.4948000000000006</v>
      </c>
      <c r="S134" s="964">
        <f t="shared" si="26"/>
        <v>7.8045520319999993</v>
      </c>
      <c r="T134" s="997"/>
      <c r="U134" s="962">
        <f t="shared" si="27"/>
        <v>394.23576959999997</v>
      </c>
      <c r="V134" s="978"/>
      <c r="W134" s="977"/>
      <c r="X134" s="976"/>
      <c r="Y134" s="976"/>
    </row>
    <row r="135" spans="1:25" s="975" customFormat="1" ht="16.5" customHeight="1">
      <c r="A135" s="1643"/>
      <c r="B135" s="972">
        <v>222</v>
      </c>
      <c r="C135" s="971">
        <v>60.3</v>
      </c>
      <c r="D135" s="970">
        <v>1.5</v>
      </c>
      <c r="E135" s="969">
        <f t="shared" si="21"/>
        <v>2.2085279999999998</v>
      </c>
      <c r="F135" s="957">
        <v>1</v>
      </c>
      <c r="G135" s="956" t="str">
        <f t="shared" si="22"/>
        <v>60,31,5</v>
      </c>
      <c r="H135" s="955">
        <v>2.4499999999999997</v>
      </c>
      <c r="I135" s="954">
        <v>1.2000000000000002</v>
      </c>
      <c r="J135" s="954">
        <v>3.2499999999999996</v>
      </c>
      <c r="K135" s="973">
        <f t="shared" si="23"/>
        <v>4.4499999999999993</v>
      </c>
      <c r="L135" s="952"/>
      <c r="M135" s="968">
        <f t="shared" si="24"/>
        <v>6.4709870399999989</v>
      </c>
      <c r="N135" s="963">
        <f>((F135*(1-$N$2)+K135+$N$3)*E135*$M$7)*$W$11</f>
        <v>10.888043039999998</v>
      </c>
      <c r="O135" s="952">
        <v>1.4850000000000003</v>
      </c>
      <c r="P135" s="964">
        <f t="shared" si="25"/>
        <v>7.9559870399999992</v>
      </c>
      <c r="Q135" s="999">
        <f>N135+O135*$W$11</f>
        <v>12.373043039999999</v>
      </c>
      <c r="R135" s="998">
        <v>2.4948000000000006</v>
      </c>
      <c r="S135" s="964">
        <f t="shared" si="26"/>
        <v>8.9657870399999986</v>
      </c>
      <c r="T135" s="997">
        <f>N135+R135*$W$11</f>
        <v>13.382843039999997</v>
      </c>
      <c r="U135" s="962">
        <f t="shared" si="27"/>
        <v>490.29321599999997</v>
      </c>
      <c r="V135" s="978"/>
      <c r="W135" s="977"/>
      <c r="X135" s="976"/>
      <c r="Y135" s="976"/>
    </row>
    <row r="136" spans="1:25" s="975" customFormat="1" ht="16.5" customHeight="1">
      <c r="A136" s="1643"/>
      <c r="B136" s="972">
        <v>222</v>
      </c>
      <c r="C136" s="971">
        <v>60.3</v>
      </c>
      <c r="D136" s="970">
        <v>2</v>
      </c>
      <c r="E136" s="969">
        <f t="shared" si="21"/>
        <v>2.919664</v>
      </c>
      <c r="F136" s="957">
        <v>1</v>
      </c>
      <c r="G136" s="956" t="str">
        <f t="shared" si="22"/>
        <v>60,32</v>
      </c>
      <c r="H136" s="955">
        <v>2.1799999999999997</v>
      </c>
      <c r="I136" s="954">
        <v>1.47</v>
      </c>
      <c r="J136" s="954">
        <v>2.8309999999999991</v>
      </c>
      <c r="K136" s="973">
        <f t="shared" si="23"/>
        <v>4.3009999999999993</v>
      </c>
      <c r="L136" s="952"/>
      <c r="M136" s="968">
        <f t="shared" si="24"/>
        <v>7.7663062399999996</v>
      </c>
      <c r="N136" s="963">
        <f>((F136*(1-$N$2)+K136+$N$3)*E136*$M$7)*$W$11</f>
        <v>13.958913583999996</v>
      </c>
      <c r="O136" s="952">
        <v>1.5444000000000002</v>
      </c>
      <c r="P136" s="964">
        <f t="shared" si="25"/>
        <v>9.31070624</v>
      </c>
      <c r="Q136" s="999">
        <f>N136+O136*$W$11</f>
        <v>15.503313583999995</v>
      </c>
      <c r="R136" s="998">
        <v>2.4948000000000006</v>
      </c>
      <c r="S136" s="964">
        <f t="shared" si="26"/>
        <v>10.26110624</v>
      </c>
      <c r="T136" s="997">
        <f>N136+R136*$W$11</f>
        <v>16.453713583999996</v>
      </c>
      <c r="U136" s="962">
        <f t="shared" si="27"/>
        <v>648.16540799999996</v>
      </c>
      <c r="V136" s="978"/>
      <c r="W136" s="977"/>
      <c r="X136" s="976"/>
      <c r="Y136" s="976"/>
    </row>
    <row r="137" spans="1:25" s="975" customFormat="1" ht="16.5" customHeight="1">
      <c r="A137" s="1643"/>
      <c r="B137" s="972">
        <v>222</v>
      </c>
      <c r="C137" s="971">
        <v>60.3</v>
      </c>
      <c r="D137" s="970">
        <v>2.5</v>
      </c>
      <c r="E137" s="969">
        <f t="shared" si="21"/>
        <v>3.6182799999999999</v>
      </c>
      <c r="F137" s="957">
        <v>1</v>
      </c>
      <c r="G137" s="956" t="str">
        <f t="shared" si="22"/>
        <v>60,32,5</v>
      </c>
      <c r="H137" s="955">
        <v>2.15</v>
      </c>
      <c r="I137" s="954">
        <v>1.3</v>
      </c>
      <c r="J137" s="954">
        <v>2.746</v>
      </c>
      <c r="K137" s="973">
        <f t="shared" si="23"/>
        <v>4.0460000000000003</v>
      </c>
      <c r="L137" s="952"/>
      <c r="M137" s="968">
        <f t="shared" si="24"/>
        <v>9.5160763999999993</v>
      </c>
      <c r="N137" s="963">
        <f>((F137*(1-$N$2)+K137+$N$3)*E137*$M$7)*$W$11</f>
        <v>16.376335279999999</v>
      </c>
      <c r="O137" s="952">
        <v>1.73448</v>
      </c>
      <c r="P137" s="964">
        <f t="shared" si="25"/>
        <v>11.250556399999999</v>
      </c>
      <c r="Q137" s="999">
        <f>N137+O137*$W$11</f>
        <v>18.110815280000001</v>
      </c>
      <c r="R137" s="998">
        <v>3.4570800000000004</v>
      </c>
      <c r="S137" s="964">
        <f t="shared" si="26"/>
        <v>12.973156400000001</v>
      </c>
      <c r="T137" s="997">
        <f>N137+R137*$W$11</f>
        <v>19.833415280000001</v>
      </c>
      <c r="U137" s="962">
        <f t="shared" si="27"/>
        <v>803.25815999999998</v>
      </c>
      <c r="V137" s="977"/>
      <c r="W137" s="977"/>
      <c r="X137" s="976"/>
      <c r="Y137" s="976"/>
    </row>
    <row r="138" spans="1:25" s="975" customFormat="1" ht="16.5" customHeight="1">
      <c r="A138" s="1643"/>
      <c r="B138" s="972">
        <v>222</v>
      </c>
      <c r="C138" s="971">
        <v>60.3</v>
      </c>
      <c r="D138" s="970">
        <v>3</v>
      </c>
      <c r="E138" s="969">
        <f t="shared" si="21"/>
        <v>4.3043759999999995</v>
      </c>
      <c r="F138" s="957">
        <v>1</v>
      </c>
      <c r="G138" s="956" t="str">
        <f t="shared" si="22"/>
        <v>60,33</v>
      </c>
      <c r="H138" s="955">
        <v>2.15</v>
      </c>
      <c r="I138" s="954">
        <v>1.2000000000000002</v>
      </c>
      <c r="J138" s="954">
        <v>2.8509999999999995</v>
      </c>
      <c r="K138" s="973">
        <f t="shared" si="23"/>
        <v>4.0510000000000002</v>
      </c>
      <c r="L138" s="952"/>
      <c r="M138" s="968">
        <f t="shared" si="24"/>
        <v>11.320508879999998</v>
      </c>
      <c r="N138" s="963"/>
      <c r="O138" s="952">
        <v>1.8770400000000003</v>
      </c>
      <c r="P138" s="964">
        <f t="shared" si="25"/>
        <v>13.197548879999999</v>
      </c>
      <c r="Q138" s="999"/>
      <c r="R138" s="998">
        <v>3.6115200000000005</v>
      </c>
      <c r="S138" s="964">
        <f t="shared" si="26"/>
        <v>14.932028879999999</v>
      </c>
      <c r="T138" s="997"/>
      <c r="U138" s="962">
        <f t="shared" si="27"/>
        <v>955.57147199999986</v>
      </c>
      <c r="V138" s="978"/>
      <c r="W138" s="977"/>
      <c r="X138" s="976"/>
      <c r="Y138" s="976"/>
    </row>
    <row r="139" spans="1:25" s="975" customFormat="1" ht="16.5" customHeight="1" thickBot="1">
      <c r="A139" s="1644"/>
      <c r="B139" s="961">
        <v>174</v>
      </c>
      <c r="C139" s="960">
        <v>60.3</v>
      </c>
      <c r="D139" s="959">
        <v>4</v>
      </c>
      <c r="E139" s="958">
        <f t="shared" si="21"/>
        <v>5.6390079999999996</v>
      </c>
      <c r="F139" s="957">
        <v>1</v>
      </c>
      <c r="G139" s="956" t="str">
        <f t="shared" si="22"/>
        <v>60,34</v>
      </c>
      <c r="H139" s="955">
        <v>2.17</v>
      </c>
      <c r="I139" s="954">
        <v>1.2000000000000002</v>
      </c>
      <c r="J139" s="954">
        <v>2.871</v>
      </c>
      <c r="K139" s="973">
        <f t="shared" si="23"/>
        <v>4.0709999999999997</v>
      </c>
      <c r="L139" s="952"/>
      <c r="M139" s="951">
        <f t="shared" si="24"/>
        <v>14.943371199999998</v>
      </c>
      <c r="N139" s="945"/>
      <c r="O139" s="952">
        <v>2.7205200000000005</v>
      </c>
      <c r="P139" s="946">
        <f t="shared" si="25"/>
        <v>17.663891199999998</v>
      </c>
      <c r="Q139" s="995"/>
      <c r="R139" s="994">
        <v>4.0986000000000011</v>
      </c>
      <c r="S139" s="946">
        <f t="shared" si="26"/>
        <v>19.041971199999999</v>
      </c>
      <c r="T139" s="993"/>
      <c r="U139" s="944">
        <f t="shared" si="27"/>
        <v>981.18739199999993</v>
      </c>
      <c r="V139" s="978"/>
      <c r="W139" s="977"/>
      <c r="X139" s="976"/>
      <c r="Y139" s="976"/>
    </row>
    <row r="140" spans="1:25" s="975" customFormat="1" ht="16.5" customHeight="1">
      <c r="A140" s="1022"/>
      <c r="B140" s="996">
        <v>222</v>
      </c>
      <c r="C140" s="971">
        <v>63.5</v>
      </c>
      <c r="D140" s="970">
        <v>1.5</v>
      </c>
      <c r="E140" s="969">
        <f t="shared" si="21"/>
        <v>2.3287200000000001</v>
      </c>
      <c r="F140" s="957">
        <v>1</v>
      </c>
      <c r="G140" s="956" t="str">
        <f t="shared" si="22"/>
        <v>63,51,5</v>
      </c>
      <c r="H140" s="955">
        <v>2.5099999999999998</v>
      </c>
      <c r="I140" s="954">
        <v>1.2000000000000002</v>
      </c>
      <c r="J140" s="954">
        <v>3.31</v>
      </c>
      <c r="K140" s="973">
        <f t="shared" si="23"/>
        <v>4.51</v>
      </c>
      <c r="L140" s="952"/>
      <c r="M140" s="968">
        <f t="shared" si="24"/>
        <v>6.9628727999999995</v>
      </c>
      <c r="N140" s="963">
        <f>((F140*(1-$N$2)+K140+$N$3)*E140*$M$7)*$W$11</f>
        <v>11.620312800000001</v>
      </c>
      <c r="O140" s="952">
        <v>1.8651600000000004</v>
      </c>
      <c r="P140" s="964">
        <f t="shared" si="25"/>
        <v>8.828032799999999</v>
      </c>
      <c r="Q140" s="999">
        <f>N140+O140*$W$11</f>
        <v>13.4854728</v>
      </c>
      <c r="R140" s="998">
        <v>3.27888</v>
      </c>
      <c r="S140" s="964">
        <f t="shared" si="26"/>
        <v>10.2417528</v>
      </c>
      <c r="T140" s="997">
        <f>N140+R140*$W$11</f>
        <v>14.899192800000002</v>
      </c>
      <c r="U140" s="962">
        <f t="shared" si="27"/>
        <v>516.97584000000006</v>
      </c>
      <c r="V140" s="978"/>
      <c r="W140" s="977"/>
      <c r="X140" s="976"/>
      <c r="Y140" s="976"/>
    </row>
    <row r="141" spans="1:25" s="975" customFormat="1" ht="16.5" customHeight="1" thickBot="1">
      <c r="A141" s="1022"/>
      <c r="B141" s="996">
        <v>222</v>
      </c>
      <c r="C141" s="971">
        <v>63.5</v>
      </c>
      <c r="D141" s="970">
        <v>2</v>
      </c>
      <c r="E141" s="969">
        <f t="shared" ref="E141:E156" si="28">(C141-D141)*D141*0.02504</f>
        <v>3.07992</v>
      </c>
      <c r="F141" s="957">
        <v>1</v>
      </c>
      <c r="G141" s="956" t="str">
        <f t="shared" ref="G141:G171" si="29">CONCATENATE(C141,D141)</f>
        <v>63,52</v>
      </c>
      <c r="H141" s="955">
        <v>2.2400000000000002</v>
      </c>
      <c r="I141" s="954">
        <v>1.47</v>
      </c>
      <c r="J141" s="954">
        <v>2.89</v>
      </c>
      <c r="K141" s="973">
        <f t="shared" ref="K141:K171" si="30">I141+J141</f>
        <v>4.3600000000000003</v>
      </c>
      <c r="L141" s="952"/>
      <c r="M141" s="951">
        <f t="shared" ref="M141:M171" si="31">((F141*(1-$M$2)+H141+$M$3)*E141*$M$7)*$W$11</f>
        <v>8.3773824000000001</v>
      </c>
      <c r="N141" s="945">
        <f>((F141*(1-$N$2)+K141+$N$3)*E141*$M$7)*$W$11</f>
        <v>14.906812799999999</v>
      </c>
      <c r="O141" s="979">
        <v>1.9483200000000003</v>
      </c>
      <c r="P141" s="946">
        <f t="shared" ref="P141:P171" si="32">M141+O141*$W$11</f>
        <v>10.325702400000001</v>
      </c>
      <c r="Q141" s="995">
        <f>N141+O141*$W$11</f>
        <v>16.8551328</v>
      </c>
      <c r="R141" s="994">
        <v>3.27888</v>
      </c>
      <c r="S141" s="946">
        <f t="shared" ref="S141:S159" si="33">M141+R141*$W$11</f>
        <v>11.656262399999999</v>
      </c>
      <c r="T141" s="993">
        <f>N141+R141*$W$11</f>
        <v>18.185692799999998</v>
      </c>
      <c r="U141" s="962">
        <f t="shared" ref="U141:U171" si="34">E141*B141</f>
        <v>683.74224000000004</v>
      </c>
      <c r="V141" s="978"/>
      <c r="W141" s="977"/>
      <c r="X141" s="976"/>
      <c r="Y141" s="976"/>
    </row>
    <row r="142" spans="1:25" s="975" customFormat="1" ht="16.5" customHeight="1">
      <c r="A142" s="1022"/>
      <c r="B142" s="992">
        <v>198</v>
      </c>
      <c r="C142" s="991">
        <v>70</v>
      </c>
      <c r="D142" s="990">
        <v>1.5</v>
      </c>
      <c r="E142" s="989">
        <f t="shared" si="28"/>
        <v>2.5728599999999999</v>
      </c>
      <c r="F142" s="957">
        <v>1</v>
      </c>
      <c r="G142" s="956" t="str">
        <f t="shared" si="29"/>
        <v>701,5</v>
      </c>
      <c r="H142" s="955">
        <v>2.4699999999999998</v>
      </c>
      <c r="I142" s="954">
        <v>1.2000000000000002</v>
      </c>
      <c r="J142" s="954">
        <v>3.2699999999999996</v>
      </c>
      <c r="K142" s="973">
        <f t="shared" si="30"/>
        <v>4.47</v>
      </c>
      <c r="L142" s="952"/>
      <c r="M142" s="968">
        <f t="shared" si="31"/>
        <v>7.589936999999999</v>
      </c>
      <c r="N142" s="963">
        <f>((F142*(1-$N$2)+K142+$N$3)*E142*$M$7)*$W$11</f>
        <v>12.735656999999998</v>
      </c>
      <c r="O142" s="952">
        <v>2.0552400000000004</v>
      </c>
      <c r="P142" s="964">
        <f t="shared" si="32"/>
        <v>9.6451770000000003</v>
      </c>
      <c r="Q142" s="999">
        <f>N142+O142*$W$11</f>
        <v>14.790896999999998</v>
      </c>
      <c r="R142" s="998">
        <v>3.6115200000000005</v>
      </c>
      <c r="S142" s="964">
        <f t="shared" si="33"/>
        <v>11.201457</v>
      </c>
      <c r="T142" s="997">
        <f>N142+R142*$W$11</f>
        <v>16.347176999999999</v>
      </c>
      <c r="U142" s="981">
        <f t="shared" si="34"/>
        <v>509.42627999999996</v>
      </c>
      <c r="V142" s="978"/>
      <c r="W142" s="977"/>
      <c r="X142" s="976"/>
      <c r="Y142" s="976"/>
    </row>
    <row r="143" spans="1:25" s="975" customFormat="1" ht="16.5" customHeight="1">
      <c r="A143" s="1022"/>
      <c r="B143" s="996">
        <v>198</v>
      </c>
      <c r="C143" s="971">
        <v>70</v>
      </c>
      <c r="D143" s="970">
        <v>2</v>
      </c>
      <c r="E143" s="969">
        <f t="shared" si="28"/>
        <v>3.40544</v>
      </c>
      <c r="F143" s="957">
        <v>1</v>
      </c>
      <c r="G143" s="956" t="str">
        <f t="shared" si="29"/>
        <v>702</v>
      </c>
      <c r="H143" s="955">
        <v>2.1999999999999997</v>
      </c>
      <c r="I143" s="954">
        <v>1.47</v>
      </c>
      <c r="J143" s="954">
        <v>2.847</v>
      </c>
      <c r="K143" s="973">
        <f t="shared" si="30"/>
        <v>4.3170000000000002</v>
      </c>
      <c r="L143" s="952"/>
      <c r="M143" s="968">
        <f t="shared" si="31"/>
        <v>9.1265791999999983</v>
      </c>
      <c r="N143" s="963">
        <f>((F143*(1-$N$2)+K143+$N$3)*E143*$M$7)*$W$11</f>
        <v>16.335895680000004</v>
      </c>
      <c r="O143" s="952">
        <v>2.1502800000000004</v>
      </c>
      <c r="P143" s="964">
        <f t="shared" si="32"/>
        <v>11.276859199999999</v>
      </c>
      <c r="Q143" s="999">
        <f>N143+O143*$W$11</f>
        <v>18.486175680000002</v>
      </c>
      <c r="R143" s="998">
        <v>3.6115200000000005</v>
      </c>
      <c r="S143" s="964">
        <f t="shared" si="33"/>
        <v>12.738099199999999</v>
      </c>
      <c r="T143" s="997">
        <f>N143+R143*$W$11</f>
        <v>19.947415680000006</v>
      </c>
      <c r="U143" s="962">
        <f t="shared" si="34"/>
        <v>674.27711999999997</v>
      </c>
      <c r="V143" s="978"/>
      <c r="W143" s="977"/>
      <c r="X143" s="976"/>
      <c r="Y143" s="976"/>
    </row>
    <row r="144" spans="1:25" s="975" customFormat="1" ht="16.5" customHeight="1">
      <c r="A144" s="1022"/>
      <c r="B144" s="996">
        <v>198</v>
      </c>
      <c r="C144" s="971">
        <v>70</v>
      </c>
      <c r="D144" s="970">
        <v>3</v>
      </c>
      <c r="E144" s="969">
        <f t="shared" si="28"/>
        <v>5.0330399999999997</v>
      </c>
      <c r="F144" s="957">
        <v>1</v>
      </c>
      <c r="G144" s="956" t="str">
        <f t="shared" si="29"/>
        <v>703</v>
      </c>
      <c r="H144" s="955">
        <v>2.17</v>
      </c>
      <c r="I144" s="954">
        <v>1.2000000000000002</v>
      </c>
      <c r="J144" s="954">
        <v>2.867</v>
      </c>
      <c r="K144" s="973">
        <f t="shared" si="30"/>
        <v>4.0670000000000002</v>
      </c>
      <c r="L144" s="952"/>
      <c r="M144" s="968">
        <f t="shared" si="31"/>
        <v>13.337555999999999</v>
      </c>
      <c r="N144" s="963"/>
      <c r="O144" s="952">
        <v>2.6136000000000004</v>
      </c>
      <c r="P144" s="964">
        <f t="shared" si="32"/>
        <v>15.951155999999999</v>
      </c>
      <c r="Q144" s="999"/>
      <c r="R144" s="998">
        <v>5.2272000000000007</v>
      </c>
      <c r="S144" s="964">
        <f t="shared" si="33"/>
        <v>18.564755999999999</v>
      </c>
      <c r="T144" s="997"/>
      <c r="U144" s="962">
        <f t="shared" si="34"/>
        <v>996.54191999999989</v>
      </c>
      <c r="V144" s="978"/>
      <c r="W144" s="977"/>
      <c r="X144" s="976"/>
      <c r="Y144" s="976"/>
    </row>
    <row r="145" spans="1:25" s="975" customFormat="1" ht="16.5" customHeight="1" thickBot="1">
      <c r="A145" s="1021"/>
      <c r="B145" s="980">
        <v>144</v>
      </c>
      <c r="C145" s="960">
        <v>70</v>
      </c>
      <c r="D145" s="959">
        <v>4</v>
      </c>
      <c r="E145" s="958">
        <f t="shared" si="28"/>
        <v>6.6105599999999995</v>
      </c>
      <c r="F145" s="957">
        <v>1</v>
      </c>
      <c r="G145" s="956" t="str">
        <f t="shared" si="29"/>
        <v>704</v>
      </c>
      <c r="H145" s="955">
        <v>2.25</v>
      </c>
      <c r="I145" s="954">
        <v>1.2</v>
      </c>
      <c r="J145" s="954">
        <v>3.05</v>
      </c>
      <c r="K145" s="973">
        <f t="shared" si="30"/>
        <v>4.25</v>
      </c>
      <c r="L145" s="952"/>
      <c r="M145" s="951">
        <f t="shared" si="31"/>
        <v>18.0468288</v>
      </c>
      <c r="N145" s="945"/>
      <c r="O145" s="979">
        <v>4.1100000000000003</v>
      </c>
      <c r="P145" s="946">
        <f t="shared" si="32"/>
        <v>22.1568288</v>
      </c>
      <c r="Q145" s="995"/>
      <c r="R145" s="994">
        <v>6.44</v>
      </c>
      <c r="S145" s="946">
        <f t="shared" si="33"/>
        <v>24.486828800000001</v>
      </c>
      <c r="T145" s="993"/>
      <c r="U145" s="944">
        <f t="shared" si="34"/>
        <v>951.92063999999993</v>
      </c>
      <c r="V145" s="978"/>
      <c r="W145" s="977"/>
      <c r="X145" s="976"/>
      <c r="Y145" s="976"/>
    </row>
    <row r="146" spans="1:25" s="975" customFormat="1" ht="16.5" customHeight="1">
      <c r="A146" s="1627" t="s">
        <v>640</v>
      </c>
      <c r="B146" s="972">
        <v>198</v>
      </c>
      <c r="C146" s="971">
        <v>76.099999999999994</v>
      </c>
      <c r="D146" s="970">
        <v>1.5</v>
      </c>
      <c r="E146" s="969">
        <f t="shared" si="28"/>
        <v>2.8019759999999998</v>
      </c>
      <c r="F146" s="957">
        <v>1</v>
      </c>
      <c r="G146" s="956" t="str">
        <f t="shared" si="29"/>
        <v>76,11,5</v>
      </c>
      <c r="H146" s="955">
        <v>2.44</v>
      </c>
      <c r="I146" s="954">
        <v>1.2000000000000002</v>
      </c>
      <c r="J146" s="954">
        <v>3.2399999999999998</v>
      </c>
      <c r="K146" s="973">
        <f t="shared" si="30"/>
        <v>4.4399999999999995</v>
      </c>
      <c r="L146" s="952"/>
      <c r="M146" s="968">
        <f t="shared" si="31"/>
        <v>8.1817699199999989</v>
      </c>
      <c r="N146" s="963">
        <f>((F146*(1-$N$2)+K146+$N$3)*E146*$M$7)*$W$11</f>
        <v>13.785721919999999</v>
      </c>
      <c r="O146" s="952">
        <v>2.24532</v>
      </c>
      <c r="P146" s="964">
        <f t="shared" si="32"/>
        <v>10.427089919999998</v>
      </c>
      <c r="Q146" s="999">
        <f>N146+O146*$W$11</f>
        <v>16.03104192</v>
      </c>
      <c r="R146" s="998">
        <v>3.9322800000000004</v>
      </c>
      <c r="S146" s="964">
        <f t="shared" si="33"/>
        <v>12.114049919999999</v>
      </c>
      <c r="T146" s="997">
        <f>N146+R146*$W$11</f>
        <v>17.718001919999999</v>
      </c>
      <c r="U146" s="962">
        <f t="shared" si="34"/>
        <v>554.791248</v>
      </c>
      <c r="V146" s="978"/>
      <c r="W146" s="977"/>
      <c r="X146" s="976"/>
      <c r="Y146" s="976"/>
    </row>
    <row r="147" spans="1:25" s="975" customFormat="1" ht="16.5" customHeight="1">
      <c r="A147" s="1627"/>
      <c r="B147" s="972">
        <v>198</v>
      </c>
      <c r="C147" s="971">
        <v>76.099999999999994</v>
      </c>
      <c r="D147" s="970">
        <v>2</v>
      </c>
      <c r="E147" s="969">
        <f t="shared" si="28"/>
        <v>3.7109279999999996</v>
      </c>
      <c r="F147" s="957">
        <v>1</v>
      </c>
      <c r="G147" s="956" t="str">
        <f t="shared" si="29"/>
        <v>76,12</v>
      </c>
      <c r="H147" s="955">
        <v>2.1799999999999997</v>
      </c>
      <c r="I147" s="954">
        <v>1.47</v>
      </c>
      <c r="J147" s="954">
        <v>2.8299999999999996</v>
      </c>
      <c r="K147" s="973">
        <f t="shared" si="30"/>
        <v>4.3</v>
      </c>
      <c r="L147" s="952"/>
      <c r="M147" s="968">
        <f t="shared" si="31"/>
        <v>9.8710684799999981</v>
      </c>
      <c r="N147" s="963">
        <f>((F147*(1-$N$2)+K147+$N$3)*E147*$M$7)*$W$11</f>
        <v>17.738235839999994</v>
      </c>
      <c r="O147" s="952">
        <v>2.3403600000000004</v>
      </c>
      <c r="P147" s="964">
        <f t="shared" si="32"/>
        <v>12.211428479999999</v>
      </c>
      <c r="Q147" s="999">
        <f>N147+O147*$W$11</f>
        <v>20.078595839999995</v>
      </c>
      <c r="R147" s="998">
        <v>3.9322800000000004</v>
      </c>
      <c r="S147" s="964">
        <f t="shared" si="33"/>
        <v>13.803348479999999</v>
      </c>
      <c r="T147" s="997">
        <f>N147+R147*$W$11</f>
        <v>21.670515839999993</v>
      </c>
      <c r="U147" s="962">
        <f t="shared" si="34"/>
        <v>734.76374399999986</v>
      </c>
      <c r="V147" s="978"/>
      <c r="W147" s="977"/>
      <c r="X147" s="976"/>
      <c r="Y147" s="976"/>
    </row>
    <row r="148" spans="1:25" s="975" customFormat="1" ht="16.5" customHeight="1">
      <c r="A148" s="1627"/>
      <c r="B148" s="972">
        <v>198</v>
      </c>
      <c r="C148" s="971">
        <v>76.099999999999994</v>
      </c>
      <c r="D148" s="970">
        <v>2.5</v>
      </c>
      <c r="E148" s="969">
        <f t="shared" si="28"/>
        <v>4.6073599999999999</v>
      </c>
      <c r="F148" s="957">
        <v>1</v>
      </c>
      <c r="G148" s="956" t="str">
        <f t="shared" si="29"/>
        <v>76,12,5</v>
      </c>
      <c r="H148" s="955">
        <v>2.1399999999999997</v>
      </c>
      <c r="I148" s="954">
        <v>1.3</v>
      </c>
      <c r="J148" s="954">
        <v>2.7350000000000003</v>
      </c>
      <c r="K148" s="973">
        <f t="shared" si="30"/>
        <v>4.0350000000000001</v>
      </c>
      <c r="L148" s="952"/>
      <c r="M148" s="968">
        <f t="shared" si="31"/>
        <v>12.071283199999998</v>
      </c>
      <c r="N148" s="963">
        <f>((F148*(1-$N$2)+K148+$N$3)*E148*$M$7)*$W$11</f>
        <v>20.802230400000003</v>
      </c>
      <c r="O148" s="952">
        <v>2.6373600000000006</v>
      </c>
      <c r="P148" s="964">
        <f t="shared" si="32"/>
        <v>14.708643199999999</v>
      </c>
      <c r="Q148" s="999">
        <f>N148+O148*$W$11</f>
        <v>23.439590400000004</v>
      </c>
      <c r="R148" s="998">
        <v>5.441040000000001</v>
      </c>
      <c r="S148" s="964">
        <f t="shared" si="33"/>
        <v>17.512323199999997</v>
      </c>
      <c r="T148" s="997">
        <f>N148+R148*$W$11</f>
        <v>26.243270400000004</v>
      </c>
      <c r="U148" s="962">
        <f t="shared" si="34"/>
        <v>912.25728000000004</v>
      </c>
      <c r="V148" s="977"/>
      <c r="W148" s="977"/>
      <c r="X148" s="976"/>
      <c r="Y148" s="976"/>
    </row>
    <row r="149" spans="1:25" s="975" customFormat="1" ht="16.5" customHeight="1">
      <c r="A149" s="1627"/>
      <c r="B149" s="972">
        <v>198</v>
      </c>
      <c r="C149" s="971">
        <v>76.099999999999994</v>
      </c>
      <c r="D149" s="970">
        <v>3</v>
      </c>
      <c r="E149" s="969">
        <f t="shared" si="28"/>
        <v>5.4912719999999995</v>
      </c>
      <c r="F149" s="957">
        <v>1</v>
      </c>
      <c r="G149" s="956" t="str">
        <f t="shared" si="29"/>
        <v>76,13</v>
      </c>
      <c r="H149" s="955">
        <v>2.1399999999999997</v>
      </c>
      <c r="I149" s="954">
        <v>1.2000000000000002</v>
      </c>
      <c r="J149" s="954">
        <v>2.84</v>
      </c>
      <c r="K149" s="973">
        <f t="shared" si="30"/>
        <v>4.04</v>
      </c>
      <c r="L149" s="952"/>
      <c r="M149" s="968">
        <f t="shared" si="31"/>
        <v>14.387132639999997</v>
      </c>
      <c r="N149" s="963"/>
      <c r="O149" s="952">
        <v>2.8393200000000007</v>
      </c>
      <c r="P149" s="964">
        <f t="shared" si="32"/>
        <v>17.226452639999998</v>
      </c>
      <c r="Q149" s="999"/>
      <c r="R149" s="998">
        <v>5.6786400000000015</v>
      </c>
      <c r="S149" s="964">
        <f t="shared" si="33"/>
        <v>20.065772639999999</v>
      </c>
      <c r="T149" s="997"/>
      <c r="U149" s="962">
        <f t="shared" si="34"/>
        <v>1087.2718559999998</v>
      </c>
      <c r="V149" s="978"/>
      <c r="W149" s="977"/>
      <c r="X149" s="976"/>
      <c r="Y149" s="976"/>
    </row>
    <row r="150" spans="1:25" s="975" customFormat="1" ht="16.5" customHeight="1" thickBot="1">
      <c r="A150" s="1628"/>
      <c r="B150" s="961">
        <v>144</v>
      </c>
      <c r="C150" s="960">
        <v>76.099999999999994</v>
      </c>
      <c r="D150" s="959">
        <v>4</v>
      </c>
      <c r="E150" s="958">
        <f t="shared" si="28"/>
        <v>7.2215359999999995</v>
      </c>
      <c r="F150" s="957">
        <v>1</v>
      </c>
      <c r="G150" s="956" t="str">
        <f t="shared" si="29"/>
        <v>76,14</v>
      </c>
      <c r="H150" s="955">
        <v>2.17</v>
      </c>
      <c r="I150" s="954">
        <v>1.2000000000000002</v>
      </c>
      <c r="J150" s="954">
        <v>2.8699999999999997</v>
      </c>
      <c r="K150" s="973">
        <f t="shared" si="30"/>
        <v>4.07</v>
      </c>
      <c r="L150" s="952"/>
      <c r="M150" s="946">
        <f t="shared" si="31"/>
        <v>19.137070399999999</v>
      </c>
      <c r="N150" s="945"/>
      <c r="O150" s="979">
        <v>4.1104800000000008</v>
      </c>
      <c r="P150" s="946">
        <f t="shared" si="32"/>
        <v>23.247550400000002</v>
      </c>
      <c r="Q150" s="995"/>
      <c r="R150" s="994">
        <v>6.4389600000000007</v>
      </c>
      <c r="S150" s="946">
        <f t="shared" si="33"/>
        <v>25.5760304</v>
      </c>
      <c r="T150" s="993"/>
      <c r="U150" s="944">
        <f t="shared" si="34"/>
        <v>1039.9011839999998</v>
      </c>
      <c r="V150" s="978"/>
      <c r="W150" s="977"/>
      <c r="X150" s="976"/>
      <c r="Y150" s="976"/>
    </row>
    <row r="151" spans="1:25" s="975" customFormat="1" ht="16.5" customHeight="1">
      <c r="A151" s="1022"/>
      <c r="B151" s="996">
        <v>198</v>
      </c>
      <c r="C151" s="971">
        <v>80</v>
      </c>
      <c r="D151" s="970">
        <v>2</v>
      </c>
      <c r="E151" s="969">
        <f t="shared" si="28"/>
        <v>3.9062399999999999</v>
      </c>
      <c r="F151" s="957">
        <v>1</v>
      </c>
      <c r="G151" s="956" t="str">
        <f t="shared" si="29"/>
        <v>802</v>
      </c>
      <c r="H151" s="955">
        <v>2.19</v>
      </c>
      <c r="I151" s="954">
        <v>1.47</v>
      </c>
      <c r="J151" s="954">
        <v>2.8359999999999999</v>
      </c>
      <c r="K151" s="973">
        <f t="shared" si="30"/>
        <v>4.306</v>
      </c>
      <c r="L151" s="952"/>
      <c r="M151" s="968">
        <f t="shared" si="31"/>
        <v>10.429660799999999</v>
      </c>
      <c r="N151" s="963">
        <f>((F151*(1-$N$2)+K151+$N$3)*E151*$M$7)*$W$11</f>
        <v>18.695264639999998</v>
      </c>
      <c r="O151" s="952">
        <v>2.4591599999999998</v>
      </c>
      <c r="P151" s="964">
        <f t="shared" si="32"/>
        <v>12.888820799999998</v>
      </c>
      <c r="Q151" s="999">
        <f>N151+O151*$W$11</f>
        <v>21.154424639999998</v>
      </c>
      <c r="R151" s="998">
        <v>4.134240000000001</v>
      </c>
      <c r="S151" s="964">
        <f t="shared" si="33"/>
        <v>14.563900799999999</v>
      </c>
      <c r="T151" s="997">
        <f>N151+R151*$W$11</f>
        <v>22.82950464</v>
      </c>
      <c r="U151" s="962">
        <f t="shared" si="34"/>
        <v>773.43552</v>
      </c>
      <c r="V151" s="978"/>
      <c r="W151" s="977"/>
      <c r="X151" s="976"/>
      <c r="Y151" s="976"/>
    </row>
    <row r="152" spans="1:25" s="975" customFormat="1" ht="16.5" customHeight="1">
      <c r="A152" s="1022"/>
      <c r="B152" s="996">
        <v>144</v>
      </c>
      <c r="C152" s="971">
        <v>80</v>
      </c>
      <c r="D152" s="970">
        <v>3</v>
      </c>
      <c r="E152" s="969">
        <f t="shared" si="28"/>
        <v>5.7842399999999996</v>
      </c>
      <c r="F152" s="957">
        <v>1</v>
      </c>
      <c r="G152" s="956" t="str">
        <f t="shared" si="29"/>
        <v>803</v>
      </c>
      <c r="H152" s="955">
        <v>2.1599999999999997</v>
      </c>
      <c r="I152" s="954">
        <v>1.2000000000000002</v>
      </c>
      <c r="J152" s="954">
        <v>2.8559999999999999</v>
      </c>
      <c r="K152" s="973">
        <f t="shared" si="30"/>
        <v>4.056</v>
      </c>
      <c r="L152" s="952"/>
      <c r="M152" s="968">
        <f t="shared" si="31"/>
        <v>15.270393599999997</v>
      </c>
      <c r="N152" s="963"/>
      <c r="O152" s="952">
        <v>2.9818800000000003</v>
      </c>
      <c r="P152" s="964">
        <f t="shared" si="32"/>
        <v>18.252273599999995</v>
      </c>
      <c r="Q152" s="999"/>
      <c r="R152" s="998">
        <v>5.9756400000000012</v>
      </c>
      <c r="S152" s="964">
        <f t="shared" si="33"/>
        <v>21.246033599999997</v>
      </c>
      <c r="T152" s="997"/>
      <c r="U152" s="962">
        <f t="shared" si="34"/>
        <v>832.9305599999999</v>
      </c>
      <c r="V152" s="978"/>
      <c r="W152" s="977"/>
      <c r="X152" s="976"/>
      <c r="Y152" s="976"/>
    </row>
    <row r="153" spans="1:25" s="975" customFormat="1" ht="16.5" customHeight="1" thickBot="1">
      <c r="A153" s="1022"/>
      <c r="B153" s="980">
        <v>144</v>
      </c>
      <c r="C153" s="960">
        <v>80</v>
      </c>
      <c r="D153" s="959">
        <v>4</v>
      </c>
      <c r="E153" s="958">
        <f t="shared" si="28"/>
        <v>7.6121600000000003</v>
      </c>
      <c r="F153" s="957">
        <v>1</v>
      </c>
      <c r="G153" s="956" t="str">
        <f t="shared" si="29"/>
        <v>804</v>
      </c>
      <c r="H153" s="955">
        <v>2.25</v>
      </c>
      <c r="I153" s="954">
        <v>1.2</v>
      </c>
      <c r="J153" s="954">
        <v>3.05</v>
      </c>
      <c r="K153" s="973">
        <f t="shared" si="30"/>
        <v>4.25</v>
      </c>
      <c r="L153" s="952"/>
      <c r="M153" s="951">
        <f t="shared" si="31"/>
        <v>20.7811968</v>
      </c>
      <c r="N153" s="945"/>
      <c r="O153" s="952">
        <v>4.8</v>
      </c>
      <c r="P153" s="964">
        <f t="shared" si="32"/>
        <v>25.581196800000001</v>
      </c>
      <c r="Q153" s="999"/>
      <c r="R153" s="998">
        <v>8.59</v>
      </c>
      <c r="S153" s="964">
        <f t="shared" si="33"/>
        <v>29.3711968</v>
      </c>
      <c r="T153" s="997"/>
      <c r="U153" s="944">
        <f t="shared" si="34"/>
        <v>1096.15104</v>
      </c>
      <c r="V153" s="978"/>
      <c r="W153" s="977"/>
      <c r="X153" s="976"/>
      <c r="Y153" s="976"/>
    </row>
    <row r="154" spans="1:25" s="975" customFormat="1" ht="16.5" customHeight="1" thickBot="1">
      <c r="A154" s="1021"/>
      <c r="B154" s="961">
        <v>198</v>
      </c>
      <c r="C154" s="960">
        <v>84</v>
      </c>
      <c r="D154" s="959">
        <v>2</v>
      </c>
      <c r="E154" s="958">
        <f t="shared" si="28"/>
        <v>4.10656</v>
      </c>
      <c r="F154" s="1020">
        <v>1</v>
      </c>
      <c r="G154" s="1019" t="str">
        <f t="shared" si="29"/>
        <v>842</v>
      </c>
      <c r="H154" s="1011">
        <v>2.25</v>
      </c>
      <c r="I154" s="1018">
        <v>1.47</v>
      </c>
      <c r="J154" s="1018">
        <v>3.05</v>
      </c>
      <c r="K154" s="1017">
        <f t="shared" si="30"/>
        <v>4.5199999999999996</v>
      </c>
      <c r="L154" s="952"/>
      <c r="M154" s="1005">
        <f t="shared" si="31"/>
        <v>11.2109088</v>
      </c>
      <c r="N154" s="945">
        <f>((F154*(1-$N$2)+K154+$N$3)*E154*$M$7)*$W$11</f>
        <v>20.532800000000002</v>
      </c>
      <c r="O154" s="1016">
        <v>2.73</v>
      </c>
      <c r="P154" s="1013">
        <f t="shared" si="32"/>
        <v>13.940908800000001</v>
      </c>
      <c r="Q154" s="1015">
        <f>N154+O154*$W$11</f>
        <v>23.262800000000002</v>
      </c>
      <c r="R154" s="1014">
        <v>4.59</v>
      </c>
      <c r="S154" s="1013">
        <f t="shared" si="33"/>
        <v>15.8009088</v>
      </c>
      <c r="T154" s="1012">
        <f>N154+R154*$W$11</f>
        <v>25.122800000000002</v>
      </c>
      <c r="U154" s="1004">
        <f t="shared" si="34"/>
        <v>813.09888000000001</v>
      </c>
      <c r="V154" s="978"/>
      <c r="W154" s="977"/>
      <c r="X154" s="976"/>
      <c r="Y154" s="976"/>
    </row>
    <row r="155" spans="1:25" s="975" customFormat="1" ht="16.5" customHeight="1">
      <c r="A155" s="1642" t="s">
        <v>641</v>
      </c>
      <c r="B155" s="974">
        <v>144</v>
      </c>
      <c r="C155" s="991">
        <v>88.9</v>
      </c>
      <c r="D155" s="990">
        <v>2</v>
      </c>
      <c r="E155" s="989">
        <f t="shared" si="28"/>
        <v>4.3519519999999998</v>
      </c>
      <c r="F155" s="957">
        <v>1</v>
      </c>
      <c r="G155" s="956" t="str">
        <f t="shared" si="29"/>
        <v>88,92</v>
      </c>
      <c r="H155" s="955">
        <v>2.1799999999999997</v>
      </c>
      <c r="I155" s="954">
        <v>1.47</v>
      </c>
      <c r="J155" s="954">
        <v>2.8299999999999996</v>
      </c>
      <c r="K155" s="973">
        <f t="shared" si="30"/>
        <v>4.3</v>
      </c>
      <c r="L155" s="952"/>
      <c r="M155" s="988">
        <f t="shared" si="31"/>
        <v>11.576192319999999</v>
      </c>
      <c r="N155" s="963">
        <f>((F155*(1-$N$2)+K155+$N$3)*E155*$M$7)*$W$11</f>
        <v>20.802330559999998</v>
      </c>
      <c r="O155" s="952">
        <v>2.7324000000000002</v>
      </c>
      <c r="P155" s="964">
        <f t="shared" si="32"/>
        <v>14.308592319999999</v>
      </c>
      <c r="Q155" s="999">
        <f>N155+O155*$W$11</f>
        <v>23.53473056</v>
      </c>
      <c r="R155" s="998">
        <v>4.5856800000000009</v>
      </c>
      <c r="S155" s="964">
        <f t="shared" si="33"/>
        <v>16.161872320000001</v>
      </c>
      <c r="T155" s="997">
        <f>N155+R155*$W$11</f>
        <v>25.388010559999998</v>
      </c>
      <c r="U155" s="981">
        <f t="shared" si="34"/>
        <v>626.68108799999993</v>
      </c>
      <c r="V155" s="978"/>
      <c r="W155" s="977"/>
      <c r="X155" s="976"/>
      <c r="Y155" s="976"/>
    </row>
    <row r="156" spans="1:25" s="975" customFormat="1" ht="16.5" customHeight="1">
      <c r="A156" s="1643"/>
      <c r="B156" s="972">
        <v>144</v>
      </c>
      <c r="C156" s="971">
        <v>88.9</v>
      </c>
      <c r="D156" s="970">
        <v>2.5</v>
      </c>
      <c r="E156" s="969">
        <f t="shared" si="28"/>
        <v>5.4086400000000001</v>
      </c>
      <c r="F156" s="957">
        <v>1</v>
      </c>
      <c r="G156" s="956" t="str">
        <f t="shared" si="29"/>
        <v>88,92,5</v>
      </c>
      <c r="H156" s="955">
        <v>2.1399999999999997</v>
      </c>
      <c r="I156" s="954">
        <v>1.3</v>
      </c>
      <c r="J156" s="954">
        <v>2.7350000000000003</v>
      </c>
      <c r="K156" s="973">
        <f t="shared" si="30"/>
        <v>4.0350000000000001</v>
      </c>
      <c r="L156" s="952"/>
      <c r="M156" s="968">
        <f t="shared" si="31"/>
        <v>14.170636799999999</v>
      </c>
      <c r="N156" s="963">
        <f>((F156*(1-$N$2)+K156+$N$3)*E156*$M$7)*$W$11</f>
        <v>24.420009600000004</v>
      </c>
      <c r="O156" s="952">
        <v>3.0769200000000003</v>
      </c>
      <c r="P156" s="964">
        <f t="shared" si="32"/>
        <v>17.247556799999998</v>
      </c>
      <c r="Q156" s="999">
        <f>N156+O156*$W$11</f>
        <v>27.496929600000005</v>
      </c>
      <c r="R156" s="998">
        <v>6.3558000000000003</v>
      </c>
      <c r="S156" s="964">
        <f t="shared" si="33"/>
        <v>20.526436799999999</v>
      </c>
      <c r="T156" s="997">
        <f>N156+R156*$W$11</f>
        <v>30.775809600000002</v>
      </c>
      <c r="U156" s="962">
        <f t="shared" si="34"/>
        <v>778.84415999999999</v>
      </c>
      <c r="V156" s="977"/>
      <c r="W156" s="977"/>
      <c r="X156" s="976"/>
      <c r="Y156" s="976"/>
    </row>
    <row r="157" spans="1:25" s="975" customFormat="1" ht="16.5" customHeight="1">
      <c r="A157" s="1643"/>
      <c r="B157" s="972">
        <v>144</v>
      </c>
      <c r="C157" s="971">
        <v>88.9</v>
      </c>
      <c r="D157" s="970">
        <v>3</v>
      </c>
      <c r="E157" s="969">
        <v>6.4530000000000003</v>
      </c>
      <c r="F157" s="957">
        <v>1</v>
      </c>
      <c r="G157" s="956" t="str">
        <f t="shared" si="29"/>
        <v>88,93</v>
      </c>
      <c r="H157" s="955">
        <v>2.1399999999999997</v>
      </c>
      <c r="I157" s="954">
        <v>1.2000000000000002</v>
      </c>
      <c r="J157" s="954">
        <v>2.84</v>
      </c>
      <c r="K157" s="973">
        <f t="shared" si="30"/>
        <v>4.04</v>
      </c>
      <c r="L157" s="952"/>
      <c r="M157" s="968">
        <f t="shared" si="31"/>
        <v>16.906859999999998</v>
      </c>
      <c r="N157" s="963"/>
      <c r="O157" s="952">
        <v>3.3145200000000008</v>
      </c>
      <c r="P157" s="964">
        <f t="shared" si="32"/>
        <v>20.22138</v>
      </c>
      <c r="Q157" s="999"/>
      <c r="R157" s="998">
        <v>6.6290400000000016</v>
      </c>
      <c r="S157" s="964">
        <f t="shared" si="33"/>
        <v>23.535899999999998</v>
      </c>
      <c r="T157" s="997"/>
      <c r="U157" s="962">
        <f t="shared" si="34"/>
        <v>929.23200000000008</v>
      </c>
      <c r="V157" s="978"/>
      <c r="W157" s="977"/>
      <c r="X157" s="976"/>
      <c r="Y157" s="976"/>
    </row>
    <row r="158" spans="1:25" s="975" customFormat="1" ht="16.5" customHeight="1" thickBot="1">
      <c r="A158" s="1644"/>
      <c r="B158" s="961">
        <v>114</v>
      </c>
      <c r="C158" s="960">
        <v>88.9</v>
      </c>
      <c r="D158" s="959">
        <v>4</v>
      </c>
      <c r="E158" s="958">
        <f t="shared" ref="E158:E164" si="35">(C158-D158)*D158*0.02504</f>
        <v>8.503584</v>
      </c>
      <c r="F158" s="957">
        <v>1</v>
      </c>
      <c r="G158" s="956" t="str">
        <f t="shared" si="29"/>
        <v>88,94</v>
      </c>
      <c r="H158" s="1011">
        <v>2.17</v>
      </c>
      <c r="I158" s="954">
        <v>1.2000000000000002</v>
      </c>
      <c r="J158" s="954">
        <v>2.8699999999999997</v>
      </c>
      <c r="K158" s="973">
        <f t="shared" si="30"/>
        <v>4.07</v>
      </c>
      <c r="L158" s="952"/>
      <c r="M158" s="951">
        <f t="shared" si="31"/>
        <v>22.534497599999998</v>
      </c>
      <c r="N158" s="945"/>
      <c r="O158" s="979">
        <v>4.7995200000000002</v>
      </c>
      <c r="P158" s="946">
        <f t="shared" si="32"/>
        <v>27.334017599999999</v>
      </c>
      <c r="Q158" s="995"/>
      <c r="R158" s="994">
        <v>7.5200400000000007</v>
      </c>
      <c r="S158" s="946">
        <f t="shared" si="33"/>
        <v>30.0545376</v>
      </c>
      <c r="T158" s="997"/>
      <c r="U158" s="962">
        <f t="shared" si="34"/>
        <v>969.40857600000004</v>
      </c>
      <c r="V158" s="978"/>
      <c r="W158" s="977"/>
      <c r="X158" s="976"/>
      <c r="Y158" s="976"/>
    </row>
    <row r="159" spans="1:25" s="975" customFormat="1" ht="16.5" customHeight="1">
      <c r="A159" s="1645" t="s">
        <v>642</v>
      </c>
      <c r="B159" s="996">
        <v>114</v>
      </c>
      <c r="C159" s="971">
        <v>101.6</v>
      </c>
      <c r="D159" s="970">
        <v>2</v>
      </c>
      <c r="E159" s="969">
        <f t="shared" si="35"/>
        <v>4.9879679999999995</v>
      </c>
      <c r="F159" s="957">
        <v>1</v>
      </c>
      <c r="G159" s="956" t="str">
        <f t="shared" si="29"/>
        <v>101,62</v>
      </c>
      <c r="H159" s="955">
        <v>2.1799999999999997</v>
      </c>
      <c r="I159" s="954">
        <v>1.47</v>
      </c>
      <c r="J159" s="954">
        <v>2.8309999999999991</v>
      </c>
      <c r="K159" s="953">
        <f t="shared" si="30"/>
        <v>4.3009999999999993</v>
      </c>
      <c r="L159" s="952"/>
      <c r="M159" s="968">
        <f t="shared" si="31"/>
        <v>13.267994879999998</v>
      </c>
      <c r="N159" s="963">
        <f>((F159*(1-$N$2)+K159+$N$3)*E159*$M$7)*$W$11</f>
        <v>23.847475007999993</v>
      </c>
      <c r="O159" s="952">
        <v>3.1244400000000003</v>
      </c>
      <c r="P159" s="964">
        <f t="shared" si="32"/>
        <v>16.39243488</v>
      </c>
      <c r="Q159" s="999">
        <f>N159+O159*$W$11</f>
        <v>26.971915007999993</v>
      </c>
      <c r="R159" s="998">
        <v>5.2390800000000004</v>
      </c>
      <c r="S159" s="964">
        <f t="shared" si="33"/>
        <v>18.507074879999998</v>
      </c>
      <c r="T159" s="1000">
        <f>N159+R159*$W$11</f>
        <v>29.086555007999994</v>
      </c>
      <c r="U159" s="981">
        <f t="shared" si="34"/>
        <v>568.62835199999995</v>
      </c>
      <c r="V159" s="978"/>
      <c r="W159" s="977"/>
      <c r="X159" s="976"/>
      <c r="Y159" s="976"/>
    </row>
    <row r="160" spans="1:25" s="975" customFormat="1" ht="16.5" customHeight="1">
      <c r="A160" s="1643"/>
      <c r="B160" s="996">
        <v>114</v>
      </c>
      <c r="C160" s="971">
        <v>101.6</v>
      </c>
      <c r="D160" s="970">
        <v>3</v>
      </c>
      <c r="E160" s="969">
        <f t="shared" si="35"/>
        <v>7.4068319999999988</v>
      </c>
      <c r="F160" s="957">
        <v>1</v>
      </c>
      <c r="G160" s="956" t="str">
        <f t="shared" si="29"/>
        <v>101,63</v>
      </c>
      <c r="H160" s="955">
        <v>2.15</v>
      </c>
      <c r="I160" s="954">
        <v>1.2000000000000002</v>
      </c>
      <c r="J160" s="954">
        <v>2.8509999999999995</v>
      </c>
      <c r="K160" s="973">
        <f t="shared" si="30"/>
        <v>4.0510000000000002</v>
      </c>
      <c r="L160" s="952"/>
      <c r="M160" s="968">
        <f t="shared" si="31"/>
        <v>19.479968159999995</v>
      </c>
      <c r="N160" s="963"/>
      <c r="O160" s="952">
        <v>3.7897200000000004</v>
      </c>
      <c r="P160" s="964">
        <f t="shared" si="32"/>
        <v>23.269688159999994</v>
      </c>
      <c r="Q160" s="999"/>
      <c r="R160" s="998">
        <v>7.5794400000000008</v>
      </c>
      <c r="S160" s="964"/>
      <c r="T160" s="997"/>
      <c r="U160" s="962">
        <f t="shared" si="34"/>
        <v>844.37884799999983</v>
      </c>
      <c r="V160" s="978"/>
      <c r="W160" s="977"/>
      <c r="X160" s="976"/>
      <c r="Y160" s="976"/>
    </row>
    <row r="161" spans="1:25" s="975" customFormat="1" ht="16.5" customHeight="1" thickBot="1">
      <c r="A161" s="1644"/>
      <c r="B161" s="996">
        <v>114</v>
      </c>
      <c r="C161" s="971">
        <v>101.6</v>
      </c>
      <c r="D161" s="970">
        <v>4</v>
      </c>
      <c r="E161" s="969">
        <f t="shared" si="35"/>
        <v>9.7756159999999994</v>
      </c>
      <c r="F161" s="957">
        <v>1</v>
      </c>
      <c r="G161" s="956" t="str">
        <f t="shared" si="29"/>
        <v>101,64</v>
      </c>
      <c r="H161" s="955">
        <v>2.17</v>
      </c>
      <c r="I161" s="954">
        <v>1.2000000000000002</v>
      </c>
      <c r="J161" s="954">
        <v>2.871</v>
      </c>
      <c r="K161" s="973">
        <f t="shared" si="30"/>
        <v>4.0709999999999997</v>
      </c>
      <c r="L161" s="952"/>
      <c r="M161" s="951">
        <f t="shared" si="31"/>
        <v>25.905382399999997</v>
      </c>
      <c r="N161" s="945"/>
      <c r="O161" s="979">
        <v>5.4885600000000005</v>
      </c>
      <c r="P161" s="946">
        <f t="shared" si="32"/>
        <v>31.393942399999997</v>
      </c>
      <c r="Q161" s="995"/>
      <c r="R161" s="994">
        <v>8.589240000000002</v>
      </c>
      <c r="S161" s="946"/>
      <c r="T161" s="993"/>
      <c r="U161" s="944">
        <f t="shared" si="34"/>
        <v>1114.420224</v>
      </c>
      <c r="V161" s="978"/>
      <c r="W161" s="977"/>
      <c r="X161" s="976"/>
      <c r="Y161" s="976"/>
    </row>
    <row r="162" spans="1:25" s="975" customFormat="1" ht="16.5" customHeight="1" thickBot="1">
      <c r="A162" s="1010"/>
      <c r="B162" s="1009">
        <v>114</v>
      </c>
      <c r="C162" s="1008">
        <v>104</v>
      </c>
      <c r="D162" s="1007">
        <v>2</v>
      </c>
      <c r="E162" s="1006">
        <f t="shared" si="35"/>
        <v>5.1081599999999998</v>
      </c>
      <c r="F162" s="957">
        <v>1</v>
      </c>
      <c r="G162" s="956" t="str">
        <f t="shared" si="29"/>
        <v>1042</v>
      </c>
      <c r="H162" s="955">
        <v>2.25</v>
      </c>
      <c r="I162" s="954">
        <v>1.47</v>
      </c>
      <c r="J162" s="954">
        <v>3.05</v>
      </c>
      <c r="K162" s="973">
        <f t="shared" si="30"/>
        <v>4.5199999999999996</v>
      </c>
      <c r="L162" s="952"/>
      <c r="M162" s="1005">
        <f t="shared" si="31"/>
        <v>13.9452768</v>
      </c>
      <c r="N162" s="945">
        <f>((F162*(1-$N$2)+K162+$N$3)*E162*$M$7)*$W$11</f>
        <v>25.540799999999997</v>
      </c>
      <c r="O162" s="952">
        <v>3.52</v>
      </c>
      <c r="P162" s="964">
        <f t="shared" si="32"/>
        <v>17.465276800000002</v>
      </c>
      <c r="Q162" s="999">
        <f>N162+O162*$W$11</f>
        <v>29.060799999999997</v>
      </c>
      <c r="R162" s="998">
        <v>5.9</v>
      </c>
      <c r="S162" s="964">
        <f>M162+R162*$W$11</f>
        <v>19.845276800000001</v>
      </c>
      <c r="T162" s="997">
        <f>N162+R162*$W$11</f>
        <v>31.440799999999996</v>
      </c>
      <c r="U162" s="1004">
        <f t="shared" si="34"/>
        <v>582.33024</v>
      </c>
      <c r="V162" s="978"/>
      <c r="W162" s="977"/>
      <c r="X162" s="976"/>
      <c r="Y162" s="976"/>
    </row>
    <row r="163" spans="1:25" s="975" customFormat="1" ht="16.5" customHeight="1">
      <c r="A163" s="1642" t="s">
        <v>643</v>
      </c>
      <c r="B163" s="1003">
        <v>114</v>
      </c>
      <c r="C163" s="971">
        <v>114.3</v>
      </c>
      <c r="D163" s="970">
        <v>2</v>
      </c>
      <c r="E163" s="969">
        <f t="shared" si="35"/>
        <v>5.6239840000000001</v>
      </c>
      <c r="F163" s="957">
        <v>1</v>
      </c>
      <c r="G163" s="956" t="str">
        <f t="shared" si="29"/>
        <v>114,32</v>
      </c>
      <c r="H163" s="955">
        <v>2.1799999999999997</v>
      </c>
      <c r="I163" s="954">
        <v>1.47</v>
      </c>
      <c r="J163" s="954">
        <v>2.8299999999999996</v>
      </c>
      <c r="K163" s="973">
        <f t="shared" si="30"/>
        <v>4.3</v>
      </c>
      <c r="L163" s="952"/>
      <c r="M163" s="988">
        <f t="shared" si="31"/>
        <v>14.959797439999999</v>
      </c>
      <c r="N163" s="963">
        <f>((F163*(1-$N$2)+K163+$N$3)*E163*$M$7)*$W$11</f>
        <v>26.882643519999998</v>
      </c>
      <c r="O163" s="987">
        <v>3.5164800000000005</v>
      </c>
      <c r="P163" s="983">
        <f t="shared" si="32"/>
        <v>18.47627744</v>
      </c>
      <c r="Q163" s="1002">
        <f>N163+O163*$W$11</f>
        <v>30.39912352</v>
      </c>
      <c r="R163" s="1001">
        <v>5.9043600000000005</v>
      </c>
      <c r="S163" s="983">
        <f>M163+R163*$W$11</f>
        <v>20.86415744</v>
      </c>
      <c r="T163" s="1000">
        <f>N163+R163*$W$11</f>
        <v>32.787003519999999</v>
      </c>
      <c r="U163" s="981">
        <f t="shared" si="34"/>
        <v>641.13417600000002</v>
      </c>
      <c r="V163" s="978"/>
      <c r="W163" s="977"/>
      <c r="X163" s="976"/>
      <c r="Y163" s="976"/>
    </row>
    <row r="164" spans="1:25" s="975" customFormat="1" ht="16.5" customHeight="1">
      <c r="A164" s="1643"/>
      <c r="B164" s="996">
        <v>114</v>
      </c>
      <c r="C164" s="971">
        <v>114.3</v>
      </c>
      <c r="D164" s="970">
        <v>2.5</v>
      </c>
      <c r="E164" s="969">
        <f t="shared" si="35"/>
        <v>6.9986800000000002</v>
      </c>
      <c r="F164" s="957">
        <v>1</v>
      </c>
      <c r="G164" s="956" t="str">
        <f t="shared" si="29"/>
        <v>114,32,5</v>
      </c>
      <c r="H164" s="955">
        <v>2.1399999999999997</v>
      </c>
      <c r="I164" s="954">
        <v>1.3</v>
      </c>
      <c r="J164" s="954">
        <v>2.7450000000000001</v>
      </c>
      <c r="K164" s="973">
        <f t="shared" si="30"/>
        <v>4.0449999999999999</v>
      </c>
      <c r="L164" s="952"/>
      <c r="M164" s="968">
        <f t="shared" si="31"/>
        <v>18.336541599999997</v>
      </c>
      <c r="N164" s="963">
        <f>((F164*(1-$N$2)+K164+$N$3)*E164*$M$7)*$W$11</f>
        <v>31.669027000000003</v>
      </c>
      <c r="O164" s="952">
        <v>3.9560400000000007</v>
      </c>
      <c r="P164" s="964">
        <f t="shared" si="32"/>
        <v>22.292581599999998</v>
      </c>
      <c r="Q164" s="999">
        <f>N164+O164*$W$11</f>
        <v>35.625067000000001</v>
      </c>
      <c r="R164" s="998">
        <v>8.1734400000000011</v>
      </c>
      <c r="S164" s="964">
        <f>M164+R164*$W$11</f>
        <v>26.509981599999996</v>
      </c>
      <c r="T164" s="997">
        <f>N164+R164*$W$11</f>
        <v>39.842467000000006</v>
      </c>
      <c r="U164" s="962">
        <f t="shared" si="34"/>
        <v>797.84951999999998</v>
      </c>
      <c r="V164" s="977"/>
      <c r="W164" s="977"/>
      <c r="X164" s="976"/>
      <c r="Y164" s="976"/>
    </row>
    <row r="165" spans="1:25" s="975" customFormat="1" ht="16.5" customHeight="1">
      <c r="A165" s="1643"/>
      <c r="B165" s="996">
        <v>114</v>
      </c>
      <c r="C165" s="971">
        <v>114.3</v>
      </c>
      <c r="D165" s="970">
        <v>3</v>
      </c>
      <c r="E165" s="969">
        <v>8.3610000000000007</v>
      </c>
      <c r="F165" s="957">
        <v>1</v>
      </c>
      <c r="G165" s="956" t="str">
        <f t="shared" si="29"/>
        <v>114,33</v>
      </c>
      <c r="H165" s="955">
        <v>2.1439999999999997</v>
      </c>
      <c r="I165" s="954">
        <v>1.2000000000000002</v>
      </c>
      <c r="J165" s="954">
        <v>2.8439999999999999</v>
      </c>
      <c r="K165" s="973">
        <f t="shared" si="30"/>
        <v>4.0440000000000005</v>
      </c>
      <c r="L165" s="952"/>
      <c r="M165" s="968">
        <f t="shared" si="31"/>
        <v>21.939263999999998</v>
      </c>
      <c r="N165" s="963"/>
      <c r="O165" s="952">
        <v>4.2649200000000009</v>
      </c>
      <c r="P165" s="964">
        <f t="shared" si="32"/>
        <v>26.204183999999998</v>
      </c>
      <c r="Q165" s="999"/>
      <c r="R165" s="998">
        <v>8.5298400000000019</v>
      </c>
      <c r="S165" s="964">
        <f>M165+R165*$W$11</f>
        <v>30.469104000000002</v>
      </c>
      <c r="T165" s="997"/>
      <c r="U165" s="962">
        <f t="shared" si="34"/>
        <v>953.15400000000011</v>
      </c>
      <c r="V165" s="978"/>
      <c r="W165" s="977"/>
      <c r="X165" s="976"/>
      <c r="Y165" s="976"/>
    </row>
    <row r="166" spans="1:25" s="975" customFormat="1" ht="16.5" customHeight="1" thickBot="1">
      <c r="A166" s="1644"/>
      <c r="B166" s="996">
        <v>96</v>
      </c>
      <c r="C166" s="971">
        <v>114.3</v>
      </c>
      <c r="D166" s="970">
        <v>4</v>
      </c>
      <c r="E166" s="969">
        <f t="shared" ref="E166:E171" si="36">(C166-D166)*D166*0.02504</f>
        <v>11.047647999999999</v>
      </c>
      <c r="F166" s="957">
        <v>1</v>
      </c>
      <c r="G166" s="956" t="str">
        <f t="shared" si="29"/>
        <v>114,34</v>
      </c>
      <c r="H166" s="955">
        <v>2.17</v>
      </c>
      <c r="I166" s="954">
        <v>1.2000000000000002</v>
      </c>
      <c r="J166" s="954">
        <v>2.8699999999999997</v>
      </c>
      <c r="K166" s="973">
        <f t="shared" si="30"/>
        <v>4.07</v>
      </c>
      <c r="L166" s="952"/>
      <c r="M166" s="951">
        <f t="shared" si="31"/>
        <v>29.276267199999996</v>
      </c>
      <c r="N166" s="945"/>
      <c r="O166" s="979">
        <v>6.1776000000000009</v>
      </c>
      <c r="P166" s="946">
        <f t="shared" si="32"/>
        <v>35.453867199999998</v>
      </c>
      <c r="Q166" s="995"/>
      <c r="R166" s="994">
        <v>9.670320000000002</v>
      </c>
      <c r="S166" s="946">
        <f>M166+R166*$W$11</f>
        <v>38.946587199999996</v>
      </c>
      <c r="T166" s="993"/>
      <c r="U166" s="944">
        <f t="shared" si="34"/>
        <v>1060.574208</v>
      </c>
      <c r="V166" s="978"/>
      <c r="W166" s="977"/>
      <c r="X166" s="976"/>
      <c r="Y166" s="976"/>
    </row>
    <row r="167" spans="1:25" s="975" customFormat="1" ht="16.5" customHeight="1">
      <c r="A167" s="1642" t="s">
        <v>644</v>
      </c>
      <c r="B167" s="992">
        <v>96</v>
      </c>
      <c r="C167" s="991">
        <v>129</v>
      </c>
      <c r="D167" s="990">
        <v>2</v>
      </c>
      <c r="E167" s="989">
        <f t="shared" si="36"/>
        <v>6.3601599999999996</v>
      </c>
      <c r="F167" s="957">
        <v>1</v>
      </c>
      <c r="G167" s="956" t="str">
        <f t="shared" si="29"/>
        <v>1292</v>
      </c>
      <c r="H167" s="955">
        <v>2.2000000000000002</v>
      </c>
      <c r="I167" s="954">
        <v>1.47</v>
      </c>
      <c r="J167" s="954">
        <v>3</v>
      </c>
      <c r="K167" s="973">
        <f t="shared" si="30"/>
        <v>4.47</v>
      </c>
      <c r="L167" s="952"/>
      <c r="M167" s="988">
        <f t="shared" si="31"/>
        <v>17.0452288</v>
      </c>
      <c r="N167" s="963">
        <f>((F167*(1-$N$2)+K167+$N$3)*E167*$M$7)*$W$11</f>
        <v>31.482791999999993</v>
      </c>
      <c r="O167" s="987">
        <v>4</v>
      </c>
      <c r="P167" s="986">
        <f t="shared" si="32"/>
        <v>21.0452288</v>
      </c>
      <c r="Q167" s="985">
        <f>N167+O167*$W$11</f>
        <v>35.482791999999989</v>
      </c>
      <c r="R167" s="984">
        <v>8</v>
      </c>
      <c r="S167" s="983"/>
      <c r="T167" s="982"/>
      <c r="U167" s="981">
        <f t="shared" si="34"/>
        <v>610.57535999999993</v>
      </c>
      <c r="V167" s="978"/>
      <c r="W167" s="977"/>
      <c r="X167" s="976"/>
      <c r="Y167" s="976"/>
    </row>
    <row r="168" spans="1:25" s="975" customFormat="1" ht="16.5" customHeight="1" thickBot="1">
      <c r="A168" s="1644"/>
      <c r="B168" s="980">
        <v>96</v>
      </c>
      <c r="C168" s="960">
        <v>129</v>
      </c>
      <c r="D168" s="959">
        <v>3</v>
      </c>
      <c r="E168" s="958">
        <f t="shared" si="36"/>
        <v>9.4651200000000006</v>
      </c>
      <c r="F168" s="957">
        <v>1</v>
      </c>
      <c r="G168" s="956" t="str">
        <f t="shared" si="29"/>
        <v>1293</v>
      </c>
      <c r="H168" s="955">
        <v>2.15</v>
      </c>
      <c r="I168" s="954">
        <v>1.2</v>
      </c>
      <c r="J168" s="954">
        <v>2.95</v>
      </c>
      <c r="K168" s="973">
        <f t="shared" si="30"/>
        <v>4.1500000000000004</v>
      </c>
      <c r="L168" s="952"/>
      <c r="M168" s="951">
        <f t="shared" si="31"/>
        <v>24.893265599999999</v>
      </c>
      <c r="N168" s="945"/>
      <c r="O168" s="979">
        <v>5</v>
      </c>
      <c r="P168" s="949">
        <f t="shared" si="32"/>
        <v>29.893265599999999</v>
      </c>
      <c r="Q168" s="948"/>
      <c r="R168" s="947">
        <v>10</v>
      </c>
      <c r="S168" s="946"/>
      <c r="T168" s="945"/>
      <c r="U168" s="944">
        <f t="shared" si="34"/>
        <v>908.65152000000012</v>
      </c>
      <c r="V168" s="978"/>
      <c r="W168" s="977"/>
      <c r="X168" s="976"/>
      <c r="Y168" s="976"/>
    </row>
    <row r="169" spans="1:25" ht="15.75">
      <c r="B169" s="974">
        <v>60</v>
      </c>
      <c r="C169" s="971">
        <v>139.69999999999999</v>
      </c>
      <c r="D169" s="970">
        <v>2</v>
      </c>
      <c r="E169" s="969">
        <f t="shared" si="36"/>
        <v>6.8960159999999995</v>
      </c>
      <c r="F169" s="957">
        <v>1</v>
      </c>
      <c r="G169" s="956" t="str">
        <f t="shared" si="29"/>
        <v>139,72</v>
      </c>
      <c r="H169" s="955">
        <v>2.1800000000000002</v>
      </c>
      <c r="I169" s="954">
        <v>1.47</v>
      </c>
      <c r="J169" s="954">
        <v>2.98</v>
      </c>
      <c r="K169" s="973">
        <f t="shared" si="30"/>
        <v>4.45</v>
      </c>
      <c r="L169" s="952"/>
      <c r="M169" s="968">
        <f t="shared" si="31"/>
        <v>18.343402560000001</v>
      </c>
      <c r="N169" s="963">
        <f>((F169*(1-$N$2)+K169+$N$3)*E169*$M$7)*$W$11</f>
        <v>33.997358879999993</v>
      </c>
      <c r="O169" s="952">
        <v>4</v>
      </c>
      <c r="P169" s="967">
        <f t="shared" si="32"/>
        <v>22.343402560000001</v>
      </c>
      <c r="Q169" s="966"/>
      <c r="R169" s="965">
        <v>8</v>
      </c>
      <c r="S169" s="964"/>
      <c r="T169" s="963"/>
      <c r="U169" s="962">
        <f t="shared" si="34"/>
        <v>413.76095999999995</v>
      </c>
    </row>
    <row r="170" spans="1:25" ht="15.75">
      <c r="B170" s="972">
        <v>60</v>
      </c>
      <c r="C170" s="971">
        <v>139.69999999999999</v>
      </c>
      <c r="D170" s="970">
        <v>3</v>
      </c>
      <c r="E170" s="969">
        <f t="shared" si="36"/>
        <v>10.268903999999999</v>
      </c>
      <c r="F170" s="957">
        <v>1</v>
      </c>
      <c r="G170" s="956" t="str">
        <f t="shared" si="29"/>
        <v>139,73</v>
      </c>
      <c r="H170" s="955">
        <v>2.14</v>
      </c>
      <c r="I170" s="954">
        <v>1.2</v>
      </c>
      <c r="J170" s="954">
        <v>2.94</v>
      </c>
      <c r="K170" s="953">
        <f t="shared" si="30"/>
        <v>4.1399999999999997</v>
      </c>
      <c r="L170" s="952"/>
      <c r="M170" s="968">
        <f t="shared" si="31"/>
        <v>26.90452848</v>
      </c>
      <c r="N170" s="963">
        <f>((F170*(1-$N$2)+K170+$N$3)*E170*$M$7)*$W$11</f>
        <v>47.442336479999987</v>
      </c>
      <c r="O170" s="952">
        <v>5</v>
      </c>
      <c r="P170" s="967">
        <f t="shared" si="32"/>
        <v>31.90452848</v>
      </c>
      <c r="Q170" s="966"/>
      <c r="R170" s="965">
        <v>10</v>
      </c>
      <c r="S170" s="964"/>
      <c r="T170" s="963"/>
      <c r="U170" s="962">
        <f t="shared" si="34"/>
        <v>616.13423999999998</v>
      </c>
    </row>
    <row r="171" spans="1:25" ht="16.5" thickBot="1">
      <c r="B171" s="961">
        <v>60</v>
      </c>
      <c r="C171" s="960">
        <v>139.69999999999999</v>
      </c>
      <c r="D171" s="959">
        <v>4</v>
      </c>
      <c r="E171" s="958">
        <f t="shared" si="36"/>
        <v>13.591711999999999</v>
      </c>
      <c r="F171" s="957">
        <v>1</v>
      </c>
      <c r="G171" s="956" t="str">
        <f t="shared" si="29"/>
        <v>139,74</v>
      </c>
      <c r="H171" s="955">
        <v>2.17</v>
      </c>
      <c r="I171" s="954">
        <v>1.2</v>
      </c>
      <c r="J171" s="954">
        <v>2.97</v>
      </c>
      <c r="K171" s="953">
        <f t="shared" si="30"/>
        <v>4.17</v>
      </c>
      <c r="L171" s="952"/>
      <c r="M171" s="951">
        <f t="shared" si="31"/>
        <v>36.018036799999997</v>
      </c>
      <c r="N171" s="945"/>
      <c r="O171" s="950">
        <v>6</v>
      </c>
      <c r="P171" s="949">
        <f t="shared" si="32"/>
        <v>42.018036799999997</v>
      </c>
      <c r="Q171" s="948"/>
      <c r="R171" s="947">
        <v>12</v>
      </c>
      <c r="S171" s="946"/>
      <c r="T171" s="945"/>
      <c r="U171" s="944">
        <f t="shared" si="34"/>
        <v>815.50271999999995</v>
      </c>
    </row>
    <row r="172" spans="1:25">
      <c r="P172" s="935"/>
      <c r="Q172" s="935"/>
      <c r="S172" s="934"/>
      <c r="T172" s="934"/>
    </row>
    <row r="173" spans="1:25">
      <c r="C173" s="943" t="s">
        <v>15117</v>
      </c>
      <c r="D173" s="943"/>
      <c r="E173" s="943"/>
      <c r="F173" s="943"/>
      <c r="G173" s="943"/>
      <c r="H173" s="943"/>
      <c r="I173" s="943"/>
      <c r="J173" s="943"/>
      <c r="K173" s="943"/>
      <c r="L173" s="943"/>
      <c r="M173" s="943"/>
      <c r="N173" s="943"/>
      <c r="O173" s="943"/>
      <c r="P173" s="942"/>
      <c r="Q173" s="942"/>
      <c r="R173" s="941"/>
      <c r="S173" s="940"/>
      <c r="T173" s="934"/>
    </row>
    <row r="174" spans="1:25">
      <c r="C174" s="939" t="s">
        <v>15118</v>
      </c>
      <c r="D174" s="939"/>
      <c r="E174" s="939"/>
      <c r="F174" s="939"/>
      <c r="G174" s="939"/>
      <c r="H174" s="939"/>
      <c r="I174" s="939"/>
      <c r="J174" s="939"/>
      <c r="K174" s="939"/>
      <c r="L174" s="939"/>
      <c r="M174" s="939"/>
      <c r="N174" s="939"/>
      <c r="O174" s="939"/>
      <c r="P174" s="938"/>
      <c r="Q174" s="938"/>
      <c r="R174" s="937"/>
      <c r="S174" s="936"/>
      <c r="T174" s="936"/>
    </row>
    <row r="175" spans="1:25">
      <c r="P175" s="935"/>
      <c r="Q175" s="935"/>
      <c r="S175" s="934"/>
      <c r="T175" s="934"/>
    </row>
    <row r="176" spans="1:25">
      <c r="P176" s="935"/>
      <c r="Q176" s="935"/>
      <c r="S176" s="934"/>
      <c r="T176" s="934"/>
    </row>
    <row r="177" spans="16:20">
      <c r="P177" s="935"/>
      <c r="Q177" s="935"/>
      <c r="S177" s="934"/>
      <c r="T177" s="934"/>
    </row>
    <row r="178" spans="16:20">
      <c r="P178" s="935"/>
      <c r="Q178" s="935"/>
      <c r="S178" s="934"/>
      <c r="T178" s="934"/>
    </row>
    <row r="179" spans="16:20">
      <c r="P179" s="935"/>
      <c r="Q179" s="935"/>
      <c r="S179" s="934"/>
      <c r="T179" s="934"/>
    </row>
    <row r="180" spans="16:20">
      <c r="P180" s="935"/>
      <c r="Q180" s="935"/>
      <c r="S180" s="934"/>
      <c r="T180" s="934"/>
    </row>
    <row r="181" spans="16:20">
      <c r="P181" s="935"/>
      <c r="Q181" s="935"/>
      <c r="S181" s="934"/>
      <c r="T181" s="934"/>
    </row>
    <row r="182" spans="16:20">
      <c r="P182" s="935"/>
      <c r="Q182" s="935"/>
      <c r="S182" s="934"/>
      <c r="T182" s="934"/>
    </row>
    <row r="183" spans="16:20">
      <c r="P183" s="935"/>
      <c r="Q183" s="935"/>
      <c r="S183" s="934"/>
      <c r="T183" s="934"/>
    </row>
    <row r="184" spans="16:20">
      <c r="P184" s="935"/>
      <c r="Q184" s="935"/>
      <c r="S184" s="934"/>
      <c r="T184" s="934"/>
    </row>
    <row r="185" spans="16:20">
      <c r="P185" s="935"/>
      <c r="Q185" s="935"/>
      <c r="S185" s="934"/>
      <c r="T185" s="934"/>
    </row>
    <row r="186" spans="16:20">
      <c r="P186" s="935"/>
      <c r="Q186" s="935"/>
      <c r="S186" s="934"/>
      <c r="T186" s="934"/>
    </row>
    <row r="187" spans="16:20">
      <c r="P187" s="935"/>
      <c r="Q187" s="935"/>
      <c r="S187" s="934"/>
      <c r="T187" s="934"/>
    </row>
    <row r="188" spans="16:20">
      <c r="P188" s="935"/>
      <c r="Q188" s="935"/>
      <c r="S188" s="934"/>
      <c r="T188" s="934"/>
    </row>
    <row r="189" spans="16:20">
      <c r="P189" s="935"/>
      <c r="Q189" s="935"/>
      <c r="S189" s="934"/>
      <c r="T189" s="934"/>
    </row>
    <row r="190" spans="16:20">
      <c r="P190" s="935"/>
      <c r="Q190" s="935"/>
      <c r="S190" s="934"/>
      <c r="T190" s="934"/>
    </row>
    <row r="191" spans="16:20">
      <c r="P191" s="935"/>
      <c r="Q191" s="935"/>
      <c r="S191" s="934"/>
      <c r="T191" s="934"/>
    </row>
    <row r="192" spans="16:20">
      <c r="P192" s="935"/>
      <c r="Q192" s="935"/>
      <c r="S192" s="934"/>
      <c r="T192" s="934"/>
    </row>
    <row r="193" spans="16:20">
      <c r="P193" s="935"/>
      <c r="Q193" s="935"/>
      <c r="S193" s="934"/>
      <c r="T193" s="934"/>
    </row>
    <row r="194" spans="16:20">
      <c r="P194" s="935"/>
      <c r="Q194" s="935"/>
      <c r="S194" s="934"/>
      <c r="T194" s="934"/>
    </row>
    <row r="195" spans="16:20">
      <c r="P195" s="935"/>
      <c r="Q195" s="935"/>
      <c r="S195" s="934"/>
      <c r="T195" s="934"/>
    </row>
    <row r="196" spans="16:20">
      <c r="P196" s="935"/>
      <c r="Q196" s="935"/>
      <c r="S196" s="934"/>
      <c r="T196" s="934"/>
    </row>
    <row r="197" spans="16:20">
      <c r="P197" s="935"/>
      <c r="Q197" s="935"/>
      <c r="S197" s="934"/>
      <c r="T197" s="934"/>
    </row>
    <row r="198" spans="16:20">
      <c r="P198" s="935"/>
      <c r="Q198" s="935"/>
      <c r="S198" s="934"/>
      <c r="T198" s="934"/>
    </row>
    <row r="199" spans="16:20">
      <c r="P199" s="935"/>
      <c r="Q199" s="935"/>
      <c r="S199" s="934"/>
      <c r="T199" s="934"/>
    </row>
    <row r="200" spans="16:20">
      <c r="P200" s="935"/>
      <c r="Q200" s="935"/>
      <c r="S200" s="934"/>
      <c r="T200" s="934"/>
    </row>
    <row r="201" spans="16:20">
      <c r="P201" s="935"/>
      <c r="Q201" s="935"/>
      <c r="S201" s="934"/>
      <c r="T201" s="934"/>
    </row>
    <row r="202" spans="16:20">
      <c r="P202" s="935"/>
      <c r="Q202" s="935"/>
      <c r="S202" s="934"/>
      <c r="T202" s="934"/>
    </row>
    <row r="203" spans="16:20">
      <c r="P203" s="935"/>
      <c r="Q203" s="935"/>
      <c r="S203" s="934"/>
      <c r="T203" s="934"/>
    </row>
    <row r="204" spans="16:20">
      <c r="P204" s="935"/>
      <c r="Q204" s="935"/>
      <c r="S204" s="934"/>
      <c r="T204" s="934"/>
    </row>
    <row r="205" spans="16:20">
      <c r="P205" s="935"/>
      <c r="Q205" s="935"/>
      <c r="S205" s="934"/>
      <c r="T205" s="934"/>
    </row>
    <row r="206" spans="16:20">
      <c r="P206" s="935"/>
      <c r="Q206" s="935"/>
      <c r="S206" s="934"/>
      <c r="T206" s="934"/>
    </row>
    <row r="207" spans="16:20">
      <c r="P207" s="935"/>
      <c r="Q207" s="935"/>
      <c r="S207" s="934"/>
      <c r="T207" s="934"/>
    </row>
    <row r="208" spans="16:20">
      <c r="P208" s="935"/>
      <c r="Q208" s="935"/>
      <c r="S208" s="934"/>
      <c r="T208" s="934"/>
    </row>
    <row r="209" spans="16:20">
      <c r="P209" s="935"/>
      <c r="Q209" s="935"/>
      <c r="S209" s="934"/>
      <c r="T209" s="934"/>
    </row>
    <row r="210" spans="16:20">
      <c r="P210" s="935"/>
      <c r="Q210" s="935"/>
      <c r="S210" s="934"/>
      <c r="T210" s="934"/>
    </row>
    <row r="211" spans="16:20">
      <c r="P211" s="935"/>
      <c r="Q211" s="935"/>
      <c r="S211" s="934"/>
      <c r="T211" s="934"/>
    </row>
    <row r="212" spans="16:20">
      <c r="P212" s="935"/>
      <c r="Q212" s="935"/>
      <c r="S212" s="934"/>
      <c r="T212" s="934"/>
    </row>
    <row r="213" spans="16:20">
      <c r="P213" s="935"/>
      <c r="Q213" s="935"/>
      <c r="S213" s="934"/>
      <c r="T213" s="934"/>
    </row>
    <row r="214" spans="16:20">
      <c r="P214" s="935"/>
      <c r="Q214" s="935"/>
      <c r="S214" s="934"/>
      <c r="T214" s="934"/>
    </row>
    <row r="215" spans="16:20">
      <c r="P215" s="935"/>
      <c r="Q215" s="935"/>
      <c r="S215" s="934"/>
      <c r="T215" s="934"/>
    </row>
    <row r="216" spans="16:20">
      <c r="P216" s="935"/>
      <c r="Q216" s="935"/>
      <c r="S216" s="934"/>
      <c r="T216" s="934"/>
    </row>
    <row r="217" spans="16:20">
      <c r="P217" s="935"/>
      <c r="Q217" s="935"/>
      <c r="S217" s="934"/>
      <c r="T217" s="934"/>
    </row>
    <row r="218" spans="16:20">
      <c r="P218" s="935"/>
      <c r="Q218" s="935"/>
      <c r="S218" s="934"/>
      <c r="T218" s="934"/>
    </row>
    <row r="219" spans="16:20">
      <c r="P219" s="935"/>
      <c r="Q219" s="935"/>
      <c r="S219" s="934"/>
      <c r="T219" s="934"/>
    </row>
    <row r="220" spans="16:20">
      <c r="P220" s="935"/>
      <c r="Q220" s="935"/>
      <c r="S220" s="934"/>
      <c r="T220" s="934"/>
    </row>
    <row r="221" spans="16:20">
      <c r="P221" s="935"/>
      <c r="Q221" s="935"/>
      <c r="S221" s="934"/>
      <c r="T221" s="934"/>
    </row>
    <row r="222" spans="16:20">
      <c r="P222" s="935"/>
      <c r="Q222" s="935"/>
      <c r="S222" s="934"/>
      <c r="T222" s="934"/>
    </row>
    <row r="223" spans="16:20">
      <c r="P223" s="935"/>
      <c r="Q223" s="935"/>
      <c r="S223" s="934"/>
      <c r="T223" s="934"/>
    </row>
    <row r="224" spans="16:20">
      <c r="P224" s="935"/>
      <c r="Q224" s="935"/>
      <c r="S224" s="934"/>
      <c r="T224" s="934"/>
    </row>
    <row r="225" spans="16:20">
      <c r="P225" s="935"/>
      <c r="Q225" s="935"/>
      <c r="S225" s="934"/>
      <c r="T225" s="934"/>
    </row>
    <row r="226" spans="16:20">
      <c r="P226" s="935"/>
      <c r="Q226" s="935"/>
      <c r="S226" s="934"/>
      <c r="T226" s="934"/>
    </row>
    <row r="227" spans="16:20">
      <c r="P227" s="935"/>
      <c r="Q227" s="935"/>
      <c r="S227" s="934"/>
      <c r="T227" s="934"/>
    </row>
    <row r="228" spans="16:20">
      <c r="P228" s="935"/>
      <c r="Q228" s="935"/>
      <c r="S228" s="934"/>
      <c r="T228" s="934"/>
    </row>
    <row r="229" spans="16:20">
      <c r="P229" s="935"/>
      <c r="Q229" s="935"/>
      <c r="S229" s="934"/>
      <c r="T229" s="934"/>
    </row>
    <row r="230" spans="16:20">
      <c r="P230" s="935"/>
      <c r="Q230" s="935"/>
      <c r="S230" s="934"/>
      <c r="T230" s="934"/>
    </row>
    <row r="231" spans="16:20">
      <c r="P231" s="935"/>
      <c r="Q231" s="935"/>
      <c r="S231" s="934"/>
      <c r="T231" s="934"/>
    </row>
    <row r="232" spans="16:20">
      <c r="P232" s="935"/>
      <c r="Q232" s="935"/>
      <c r="S232" s="934"/>
      <c r="T232" s="934"/>
    </row>
    <row r="233" spans="16:20">
      <c r="P233" s="935"/>
      <c r="Q233" s="935"/>
      <c r="S233" s="934"/>
      <c r="T233" s="934"/>
    </row>
    <row r="234" spans="16:20">
      <c r="P234" s="935"/>
      <c r="Q234" s="935"/>
      <c r="S234" s="934"/>
      <c r="T234" s="934"/>
    </row>
    <row r="235" spans="16:20">
      <c r="P235" s="935"/>
      <c r="Q235" s="935"/>
      <c r="S235" s="934"/>
      <c r="T235" s="934"/>
    </row>
    <row r="236" spans="16:20">
      <c r="P236" s="935"/>
      <c r="Q236" s="935"/>
      <c r="S236" s="934"/>
      <c r="T236" s="934"/>
    </row>
    <row r="237" spans="16:20">
      <c r="P237" s="935"/>
      <c r="Q237" s="935"/>
      <c r="S237" s="934"/>
      <c r="T237" s="934"/>
    </row>
    <row r="238" spans="16:20">
      <c r="P238" s="935"/>
      <c r="Q238" s="935"/>
      <c r="S238" s="934"/>
      <c r="T238" s="934"/>
    </row>
    <row r="239" spans="16:20">
      <c r="P239" s="935"/>
      <c r="Q239" s="935"/>
      <c r="S239" s="934"/>
      <c r="T239" s="934"/>
    </row>
    <row r="240" spans="16:20">
      <c r="P240" s="935"/>
      <c r="Q240" s="935"/>
      <c r="S240" s="934"/>
      <c r="T240" s="934"/>
    </row>
    <row r="241" spans="16:20">
      <c r="P241" s="935"/>
      <c r="Q241" s="935"/>
      <c r="S241" s="934"/>
      <c r="T241" s="934"/>
    </row>
    <row r="242" spans="16:20">
      <c r="P242" s="935"/>
      <c r="Q242" s="935"/>
      <c r="S242" s="934"/>
      <c r="T242" s="934"/>
    </row>
    <row r="243" spans="16:20">
      <c r="P243" s="935"/>
      <c r="Q243" s="935"/>
      <c r="S243" s="934"/>
      <c r="T243" s="934"/>
    </row>
    <row r="244" spans="16:20">
      <c r="P244" s="935"/>
      <c r="Q244" s="935"/>
      <c r="S244" s="934"/>
      <c r="T244" s="934"/>
    </row>
    <row r="245" spans="16:20">
      <c r="P245" s="935"/>
      <c r="Q245" s="935"/>
      <c r="S245" s="934"/>
      <c r="T245" s="934"/>
    </row>
    <row r="246" spans="16:20">
      <c r="P246" s="935"/>
      <c r="Q246" s="935"/>
      <c r="S246" s="934"/>
      <c r="T246" s="934"/>
    </row>
    <row r="247" spans="16:20">
      <c r="P247" s="935"/>
      <c r="Q247" s="935"/>
      <c r="S247" s="934"/>
      <c r="T247" s="934"/>
    </row>
    <row r="248" spans="16:20">
      <c r="P248" s="935"/>
      <c r="Q248" s="935"/>
      <c r="S248" s="934"/>
      <c r="T248" s="934"/>
    </row>
    <row r="249" spans="16:20">
      <c r="P249" s="935"/>
      <c r="Q249" s="935"/>
      <c r="S249" s="934"/>
      <c r="T249" s="934"/>
    </row>
    <row r="250" spans="16:20">
      <c r="P250" s="935"/>
      <c r="Q250" s="935"/>
      <c r="S250" s="934"/>
      <c r="T250" s="934"/>
    </row>
    <row r="251" spans="16:20">
      <c r="P251" s="935"/>
      <c r="Q251" s="935"/>
      <c r="S251" s="934"/>
      <c r="T251" s="934"/>
    </row>
    <row r="252" spans="16:20">
      <c r="P252" s="935"/>
      <c r="Q252" s="935"/>
      <c r="S252" s="934"/>
      <c r="T252" s="934"/>
    </row>
    <row r="253" spans="16:20">
      <c r="P253" s="935"/>
      <c r="Q253" s="935"/>
      <c r="S253" s="934"/>
      <c r="T253" s="934"/>
    </row>
    <row r="254" spans="16:20">
      <c r="P254" s="935"/>
      <c r="Q254" s="935"/>
      <c r="S254" s="934"/>
      <c r="T254" s="934"/>
    </row>
    <row r="255" spans="16:20">
      <c r="P255" s="935"/>
      <c r="Q255" s="935"/>
      <c r="S255" s="934"/>
      <c r="T255" s="934"/>
    </row>
    <row r="256" spans="16:20">
      <c r="P256" s="935"/>
      <c r="Q256" s="935"/>
      <c r="S256" s="934"/>
      <c r="T256" s="934"/>
    </row>
    <row r="257" spans="16:20">
      <c r="P257" s="935"/>
      <c r="Q257" s="935"/>
      <c r="S257" s="934"/>
      <c r="T257" s="934"/>
    </row>
    <row r="258" spans="16:20">
      <c r="P258" s="935"/>
      <c r="Q258" s="935"/>
      <c r="S258" s="934"/>
      <c r="T258" s="934"/>
    </row>
    <row r="259" spans="16:20">
      <c r="P259" s="935"/>
      <c r="Q259" s="935"/>
      <c r="S259" s="934"/>
      <c r="T259" s="934"/>
    </row>
    <row r="260" spans="16:20">
      <c r="P260" s="935"/>
      <c r="Q260" s="935"/>
      <c r="S260" s="934"/>
      <c r="T260" s="934"/>
    </row>
    <row r="261" spans="16:20">
      <c r="P261" s="935"/>
      <c r="Q261" s="935"/>
      <c r="S261" s="934"/>
      <c r="T261" s="934"/>
    </row>
    <row r="262" spans="16:20">
      <c r="P262" s="935"/>
      <c r="Q262" s="935"/>
      <c r="S262" s="934"/>
      <c r="T262" s="934"/>
    </row>
    <row r="263" spans="16:20">
      <c r="P263" s="935"/>
      <c r="Q263" s="935"/>
      <c r="S263" s="934"/>
      <c r="T263" s="934"/>
    </row>
    <row r="264" spans="16:20">
      <c r="P264" s="935"/>
      <c r="Q264" s="935"/>
      <c r="S264" s="934"/>
      <c r="T264" s="934"/>
    </row>
    <row r="265" spans="16:20">
      <c r="P265" s="935"/>
      <c r="Q265" s="935"/>
      <c r="S265" s="934"/>
      <c r="T265" s="934"/>
    </row>
    <row r="266" spans="16:20">
      <c r="P266" s="935"/>
      <c r="Q266" s="935"/>
      <c r="S266" s="934"/>
      <c r="T266" s="934"/>
    </row>
    <row r="267" spans="16:20">
      <c r="P267" s="935"/>
      <c r="Q267" s="935"/>
      <c r="S267" s="934"/>
      <c r="T267" s="934"/>
    </row>
    <row r="268" spans="16:20">
      <c r="P268" s="935"/>
      <c r="Q268" s="935"/>
      <c r="S268" s="934"/>
      <c r="T268" s="934"/>
    </row>
    <row r="269" spans="16:20">
      <c r="P269" s="935"/>
      <c r="Q269" s="935"/>
      <c r="S269" s="934"/>
      <c r="T269" s="934"/>
    </row>
    <row r="270" spans="16:20">
      <c r="P270" s="935"/>
      <c r="Q270" s="935"/>
      <c r="S270" s="934"/>
      <c r="T270" s="934"/>
    </row>
    <row r="271" spans="16:20">
      <c r="P271" s="935"/>
      <c r="Q271" s="935"/>
      <c r="S271" s="934"/>
      <c r="T271" s="934"/>
    </row>
    <row r="272" spans="16:20">
      <c r="P272" s="935"/>
      <c r="Q272" s="935"/>
      <c r="S272" s="934"/>
      <c r="T272" s="934"/>
    </row>
    <row r="273" spans="16:20">
      <c r="P273" s="935"/>
      <c r="Q273" s="935"/>
      <c r="S273" s="934"/>
      <c r="T273" s="934"/>
    </row>
    <row r="274" spans="16:20">
      <c r="P274" s="935"/>
      <c r="Q274" s="935"/>
      <c r="S274" s="934"/>
      <c r="T274" s="934"/>
    </row>
    <row r="275" spans="16:20">
      <c r="P275" s="935"/>
      <c r="Q275" s="935"/>
      <c r="S275" s="934"/>
      <c r="T275" s="934"/>
    </row>
    <row r="276" spans="16:20">
      <c r="P276" s="935"/>
      <c r="Q276" s="935"/>
      <c r="S276" s="934"/>
      <c r="T276" s="934"/>
    </row>
    <row r="277" spans="16:20">
      <c r="P277" s="935"/>
      <c r="Q277" s="935"/>
      <c r="S277" s="934"/>
      <c r="T277" s="934"/>
    </row>
    <row r="278" spans="16:20">
      <c r="P278" s="935"/>
      <c r="Q278" s="935"/>
      <c r="S278" s="934"/>
      <c r="T278" s="934"/>
    </row>
    <row r="279" spans="16:20">
      <c r="P279" s="935"/>
      <c r="Q279" s="935"/>
      <c r="S279" s="934"/>
      <c r="T279" s="934"/>
    </row>
    <row r="280" spans="16:20">
      <c r="P280" s="935"/>
      <c r="Q280" s="935"/>
      <c r="S280" s="934"/>
      <c r="T280" s="934"/>
    </row>
    <row r="281" spans="16:20">
      <c r="P281" s="935"/>
      <c r="Q281" s="935"/>
      <c r="S281" s="934"/>
      <c r="T281" s="934"/>
    </row>
    <row r="282" spans="16:20">
      <c r="P282" s="935"/>
      <c r="Q282" s="935"/>
      <c r="S282" s="934"/>
      <c r="T282" s="934"/>
    </row>
    <row r="283" spans="16:20">
      <c r="P283" s="935"/>
      <c r="Q283" s="935"/>
      <c r="S283" s="934"/>
      <c r="T283" s="934"/>
    </row>
    <row r="284" spans="16:20">
      <c r="P284" s="935"/>
      <c r="Q284" s="935"/>
      <c r="S284" s="934"/>
      <c r="T284" s="934"/>
    </row>
    <row r="285" spans="16:20">
      <c r="P285" s="935"/>
      <c r="Q285" s="935"/>
      <c r="S285" s="934"/>
      <c r="T285" s="934"/>
    </row>
    <row r="286" spans="16:20">
      <c r="P286" s="935"/>
      <c r="Q286" s="935"/>
      <c r="S286" s="934"/>
      <c r="T286" s="934"/>
    </row>
    <row r="287" spans="16:20">
      <c r="P287" s="935"/>
      <c r="Q287" s="935"/>
      <c r="S287" s="934"/>
      <c r="T287" s="934"/>
    </row>
    <row r="288" spans="16:20">
      <c r="P288" s="935"/>
      <c r="Q288" s="935"/>
      <c r="S288" s="934"/>
      <c r="T288" s="934"/>
    </row>
    <row r="289" spans="16:20">
      <c r="P289" s="935"/>
      <c r="Q289" s="935"/>
      <c r="S289" s="934"/>
      <c r="T289" s="934"/>
    </row>
    <row r="290" spans="16:20">
      <c r="P290" s="935"/>
      <c r="Q290" s="935"/>
      <c r="S290" s="934"/>
      <c r="T290" s="934"/>
    </row>
    <row r="291" spans="16:20">
      <c r="P291" s="935"/>
      <c r="Q291" s="935"/>
      <c r="S291" s="934"/>
      <c r="T291" s="934"/>
    </row>
    <row r="292" spans="16:20">
      <c r="P292" s="935"/>
      <c r="Q292" s="935"/>
      <c r="S292" s="934"/>
      <c r="T292" s="934"/>
    </row>
    <row r="293" spans="16:20">
      <c r="P293" s="935"/>
      <c r="Q293" s="935"/>
      <c r="S293" s="934"/>
      <c r="T293" s="934"/>
    </row>
    <row r="294" spans="16:20">
      <c r="P294" s="935"/>
      <c r="Q294" s="935"/>
      <c r="S294" s="934"/>
      <c r="T294" s="934"/>
    </row>
    <row r="295" spans="16:20">
      <c r="P295" s="935"/>
      <c r="Q295" s="935"/>
      <c r="S295" s="934"/>
      <c r="T295" s="934"/>
    </row>
    <row r="296" spans="16:20">
      <c r="P296" s="935"/>
      <c r="Q296" s="935"/>
      <c r="S296" s="934"/>
      <c r="T296" s="934"/>
    </row>
    <row r="297" spans="16:20">
      <c r="P297" s="935"/>
      <c r="Q297" s="935"/>
      <c r="S297" s="934"/>
      <c r="T297" s="934"/>
    </row>
    <row r="298" spans="16:20">
      <c r="P298" s="935"/>
      <c r="Q298" s="935"/>
      <c r="S298" s="934"/>
      <c r="T298" s="934"/>
    </row>
    <row r="299" spans="16:20">
      <c r="P299" s="935"/>
      <c r="Q299" s="935"/>
      <c r="S299" s="934"/>
      <c r="T299" s="934"/>
    </row>
    <row r="300" spans="16:20">
      <c r="P300" s="935"/>
      <c r="Q300" s="935"/>
      <c r="S300" s="934"/>
      <c r="T300" s="934"/>
    </row>
    <row r="301" spans="16:20">
      <c r="P301" s="935"/>
      <c r="Q301" s="935"/>
      <c r="S301" s="934"/>
      <c r="T301" s="934"/>
    </row>
    <row r="302" spans="16:20">
      <c r="P302" s="935"/>
      <c r="Q302" s="935"/>
      <c r="S302" s="934"/>
      <c r="T302" s="934"/>
    </row>
    <row r="303" spans="16:20">
      <c r="P303" s="935"/>
      <c r="Q303" s="935"/>
      <c r="S303" s="934"/>
      <c r="T303" s="934"/>
    </row>
    <row r="304" spans="16:20">
      <c r="P304" s="935"/>
      <c r="Q304" s="935"/>
      <c r="S304" s="934"/>
      <c r="T304" s="934"/>
    </row>
    <row r="305" spans="16:20">
      <c r="P305" s="935"/>
      <c r="Q305" s="935"/>
      <c r="S305" s="934"/>
      <c r="T305" s="934"/>
    </row>
    <row r="306" spans="16:20">
      <c r="P306" s="935"/>
      <c r="Q306" s="935"/>
      <c r="S306" s="934"/>
      <c r="T306" s="934"/>
    </row>
    <row r="307" spans="16:20">
      <c r="P307" s="935"/>
      <c r="Q307" s="935"/>
      <c r="S307" s="934"/>
      <c r="T307" s="934"/>
    </row>
    <row r="308" spans="16:20">
      <c r="P308" s="935"/>
      <c r="Q308" s="935"/>
      <c r="S308" s="934"/>
      <c r="T308" s="934"/>
    </row>
    <row r="309" spans="16:20">
      <c r="P309" s="935"/>
      <c r="Q309" s="935"/>
      <c r="S309" s="934"/>
      <c r="T309" s="934"/>
    </row>
    <row r="310" spans="16:20">
      <c r="P310" s="935"/>
      <c r="Q310" s="935"/>
      <c r="S310" s="934"/>
      <c r="T310" s="934"/>
    </row>
    <row r="311" spans="16:20">
      <c r="P311" s="935"/>
      <c r="Q311" s="935"/>
      <c r="S311" s="934"/>
      <c r="T311" s="934"/>
    </row>
    <row r="312" spans="16:20">
      <c r="P312" s="935"/>
      <c r="Q312" s="935"/>
      <c r="S312" s="934"/>
      <c r="T312" s="934"/>
    </row>
    <row r="313" spans="16:20">
      <c r="P313" s="935"/>
      <c r="Q313" s="935"/>
      <c r="S313" s="934"/>
      <c r="T313" s="934"/>
    </row>
    <row r="314" spans="16:20">
      <c r="P314" s="935"/>
      <c r="Q314" s="935"/>
      <c r="S314" s="934"/>
      <c r="T314" s="934"/>
    </row>
    <row r="315" spans="16:20">
      <c r="P315" s="935"/>
      <c r="Q315" s="935"/>
      <c r="S315" s="934"/>
      <c r="T315" s="934"/>
    </row>
    <row r="316" spans="16:20">
      <c r="P316" s="935"/>
      <c r="Q316" s="935"/>
      <c r="S316" s="934"/>
      <c r="T316" s="934"/>
    </row>
    <row r="317" spans="16:20">
      <c r="P317" s="935"/>
      <c r="Q317" s="935"/>
      <c r="S317" s="934"/>
      <c r="T317" s="934"/>
    </row>
    <row r="318" spans="16:20">
      <c r="P318" s="935"/>
      <c r="Q318" s="935"/>
      <c r="S318" s="934"/>
      <c r="T318" s="934"/>
    </row>
    <row r="319" spans="16:20">
      <c r="P319" s="935"/>
      <c r="Q319" s="935"/>
      <c r="S319" s="934"/>
      <c r="T319" s="934"/>
    </row>
    <row r="320" spans="16:20">
      <c r="P320" s="935"/>
      <c r="Q320" s="935"/>
      <c r="S320" s="934"/>
      <c r="T320" s="934"/>
    </row>
    <row r="321" spans="16:20">
      <c r="P321" s="935"/>
      <c r="Q321" s="935"/>
      <c r="S321" s="934"/>
      <c r="T321" s="934"/>
    </row>
    <row r="322" spans="16:20">
      <c r="P322" s="935"/>
      <c r="Q322" s="935"/>
      <c r="S322" s="934"/>
      <c r="T322" s="934"/>
    </row>
    <row r="323" spans="16:20">
      <c r="P323" s="935"/>
      <c r="Q323" s="935"/>
      <c r="S323" s="934"/>
      <c r="T323" s="934"/>
    </row>
    <row r="324" spans="16:20">
      <c r="P324" s="935"/>
      <c r="Q324" s="935"/>
      <c r="S324" s="934"/>
      <c r="T324" s="934"/>
    </row>
    <row r="325" spans="16:20">
      <c r="P325" s="935"/>
      <c r="Q325" s="935"/>
      <c r="S325" s="934"/>
      <c r="T325" s="934"/>
    </row>
    <row r="326" spans="16:20">
      <c r="P326" s="935"/>
      <c r="Q326" s="935"/>
      <c r="S326" s="934"/>
      <c r="T326" s="934"/>
    </row>
    <row r="327" spans="16:20">
      <c r="P327" s="935"/>
      <c r="Q327" s="935"/>
      <c r="S327" s="934"/>
      <c r="T327" s="934"/>
    </row>
    <row r="328" spans="16:20">
      <c r="P328" s="935"/>
      <c r="Q328" s="935"/>
      <c r="S328" s="934"/>
      <c r="T328" s="934"/>
    </row>
    <row r="329" spans="16:20">
      <c r="P329" s="935"/>
      <c r="Q329" s="935"/>
      <c r="S329" s="934"/>
      <c r="T329" s="934"/>
    </row>
    <row r="330" spans="16:20">
      <c r="P330" s="935"/>
      <c r="Q330" s="935"/>
      <c r="S330" s="934"/>
      <c r="T330" s="934"/>
    </row>
    <row r="331" spans="16:20">
      <c r="P331" s="935"/>
      <c r="Q331" s="935"/>
      <c r="S331" s="934"/>
      <c r="T331" s="934"/>
    </row>
    <row r="332" spans="16:20">
      <c r="P332" s="935"/>
      <c r="Q332" s="935"/>
      <c r="S332" s="934"/>
      <c r="T332" s="934"/>
    </row>
    <row r="333" spans="16:20">
      <c r="P333" s="935"/>
      <c r="Q333" s="935"/>
      <c r="S333" s="934"/>
      <c r="T333" s="934"/>
    </row>
    <row r="334" spans="16:20">
      <c r="P334" s="935"/>
      <c r="Q334" s="935"/>
      <c r="S334" s="934"/>
      <c r="T334" s="934"/>
    </row>
    <row r="335" spans="16:20">
      <c r="P335" s="935"/>
      <c r="Q335" s="935"/>
      <c r="S335" s="934"/>
      <c r="T335" s="934"/>
    </row>
    <row r="336" spans="16:20">
      <c r="P336" s="935"/>
      <c r="Q336" s="935"/>
      <c r="S336" s="934"/>
      <c r="T336" s="934"/>
    </row>
    <row r="337" spans="16:20">
      <c r="P337" s="935"/>
      <c r="Q337" s="935"/>
      <c r="S337" s="934"/>
      <c r="T337" s="934"/>
    </row>
    <row r="338" spans="16:20">
      <c r="P338" s="935"/>
      <c r="Q338" s="935"/>
      <c r="S338" s="934"/>
      <c r="T338" s="934"/>
    </row>
    <row r="339" spans="16:20">
      <c r="P339" s="935"/>
      <c r="Q339" s="935"/>
      <c r="S339" s="934"/>
      <c r="T339" s="934"/>
    </row>
    <row r="340" spans="16:20">
      <c r="P340" s="935"/>
      <c r="Q340" s="935"/>
      <c r="S340" s="934"/>
      <c r="T340" s="934"/>
    </row>
    <row r="341" spans="16:20">
      <c r="P341" s="935"/>
      <c r="Q341" s="935"/>
      <c r="S341" s="934"/>
      <c r="T341" s="934"/>
    </row>
    <row r="342" spans="16:20">
      <c r="P342" s="935"/>
      <c r="Q342" s="935"/>
      <c r="S342" s="934"/>
      <c r="T342" s="934"/>
    </row>
    <row r="343" spans="16:20">
      <c r="P343" s="935"/>
      <c r="Q343" s="935"/>
      <c r="S343" s="934"/>
      <c r="T343" s="934"/>
    </row>
    <row r="344" spans="16:20">
      <c r="P344" s="935"/>
      <c r="Q344" s="935"/>
      <c r="S344" s="934"/>
      <c r="T344" s="934"/>
    </row>
    <row r="345" spans="16:20">
      <c r="P345" s="935"/>
      <c r="Q345" s="935"/>
      <c r="S345" s="934"/>
      <c r="T345" s="934"/>
    </row>
    <row r="346" spans="16:20">
      <c r="P346" s="935"/>
      <c r="Q346" s="935"/>
      <c r="S346" s="934"/>
      <c r="T346" s="934"/>
    </row>
    <row r="347" spans="16:20">
      <c r="P347" s="935"/>
      <c r="Q347" s="935"/>
      <c r="S347" s="934"/>
      <c r="T347" s="934"/>
    </row>
    <row r="348" spans="16:20">
      <c r="P348" s="935"/>
      <c r="Q348" s="935"/>
      <c r="S348" s="934"/>
      <c r="T348" s="934"/>
    </row>
    <row r="349" spans="16:20">
      <c r="P349" s="935"/>
      <c r="Q349" s="935"/>
      <c r="S349" s="934"/>
      <c r="T349" s="934"/>
    </row>
    <row r="350" spans="16:20">
      <c r="P350" s="935"/>
      <c r="Q350" s="935"/>
      <c r="S350" s="934"/>
      <c r="T350" s="934"/>
    </row>
    <row r="351" spans="16:20">
      <c r="P351" s="935"/>
      <c r="Q351" s="935"/>
      <c r="S351" s="934"/>
      <c r="T351" s="934"/>
    </row>
    <row r="352" spans="16:20">
      <c r="P352" s="935"/>
      <c r="Q352" s="935"/>
      <c r="S352" s="934"/>
      <c r="T352" s="934"/>
    </row>
    <row r="353" spans="16:20">
      <c r="P353" s="935"/>
      <c r="Q353" s="935"/>
      <c r="S353" s="934"/>
      <c r="T353" s="934"/>
    </row>
    <row r="354" spans="16:20">
      <c r="P354" s="935"/>
      <c r="Q354" s="935"/>
      <c r="S354" s="934"/>
      <c r="T354" s="934"/>
    </row>
    <row r="355" spans="16:20">
      <c r="P355" s="935"/>
      <c r="Q355" s="935"/>
      <c r="S355" s="934"/>
      <c r="T355" s="934"/>
    </row>
    <row r="356" spans="16:20">
      <c r="P356" s="935"/>
      <c r="Q356" s="935"/>
      <c r="S356" s="934"/>
      <c r="T356" s="934"/>
    </row>
    <row r="357" spans="16:20">
      <c r="P357" s="935"/>
      <c r="Q357" s="935"/>
      <c r="S357" s="934"/>
      <c r="T357" s="934"/>
    </row>
    <row r="358" spans="16:20">
      <c r="P358" s="935"/>
      <c r="Q358" s="935"/>
      <c r="S358" s="934"/>
      <c r="T358" s="934"/>
    </row>
    <row r="359" spans="16:20">
      <c r="P359" s="935"/>
      <c r="Q359" s="935"/>
      <c r="S359" s="934"/>
      <c r="T359" s="934"/>
    </row>
    <row r="360" spans="16:20">
      <c r="P360" s="935"/>
      <c r="Q360" s="935"/>
      <c r="S360" s="934"/>
      <c r="T360" s="934"/>
    </row>
    <row r="361" spans="16:20">
      <c r="P361" s="935"/>
      <c r="Q361" s="935"/>
      <c r="S361" s="934"/>
      <c r="T361" s="934"/>
    </row>
    <row r="362" spans="16:20">
      <c r="P362" s="935"/>
      <c r="Q362" s="935"/>
      <c r="S362" s="934"/>
      <c r="T362" s="934"/>
    </row>
    <row r="363" spans="16:20">
      <c r="P363" s="935"/>
      <c r="Q363" s="935"/>
      <c r="S363" s="934"/>
      <c r="T363" s="934"/>
    </row>
    <row r="364" spans="16:20">
      <c r="P364" s="935"/>
      <c r="Q364" s="935"/>
      <c r="S364" s="934"/>
      <c r="T364" s="934"/>
    </row>
    <row r="365" spans="16:20">
      <c r="P365" s="935"/>
      <c r="Q365" s="935"/>
      <c r="S365" s="934"/>
      <c r="T365" s="934"/>
    </row>
    <row r="366" spans="16:20">
      <c r="P366" s="935"/>
      <c r="Q366" s="935"/>
      <c r="S366" s="934"/>
      <c r="T366" s="934"/>
    </row>
    <row r="367" spans="16:20">
      <c r="P367" s="935"/>
      <c r="Q367" s="935"/>
      <c r="S367" s="934"/>
      <c r="T367" s="934"/>
    </row>
    <row r="368" spans="16:20">
      <c r="P368" s="935"/>
      <c r="Q368" s="935"/>
      <c r="S368" s="934"/>
      <c r="T368" s="934"/>
    </row>
    <row r="369" spans="16:20">
      <c r="P369" s="935"/>
      <c r="Q369" s="935"/>
      <c r="S369" s="934"/>
      <c r="T369" s="934"/>
    </row>
    <row r="370" spans="16:20">
      <c r="P370" s="935"/>
      <c r="Q370" s="935"/>
      <c r="S370" s="934"/>
      <c r="T370" s="934"/>
    </row>
    <row r="371" spans="16:20">
      <c r="P371" s="935"/>
      <c r="Q371" s="935"/>
      <c r="S371" s="934"/>
      <c r="T371" s="934"/>
    </row>
    <row r="372" spans="16:20">
      <c r="P372" s="935"/>
      <c r="Q372" s="935"/>
      <c r="S372" s="934"/>
      <c r="T372" s="934"/>
    </row>
    <row r="373" spans="16:20">
      <c r="P373" s="935"/>
      <c r="Q373" s="935"/>
      <c r="S373" s="934"/>
      <c r="T373" s="934"/>
    </row>
    <row r="374" spans="16:20">
      <c r="P374" s="935"/>
      <c r="Q374" s="935"/>
      <c r="S374" s="934"/>
      <c r="T374" s="934"/>
    </row>
    <row r="375" spans="16:20">
      <c r="P375" s="935"/>
      <c r="Q375" s="935"/>
      <c r="S375" s="934"/>
      <c r="T375" s="934"/>
    </row>
    <row r="376" spans="16:20">
      <c r="P376" s="935"/>
      <c r="Q376" s="935"/>
      <c r="S376" s="934"/>
      <c r="T376" s="934"/>
    </row>
    <row r="377" spans="16:20">
      <c r="P377" s="935"/>
      <c r="Q377" s="935"/>
      <c r="S377" s="934"/>
      <c r="T377" s="934"/>
    </row>
    <row r="378" spans="16:20">
      <c r="P378" s="935"/>
      <c r="Q378" s="935"/>
      <c r="S378" s="934"/>
      <c r="T378" s="934"/>
    </row>
    <row r="379" spans="16:20">
      <c r="P379" s="935"/>
      <c r="Q379" s="935"/>
      <c r="S379" s="934"/>
      <c r="T379" s="934"/>
    </row>
    <row r="380" spans="16:20">
      <c r="P380" s="935"/>
      <c r="Q380" s="935"/>
      <c r="S380" s="934"/>
      <c r="T380" s="934"/>
    </row>
    <row r="381" spans="16:20">
      <c r="P381" s="935"/>
      <c r="Q381" s="935"/>
      <c r="S381" s="934"/>
      <c r="T381" s="934"/>
    </row>
    <row r="382" spans="16:20">
      <c r="P382" s="935"/>
      <c r="Q382" s="935"/>
      <c r="S382" s="934"/>
      <c r="T382" s="934"/>
    </row>
    <row r="383" spans="16:20">
      <c r="P383" s="935"/>
      <c r="Q383" s="935"/>
      <c r="S383" s="934"/>
      <c r="T383" s="934"/>
    </row>
    <row r="384" spans="16:20">
      <c r="P384" s="935"/>
      <c r="Q384" s="935"/>
      <c r="S384" s="934"/>
      <c r="T384" s="934"/>
    </row>
  </sheetData>
  <sheetProtection sheet="1" formatCells="0"/>
  <mergeCells count="18">
    <mergeCell ref="A163:A166"/>
    <mergeCell ref="A167:A168"/>
    <mergeCell ref="A60:A63"/>
    <mergeCell ref="A80:A84"/>
    <mergeCell ref="A116:A121"/>
    <mergeCell ref="A159:A161"/>
    <mergeCell ref="A134:A139"/>
    <mergeCell ref="A146:A150"/>
    <mergeCell ref="A155:A158"/>
    <mergeCell ref="A103:A108"/>
    <mergeCell ref="A27:A29"/>
    <mergeCell ref="A43:A46"/>
    <mergeCell ref="C2:E2"/>
    <mergeCell ref="C3:E3"/>
    <mergeCell ref="T1:U1"/>
    <mergeCell ref="A1:E1"/>
    <mergeCell ref="D7:E7"/>
    <mergeCell ref="C4:E5"/>
  </mergeCells>
  <conditionalFormatting sqref="M7">
    <cfRule type="cellIs" dxfId="5" priority="1" stopIfTrue="1" operator="notEqual">
      <formula>1</formula>
    </cfRule>
  </conditionalFormatting>
  <dataValidations count="1">
    <dataValidation type="list" allowBlank="1" showInputMessage="1" showErrorMessage="1" prompt="Selezionare Valuta" sqref="M8 JI8 TE8 ADA8 AMW8 AWS8 BGO8 BQK8 CAG8 CKC8 CTY8 DDU8 DNQ8 DXM8 EHI8 ERE8 FBA8 FKW8 FUS8 GEO8 GOK8 GYG8 HIC8 HRY8 IBU8 ILQ8 IVM8 JFI8 JPE8 JZA8 KIW8 KSS8 LCO8 LMK8 LWG8 MGC8 MPY8 MZU8 NJQ8 NTM8 ODI8 ONE8 OXA8 PGW8 PQS8 QAO8 QKK8 QUG8 REC8 RNY8 RXU8 SHQ8 SRM8 TBI8 TLE8 TVA8 UEW8 UOS8 UYO8 VIK8 VSG8 WCC8 WLY8 WVU8 M65544 JI65544 TE65544 ADA65544 AMW65544 AWS65544 BGO65544 BQK65544 CAG65544 CKC65544 CTY65544 DDU65544 DNQ65544 DXM65544 EHI65544 ERE65544 FBA65544 FKW65544 FUS65544 GEO65544 GOK65544 GYG65544 HIC65544 HRY65544 IBU65544 ILQ65544 IVM65544 JFI65544 JPE65544 JZA65544 KIW65544 KSS65544 LCO65544 LMK65544 LWG65544 MGC65544 MPY65544 MZU65544 NJQ65544 NTM65544 ODI65544 ONE65544 OXA65544 PGW65544 PQS65544 QAO65544 QKK65544 QUG65544 REC65544 RNY65544 RXU65544 SHQ65544 SRM65544 TBI65544 TLE65544 TVA65544 UEW65544 UOS65544 UYO65544 VIK65544 VSG65544 WCC65544 WLY65544 WVU65544 M131080 JI131080 TE131080 ADA131080 AMW131080 AWS131080 BGO131080 BQK131080 CAG131080 CKC131080 CTY131080 DDU131080 DNQ131080 DXM131080 EHI131080 ERE131080 FBA131080 FKW131080 FUS131080 GEO131080 GOK131080 GYG131080 HIC131080 HRY131080 IBU131080 ILQ131080 IVM131080 JFI131080 JPE131080 JZA131080 KIW131080 KSS131080 LCO131080 LMK131080 LWG131080 MGC131080 MPY131080 MZU131080 NJQ131080 NTM131080 ODI131080 ONE131080 OXA131080 PGW131080 PQS131080 QAO131080 QKK131080 QUG131080 REC131080 RNY131080 RXU131080 SHQ131080 SRM131080 TBI131080 TLE131080 TVA131080 UEW131080 UOS131080 UYO131080 VIK131080 VSG131080 WCC131080 WLY131080 WVU131080 M196616 JI196616 TE196616 ADA196616 AMW196616 AWS196616 BGO196616 BQK196616 CAG196616 CKC196616 CTY196616 DDU196616 DNQ196616 DXM196616 EHI196616 ERE196616 FBA196616 FKW196616 FUS196616 GEO196616 GOK196616 GYG196616 HIC196616 HRY196616 IBU196616 ILQ196616 IVM196616 JFI196616 JPE196616 JZA196616 KIW196616 KSS196616 LCO196616 LMK196616 LWG196616 MGC196616 MPY196616 MZU196616 NJQ196616 NTM196616 ODI196616 ONE196616 OXA196616 PGW196616 PQS196616 QAO196616 QKK196616 QUG196616 REC196616 RNY196616 RXU196616 SHQ196616 SRM196616 TBI196616 TLE196616 TVA196616 UEW196616 UOS196616 UYO196616 VIK196616 VSG196616 WCC196616 WLY196616 WVU196616 M262152 JI262152 TE262152 ADA262152 AMW262152 AWS262152 BGO262152 BQK262152 CAG262152 CKC262152 CTY262152 DDU262152 DNQ262152 DXM262152 EHI262152 ERE262152 FBA262152 FKW262152 FUS262152 GEO262152 GOK262152 GYG262152 HIC262152 HRY262152 IBU262152 ILQ262152 IVM262152 JFI262152 JPE262152 JZA262152 KIW262152 KSS262152 LCO262152 LMK262152 LWG262152 MGC262152 MPY262152 MZU262152 NJQ262152 NTM262152 ODI262152 ONE262152 OXA262152 PGW262152 PQS262152 QAO262152 QKK262152 QUG262152 REC262152 RNY262152 RXU262152 SHQ262152 SRM262152 TBI262152 TLE262152 TVA262152 UEW262152 UOS262152 UYO262152 VIK262152 VSG262152 WCC262152 WLY262152 WVU262152 M327688 JI327688 TE327688 ADA327688 AMW327688 AWS327688 BGO327688 BQK327688 CAG327688 CKC327688 CTY327688 DDU327688 DNQ327688 DXM327688 EHI327688 ERE327688 FBA327688 FKW327688 FUS327688 GEO327688 GOK327688 GYG327688 HIC327688 HRY327688 IBU327688 ILQ327688 IVM327688 JFI327688 JPE327688 JZA327688 KIW327688 KSS327688 LCO327688 LMK327688 LWG327688 MGC327688 MPY327688 MZU327688 NJQ327688 NTM327688 ODI327688 ONE327688 OXA327688 PGW327688 PQS327688 QAO327688 QKK327688 QUG327688 REC327688 RNY327688 RXU327688 SHQ327688 SRM327688 TBI327688 TLE327688 TVA327688 UEW327688 UOS327688 UYO327688 VIK327688 VSG327688 WCC327688 WLY327688 WVU327688 M393224 JI393224 TE393224 ADA393224 AMW393224 AWS393224 BGO393224 BQK393224 CAG393224 CKC393224 CTY393224 DDU393224 DNQ393224 DXM393224 EHI393224 ERE393224 FBA393224 FKW393224 FUS393224 GEO393224 GOK393224 GYG393224 HIC393224 HRY393224 IBU393224 ILQ393224 IVM393224 JFI393224 JPE393224 JZA393224 KIW393224 KSS393224 LCO393224 LMK393224 LWG393224 MGC393224 MPY393224 MZU393224 NJQ393224 NTM393224 ODI393224 ONE393224 OXA393224 PGW393224 PQS393224 QAO393224 QKK393224 QUG393224 REC393224 RNY393224 RXU393224 SHQ393224 SRM393224 TBI393224 TLE393224 TVA393224 UEW393224 UOS393224 UYO393224 VIK393224 VSG393224 WCC393224 WLY393224 WVU393224 M458760 JI458760 TE458760 ADA458760 AMW458760 AWS458760 BGO458760 BQK458760 CAG458760 CKC458760 CTY458760 DDU458760 DNQ458760 DXM458760 EHI458760 ERE458760 FBA458760 FKW458760 FUS458760 GEO458760 GOK458760 GYG458760 HIC458760 HRY458760 IBU458760 ILQ458760 IVM458760 JFI458760 JPE458760 JZA458760 KIW458760 KSS458760 LCO458760 LMK458760 LWG458760 MGC458760 MPY458760 MZU458760 NJQ458760 NTM458760 ODI458760 ONE458760 OXA458760 PGW458760 PQS458760 QAO458760 QKK458760 QUG458760 REC458760 RNY458760 RXU458760 SHQ458760 SRM458760 TBI458760 TLE458760 TVA458760 UEW458760 UOS458760 UYO458760 VIK458760 VSG458760 WCC458760 WLY458760 WVU458760 M524296 JI524296 TE524296 ADA524296 AMW524296 AWS524296 BGO524296 BQK524296 CAG524296 CKC524296 CTY524296 DDU524296 DNQ524296 DXM524296 EHI524296 ERE524296 FBA524296 FKW524296 FUS524296 GEO524296 GOK524296 GYG524296 HIC524296 HRY524296 IBU524296 ILQ524296 IVM524296 JFI524296 JPE524296 JZA524296 KIW524296 KSS524296 LCO524296 LMK524296 LWG524296 MGC524296 MPY524296 MZU524296 NJQ524296 NTM524296 ODI524296 ONE524296 OXA524296 PGW524296 PQS524296 QAO524296 QKK524296 QUG524296 REC524296 RNY524296 RXU524296 SHQ524296 SRM524296 TBI524296 TLE524296 TVA524296 UEW524296 UOS524296 UYO524296 VIK524296 VSG524296 WCC524296 WLY524296 WVU524296 M589832 JI589832 TE589832 ADA589832 AMW589832 AWS589832 BGO589832 BQK589832 CAG589832 CKC589832 CTY589832 DDU589832 DNQ589832 DXM589832 EHI589832 ERE589832 FBA589832 FKW589832 FUS589832 GEO589832 GOK589832 GYG589832 HIC589832 HRY589832 IBU589832 ILQ589832 IVM589832 JFI589832 JPE589832 JZA589832 KIW589832 KSS589832 LCO589832 LMK589832 LWG589832 MGC589832 MPY589832 MZU589832 NJQ589832 NTM589832 ODI589832 ONE589832 OXA589832 PGW589832 PQS589832 QAO589832 QKK589832 QUG589832 REC589832 RNY589832 RXU589832 SHQ589832 SRM589832 TBI589832 TLE589832 TVA589832 UEW589832 UOS589832 UYO589832 VIK589832 VSG589832 WCC589832 WLY589832 WVU589832 M655368 JI655368 TE655368 ADA655368 AMW655368 AWS655368 BGO655368 BQK655368 CAG655368 CKC655368 CTY655368 DDU655368 DNQ655368 DXM655368 EHI655368 ERE655368 FBA655368 FKW655368 FUS655368 GEO655368 GOK655368 GYG655368 HIC655368 HRY655368 IBU655368 ILQ655368 IVM655368 JFI655368 JPE655368 JZA655368 KIW655368 KSS655368 LCO655368 LMK655368 LWG655368 MGC655368 MPY655368 MZU655368 NJQ655368 NTM655368 ODI655368 ONE655368 OXA655368 PGW655368 PQS655368 QAO655368 QKK655368 QUG655368 REC655368 RNY655368 RXU655368 SHQ655368 SRM655368 TBI655368 TLE655368 TVA655368 UEW655368 UOS655368 UYO655368 VIK655368 VSG655368 WCC655368 WLY655368 WVU655368 M720904 JI720904 TE720904 ADA720904 AMW720904 AWS720904 BGO720904 BQK720904 CAG720904 CKC720904 CTY720904 DDU720904 DNQ720904 DXM720904 EHI720904 ERE720904 FBA720904 FKW720904 FUS720904 GEO720904 GOK720904 GYG720904 HIC720904 HRY720904 IBU720904 ILQ720904 IVM720904 JFI720904 JPE720904 JZA720904 KIW720904 KSS720904 LCO720904 LMK720904 LWG720904 MGC720904 MPY720904 MZU720904 NJQ720904 NTM720904 ODI720904 ONE720904 OXA720904 PGW720904 PQS720904 QAO720904 QKK720904 QUG720904 REC720904 RNY720904 RXU720904 SHQ720904 SRM720904 TBI720904 TLE720904 TVA720904 UEW720904 UOS720904 UYO720904 VIK720904 VSG720904 WCC720904 WLY720904 WVU720904 M786440 JI786440 TE786440 ADA786440 AMW786440 AWS786440 BGO786440 BQK786440 CAG786440 CKC786440 CTY786440 DDU786440 DNQ786440 DXM786440 EHI786440 ERE786440 FBA786440 FKW786440 FUS786440 GEO786440 GOK786440 GYG786440 HIC786440 HRY786440 IBU786440 ILQ786440 IVM786440 JFI786440 JPE786440 JZA786440 KIW786440 KSS786440 LCO786440 LMK786440 LWG786440 MGC786440 MPY786440 MZU786440 NJQ786440 NTM786440 ODI786440 ONE786440 OXA786440 PGW786440 PQS786440 QAO786440 QKK786440 QUG786440 REC786440 RNY786440 RXU786440 SHQ786440 SRM786440 TBI786440 TLE786440 TVA786440 UEW786440 UOS786440 UYO786440 VIK786440 VSG786440 WCC786440 WLY786440 WVU786440 M851976 JI851976 TE851976 ADA851976 AMW851976 AWS851976 BGO851976 BQK851976 CAG851976 CKC851976 CTY851976 DDU851976 DNQ851976 DXM851976 EHI851976 ERE851976 FBA851976 FKW851976 FUS851976 GEO851976 GOK851976 GYG851976 HIC851976 HRY851976 IBU851976 ILQ851976 IVM851976 JFI851976 JPE851976 JZA851976 KIW851976 KSS851976 LCO851976 LMK851976 LWG851976 MGC851976 MPY851976 MZU851976 NJQ851976 NTM851976 ODI851976 ONE851976 OXA851976 PGW851976 PQS851976 QAO851976 QKK851976 QUG851976 REC851976 RNY851976 RXU851976 SHQ851976 SRM851976 TBI851976 TLE851976 TVA851976 UEW851976 UOS851976 UYO851976 VIK851976 VSG851976 WCC851976 WLY851976 WVU851976 M917512 JI917512 TE917512 ADA917512 AMW917512 AWS917512 BGO917512 BQK917512 CAG917512 CKC917512 CTY917512 DDU917512 DNQ917512 DXM917512 EHI917512 ERE917512 FBA917512 FKW917512 FUS917512 GEO917512 GOK917512 GYG917512 HIC917512 HRY917512 IBU917512 ILQ917512 IVM917512 JFI917512 JPE917512 JZA917512 KIW917512 KSS917512 LCO917512 LMK917512 LWG917512 MGC917512 MPY917512 MZU917512 NJQ917512 NTM917512 ODI917512 ONE917512 OXA917512 PGW917512 PQS917512 QAO917512 QKK917512 QUG917512 REC917512 RNY917512 RXU917512 SHQ917512 SRM917512 TBI917512 TLE917512 TVA917512 UEW917512 UOS917512 UYO917512 VIK917512 VSG917512 WCC917512 WLY917512 WVU917512 M983048 JI983048 TE983048 ADA983048 AMW983048 AWS983048 BGO983048 BQK983048 CAG983048 CKC983048 CTY983048 DDU983048 DNQ983048 DXM983048 EHI983048 ERE983048 FBA983048 FKW983048 FUS983048 GEO983048 GOK983048 GYG983048 HIC983048 HRY983048 IBU983048 ILQ983048 IVM983048 JFI983048 JPE983048 JZA983048 KIW983048 KSS983048 LCO983048 LMK983048 LWG983048 MGC983048 MPY983048 MZU983048 NJQ983048 NTM983048 ODI983048 ONE983048 OXA983048 PGW983048 PQS983048 QAO983048 QKK983048 QUG983048 REC983048 RNY983048 RXU983048 SHQ983048 SRM983048 TBI983048 TLE983048 TVA983048 UEW983048 UOS983048 UYO983048 VIK983048 VSG983048 WCC983048 WLY983048 WVU983048" xr:uid="{76E05CCC-A0D2-4F5E-8786-6E199B514674}">
      <formula1>$V$4:$V$9</formula1>
    </dataValidation>
  </dataValidations>
  <pageMargins left="0.23622047244094491" right="0.23622047244094491" top="0.74803149606299213" bottom="0.74803149606299213" header="0.31496062992125984" footer="0.31496062992125984"/>
  <pageSetup paperSize="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AF8F-3292-4E75-85B6-FA890501BCD1}">
  <sheetPr codeName="Foglio2">
    <tabColor theme="0"/>
    <pageSetUpPr fitToPage="1"/>
  </sheetPr>
  <dimension ref="A1:AD296"/>
  <sheetViews>
    <sheetView zoomScale="70" zoomScaleNormal="70" workbookViewId="0">
      <pane ySplit="10" topLeftCell="A33" activePane="bottomLeft" state="frozen"/>
      <selection activeCell="T1" sqref="T1:U1"/>
      <selection pane="bottomLeft" activeCell="V38" sqref="V38"/>
    </sheetView>
  </sheetViews>
  <sheetFormatPr defaultColWidth="9.140625" defaultRowHeight="15"/>
  <cols>
    <col min="1" max="1" width="10.28515625" style="1131" customWidth="1"/>
    <col min="2" max="2" width="7.28515625" style="1137" customWidth="1"/>
    <col min="3" max="3" width="2.140625" style="1137" customWidth="1"/>
    <col min="4" max="4" width="7.140625" style="1137" customWidth="1"/>
    <col min="5" max="5" width="1.85546875" style="1137" customWidth="1"/>
    <col min="6" max="6" width="6.28515625" style="1137" bestFit="1" customWidth="1"/>
    <col min="7" max="7" width="8.140625" style="1136" bestFit="1" customWidth="1"/>
    <col min="8" max="9" width="11.85546875" style="1136" hidden="1" customWidth="1"/>
    <col min="10" max="14" width="8.5703125" style="1131" hidden="1" customWidth="1"/>
    <col min="15" max="15" width="11.5703125" style="1131" hidden="1" customWidth="1"/>
    <col min="16" max="16" width="10.42578125" style="1135" hidden="1" customWidth="1"/>
    <col min="17" max="17" width="10.7109375" style="1131" hidden="1" customWidth="1"/>
    <col min="18" max="18" width="4.85546875" style="1134" customWidth="1"/>
    <col min="19" max="20" width="14.28515625" style="1133" customWidth="1"/>
    <col min="21" max="21" width="14.28515625" style="1131" customWidth="1"/>
    <col min="22" max="24" width="14.28515625" style="1132" customWidth="1"/>
    <col min="25" max="25" width="11.28515625" style="1131" customWidth="1"/>
    <col min="26" max="26" width="10.85546875" style="1131" customWidth="1"/>
    <col min="27" max="30" width="9.140625" style="1131" customWidth="1"/>
    <col min="31" max="16384" width="9.140625" style="1131"/>
  </cols>
  <sheetData>
    <row r="1" spans="1:30" s="1123" customFormat="1" ht="78" customHeight="1" thickBot="1">
      <c r="A1" s="1633" t="s">
        <v>15253</v>
      </c>
      <c r="B1" s="1634"/>
      <c r="C1" s="1634"/>
      <c r="D1" s="1634"/>
      <c r="E1" s="1634"/>
      <c r="F1" s="1634"/>
      <c r="G1" s="1634"/>
      <c r="H1" s="1463"/>
      <c r="I1" s="1463"/>
      <c r="J1" s="1463"/>
      <c r="K1" s="1463"/>
      <c r="L1" s="1463"/>
      <c r="M1" s="1463"/>
      <c r="N1" s="1463"/>
      <c r="O1" s="1463"/>
      <c r="P1" s="1462"/>
      <c r="Q1" s="1462"/>
      <c r="R1" s="1461"/>
      <c r="S1" s="1650"/>
      <c r="T1" s="1651"/>
      <c r="U1" s="1651"/>
      <c r="V1" s="1651"/>
      <c r="W1" s="1652"/>
      <c r="X1" s="1631" t="s">
        <v>15201</v>
      </c>
      <c r="Y1" s="1647"/>
      <c r="Z1" s="1647"/>
      <c r="AA1" s="1632"/>
    </row>
    <row r="2" spans="1:30" s="1415" customFormat="1" ht="24" customHeight="1">
      <c r="A2" s="1415" t="s">
        <v>721</v>
      </c>
      <c r="B2" s="1654" t="s">
        <v>11783</v>
      </c>
      <c r="C2" s="1654"/>
      <c r="D2" s="1654"/>
      <c r="E2" s="1654"/>
      <c r="F2" s="1654"/>
      <c r="G2" s="1654"/>
      <c r="H2" s="1459"/>
      <c r="I2" s="1459"/>
      <c r="J2" s="1457"/>
      <c r="K2" s="1457"/>
      <c r="L2" s="1457"/>
      <c r="M2" s="1457"/>
      <c r="N2" s="1457"/>
      <c r="O2" s="1457"/>
      <c r="P2" s="1458"/>
      <c r="Q2" s="1457"/>
      <c r="R2" s="1457"/>
      <c r="S2" s="1120">
        <v>0.52</v>
      </c>
      <c r="T2" s="1456" t="s">
        <v>15133</v>
      </c>
      <c r="U2" s="1455"/>
      <c r="V2" s="1454">
        <v>0.52</v>
      </c>
      <c r="W2" s="1453" t="s">
        <v>631</v>
      </c>
      <c r="X2" s="1452"/>
      <c r="Y2" s="1451">
        <v>0.5</v>
      </c>
      <c r="Z2" s="1444" t="s">
        <v>630</v>
      </c>
      <c r="AC2" s="1417" t="s">
        <v>11785</v>
      </c>
      <c r="AD2" s="1416">
        <v>0</v>
      </c>
    </row>
    <row r="3" spans="1:30" s="1415" customFormat="1" ht="24" customHeight="1">
      <c r="B3" s="1653" t="s">
        <v>15132</v>
      </c>
      <c r="C3" s="1653"/>
      <c r="D3" s="1653"/>
      <c r="E3" s="1653"/>
      <c r="F3" s="1653"/>
      <c r="G3" s="1653"/>
      <c r="H3" s="1441"/>
      <c r="I3" s="1441"/>
      <c r="J3" s="1440"/>
      <c r="K3" s="1440"/>
      <c r="L3" s="1440"/>
      <c r="M3" s="1440"/>
      <c r="N3" s="1440"/>
      <c r="O3" s="1440"/>
      <c r="P3" s="1425"/>
      <c r="Q3" s="1424"/>
      <c r="R3" s="1422"/>
      <c r="S3" s="1450">
        <v>0</v>
      </c>
      <c r="T3" s="1449" t="s">
        <v>15133</v>
      </c>
      <c r="U3" s="1421"/>
      <c r="V3" s="1448">
        <v>0</v>
      </c>
      <c r="W3" s="1447" t="s">
        <v>631</v>
      </c>
      <c r="X3" s="1446"/>
      <c r="Y3" s="1445">
        <v>0</v>
      </c>
      <c r="Z3" s="1444" t="s">
        <v>630</v>
      </c>
      <c r="AC3" s="1417" t="s">
        <v>11786</v>
      </c>
      <c r="AD3" s="1416">
        <v>1</v>
      </c>
    </row>
    <row r="4" spans="1:30" s="1415" customFormat="1" ht="21">
      <c r="B4" s="1442"/>
      <c r="C4" s="1442"/>
      <c r="D4" s="1656"/>
      <c r="E4" s="1656"/>
      <c r="F4" s="1656"/>
      <c r="G4" s="1656"/>
      <c r="H4" s="1441"/>
      <c r="I4" s="1441"/>
      <c r="J4" s="1424"/>
      <c r="K4" s="1424"/>
      <c r="L4" s="1424"/>
      <c r="M4" s="1424"/>
      <c r="N4" s="1424"/>
      <c r="O4" s="1424"/>
      <c r="P4" s="1425"/>
      <c r="Q4" s="1424"/>
      <c r="R4" s="1424"/>
      <c r="S4" s="1443"/>
      <c r="T4" s="1438"/>
      <c r="U4" s="1421"/>
      <c r="V4" s="1437"/>
      <c r="W4" s="1436"/>
      <c r="X4" s="1435"/>
      <c r="AC4" s="1417" t="s">
        <v>11787</v>
      </c>
      <c r="AD4" s="1416">
        <v>0.87</v>
      </c>
    </row>
    <row r="5" spans="1:30" s="1415" customFormat="1" ht="21">
      <c r="B5" s="1442"/>
      <c r="C5" s="1442"/>
      <c r="D5" s="1442"/>
      <c r="E5" s="1442"/>
      <c r="F5" s="1442"/>
      <c r="G5" s="1442"/>
      <c r="H5" s="1441"/>
      <c r="I5" s="1441"/>
      <c r="J5" s="1440"/>
      <c r="K5" s="1440"/>
      <c r="L5" s="1440"/>
      <c r="M5" s="1440"/>
      <c r="N5" s="1440"/>
      <c r="O5" s="1440"/>
      <c r="P5" s="1425"/>
      <c r="Q5" s="1424"/>
      <c r="R5" s="1424"/>
      <c r="S5" s="1439"/>
      <c r="T5" s="1438"/>
      <c r="U5" s="1421"/>
      <c r="V5" s="1437"/>
      <c r="W5" s="1436"/>
      <c r="X5" s="1435"/>
      <c r="AC5" s="1417" t="s">
        <v>11788</v>
      </c>
      <c r="AD5" s="1416">
        <v>0</v>
      </c>
    </row>
    <row r="6" spans="1:30" s="1173" customFormat="1" ht="18.75">
      <c r="B6" s="1434"/>
      <c r="C6" s="1434"/>
      <c r="D6" s="1655" t="s">
        <v>15134</v>
      </c>
      <c r="E6" s="1655"/>
      <c r="F6" s="1655"/>
      <c r="G6" s="1655"/>
      <c r="H6" s="1412"/>
      <c r="I6" s="1412"/>
      <c r="J6" s="1410"/>
      <c r="K6" s="1410"/>
      <c r="L6" s="1410"/>
      <c r="M6" s="1410"/>
      <c r="N6" s="1410"/>
      <c r="O6" s="1410"/>
      <c r="P6" s="1411"/>
      <c r="Q6" s="1410"/>
      <c r="R6" s="1410"/>
      <c r="S6" s="1433">
        <v>1</v>
      </c>
      <c r="T6" s="1408"/>
      <c r="U6" s="1432"/>
      <c r="V6" s="1431">
        <v>1</v>
      </c>
      <c r="W6" s="1405"/>
      <c r="X6" s="1430"/>
      <c r="AC6" s="1417" t="s">
        <v>11789</v>
      </c>
      <c r="AD6" s="1416">
        <v>0</v>
      </c>
    </row>
    <row r="7" spans="1:30" s="1415" customFormat="1" ht="21">
      <c r="C7" s="1424"/>
      <c r="D7" s="1429" t="s">
        <v>12963</v>
      </c>
      <c r="E7" s="1428"/>
      <c r="F7" s="1427"/>
      <c r="H7" s="1426"/>
      <c r="I7" s="1426"/>
      <c r="J7" s="1424"/>
      <c r="K7" s="1424"/>
      <c r="L7" s="1424"/>
      <c r="M7" s="1424"/>
      <c r="N7" s="1424"/>
      <c r="O7" s="1424"/>
      <c r="P7" s="1425"/>
      <c r="Q7" s="1424"/>
      <c r="R7" s="1424"/>
      <c r="S7" s="1423" t="s">
        <v>11786</v>
      </c>
      <c r="T7" s="1422"/>
      <c r="U7" s="1421"/>
      <c r="V7" s="1420"/>
      <c r="W7" s="1419"/>
      <c r="X7" s="1418"/>
      <c r="AC7" s="1417" t="s">
        <v>12964</v>
      </c>
      <c r="AD7" s="1416">
        <v>1.1599999999999999</v>
      </c>
    </row>
    <row r="8" spans="1:30" s="1173" customFormat="1" ht="21.75" customHeight="1" thickBot="1">
      <c r="B8" s="1414"/>
      <c r="C8" s="1410"/>
      <c r="D8" s="1410"/>
      <c r="E8" s="1410"/>
      <c r="F8" s="1413"/>
      <c r="G8" s="1412"/>
      <c r="H8" s="1412"/>
      <c r="I8" s="1412"/>
      <c r="J8" s="1410"/>
      <c r="K8" s="1410"/>
      <c r="L8" s="1410"/>
      <c r="M8" s="1410"/>
      <c r="N8" s="1410"/>
      <c r="O8" s="1410"/>
      <c r="P8" s="1411"/>
      <c r="Q8" s="1410"/>
      <c r="R8" s="1410"/>
      <c r="S8" s="1409"/>
      <c r="T8" s="1408"/>
      <c r="U8" s="1407"/>
      <c r="V8" s="1406"/>
      <c r="W8" s="1405"/>
      <c r="X8" s="1404"/>
      <c r="AC8" s="1385"/>
      <c r="AD8" s="1403"/>
    </row>
    <row r="9" spans="1:30" s="1383" customFormat="1" ht="16.5" customHeight="1" thickBot="1">
      <c r="A9" s="1648" t="s">
        <v>15109</v>
      </c>
      <c r="B9" s="1402" t="s">
        <v>13901</v>
      </c>
      <c r="C9" s="1401"/>
      <c r="D9" s="1401"/>
      <c r="E9" s="1401"/>
      <c r="F9" s="1400"/>
      <c r="G9" s="1399"/>
      <c r="H9" s="1398"/>
      <c r="I9" s="1398"/>
      <c r="J9" s="1397" t="s">
        <v>13903</v>
      </c>
      <c r="K9" s="1397"/>
      <c r="L9" s="1397"/>
      <c r="M9" s="1397"/>
      <c r="N9" s="1397"/>
      <c r="O9" s="1397"/>
      <c r="P9" s="1396" t="s">
        <v>13902</v>
      </c>
      <c r="Q9" s="1395" t="s">
        <v>13902</v>
      </c>
      <c r="R9" s="1394"/>
      <c r="S9" s="1393" t="s">
        <v>15133</v>
      </c>
      <c r="T9" s="1392" t="s">
        <v>15133</v>
      </c>
      <c r="U9" s="1392" t="s">
        <v>15133</v>
      </c>
      <c r="V9" s="1391" t="s">
        <v>631</v>
      </c>
      <c r="W9" s="1390" t="s">
        <v>631</v>
      </c>
      <c r="X9" s="1389" t="s">
        <v>631</v>
      </c>
      <c r="Y9" s="1388" t="s">
        <v>630</v>
      </c>
      <c r="Z9" s="1387" t="s">
        <v>630</v>
      </c>
      <c r="AA9" s="1386" t="s">
        <v>630</v>
      </c>
      <c r="AC9" s="1385"/>
      <c r="AD9" s="1384">
        <f>VLOOKUP(S7,$AC$2:$AD$7,2)</f>
        <v>1</v>
      </c>
    </row>
    <row r="10" spans="1:30" s="1365" customFormat="1" ht="24.75" customHeight="1" thickBot="1">
      <c r="A10" s="1649"/>
      <c r="B10" s="1382" t="s">
        <v>13904</v>
      </c>
      <c r="C10" s="1381"/>
      <c r="D10" s="1381" t="s">
        <v>13905</v>
      </c>
      <c r="E10" s="1381"/>
      <c r="F10" s="1381" t="s">
        <v>12975</v>
      </c>
      <c r="G10" s="1380" t="s">
        <v>12976</v>
      </c>
      <c r="H10" s="1379" t="s">
        <v>12969</v>
      </c>
      <c r="I10" s="1378"/>
      <c r="J10" s="1377">
        <v>304</v>
      </c>
      <c r="K10" s="1377" t="s">
        <v>15256</v>
      </c>
      <c r="L10" s="1376" t="s">
        <v>15151</v>
      </c>
      <c r="M10" s="1376" t="s">
        <v>15255</v>
      </c>
      <c r="N10" s="1376" t="s">
        <v>15254</v>
      </c>
      <c r="O10" s="1376" t="s">
        <v>15152</v>
      </c>
      <c r="P10" s="1375" t="s">
        <v>13906</v>
      </c>
      <c r="Q10" s="1374" t="s">
        <v>13907</v>
      </c>
      <c r="R10" s="1373"/>
      <c r="S10" s="1372" t="s">
        <v>13908</v>
      </c>
      <c r="T10" s="1371" t="s">
        <v>13909</v>
      </c>
      <c r="U10" s="1370" t="s">
        <v>13910</v>
      </c>
      <c r="V10" s="1369" t="s">
        <v>13908</v>
      </c>
      <c r="W10" s="1368" t="s">
        <v>13909</v>
      </c>
      <c r="X10" s="1367" t="s">
        <v>13910</v>
      </c>
      <c r="Y10" s="1369" t="s">
        <v>13908</v>
      </c>
      <c r="Z10" s="1368" t="s">
        <v>13909</v>
      </c>
      <c r="AA10" s="1367" t="s">
        <v>13910</v>
      </c>
      <c r="AB10" s="1366" t="s">
        <v>15116</v>
      </c>
    </row>
    <row r="11" spans="1:30" s="1035" customFormat="1" ht="16.5" customHeight="1" thickBot="1">
      <c r="A11" s="1243">
        <v>900</v>
      </c>
      <c r="B11" s="1364">
        <v>10</v>
      </c>
      <c r="C11" s="1362" t="s">
        <v>13911</v>
      </c>
      <c r="D11" s="1363">
        <v>10</v>
      </c>
      <c r="E11" s="1362" t="s">
        <v>13911</v>
      </c>
      <c r="F11" s="1361">
        <v>1</v>
      </c>
      <c r="G11" s="1006">
        <f t="shared" ref="G11:G42" si="0">(((B11*2+D11*2)/3.14)-F11)*F11*0.02504</f>
        <v>0.29394089171974519</v>
      </c>
      <c r="H11" s="1236">
        <v>1</v>
      </c>
      <c r="I11" s="1235" t="str">
        <f t="shared" ref="I11:I42" si="1">CONCATENATE(B11,D11,F11)</f>
        <v>10101</v>
      </c>
      <c r="J11" s="1151">
        <v>3.1100000000000003</v>
      </c>
      <c r="K11" s="1151">
        <v>1.2000000000000002</v>
      </c>
      <c r="L11" s="1151">
        <v>3.9100000000000006</v>
      </c>
      <c r="M11" s="1151">
        <f t="shared" ref="M11:M42" si="2">K11+L11</f>
        <v>5.1100000000000012</v>
      </c>
      <c r="N11" s="1151">
        <v>0.4</v>
      </c>
      <c r="O11" s="1151">
        <f t="shared" ref="O11:O42" si="3">M11+N11</f>
        <v>5.5100000000000016</v>
      </c>
      <c r="P11" s="1340">
        <v>1.1200000000000001</v>
      </c>
      <c r="Q11" s="1340">
        <v>1.81</v>
      </c>
      <c r="R11" s="1348"/>
      <c r="S11" s="1293">
        <f t="shared" ref="S11:S42" si="4">((H11*(1-$S$2)+J11+$S$3)*G11*$S$6)*$AD$9</f>
        <v>1.0552478012738853</v>
      </c>
      <c r="T11" s="1360">
        <f t="shared" ref="T11:T42" si="5">S11+(P11*$AD$9)</f>
        <v>2.1752478012738852</v>
      </c>
      <c r="U11" s="1359">
        <f t="shared" ref="U11:U51" si="6">S11+(Q11*$AD$9)</f>
        <v>2.8652478012738856</v>
      </c>
      <c r="V11" s="1358"/>
      <c r="W11" s="1357"/>
      <c r="X11" s="1356"/>
      <c r="Y11" s="1355"/>
      <c r="Z11" s="1354"/>
      <c r="AA11" s="1353"/>
      <c r="AB11" s="1004">
        <f t="shared" ref="AB11:AB42" si="7">A11*G11</f>
        <v>264.54680254777065</v>
      </c>
    </row>
    <row r="12" spans="1:30" s="1035" customFormat="1" ht="16.5" customHeight="1">
      <c r="A12" s="1238">
        <v>900</v>
      </c>
      <c r="B12" s="1352">
        <v>12</v>
      </c>
      <c r="C12" s="1350" t="s">
        <v>13911</v>
      </c>
      <c r="D12" s="1351">
        <v>12</v>
      </c>
      <c r="E12" s="1350" t="s">
        <v>13911</v>
      </c>
      <c r="F12" s="1349">
        <v>1</v>
      </c>
      <c r="G12" s="989">
        <f t="shared" si="0"/>
        <v>0.35773707006369426</v>
      </c>
      <c r="H12" s="1236">
        <v>1</v>
      </c>
      <c r="I12" s="1235" t="str">
        <f t="shared" si="1"/>
        <v>12121</v>
      </c>
      <c r="J12" s="1151">
        <v>3.11</v>
      </c>
      <c r="K12" s="1151">
        <v>1.5</v>
      </c>
      <c r="L12" s="1196">
        <v>3.91</v>
      </c>
      <c r="M12" s="1196">
        <f t="shared" si="2"/>
        <v>5.41</v>
      </c>
      <c r="N12" s="1196">
        <v>0.4</v>
      </c>
      <c r="O12" s="1196">
        <f t="shared" si="3"/>
        <v>5.8100000000000005</v>
      </c>
      <c r="P12" s="1340">
        <v>1.1200000000000001</v>
      </c>
      <c r="Q12" s="1340">
        <v>1.81</v>
      </c>
      <c r="R12" s="1348"/>
      <c r="S12" s="1168">
        <f t="shared" si="4"/>
        <v>1.2842760815286625</v>
      </c>
      <c r="T12" s="1270">
        <f t="shared" si="5"/>
        <v>2.4042760815286623</v>
      </c>
      <c r="U12" s="1224">
        <f t="shared" si="6"/>
        <v>3.0942760815286627</v>
      </c>
      <c r="V12" s="1164"/>
      <c r="W12" s="1347"/>
      <c r="X12" s="1163"/>
      <c r="Y12" s="1161"/>
      <c r="Z12" s="1346"/>
      <c r="AA12" s="1160"/>
      <c r="AB12" s="981">
        <f t="shared" si="7"/>
        <v>321.96336305732484</v>
      </c>
    </row>
    <row r="13" spans="1:30" s="1035" customFormat="1" ht="16.5" customHeight="1">
      <c r="A13" s="1230">
        <v>900</v>
      </c>
      <c r="B13" s="1345">
        <v>12</v>
      </c>
      <c r="C13" s="1344" t="s">
        <v>13911</v>
      </c>
      <c r="D13" s="1311">
        <v>12</v>
      </c>
      <c r="E13" s="1344" t="s">
        <v>13911</v>
      </c>
      <c r="F13" s="1276">
        <v>1.2</v>
      </c>
      <c r="G13" s="969">
        <f t="shared" si="0"/>
        <v>0.42327488407643316</v>
      </c>
      <c r="H13" s="1236">
        <v>1</v>
      </c>
      <c r="I13" s="1235" t="str">
        <f t="shared" si="1"/>
        <v>12121,2</v>
      </c>
      <c r="J13" s="1151">
        <v>3.0300000000000002</v>
      </c>
      <c r="K13" s="1151">
        <v>1.2000000000000002</v>
      </c>
      <c r="L13" s="1228">
        <v>3.83</v>
      </c>
      <c r="M13" s="1228">
        <f t="shared" si="2"/>
        <v>5.03</v>
      </c>
      <c r="N13" s="1228">
        <v>0.4</v>
      </c>
      <c r="O13" s="1228">
        <f t="shared" si="3"/>
        <v>5.4300000000000006</v>
      </c>
      <c r="P13" s="1340">
        <v>1.1200000000000001</v>
      </c>
      <c r="Q13" s="1340">
        <v>1.81</v>
      </c>
      <c r="R13" s="1336"/>
      <c r="S13" s="1168">
        <f t="shared" si="4"/>
        <v>1.4856948431082804</v>
      </c>
      <c r="T13" s="1270">
        <f t="shared" si="5"/>
        <v>2.6056948431082807</v>
      </c>
      <c r="U13" s="1224">
        <f t="shared" si="6"/>
        <v>3.2956948431082802</v>
      </c>
      <c r="V13" s="1164"/>
      <c r="W13" s="1267"/>
      <c r="X13" s="1163"/>
      <c r="Y13" s="1161"/>
      <c r="Z13" s="1244"/>
      <c r="AA13" s="1160"/>
      <c r="AB13" s="962">
        <f t="shared" si="7"/>
        <v>380.94739566878985</v>
      </c>
    </row>
    <row r="14" spans="1:30" s="1035" customFormat="1" ht="16.5" customHeight="1" thickBot="1">
      <c r="A14" s="1262">
        <v>900</v>
      </c>
      <c r="B14" s="1343">
        <v>12</v>
      </c>
      <c r="C14" s="1341" t="s">
        <v>13911</v>
      </c>
      <c r="D14" s="1342">
        <v>12</v>
      </c>
      <c r="E14" s="1341" t="s">
        <v>13911</v>
      </c>
      <c r="F14" s="1284">
        <v>1.5</v>
      </c>
      <c r="G14" s="958">
        <f t="shared" si="0"/>
        <v>0.51782560509554132</v>
      </c>
      <c r="H14" s="1236">
        <v>1</v>
      </c>
      <c r="I14" s="1235" t="str">
        <f t="shared" si="1"/>
        <v>12121,5</v>
      </c>
      <c r="J14" s="1151">
        <v>2.98</v>
      </c>
      <c r="K14" s="1151">
        <v>1.2000000000000002</v>
      </c>
      <c r="L14" s="1228">
        <v>3.7799999999999994</v>
      </c>
      <c r="M14" s="1228">
        <f t="shared" si="2"/>
        <v>4.9799999999999995</v>
      </c>
      <c r="N14" s="1228">
        <v>0.4</v>
      </c>
      <c r="O14" s="1228">
        <f t="shared" si="3"/>
        <v>5.38</v>
      </c>
      <c r="P14" s="1340">
        <v>1.1200000000000001</v>
      </c>
      <c r="Q14" s="1340">
        <v>1.81</v>
      </c>
      <c r="R14" s="1336"/>
      <c r="S14" s="1168">
        <f t="shared" si="4"/>
        <v>1.791676593630573</v>
      </c>
      <c r="T14" s="1270">
        <f t="shared" si="5"/>
        <v>2.9116765936305731</v>
      </c>
      <c r="U14" s="1224">
        <f t="shared" si="6"/>
        <v>3.601676593630573</v>
      </c>
      <c r="V14" s="1164">
        <f>((H14*(1-$V$2)+M14+$V$3)*G14*$S$6)*$AD$9</f>
        <v>2.8273278038216549</v>
      </c>
      <c r="W14" s="1267"/>
      <c r="X14" s="1163"/>
      <c r="Y14" s="1161"/>
      <c r="Z14" s="1244"/>
      <c r="AA14" s="1160"/>
      <c r="AB14" s="944">
        <f t="shared" si="7"/>
        <v>466.04304458598716</v>
      </c>
    </row>
    <row r="15" spans="1:30" s="1035" customFormat="1" ht="16.5" customHeight="1">
      <c r="A15" s="1245">
        <v>726</v>
      </c>
      <c r="B15" s="974">
        <v>15</v>
      </c>
      <c r="C15" s="1191" t="s">
        <v>13911</v>
      </c>
      <c r="D15" s="992">
        <v>15</v>
      </c>
      <c r="E15" s="1191" t="s">
        <v>13911</v>
      </c>
      <c r="F15" s="1237">
        <v>1</v>
      </c>
      <c r="G15" s="989">
        <f t="shared" si="0"/>
        <v>0.45343133757961779</v>
      </c>
      <c r="H15" s="1236">
        <v>1</v>
      </c>
      <c r="I15" s="1235" t="str">
        <f t="shared" si="1"/>
        <v>15151</v>
      </c>
      <c r="J15" s="1151">
        <v>2.7800000000000002</v>
      </c>
      <c r="K15" s="1151">
        <v>1.2000000000000002</v>
      </c>
      <c r="L15" s="1228">
        <v>3.58</v>
      </c>
      <c r="M15" s="1228">
        <f t="shared" si="2"/>
        <v>4.78</v>
      </c>
      <c r="N15" s="1228">
        <v>0.4</v>
      </c>
      <c r="O15" s="1228">
        <f t="shared" si="3"/>
        <v>5.1800000000000006</v>
      </c>
      <c r="P15" s="1227">
        <v>1.1167200000000002</v>
      </c>
      <c r="Q15" s="1220">
        <v>1.8057600000000003</v>
      </c>
      <c r="R15" s="1336"/>
      <c r="S15" s="1183">
        <f t="shared" si="4"/>
        <v>1.4781861605095541</v>
      </c>
      <c r="T15" s="1271">
        <f t="shared" si="5"/>
        <v>2.594906160509554</v>
      </c>
      <c r="U15" s="1233">
        <f t="shared" si="6"/>
        <v>3.2839461605095543</v>
      </c>
      <c r="V15" s="1179"/>
      <c r="W15" s="1269"/>
      <c r="X15" s="1178"/>
      <c r="Y15" s="1176"/>
      <c r="Z15" s="1273"/>
      <c r="AA15" s="1175"/>
      <c r="AB15" s="981">
        <f t="shared" si="7"/>
        <v>329.19115108280249</v>
      </c>
    </row>
    <row r="16" spans="1:30" s="1035" customFormat="1" ht="16.5" customHeight="1">
      <c r="A16" s="1245">
        <v>726</v>
      </c>
      <c r="B16" s="972">
        <v>15</v>
      </c>
      <c r="C16" s="1170" t="s">
        <v>13911</v>
      </c>
      <c r="D16" s="996">
        <v>15</v>
      </c>
      <c r="E16" s="1170" t="s">
        <v>13911</v>
      </c>
      <c r="F16" s="1276">
        <v>1.2</v>
      </c>
      <c r="G16" s="969">
        <f t="shared" si="0"/>
        <v>0.53810800509554135</v>
      </c>
      <c r="H16" s="1236">
        <v>1</v>
      </c>
      <c r="I16" s="1235" t="str">
        <f t="shared" si="1"/>
        <v>15151,2</v>
      </c>
      <c r="J16" s="1151">
        <v>2.7600000000000002</v>
      </c>
      <c r="K16" s="1151">
        <v>1.2000000000000002</v>
      </c>
      <c r="L16" s="1228">
        <v>3.56</v>
      </c>
      <c r="M16" s="1228">
        <f t="shared" si="2"/>
        <v>4.76</v>
      </c>
      <c r="N16" s="1228">
        <v>0.4</v>
      </c>
      <c r="O16" s="1228">
        <f t="shared" si="3"/>
        <v>5.16</v>
      </c>
      <c r="P16" s="1227">
        <v>1.1167200000000002</v>
      </c>
      <c r="Q16" s="1220">
        <v>1.8057600000000003</v>
      </c>
      <c r="R16" s="1336"/>
      <c r="S16" s="1168">
        <f t="shared" si="4"/>
        <v>1.7434699365095541</v>
      </c>
      <c r="T16" s="1270">
        <f t="shared" si="5"/>
        <v>2.8601899365095544</v>
      </c>
      <c r="U16" s="1224">
        <f t="shared" si="6"/>
        <v>3.5492299365095543</v>
      </c>
      <c r="V16" s="1164"/>
      <c r="W16" s="1267"/>
      <c r="X16" s="1163"/>
      <c r="Y16" s="1161"/>
      <c r="Z16" s="1244"/>
      <c r="AA16" s="1160"/>
      <c r="AB16" s="962">
        <f t="shared" si="7"/>
        <v>390.66641169936304</v>
      </c>
    </row>
    <row r="17" spans="1:28" s="1035" customFormat="1" ht="16.5" customHeight="1">
      <c r="A17" s="1245">
        <v>726</v>
      </c>
      <c r="B17" s="972">
        <v>15</v>
      </c>
      <c r="C17" s="1170" t="s">
        <v>13911</v>
      </c>
      <c r="D17" s="996">
        <v>15</v>
      </c>
      <c r="E17" s="1170" t="s">
        <v>13911</v>
      </c>
      <c r="F17" s="1276">
        <v>1.5</v>
      </c>
      <c r="G17" s="969">
        <f t="shared" si="0"/>
        <v>0.66136700636942658</v>
      </c>
      <c r="H17" s="1236">
        <v>1</v>
      </c>
      <c r="I17" s="1235" t="str">
        <f t="shared" si="1"/>
        <v>15151,5</v>
      </c>
      <c r="J17" s="1151">
        <v>2.7</v>
      </c>
      <c r="K17" s="1151">
        <v>1.2000000000000002</v>
      </c>
      <c r="L17" s="1228">
        <v>3.5</v>
      </c>
      <c r="M17" s="1228">
        <f t="shared" si="2"/>
        <v>4.7</v>
      </c>
      <c r="N17" s="1228">
        <v>0.4</v>
      </c>
      <c r="O17" s="1228">
        <f t="shared" si="3"/>
        <v>5.1000000000000005</v>
      </c>
      <c r="P17" s="1227">
        <v>1.1167200000000002</v>
      </c>
      <c r="Q17" s="1220">
        <v>1.8057600000000003</v>
      </c>
      <c r="R17" s="1336"/>
      <c r="S17" s="1168">
        <f t="shared" si="4"/>
        <v>2.1031470802547765</v>
      </c>
      <c r="T17" s="1270">
        <f t="shared" si="5"/>
        <v>3.2198670802547769</v>
      </c>
      <c r="U17" s="1224">
        <f t="shared" si="6"/>
        <v>3.9089070802547767</v>
      </c>
      <c r="V17" s="1164">
        <f>((H17*(1-$V$2)+M17+$V$3)*G17*$S$6)*$AD$9</f>
        <v>3.4258810929936296</v>
      </c>
      <c r="W17" s="1267">
        <f>V17+P17*$AD$9</f>
        <v>4.54260109299363</v>
      </c>
      <c r="X17" s="1163">
        <f>V17+(Q17*$AD$9)</f>
        <v>5.2316410929936303</v>
      </c>
      <c r="Y17" s="1161"/>
      <c r="Z17" s="1244"/>
      <c r="AA17" s="1160"/>
      <c r="AB17" s="962">
        <f t="shared" si="7"/>
        <v>480.15244662420372</v>
      </c>
    </row>
    <row r="18" spans="1:28" s="1035" customFormat="1" ht="16.5" customHeight="1" thickBot="1">
      <c r="A18" s="1245">
        <v>726</v>
      </c>
      <c r="B18" s="961">
        <v>15</v>
      </c>
      <c r="C18" s="1156" t="s">
        <v>13911</v>
      </c>
      <c r="D18" s="980">
        <v>15</v>
      </c>
      <c r="E18" s="1156" t="s">
        <v>13911</v>
      </c>
      <c r="F18" s="1248">
        <v>2</v>
      </c>
      <c r="G18" s="958">
        <f t="shared" si="0"/>
        <v>0.85678267515923556</v>
      </c>
      <c r="H18" s="1236">
        <v>1</v>
      </c>
      <c r="I18" s="1235" t="str">
        <f t="shared" si="1"/>
        <v>15152</v>
      </c>
      <c r="J18" s="1151">
        <v>2.65</v>
      </c>
      <c r="K18" s="1151">
        <v>1.47</v>
      </c>
      <c r="L18" s="1228">
        <v>3.45</v>
      </c>
      <c r="M18" s="1228">
        <f t="shared" si="2"/>
        <v>4.92</v>
      </c>
      <c r="N18" s="1228">
        <v>0.4</v>
      </c>
      <c r="O18" s="1228">
        <f t="shared" si="3"/>
        <v>5.32</v>
      </c>
      <c r="P18" s="1340">
        <v>1.28</v>
      </c>
      <c r="Q18" s="1220">
        <v>3</v>
      </c>
      <c r="R18" s="1336"/>
      <c r="S18" s="1146">
        <f t="shared" si="4"/>
        <v>2.6817297732484073</v>
      </c>
      <c r="T18" s="1275">
        <f t="shared" si="5"/>
        <v>3.9617297732484076</v>
      </c>
      <c r="U18" s="1241">
        <f t="shared" si="6"/>
        <v>5.6817297732484073</v>
      </c>
      <c r="V18" s="1164">
        <f>((H18*(1-$V$2)+M18+$V$3)*G18*$S$6)*$AD$9</f>
        <v>4.6266264458598725</v>
      </c>
      <c r="W18" s="1265"/>
      <c r="X18" s="1141"/>
      <c r="Y18" s="1161"/>
      <c r="Z18" s="1272"/>
      <c r="AA18" s="1138"/>
      <c r="AB18" s="944">
        <f t="shared" si="7"/>
        <v>622.02422216560501</v>
      </c>
    </row>
    <row r="19" spans="1:28" s="1035" customFormat="1" ht="16.5" customHeight="1">
      <c r="A19" s="1238">
        <v>726</v>
      </c>
      <c r="B19" s="974">
        <v>16</v>
      </c>
      <c r="C19" s="1191" t="s">
        <v>13911</v>
      </c>
      <c r="D19" s="992">
        <v>16</v>
      </c>
      <c r="E19" s="1191" t="s">
        <v>13911</v>
      </c>
      <c r="F19" s="1237">
        <v>1</v>
      </c>
      <c r="G19" s="989">
        <f t="shared" si="0"/>
        <v>0.48532942675159235</v>
      </c>
      <c r="H19" s="1236">
        <v>1</v>
      </c>
      <c r="I19" s="1235" t="str">
        <f t="shared" si="1"/>
        <v>16161</v>
      </c>
      <c r="J19" s="1151">
        <v>2.6900000000000004</v>
      </c>
      <c r="K19" s="1151">
        <v>1.2000000000000002</v>
      </c>
      <c r="L19" s="1228">
        <v>3.49</v>
      </c>
      <c r="M19" s="1228">
        <f t="shared" si="2"/>
        <v>4.6900000000000004</v>
      </c>
      <c r="N19" s="1228">
        <v>0.4</v>
      </c>
      <c r="O19" s="1228">
        <f t="shared" si="3"/>
        <v>5.0900000000000007</v>
      </c>
      <c r="P19" s="1227">
        <v>1.1167200000000002</v>
      </c>
      <c r="Q19" s="1220">
        <v>1.9245600000000005</v>
      </c>
      <c r="R19" s="1336"/>
      <c r="S19" s="1168">
        <f t="shared" si="4"/>
        <v>1.5384942828025479</v>
      </c>
      <c r="T19" s="1271">
        <f t="shared" si="5"/>
        <v>2.655214282802548</v>
      </c>
      <c r="U19" s="1233">
        <f t="shared" si="6"/>
        <v>3.4630542828025481</v>
      </c>
      <c r="V19" s="1179"/>
      <c r="W19" s="1269"/>
      <c r="X19" s="1178"/>
      <c r="Y19" s="1176"/>
      <c r="Z19" s="1273"/>
      <c r="AA19" s="1175"/>
      <c r="AB19" s="981">
        <f t="shared" si="7"/>
        <v>352.34916382165602</v>
      </c>
    </row>
    <row r="20" spans="1:28" s="1035" customFormat="1" ht="16.5" customHeight="1" thickBot="1">
      <c r="A20" s="1262">
        <v>726</v>
      </c>
      <c r="B20" s="961">
        <v>16</v>
      </c>
      <c r="C20" s="1156" t="s">
        <v>13911</v>
      </c>
      <c r="D20" s="980">
        <v>16</v>
      </c>
      <c r="E20" s="1156" t="s">
        <v>13911</v>
      </c>
      <c r="F20" s="1284">
        <v>1.5</v>
      </c>
      <c r="G20" s="958">
        <f t="shared" si="0"/>
        <v>0.70921414012738848</v>
      </c>
      <c r="H20" s="1236">
        <v>1</v>
      </c>
      <c r="I20" s="1235" t="str">
        <f t="shared" si="1"/>
        <v>16161,5</v>
      </c>
      <c r="J20" s="1151">
        <v>2.6100000000000003</v>
      </c>
      <c r="K20" s="1151">
        <v>1.2000000000000002</v>
      </c>
      <c r="L20" s="1228">
        <v>3.41</v>
      </c>
      <c r="M20" s="1228">
        <f t="shared" si="2"/>
        <v>4.6100000000000003</v>
      </c>
      <c r="N20" s="1228">
        <v>0.4</v>
      </c>
      <c r="O20" s="1228">
        <f t="shared" si="3"/>
        <v>5.0100000000000007</v>
      </c>
      <c r="P20" s="1227">
        <v>1.1167200000000002</v>
      </c>
      <c r="Q20" s="1220">
        <v>1.9245600000000005</v>
      </c>
      <c r="R20" s="1336"/>
      <c r="S20" s="1168">
        <f t="shared" si="4"/>
        <v>2.1914716929936304</v>
      </c>
      <c r="T20" s="1275">
        <f t="shared" si="5"/>
        <v>3.3081916929936304</v>
      </c>
      <c r="U20" s="1241">
        <f t="shared" si="6"/>
        <v>4.1160316929936309</v>
      </c>
      <c r="V20" s="1164">
        <f>((H20*(1-$V$2)+M20+$V$3)*G20*$S$6)*$AD$9</f>
        <v>3.6098999732484072</v>
      </c>
      <c r="W20" s="1267">
        <f>V20+P20*$AD$9</f>
        <v>4.7266199732484075</v>
      </c>
      <c r="X20" s="1163">
        <f>V20+(Q20*$AD$9)</f>
        <v>5.5344599732484081</v>
      </c>
      <c r="Y20" s="1161"/>
      <c r="Z20" s="1244"/>
      <c r="AA20" s="1160"/>
      <c r="AB20" s="944">
        <f t="shared" si="7"/>
        <v>514.88946573248404</v>
      </c>
    </row>
    <row r="21" spans="1:28" s="1035" customFormat="1" ht="16.5" customHeight="1">
      <c r="A21" s="1245">
        <v>726</v>
      </c>
      <c r="B21" s="974">
        <v>20</v>
      </c>
      <c r="C21" s="1191" t="s">
        <v>13911</v>
      </c>
      <c r="D21" s="992">
        <v>20</v>
      </c>
      <c r="E21" s="1191" t="s">
        <v>13911</v>
      </c>
      <c r="F21" s="1237">
        <v>1</v>
      </c>
      <c r="G21" s="989">
        <f t="shared" si="0"/>
        <v>0.61292178343949044</v>
      </c>
      <c r="H21" s="1236">
        <v>1</v>
      </c>
      <c r="I21" s="1235" t="str">
        <f t="shared" si="1"/>
        <v>20201</v>
      </c>
      <c r="J21" s="1151">
        <v>2.6300000000000003</v>
      </c>
      <c r="K21" s="1151">
        <v>1.2000000000000002</v>
      </c>
      <c r="L21" s="1228">
        <v>3.4300000000000006</v>
      </c>
      <c r="M21" s="1228">
        <f t="shared" si="2"/>
        <v>4.6300000000000008</v>
      </c>
      <c r="N21" s="1228">
        <v>0.4</v>
      </c>
      <c r="O21" s="1228">
        <f t="shared" si="3"/>
        <v>5.0300000000000011</v>
      </c>
      <c r="P21" s="1227">
        <v>1.1167200000000002</v>
      </c>
      <c r="Q21" s="1220">
        <v>2.4116400000000002</v>
      </c>
      <c r="R21" s="1336"/>
      <c r="S21" s="1183">
        <f t="shared" si="4"/>
        <v>1.9061867464968154</v>
      </c>
      <c r="T21" s="1271">
        <f t="shared" si="5"/>
        <v>3.0229067464968153</v>
      </c>
      <c r="U21" s="1233">
        <f t="shared" si="6"/>
        <v>4.3178267464968156</v>
      </c>
      <c r="V21" s="1180"/>
      <c r="W21" s="1269"/>
      <c r="X21" s="1178"/>
      <c r="Y21" s="1177"/>
      <c r="Z21" s="1273"/>
      <c r="AA21" s="1175"/>
      <c r="AB21" s="981">
        <f t="shared" si="7"/>
        <v>444.98121477707008</v>
      </c>
    </row>
    <row r="22" spans="1:28" s="1035" customFormat="1" ht="16.5" customHeight="1">
      <c r="A22" s="1245">
        <v>726</v>
      </c>
      <c r="B22" s="972">
        <v>20</v>
      </c>
      <c r="C22" s="1170" t="s">
        <v>13911</v>
      </c>
      <c r="D22" s="996">
        <v>20</v>
      </c>
      <c r="E22" s="1170" t="s">
        <v>13911</v>
      </c>
      <c r="F22" s="1276">
        <v>1.2</v>
      </c>
      <c r="G22" s="969">
        <f t="shared" si="0"/>
        <v>0.7294965401273884</v>
      </c>
      <c r="H22" s="1236">
        <v>1</v>
      </c>
      <c r="I22" s="1235" t="str">
        <f t="shared" si="1"/>
        <v>20201,2</v>
      </c>
      <c r="J22" s="1151">
        <v>2.6</v>
      </c>
      <c r="K22" s="1151">
        <v>1.2000000000000002</v>
      </c>
      <c r="L22" s="1228">
        <v>3.4</v>
      </c>
      <c r="M22" s="1228">
        <f t="shared" si="2"/>
        <v>4.5999999999999996</v>
      </c>
      <c r="N22" s="1228">
        <v>0.4</v>
      </c>
      <c r="O22" s="1228">
        <f t="shared" si="3"/>
        <v>5</v>
      </c>
      <c r="P22" s="1227">
        <v>1.1167200000000002</v>
      </c>
      <c r="Q22" s="1220">
        <v>2.4116400000000002</v>
      </c>
      <c r="R22" s="1336"/>
      <c r="S22" s="1168">
        <f t="shared" si="4"/>
        <v>2.2468493435923564</v>
      </c>
      <c r="T22" s="1270">
        <f t="shared" si="5"/>
        <v>3.3635693435923564</v>
      </c>
      <c r="U22" s="1224">
        <f t="shared" si="6"/>
        <v>4.6584893435923567</v>
      </c>
      <c r="V22" s="1165"/>
      <c r="W22" s="1267"/>
      <c r="X22" s="1163"/>
      <c r="Y22" s="1162"/>
      <c r="Z22" s="1244"/>
      <c r="AA22" s="1160"/>
      <c r="AB22" s="962">
        <f t="shared" si="7"/>
        <v>529.61448813248398</v>
      </c>
    </row>
    <row r="23" spans="1:28" s="1035" customFormat="1" ht="16.5" customHeight="1">
      <c r="A23" s="1245">
        <v>726</v>
      </c>
      <c r="B23" s="972">
        <v>20</v>
      </c>
      <c r="C23" s="1170" t="s">
        <v>13911</v>
      </c>
      <c r="D23" s="996">
        <v>20</v>
      </c>
      <c r="E23" s="1170" t="s">
        <v>13911</v>
      </c>
      <c r="F23" s="1276">
        <v>1.5</v>
      </c>
      <c r="G23" s="969">
        <f t="shared" si="0"/>
        <v>0.90060267515923553</v>
      </c>
      <c r="H23" s="1236">
        <v>1</v>
      </c>
      <c r="I23" s="1235" t="str">
        <f t="shared" si="1"/>
        <v>20201,5</v>
      </c>
      <c r="J23" s="1151">
        <v>2.56</v>
      </c>
      <c r="K23" s="1151">
        <v>1.2000000000000002</v>
      </c>
      <c r="L23" s="1228">
        <v>3.36</v>
      </c>
      <c r="M23" s="1228">
        <f t="shared" si="2"/>
        <v>4.5600000000000005</v>
      </c>
      <c r="N23" s="1228">
        <v>0.4</v>
      </c>
      <c r="O23" s="1228">
        <f t="shared" si="3"/>
        <v>4.9600000000000009</v>
      </c>
      <c r="P23" s="1227">
        <v>1.1167200000000002</v>
      </c>
      <c r="Q23" s="1220">
        <v>2.4116400000000002</v>
      </c>
      <c r="R23" s="1336"/>
      <c r="S23" s="1168">
        <f t="shared" si="4"/>
        <v>2.7378321324840762</v>
      </c>
      <c r="T23" s="1270">
        <f t="shared" si="5"/>
        <v>3.8545521324840761</v>
      </c>
      <c r="U23" s="1224">
        <f t="shared" si="6"/>
        <v>5.1494721324840764</v>
      </c>
      <c r="V23" s="1164">
        <f>((H23*(1-$V$2)+M23+$V$3)*G23*$S$6)*$AD$9</f>
        <v>4.5390374828025477</v>
      </c>
      <c r="W23" s="1267">
        <f>V23+P23*$AD$9</f>
        <v>5.6557574828025476</v>
      </c>
      <c r="X23" s="1163">
        <f>V23+(Q23*$AD$9)</f>
        <v>6.9506774828025479</v>
      </c>
      <c r="Y23" s="1161"/>
      <c r="Z23" s="1244"/>
      <c r="AA23" s="1160"/>
      <c r="AB23" s="962">
        <f t="shared" si="7"/>
        <v>653.83754216560499</v>
      </c>
    </row>
    <row r="24" spans="1:28" s="1035" customFormat="1" ht="16.5" customHeight="1">
      <c r="A24" s="1245">
        <v>726</v>
      </c>
      <c r="B24" s="972">
        <v>20</v>
      </c>
      <c r="C24" s="1170" t="s">
        <v>13911</v>
      </c>
      <c r="D24" s="996">
        <v>20</v>
      </c>
      <c r="E24" s="1170" t="s">
        <v>13911</v>
      </c>
      <c r="F24" s="1229">
        <v>2</v>
      </c>
      <c r="G24" s="969">
        <f t="shared" si="0"/>
        <v>1.1757635668789808</v>
      </c>
      <c r="H24" s="1236">
        <v>1</v>
      </c>
      <c r="I24" s="1235" t="str">
        <f t="shared" si="1"/>
        <v>20202</v>
      </c>
      <c r="J24" s="1151">
        <v>2.29</v>
      </c>
      <c r="K24" s="1151">
        <v>1.47</v>
      </c>
      <c r="L24" s="1228">
        <v>2.9420000000000002</v>
      </c>
      <c r="M24" s="1228">
        <f t="shared" si="2"/>
        <v>4.4119999999999999</v>
      </c>
      <c r="N24" s="1228">
        <v>0.4</v>
      </c>
      <c r="O24" s="1228">
        <f t="shared" si="3"/>
        <v>4.8120000000000003</v>
      </c>
      <c r="P24" s="1227">
        <v>1.2830400000000002</v>
      </c>
      <c r="Q24" s="1220">
        <v>3.3501600000000002</v>
      </c>
      <c r="R24" s="1336"/>
      <c r="S24" s="1168">
        <f t="shared" si="4"/>
        <v>3.2568650802547769</v>
      </c>
      <c r="T24" s="1270">
        <f t="shared" si="5"/>
        <v>4.5399050802547771</v>
      </c>
      <c r="U24" s="1224">
        <f t="shared" si="6"/>
        <v>6.6070250802547772</v>
      </c>
      <c r="V24" s="1164">
        <f>((H24*(1-$V$2)+M24+$V$3)*G24*$S$6)*$AD$9</f>
        <v>5.7518353691719728</v>
      </c>
      <c r="W24" s="1267">
        <f>V24+P24*$AD$9</f>
        <v>7.0348753691719725</v>
      </c>
      <c r="X24" s="1163">
        <f>V24+(Q24*$AD$9)</f>
        <v>9.1019953691719735</v>
      </c>
      <c r="Y24" s="1161">
        <f>((H24*(1-$Y$2)+O24+$Y$3)*G24*$S$6)*$AD$9</f>
        <v>6.2456560672611463</v>
      </c>
      <c r="Z24" s="1244">
        <f>Y24+P24*$AD$9</f>
        <v>7.528696067261146</v>
      </c>
      <c r="AA24" s="1160">
        <f>Y24+(Q24*$AD$9)</f>
        <v>9.595816067261147</v>
      </c>
      <c r="AB24" s="962">
        <f t="shared" si="7"/>
        <v>853.60434955414007</v>
      </c>
    </row>
    <row r="25" spans="1:28" s="1035" customFormat="1" ht="16.5" customHeight="1" thickBot="1">
      <c r="A25" s="1245">
        <v>486</v>
      </c>
      <c r="B25" s="961">
        <v>20</v>
      </c>
      <c r="C25" s="1156" t="s">
        <v>13911</v>
      </c>
      <c r="D25" s="980">
        <v>20</v>
      </c>
      <c r="E25" s="1156" t="s">
        <v>13911</v>
      </c>
      <c r="F25" s="1248">
        <v>3</v>
      </c>
      <c r="G25" s="958">
        <f t="shared" si="0"/>
        <v>1.6885253503184712</v>
      </c>
      <c r="H25" s="1236">
        <v>1</v>
      </c>
      <c r="I25" s="1235" t="str">
        <f t="shared" si="1"/>
        <v>20203</v>
      </c>
      <c r="J25" s="1151">
        <v>2.4</v>
      </c>
      <c r="K25" s="1151">
        <v>1.2</v>
      </c>
      <c r="L25" s="1228">
        <v>3.2</v>
      </c>
      <c r="M25" s="1228">
        <f t="shared" si="2"/>
        <v>4.4000000000000004</v>
      </c>
      <c r="N25" s="1228">
        <v>0.4</v>
      </c>
      <c r="O25" s="1228">
        <f t="shared" si="3"/>
        <v>4.8000000000000007</v>
      </c>
      <c r="P25" s="1227">
        <v>1.3</v>
      </c>
      <c r="Q25" s="1220">
        <v>6.77</v>
      </c>
      <c r="R25" s="1336"/>
      <c r="S25" s="1146">
        <f t="shared" si="4"/>
        <v>4.8629530089171968</v>
      </c>
      <c r="T25" s="1275">
        <f t="shared" si="5"/>
        <v>6.1629530089171967</v>
      </c>
      <c r="U25" s="1241">
        <f t="shared" si="6"/>
        <v>11.632953008917196</v>
      </c>
      <c r="V25" s="1164">
        <f>((H25*(1-$V$2)+M25+$V$3)*G25*$S$6)*$AD$9</f>
        <v>8.2400037095541414</v>
      </c>
      <c r="W25" s="1267">
        <f>V25+P25*$AD$9</f>
        <v>9.5400037095541421</v>
      </c>
      <c r="X25" s="1163">
        <f>V25+(Q25*$AD$9)</f>
        <v>15.010003709554141</v>
      </c>
      <c r="Y25" s="1161">
        <f>((H25*(1-$Y$2)+O25+$Y$3)*G25*$S$6)*$AD$9</f>
        <v>8.9491843566878977</v>
      </c>
      <c r="Z25" s="1244">
        <f>Y25+P25*$AD$9</f>
        <v>10.249184356687898</v>
      </c>
      <c r="AA25" s="1160">
        <f>Y25+(Q25*$AD$9)</f>
        <v>15.719184356687897</v>
      </c>
      <c r="AB25" s="944">
        <f t="shared" si="7"/>
        <v>820.62332025477701</v>
      </c>
    </row>
    <row r="26" spans="1:28" s="1035" customFormat="1" ht="16.5" customHeight="1" thickBot="1">
      <c r="A26" s="1297">
        <v>726</v>
      </c>
      <c r="B26" s="1025">
        <v>22</v>
      </c>
      <c r="C26" s="1295" t="s">
        <v>13911</v>
      </c>
      <c r="D26" s="1009">
        <v>22</v>
      </c>
      <c r="E26" s="1295" t="s">
        <v>13911</v>
      </c>
      <c r="F26" s="1294">
        <v>1.5</v>
      </c>
      <c r="G26" s="1006">
        <f t="shared" si="0"/>
        <v>0.99629694267515923</v>
      </c>
      <c r="H26" s="1236">
        <v>1</v>
      </c>
      <c r="I26" s="1235" t="str">
        <f t="shared" si="1"/>
        <v>22221,5</v>
      </c>
      <c r="J26" s="1151">
        <v>2.75</v>
      </c>
      <c r="K26" s="1151">
        <v>1.2</v>
      </c>
      <c r="L26" s="1228">
        <v>3.55</v>
      </c>
      <c r="M26" s="1228">
        <f t="shared" si="2"/>
        <v>4.75</v>
      </c>
      <c r="N26" s="1228">
        <v>0.4</v>
      </c>
      <c r="O26" s="1228">
        <f t="shared" si="3"/>
        <v>5.15</v>
      </c>
      <c r="P26" s="1227">
        <v>1.1200000000000001</v>
      </c>
      <c r="Q26" s="1220">
        <v>3.01</v>
      </c>
      <c r="R26" s="1336"/>
      <c r="S26" s="1168">
        <f t="shared" si="4"/>
        <v>3.2180391248407645</v>
      </c>
      <c r="T26" s="1270">
        <f t="shared" si="5"/>
        <v>4.3380391248407646</v>
      </c>
      <c r="U26" s="1224">
        <f t="shared" si="6"/>
        <v>6.2280391248407643</v>
      </c>
      <c r="V26" s="1290">
        <f>((H26*(1-$V$2)+M26+$V$3)*G26*$S$6)*$AD$9</f>
        <v>5.2106330101910832</v>
      </c>
      <c r="W26" s="1339">
        <f>V26+P26*$AD$9</f>
        <v>6.3306330101910833</v>
      </c>
      <c r="X26" s="1338">
        <f>V26+(Q26*$AD$9)</f>
        <v>8.2206330101910829</v>
      </c>
      <c r="Y26" s="1287"/>
      <c r="Z26" s="1285"/>
      <c r="AA26" s="1337"/>
      <c r="AB26" s="1004">
        <f t="shared" si="7"/>
        <v>723.31158038216563</v>
      </c>
    </row>
    <row r="27" spans="1:28" s="1035" customFormat="1" ht="16.5" customHeight="1">
      <c r="A27" s="1245">
        <v>864</v>
      </c>
      <c r="B27" s="974">
        <v>25</v>
      </c>
      <c r="C27" s="1191" t="s">
        <v>13911</v>
      </c>
      <c r="D27" s="992">
        <v>25</v>
      </c>
      <c r="E27" s="1191" t="s">
        <v>13911</v>
      </c>
      <c r="F27" s="1237">
        <v>1</v>
      </c>
      <c r="G27" s="989">
        <f t="shared" si="0"/>
        <v>0.77241222929936304</v>
      </c>
      <c r="H27" s="1236">
        <v>1</v>
      </c>
      <c r="I27" s="1235" t="str">
        <f t="shared" si="1"/>
        <v>25251</v>
      </c>
      <c r="J27" s="1151">
        <v>2.5900000000000003</v>
      </c>
      <c r="K27" s="1151">
        <v>1.2000000000000002</v>
      </c>
      <c r="L27" s="1228">
        <v>3.39</v>
      </c>
      <c r="M27" s="1228">
        <f t="shared" si="2"/>
        <v>4.59</v>
      </c>
      <c r="N27" s="1228">
        <v>0.4</v>
      </c>
      <c r="O27" s="1228">
        <f t="shared" si="3"/>
        <v>4.99</v>
      </c>
      <c r="P27" s="1227">
        <v>1.1167200000000002</v>
      </c>
      <c r="Q27" s="1220">
        <v>3.0056400000000005</v>
      </c>
      <c r="R27" s="1336"/>
      <c r="S27" s="1183">
        <f t="shared" si="4"/>
        <v>2.3713055439490449</v>
      </c>
      <c r="T27" s="1271">
        <f t="shared" si="5"/>
        <v>3.4880255439490453</v>
      </c>
      <c r="U27" s="1233">
        <f t="shared" si="6"/>
        <v>5.376945543949045</v>
      </c>
      <c r="V27" s="1179"/>
      <c r="W27" s="1232"/>
      <c r="X27" s="1178"/>
      <c r="Y27" s="1161"/>
      <c r="Z27" s="1222"/>
      <c r="AA27" s="1160"/>
      <c r="AB27" s="981">
        <f t="shared" si="7"/>
        <v>667.36416611464972</v>
      </c>
    </row>
    <row r="28" spans="1:28" s="1035" customFormat="1" ht="16.5" customHeight="1">
      <c r="A28" s="1245">
        <v>864</v>
      </c>
      <c r="B28" s="972">
        <v>25</v>
      </c>
      <c r="C28" s="1170" t="s">
        <v>13911</v>
      </c>
      <c r="D28" s="996">
        <v>25</v>
      </c>
      <c r="E28" s="1170" t="s">
        <v>13911</v>
      </c>
      <c r="F28" s="1276">
        <v>1.2</v>
      </c>
      <c r="G28" s="969">
        <f t="shared" si="0"/>
        <v>0.92088507515923557</v>
      </c>
      <c r="H28" s="1236">
        <v>1</v>
      </c>
      <c r="I28" s="1235" t="str">
        <f t="shared" si="1"/>
        <v>25251,2</v>
      </c>
      <c r="J28" s="1151">
        <v>2.5700000000000003</v>
      </c>
      <c r="K28" s="1151">
        <v>1.2000000000000002</v>
      </c>
      <c r="L28" s="1228">
        <v>3.37</v>
      </c>
      <c r="M28" s="1228">
        <f t="shared" si="2"/>
        <v>4.57</v>
      </c>
      <c r="N28" s="1228">
        <v>0.4</v>
      </c>
      <c r="O28" s="1228">
        <f t="shared" si="3"/>
        <v>4.9700000000000006</v>
      </c>
      <c r="P28" s="1227">
        <v>1.1167200000000002</v>
      </c>
      <c r="Q28" s="1220">
        <v>3.0056400000000005</v>
      </c>
      <c r="R28" s="1336"/>
      <c r="S28" s="1168">
        <f t="shared" si="4"/>
        <v>2.8086994792356688</v>
      </c>
      <c r="T28" s="1270">
        <f t="shared" si="5"/>
        <v>3.9254194792356687</v>
      </c>
      <c r="U28" s="1224">
        <f t="shared" si="6"/>
        <v>5.8143394792356693</v>
      </c>
      <c r="V28" s="1164"/>
      <c r="W28" s="1223"/>
      <c r="X28" s="1163"/>
      <c r="Y28" s="1161"/>
      <c r="Z28" s="1222"/>
      <c r="AA28" s="1160"/>
      <c r="AB28" s="962">
        <f t="shared" si="7"/>
        <v>795.64470493757949</v>
      </c>
    </row>
    <row r="29" spans="1:28" s="1035" customFormat="1" ht="16.5" customHeight="1">
      <c r="A29" s="1245">
        <v>864</v>
      </c>
      <c r="B29" s="972">
        <v>25</v>
      </c>
      <c r="C29" s="1170" t="s">
        <v>13911</v>
      </c>
      <c r="D29" s="996">
        <v>25</v>
      </c>
      <c r="E29" s="1170" t="s">
        <v>13911</v>
      </c>
      <c r="F29" s="1276">
        <v>1.5</v>
      </c>
      <c r="G29" s="969">
        <f t="shared" si="0"/>
        <v>1.1398383439490445</v>
      </c>
      <c r="H29" s="1236">
        <v>1</v>
      </c>
      <c r="I29" s="1235" t="str">
        <f t="shared" si="1"/>
        <v>25251,5</v>
      </c>
      <c r="J29" s="1151">
        <v>2.5100000000000002</v>
      </c>
      <c r="K29" s="1151">
        <v>1.2000000000000002</v>
      </c>
      <c r="L29" s="1228">
        <v>3.3100000000000005</v>
      </c>
      <c r="M29" s="1228">
        <f t="shared" si="2"/>
        <v>4.5100000000000007</v>
      </c>
      <c r="N29" s="1228">
        <v>0.4</v>
      </c>
      <c r="O29" s="1228">
        <f t="shared" si="3"/>
        <v>4.910000000000001</v>
      </c>
      <c r="P29" s="1227">
        <v>1.1167200000000002</v>
      </c>
      <c r="Q29" s="1220">
        <v>3.0056400000000005</v>
      </c>
      <c r="R29" s="1226"/>
      <c r="S29" s="1168">
        <f t="shared" si="4"/>
        <v>3.4081166484076433</v>
      </c>
      <c r="T29" s="1270">
        <f t="shared" si="5"/>
        <v>4.5248366484076437</v>
      </c>
      <c r="U29" s="1224">
        <f t="shared" si="6"/>
        <v>6.4137566484076434</v>
      </c>
      <c r="V29" s="1164">
        <f>((H29*(1-$V$2)+M29+$V$3)*G29*$S$6)*$AD$9</f>
        <v>5.6877933363057318</v>
      </c>
      <c r="W29" s="1223">
        <f>V29+P29*$AD$9</f>
        <v>6.8045133363057317</v>
      </c>
      <c r="X29" s="1163">
        <f>V29+(Q29*$AD$9)</f>
        <v>8.6934333363057323</v>
      </c>
      <c r="Y29" s="1161"/>
      <c r="Z29" s="1244"/>
      <c r="AA29" s="1160"/>
      <c r="AB29" s="962">
        <f t="shared" si="7"/>
        <v>984.82032917197444</v>
      </c>
    </row>
    <row r="30" spans="1:28" s="1035" customFormat="1" ht="16.5" customHeight="1">
      <c r="A30" s="1245">
        <v>726</v>
      </c>
      <c r="B30" s="972">
        <v>25</v>
      </c>
      <c r="C30" s="1170" t="s">
        <v>13911</v>
      </c>
      <c r="D30" s="996">
        <v>25</v>
      </c>
      <c r="E30" s="1170" t="s">
        <v>13911</v>
      </c>
      <c r="F30" s="1229">
        <v>2</v>
      </c>
      <c r="G30" s="969">
        <f t="shared" si="0"/>
        <v>1.494744458598726</v>
      </c>
      <c r="H30" s="1236">
        <v>1</v>
      </c>
      <c r="I30" s="1235" t="str">
        <f t="shared" si="1"/>
        <v>25252</v>
      </c>
      <c r="J30" s="1151">
        <v>2.2400000000000002</v>
      </c>
      <c r="K30" s="1151">
        <v>1.47</v>
      </c>
      <c r="L30" s="1228">
        <v>2.8899999999999997</v>
      </c>
      <c r="M30" s="1228">
        <f t="shared" si="2"/>
        <v>4.3599999999999994</v>
      </c>
      <c r="N30" s="1228">
        <v>0.4</v>
      </c>
      <c r="O30" s="1228">
        <f t="shared" si="3"/>
        <v>4.76</v>
      </c>
      <c r="P30" s="1227">
        <v>1.2830400000000002</v>
      </c>
      <c r="Q30" s="1220">
        <v>4.1817600000000006</v>
      </c>
      <c r="R30" s="1226"/>
      <c r="S30" s="1168">
        <f t="shared" si="4"/>
        <v>4.0657049273885351</v>
      </c>
      <c r="T30" s="1270">
        <f t="shared" si="5"/>
        <v>5.3487449273885357</v>
      </c>
      <c r="U30" s="1224">
        <f t="shared" si="6"/>
        <v>8.2474649273885348</v>
      </c>
      <c r="V30" s="1164">
        <f>((H30*(1-$V$2)+M30+$V$3)*G30*$S$6)*$AD$9</f>
        <v>7.2345631796178331</v>
      </c>
      <c r="W30" s="1223">
        <f>V30+P30*$AD$9</f>
        <v>8.5176031796178329</v>
      </c>
      <c r="X30" s="1163">
        <f>V30+(Q30*$AD$9)</f>
        <v>11.416323179617834</v>
      </c>
      <c r="Y30" s="1161">
        <f>((H30*(1-$Y$2)+O30+$Y$3)*G30*$S$6)*$AD$9</f>
        <v>7.8623558522292978</v>
      </c>
      <c r="Z30" s="1244">
        <f>Y30+P30*$AD$9</f>
        <v>9.1453958522292975</v>
      </c>
      <c r="AA30" s="1160">
        <f>Y30+(Q30*$AD$9)</f>
        <v>12.044115852229298</v>
      </c>
      <c r="AB30" s="962">
        <f t="shared" si="7"/>
        <v>1085.184476942675</v>
      </c>
    </row>
    <row r="31" spans="1:28" s="1035" customFormat="1" ht="16.5" customHeight="1">
      <c r="A31" s="1245">
        <v>486</v>
      </c>
      <c r="B31" s="972">
        <v>25</v>
      </c>
      <c r="C31" s="1170" t="s">
        <v>13911</v>
      </c>
      <c r="D31" s="996">
        <v>25</v>
      </c>
      <c r="E31" s="1170" t="s">
        <v>13911</v>
      </c>
      <c r="F31" s="1276">
        <v>2.5</v>
      </c>
      <c r="G31" s="969">
        <f t="shared" si="0"/>
        <v>1.8371305732484073</v>
      </c>
      <c r="H31" s="1236">
        <v>1</v>
      </c>
      <c r="I31" s="1235" t="str">
        <f t="shared" si="1"/>
        <v>25252,5</v>
      </c>
      <c r="J31" s="1151">
        <v>2.35</v>
      </c>
      <c r="K31" s="1151">
        <v>1.2</v>
      </c>
      <c r="L31" s="1228">
        <v>3.15</v>
      </c>
      <c r="M31" s="1228">
        <f t="shared" si="2"/>
        <v>4.3499999999999996</v>
      </c>
      <c r="N31" s="1228">
        <v>0.4</v>
      </c>
      <c r="O31" s="1228">
        <f t="shared" si="3"/>
        <v>4.75</v>
      </c>
      <c r="P31" s="1227">
        <v>1.52</v>
      </c>
      <c r="Q31" s="1220">
        <v>6.77</v>
      </c>
      <c r="R31" s="1226"/>
      <c r="S31" s="1168">
        <f t="shared" si="4"/>
        <v>5.1990795222929931</v>
      </c>
      <c r="T31" s="1270">
        <f t="shared" si="5"/>
        <v>6.7190795222929935</v>
      </c>
      <c r="U31" s="1224">
        <f t="shared" si="6"/>
        <v>11.969079522292994</v>
      </c>
      <c r="V31" s="1164"/>
      <c r="W31" s="1223"/>
      <c r="X31" s="1163"/>
      <c r="Y31" s="1161"/>
      <c r="Z31" s="1244"/>
      <c r="AA31" s="1160"/>
      <c r="AB31" s="962">
        <f t="shared" si="7"/>
        <v>892.84545859872594</v>
      </c>
    </row>
    <row r="32" spans="1:28" s="1035" customFormat="1" ht="16.5" customHeight="1" thickBot="1">
      <c r="A32" s="1335">
        <v>486</v>
      </c>
      <c r="B32" s="961">
        <v>25</v>
      </c>
      <c r="C32" s="1156" t="s">
        <v>13911</v>
      </c>
      <c r="D32" s="980">
        <v>25</v>
      </c>
      <c r="E32" s="1156" t="s">
        <v>13911</v>
      </c>
      <c r="F32" s="1248">
        <v>3</v>
      </c>
      <c r="G32" s="958">
        <f t="shared" si="0"/>
        <v>2.1669966878980889</v>
      </c>
      <c r="H32" s="1236">
        <v>1</v>
      </c>
      <c r="I32" s="1235" t="str">
        <f t="shared" si="1"/>
        <v>25253</v>
      </c>
      <c r="J32" s="1151">
        <v>2.2999999999999998</v>
      </c>
      <c r="K32" s="1151">
        <v>1.2000000000000002</v>
      </c>
      <c r="L32" s="1228">
        <v>3.0029999999999997</v>
      </c>
      <c r="M32" s="1228">
        <f t="shared" si="2"/>
        <v>4.2029999999999994</v>
      </c>
      <c r="N32" s="1228">
        <v>0.4</v>
      </c>
      <c r="O32" s="1228">
        <f t="shared" si="3"/>
        <v>4.6029999999999998</v>
      </c>
      <c r="P32" s="1227">
        <v>1.5206400000000002</v>
      </c>
      <c r="Q32" s="1220">
        <v>6.7716000000000012</v>
      </c>
      <c r="R32" s="1226"/>
      <c r="S32" s="1146">
        <f t="shared" si="4"/>
        <v>6.0242507923566864</v>
      </c>
      <c r="T32" s="1275">
        <f t="shared" si="5"/>
        <v>7.5448907923566866</v>
      </c>
      <c r="U32" s="1241">
        <f t="shared" si="6"/>
        <v>12.795850792356688</v>
      </c>
      <c r="V32" s="1164"/>
      <c r="W32" s="1223"/>
      <c r="X32" s="1163"/>
      <c r="Y32" s="1161"/>
      <c r="Z32" s="1244"/>
      <c r="AA32" s="1160"/>
      <c r="AB32" s="944">
        <f t="shared" si="7"/>
        <v>1053.1603903184712</v>
      </c>
    </row>
    <row r="33" spans="1:29" s="1035" customFormat="1" ht="16.5" customHeight="1">
      <c r="A33" s="1334">
        <v>600</v>
      </c>
      <c r="B33" s="974">
        <v>30</v>
      </c>
      <c r="C33" s="1191" t="s">
        <v>13911</v>
      </c>
      <c r="D33" s="992">
        <v>30</v>
      </c>
      <c r="E33" s="1191" t="s">
        <v>13911</v>
      </c>
      <c r="F33" s="1237">
        <v>1</v>
      </c>
      <c r="G33" s="989">
        <f t="shared" si="0"/>
        <v>0.93190267515923553</v>
      </c>
      <c r="H33" s="1236">
        <v>1</v>
      </c>
      <c r="I33" s="1235" t="str">
        <f t="shared" si="1"/>
        <v>30301</v>
      </c>
      <c r="J33" s="1151">
        <v>2.52</v>
      </c>
      <c r="K33" s="1151">
        <v>1.2000000000000002</v>
      </c>
      <c r="L33" s="1228">
        <v>3.3200000000000003</v>
      </c>
      <c r="M33" s="1228">
        <f t="shared" si="2"/>
        <v>4.5200000000000005</v>
      </c>
      <c r="N33" s="1228">
        <v>0.4</v>
      </c>
      <c r="O33" s="1228">
        <f t="shared" si="3"/>
        <v>4.9200000000000008</v>
      </c>
      <c r="P33" s="1227">
        <v>1.1167200000000002</v>
      </c>
      <c r="Q33" s="1220">
        <v>3.6115200000000005</v>
      </c>
      <c r="R33" s="1226"/>
      <c r="S33" s="1168">
        <f t="shared" si="4"/>
        <v>2.7957080254777065</v>
      </c>
      <c r="T33" s="1270">
        <f t="shared" si="5"/>
        <v>3.9124280254777064</v>
      </c>
      <c r="U33" s="1224">
        <f t="shared" si="6"/>
        <v>6.407228025477707</v>
      </c>
      <c r="V33" s="1179"/>
      <c r="W33" s="1232"/>
      <c r="X33" s="1178"/>
      <c r="Y33" s="1176"/>
      <c r="Z33" s="1231"/>
      <c r="AA33" s="1175"/>
      <c r="AB33" s="981">
        <f t="shared" si="7"/>
        <v>559.14160509554131</v>
      </c>
    </row>
    <row r="34" spans="1:29" s="1035" customFormat="1" ht="16.5" customHeight="1">
      <c r="A34" s="1230">
        <v>600</v>
      </c>
      <c r="B34" s="972">
        <v>30</v>
      </c>
      <c r="C34" s="1170" t="s">
        <v>13911</v>
      </c>
      <c r="D34" s="996">
        <v>30</v>
      </c>
      <c r="E34" s="1170" t="s">
        <v>13911</v>
      </c>
      <c r="F34" s="1276">
        <v>1.2</v>
      </c>
      <c r="G34" s="969">
        <f t="shared" si="0"/>
        <v>1.1122736101910826</v>
      </c>
      <c r="H34" s="1236">
        <v>1</v>
      </c>
      <c r="I34" s="1235" t="str">
        <f t="shared" si="1"/>
        <v>30301,2</v>
      </c>
      <c r="J34" s="1151">
        <v>2.46</v>
      </c>
      <c r="K34" s="1151">
        <v>1.2000000000000002</v>
      </c>
      <c r="L34" s="1228">
        <v>3.26</v>
      </c>
      <c r="M34" s="1228">
        <f t="shared" si="2"/>
        <v>4.46</v>
      </c>
      <c r="N34" s="1228">
        <v>0.4</v>
      </c>
      <c r="O34" s="1228">
        <f t="shared" si="3"/>
        <v>4.8600000000000003</v>
      </c>
      <c r="P34" s="1227">
        <v>1.1167200000000002</v>
      </c>
      <c r="Q34" s="1220">
        <v>3.6115200000000005</v>
      </c>
      <c r="R34" s="1226"/>
      <c r="S34" s="1168">
        <f t="shared" si="4"/>
        <v>3.2700844139617828</v>
      </c>
      <c r="T34" s="1270">
        <f t="shared" si="5"/>
        <v>4.3868044139617828</v>
      </c>
      <c r="U34" s="1224">
        <f t="shared" si="6"/>
        <v>6.8816044139617834</v>
      </c>
      <c r="V34" s="1164"/>
      <c r="W34" s="1267"/>
      <c r="X34" s="1163"/>
      <c r="Y34" s="1161"/>
      <c r="Z34" s="1244"/>
      <c r="AA34" s="1160"/>
      <c r="AB34" s="962">
        <f t="shared" si="7"/>
        <v>667.36416611464961</v>
      </c>
    </row>
    <row r="35" spans="1:29" s="1035" customFormat="1" ht="16.5" customHeight="1">
      <c r="A35" s="1230">
        <v>600</v>
      </c>
      <c r="B35" s="972">
        <v>30</v>
      </c>
      <c r="C35" s="1170" t="s">
        <v>13911</v>
      </c>
      <c r="D35" s="996">
        <v>30</v>
      </c>
      <c r="E35" s="1170" t="s">
        <v>13911</v>
      </c>
      <c r="F35" s="1276">
        <v>1.5</v>
      </c>
      <c r="G35" s="969">
        <f t="shared" si="0"/>
        <v>1.3790740127388532</v>
      </c>
      <c r="H35" s="1236">
        <v>1</v>
      </c>
      <c r="I35" s="1235" t="str">
        <f t="shared" si="1"/>
        <v>30301,5</v>
      </c>
      <c r="J35" s="1151">
        <v>2.41</v>
      </c>
      <c r="K35" s="1151">
        <v>1.2000000000000002</v>
      </c>
      <c r="L35" s="1228">
        <v>3.21</v>
      </c>
      <c r="M35" s="1228">
        <f t="shared" si="2"/>
        <v>4.41</v>
      </c>
      <c r="N35" s="1228">
        <v>0.4</v>
      </c>
      <c r="O35" s="1228">
        <f t="shared" si="3"/>
        <v>4.8100000000000005</v>
      </c>
      <c r="P35" s="1227">
        <v>1.1167200000000002</v>
      </c>
      <c r="Q35" s="1220">
        <v>3.6115200000000005</v>
      </c>
      <c r="R35" s="1226"/>
      <c r="S35" s="1168">
        <f t="shared" si="4"/>
        <v>3.9855238968152862</v>
      </c>
      <c r="T35" s="1270">
        <f t="shared" si="5"/>
        <v>5.1022438968152866</v>
      </c>
      <c r="U35" s="1224">
        <f t="shared" si="6"/>
        <v>7.5970438968152862</v>
      </c>
      <c r="V35" s="1164">
        <f>((H35*(1-$V$2)+M35+$V$3)*G35*$S$6)*$AD$9</f>
        <v>6.7436719222929931</v>
      </c>
      <c r="W35" s="1267">
        <f>V35+P35*$AD$9</f>
        <v>7.860391922292993</v>
      </c>
      <c r="X35" s="1163">
        <f>V35+(Q35*$AD$9)</f>
        <v>10.355191922292994</v>
      </c>
      <c r="Y35" s="1161"/>
      <c r="Z35" s="1244"/>
      <c r="AA35" s="1160"/>
      <c r="AB35" s="962">
        <f t="shared" si="7"/>
        <v>827.44440764331193</v>
      </c>
    </row>
    <row r="36" spans="1:29" s="1035" customFormat="1" ht="16.5" customHeight="1">
      <c r="A36" s="1230">
        <v>600</v>
      </c>
      <c r="B36" s="972">
        <v>30</v>
      </c>
      <c r="C36" s="1170" t="s">
        <v>13911</v>
      </c>
      <c r="D36" s="996">
        <v>30</v>
      </c>
      <c r="E36" s="1170" t="s">
        <v>13911</v>
      </c>
      <c r="F36" s="1229">
        <v>2</v>
      </c>
      <c r="G36" s="969">
        <f t="shared" si="0"/>
        <v>1.8137253503184712</v>
      </c>
      <c r="H36" s="1236">
        <v>1</v>
      </c>
      <c r="I36" s="1235" t="str">
        <f t="shared" si="1"/>
        <v>30302</v>
      </c>
      <c r="J36" s="1151">
        <v>2.1399999999999997</v>
      </c>
      <c r="K36" s="1151">
        <v>1.47</v>
      </c>
      <c r="L36" s="1228">
        <v>2.79</v>
      </c>
      <c r="M36" s="1228">
        <f t="shared" si="2"/>
        <v>4.26</v>
      </c>
      <c r="N36" s="1228">
        <v>0.4</v>
      </c>
      <c r="O36" s="1228">
        <f t="shared" si="3"/>
        <v>4.66</v>
      </c>
      <c r="P36" s="1227">
        <v>1.2830400000000002</v>
      </c>
      <c r="Q36" s="1220">
        <v>5.0133600000000005</v>
      </c>
      <c r="R36" s="1226"/>
      <c r="S36" s="1168">
        <f t="shared" si="4"/>
        <v>4.7519604178343942</v>
      </c>
      <c r="T36" s="1270">
        <f t="shared" si="5"/>
        <v>6.0350004178343948</v>
      </c>
      <c r="U36" s="1224">
        <f t="shared" si="6"/>
        <v>9.7653204178343955</v>
      </c>
      <c r="V36" s="1164">
        <f>((H36*(1-$V$2)+M36+$V$3)*G36*$S$6)*$AD$9</f>
        <v>8.5970581605095528</v>
      </c>
      <c r="W36" s="1267">
        <f>V36+P36*$AD$9</f>
        <v>9.8800981605095526</v>
      </c>
      <c r="X36" s="1163">
        <f>V36+(Q36*$AD$9)</f>
        <v>13.610418160509553</v>
      </c>
      <c r="Y36" s="1161">
        <f>((H36*(1-$Y$2)+O36+$Y$3)*G36*$S$6)*$AD$9</f>
        <v>9.3588228076433122</v>
      </c>
      <c r="Z36" s="1244">
        <f>Y36+P36*$AD$9</f>
        <v>10.641862807643312</v>
      </c>
      <c r="AA36" s="1160">
        <f>Y36+(Q36*$AD$9)</f>
        <v>14.372182807643313</v>
      </c>
      <c r="AB36" s="962">
        <f t="shared" si="7"/>
        <v>1088.2352101910826</v>
      </c>
    </row>
    <row r="37" spans="1:29" s="1035" customFormat="1" ht="16.5" customHeight="1">
      <c r="A37" s="1230">
        <v>384</v>
      </c>
      <c r="B37" s="972">
        <v>30</v>
      </c>
      <c r="C37" s="1170" t="s">
        <v>13911</v>
      </c>
      <c r="D37" s="996">
        <v>30</v>
      </c>
      <c r="E37" s="1170" t="s">
        <v>13911</v>
      </c>
      <c r="F37" s="1276">
        <v>2.5</v>
      </c>
      <c r="G37" s="969">
        <f t="shared" si="0"/>
        <v>2.2358566878980888</v>
      </c>
      <c r="H37" s="1236">
        <v>1</v>
      </c>
      <c r="I37" s="1235" t="str">
        <f t="shared" si="1"/>
        <v>30302,5</v>
      </c>
      <c r="J37" s="1151">
        <v>2.16</v>
      </c>
      <c r="K37" s="1151">
        <v>1.3</v>
      </c>
      <c r="L37" s="1228">
        <v>2.7610000000000001</v>
      </c>
      <c r="M37" s="1228">
        <f t="shared" si="2"/>
        <v>4.0609999999999999</v>
      </c>
      <c r="N37" s="1228">
        <v>0.4</v>
      </c>
      <c r="O37" s="1228">
        <f t="shared" si="3"/>
        <v>4.4610000000000003</v>
      </c>
      <c r="P37" s="1227">
        <v>1.4612400000000001</v>
      </c>
      <c r="Q37" s="1220">
        <v>7.7814000000000005</v>
      </c>
      <c r="R37" s="1226"/>
      <c r="S37" s="1168">
        <f t="shared" si="4"/>
        <v>5.9026616560509551</v>
      </c>
      <c r="T37" s="1270">
        <f t="shared" si="5"/>
        <v>7.3639016560509551</v>
      </c>
      <c r="U37" s="1224">
        <f t="shared" si="6"/>
        <v>13.684061656050956</v>
      </c>
      <c r="V37" s="1164">
        <f>((H37*(1-$V$2)+M37+$V$3)*G37*$S$6)*$AD$9</f>
        <v>10.153025219745222</v>
      </c>
      <c r="W37" s="1267">
        <f>V37+P37*$AD$9</f>
        <v>11.614265219745223</v>
      </c>
      <c r="X37" s="1163">
        <f>V37+(Q37*$AD$9)</f>
        <v>17.934425219745222</v>
      </c>
      <c r="Y37" s="1161"/>
      <c r="Z37" s="1244"/>
      <c r="AA37" s="1160"/>
      <c r="AB37" s="962">
        <f t="shared" si="7"/>
        <v>858.56896815286609</v>
      </c>
    </row>
    <row r="38" spans="1:29" s="1035" customFormat="1" ht="16.5" customHeight="1" thickBot="1">
      <c r="A38" s="1262">
        <v>384</v>
      </c>
      <c r="B38" s="961">
        <v>30</v>
      </c>
      <c r="C38" s="1156" t="s">
        <v>13911</v>
      </c>
      <c r="D38" s="980">
        <v>30</v>
      </c>
      <c r="E38" s="1156" t="s">
        <v>13911</v>
      </c>
      <c r="F38" s="1248">
        <v>3</v>
      </c>
      <c r="G38" s="958">
        <f t="shared" si="0"/>
        <v>2.6454680254777063</v>
      </c>
      <c r="H38" s="1236">
        <v>1</v>
      </c>
      <c r="I38" s="1235" t="str">
        <f t="shared" si="1"/>
        <v>30303</v>
      </c>
      <c r="J38" s="1151">
        <v>2.13</v>
      </c>
      <c r="K38" s="1151">
        <v>1.2000000000000002</v>
      </c>
      <c r="L38" s="1228">
        <v>2.8329999999999997</v>
      </c>
      <c r="M38" s="1228">
        <f t="shared" si="2"/>
        <v>4.0329999999999995</v>
      </c>
      <c r="N38" s="1228">
        <v>0.4</v>
      </c>
      <c r="O38" s="1228">
        <f t="shared" si="3"/>
        <v>4.4329999999999998</v>
      </c>
      <c r="P38" s="1227">
        <v>1.6156800000000002</v>
      </c>
      <c r="Q38" s="1220">
        <v>8.1259200000000007</v>
      </c>
      <c r="R38" s="1226"/>
      <c r="S38" s="1168">
        <f t="shared" si="4"/>
        <v>6.9046715464968136</v>
      </c>
      <c r="T38" s="1275">
        <f t="shared" si="5"/>
        <v>8.5203515464968138</v>
      </c>
      <c r="U38" s="1241">
        <f t="shared" si="6"/>
        <v>15.030591546496815</v>
      </c>
      <c r="V38" s="1164">
        <f>((H38*(1-$V$2)+M38+$V$3)*G38*$S$6)*$AD$9</f>
        <v>11.938997198980889</v>
      </c>
      <c r="W38" s="1265">
        <f>V38+P38*$AD$9</f>
        <v>13.55467719898089</v>
      </c>
      <c r="X38" s="1141">
        <f>V38+(Q38*$AD$9)</f>
        <v>20.06491719898089</v>
      </c>
      <c r="Y38" s="1161">
        <f>((H38*(1-$Y$2)+O38+$Y$3)*G38*$S$6)*$AD$9</f>
        <v>13.050093769681524</v>
      </c>
      <c r="Z38" s="1244">
        <f>Y38+P38*$AD$9</f>
        <v>14.665773769681525</v>
      </c>
      <c r="AA38" s="1160">
        <f>Y38+(Q38*$AD$9)</f>
        <v>21.176013769681525</v>
      </c>
      <c r="AB38" s="944">
        <f t="shared" si="7"/>
        <v>1015.8597217834392</v>
      </c>
    </row>
    <row r="39" spans="1:29" s="1035" customFormat="1" ht="16.5" customHeight="1">
      <c r="A39" s="1245">
        <v>600</v>
      </c>
      <c r="B39" s="974">
        <v>35</v>
      </c>
      <c r="C39" s="1191" t="s">
        <v>13911</v>
      </c>
      <c r="D39" s="992">
        <v>35</v>
      </c>
      <c r="E39" s="1191" t="s">
        <v>13911</v>
      </c>
      <c r="F39" s="1237">
        <v>1</v>
      </c>
      <c r="G39" s="989">
        <f t="shared" si="0"/>
        <v>1.0913931210191081</v>
      </c>
      <c r="H39" s="1236">
        <v>1</v>
      </c>
      <c r="I39" s="1235" t="str">
        <f t="shared" si="1"/>
        <v>35351</v>
      </c>
      <c r="J39" s="1151">
        <v>2.58</v>
      </c>
      <c r="K39" s="1151">
        <v>1.2000000000000002</v>
      </c>
      <c r="L39" s="1228">
        <v>3.38</v>
      </c>
      <c r="M39" s="1228">
        <f t="shared" si="2"/>
        <v>4.58</v>
      </c>
      <c r="N39" s="1228">
        <v>0.4</v>
      </c>
      <c r="O39" s="1228">
        <f t="shared" si="3"/>
        <v>4.9800000000000004</v>
      </c>
      <c r="P39" s="1227">
        <v>1.3068000000000002</v>
      </c>
      <c r="Q39" s="1220">
        <v>4.2174000000000005</v>
      </c>
      <c r="R39" s="1226"/>
      <c r="S39" s="1183">
        <f t="shared" si="4"/>
        <v>3.3396629503184707</v>
      </c>
      <c r="T39" s="1271">
        <f t="shared" si="5"/>
        <v>4.6464629503184707</v>
      </c>
      <c r="U39" s="1233">
        <f t="shared" si="6"/>
        <v>7.5570629503184712</v>
      </c>
      <c r="V39" s="1179"/>
      <c r="W39" s="1269"/>
      <c r="X39" s="1178"/>
      <c r="Y39" s="1176"/>
      <c r="Z39" s="1273"/>
      <c r="AA39" s="1175"/>
      <c r="AB39" s="981">
        <f t="shared" si="7"/>
        <v>654.83587261146488</v>
      </c>
    </row>
    <row r="40" spans="1:29" s="1035" customFormat="1" ht="16.5" customHeight="1">
      <c r="A40" s="1245">
        <v>600</v>
      </c>
      <c r="B40" s="972">
        <v>35</v>
      </c>
      <c r="C40" s="1170" t="s">
        <v>13911</v>
      </c>
      <c r="D40" s="996">
        <v>35</v>
      </c>
      <c r="E40" s="1170" t="s">
        <v>13911</v>
      </c>
      <c r="F40" s="1276">
        <v>1.2</v>
      </c>
      <c r="G40" s="969">
        <f t="shared" si="0"/>
        <v>1.3036621452229296</v>
      </c>
      <c r="H40" s="1236">
        <v>1</v>
      </c>
      <c r="I40" s="1235" t="str">
        <f t="shared" si="1"/>
        <v>35351,2</v>
      </c>
      <c r="J40" s="1151">
        <v>2.4900000000000002</v>
      </c>
      <c r="K40" s="1151">
        <v>1.2000000000000002</v>
      </c>
      <c r="L40" s="1228">
        <v>3.2900000000000005</v>
      </c>
      <c r="M40" s="1228">
        <f t="shared" si="2"/>
        <v>4.49</v>
      </c>
      <c r="N40" s="1228">
        <v>0.4</v>
      </c>
      <c r="O40" s="1228">
        <f t="shared" si="3"/>
        <v>4.8900000000000006</v>
      </c>
      <c r="P40" s="1227">
        <v>1.3068000000000002</v>
      </c>
      <c r="Q40" s="1220">
        <v>4.2174000000000005</v>
      </c>
      <c r="R40" s="1226"/>
      <c r="S40" s="1168">
        <f t="shared" si="4"/>
        <v>3.8718765713121011</v>
      </c>
      <c r="T40" s="1270">
        <f t="shared" si="5"/>
        <v>5.178676571312101</v>
      </c>
      <c r="U40" s="1224">
        <f t="shared" si="6"/>
        <v>8.0892765713121015</v>
      </c>
      <c r="V40" s="1164"/>
      <c r="W40" s="1267"/>
      <c r="X40" s="1163"/>
      <c r="Y40" s="1161"/>
      <c r="Z40" s="1244"/>
      <c r="AA40" s="1160"/>
      <c r="AB40" s="962">
        <f t="shared" si="7"/>
        <v>782.19728713375775</v>
      </c>
    </row>
    <row r="41" spans="1:29" s="1035" customFormat="1" ht="16.5" customHeight="1">
      <c r="A41" s="1245">
        <v>600</v>
      </c>
      <c r="B41" s="972">
        <v>35</v>
      </c>
      <c r="C41" s="1170" t="s">
        <v>13911</v>
      </c>
      <c r="D41" s="996">
        <v>35</v>
      </c>
      <c r="E41" s="1170" t="s">
        <v>13911</v>
      </c>
      <c r="F41" s="1276">
        <v>1.5</v>
      </c>
      <c r="G41" s="969">
        <f t="shared" si="0"/>
        <v>1.6183096815286622</v>
      </c>
      <c r="H41" s="1236">
        <v>1</v>
      </c>
      <c r="I41" s="1235" t="str">
        <f t="shared" si="1"/>
        <v>35351,5</v>
      </c>
      <c r="J41" s="1151">
        <v>2.4200000000000004</v>
      </c>
      <c r="K41" s="1151">
        <v>1.2000000000000002</v>
      </c>
      <c r="L41" s="1228">
        <v>3.22</v>
      </c>
      <c r="M41" s="1228">
        <f t="shared" si="2"/>
        <v>4.42</v>
      </c>
      <c r="N41" s="1228">
        <v>0.4</v>
      </c>
      <c r="O41" s="1228">
        <f t="shared" si="3"/>
        <v>4.82</v>
      </c>
      <c r="P41" s="1227">
        <v>1.3186800000000003</v>
      </c>
      <c r="Q41" s="1220">
        <v>4.2174000000000005</v>
      </c>
      <c r="R41" s="1226"/>
      <c r="S41" s="1168">
        <f t="shared" si="4"/>
        <v>4.6930980764331212</v>
      </c>
      <c r="T41" s="1270">
        <f t="shared" si="5"/>
        <v>6.0117780764331217</v>
      </c>
      <c r="U41" s="1224">
        <f t="shared" si="6"/>
        <v>8.9104980764331216</v>
      </c>
      <c r="V41" s="1164">
        <f>((H41*(1-$V$2)+M41+$V$3)*G41*$S$6)*$AD$9</f>
        <v>7.9297174394904451</v>
      </c>
      <c r="W41" s="1267">
        <f>V41+P41*$AD$9</f>
        <v>9.2483974394904447</v>
      </c>
      <c r="X41" s="1163">
        <f>V41+(Q41*$AD$9)</f>
        <v>12.147117439490446</v>
      </c>
      <c r="Y41" s="1161"/>
      <c r="Z41" s="1244"/>
      <c r="AA41" s="1160"/>
      <c r="AB41" s="962">
        <f t="shared" si="7"/>
        <v>970.98580891719735</v>
      </c>
    </row>
    <row r="42" spans="1:29" s="1035" customFormat="1" ht="16.5" customHeight="1">
      <c r="A42" s="1245">
        <v>432</v>
      </c>
      <c r="B42" s="972">
        <v>35</v>
      </c>
      <c r="C42" s="1170" t="s">
        <v>13911</v>
      </c>
      <c r="D42" s="996">
        <v>35</v>
      </c>
      <c r="E42" s="1170" t="s">
        <v>13911</v>
      </c>
      <c r="F42" s="1229">
        <v>2</v>
      </c>
      <c r="G42" s="969">
        <f t="shared" si="0"/>
        <v>2.1327062420382163</v>
      </c>
      <c r="H42" s="1236">
        <v>1</v>
      </c>
      <c r="I42" s="1235" t="str">
        <f t="shared" si="1"/>
        <v>35352</v>
      </c>
      <c r="J42" s="1151">
        <v>2.15</v>
      </c>
      <c r="K42" s="1151">
        <v>1.47</v>
      </c>
      <c r="L42" s="1228">
        <v>2.8000000000000003</v>
      </c>
      <c r="M42" s="1228">
        <f t="shared" si="2"/>
        <v>4.2700000000000005</v>
      </c>
      <c r="N42" s="1228">
        <v>0.4</v>
      </c>
      <c r="O42" s="1228">
        <f t="shared" si="3"/>
        <v>4.6700000000000008</v>
      </c>
      <c r="P42" s="1227">
        <v>1.4256000000000002</v>
      </c>
      <c r="Q42" s="1220">
        <v>5.85684</v>
      </c>
      <c r="R42" s="1226"/>
      <c r="S42" s="1168">
        <f t="shared" si="4"/>
        <v>5.6090174165605085</v>
      </c>
      <c r="T42" s="1270">
        <f t="shared" si="5"/>
        <v>7.0346174165605087</v>
      </c>
      <c r="U42" s="1224">
        <f t="shared" si="6"/>
        <v>11.465857416560508</v>
      </c>
      <c r="V42" s="1164">
        <f>((H42*(1-$V$2)+M42+$V$3)*G42*$S$6)*$AD$9</f>
        <v>10.130354649681527</v>
      </c>
      <c r="W42" s="1267">
        <f>V42+P42*$AD$9</f>
        <v>11.555954649681528</v>
      </c>
      <c r="X42" s="1163">
        <f>V42+(Q42*$AD$9)</f>
        <v>15.987194649681527</v>
      </c>
      <c r="Y42" s="1161">
        <f>((H42*(1-$Y$2)+O42+$Y$3)*G42*$S$6)*$AD$9</f>
        <v>11.026091271337581</v>
      </c>
      <c r="Z42" s="1244">
        <f>Y42+P42*$AD$9</f>
        <v>12.45169127133758</v>
      </c>
      <c r="AA42" s="1160">
        <f>Y42+(Q42*$AD$9)</f>
        <v>16.882931271337583</v>
      </c>
      <c r="AB42" s="962">
        <f t="shared" si="7"/>
        <v>921.32909656050947</v>
      </c>
    </row>
    <row r="43" spans="1:29" s="1035" customFormat="1" ht="16.5" customHeight="1">
      <c r="A43" s="1245">
        <v>294</v>
      </c>
      <c r="B43" s="972">
        <v>35</v>
      </c>
      <c r="C43" s="1170" t="s">
        <v>13911</v>
      </c>
      <c r="D43" s="996">
        <v>35</v>
      </c>
      <c r="E43" s="1170" t="s">
        <v>13911</v>
      </c>
      <c r="F43" s="1276">
        <v>2.5</v>
      </c>
      <c r="G43" s="969">
        <f t="shared" ref="G43:G74" si="8">(((B43*2+D43*2)/3.14)-F43)*F43*0.02504</f>
        <v>2.6345828025477704</v>
      </c>
      <c r="H43" s="1236">
        <v>1</v>
      </c>
      <c r="I43" s="1235" t="str">
        <f t="shared" ref="I43:I63" si="9">CONCATENATE(B43,D43,F43)</f>
        <v>35352,5</v>
      </c>
      <c r="J43" s="1151">
        <v>2.25</v>
      </c>
      <c r="K43" s="1151">
        <v>1.2</v>
      </c>
      <c r="L43" s="1228">
        <v>2.95</v>
      </c>
      <c r="M43" s="1228">
        <f t="shared" ref="M43:M63" si="10">K43+L43</f>
        <v>4.1500000000000004</v>
      </c>
      <c r="N43" s="1228">
        <v>0.4</v>
      </c>
      <c r="O43" s="1228">
        <f t="shared" ref="O43:O63" si="11">M43+N43</f>
        <v>4.5500000000000007</v>
      </c>
      <c r="P43" s="1227">
        <v>1.81</v>
      </c>
      <c r="Q43" s="1220">
        <v>9.48</v>
      </c>
      <c r="R43" s="1226"/>
      <c r="S43" s="1168">
        <f t="shared" ref="S43:S63" si="12">((H43*(1-$S$2)+J43+$S$3)*G43*$S$6)*$AD$9</f>
        <v>7.1924110509554131</v>
      </c>
      <c r="T43" s="1270">
        <f t="shared" ref="T43:T63" si="13">S43+(P43*$AD$9)</f>
        <v>9.0024110509554127</v>
      </c>
      <c r="U43" s="1224">
        <f t="shared" si="6"/>
        <v>16.672411050955414</v>
      </c>
      <c r="V43" s="1164">
        <f>((H43*(1-$V$2)+M43+$V$3)*G43*$S$6)*$AD$9</f>
        <v>12.198118375796179</v>
      </c>
      <c r="W43" s="1267">
        <f>V43+P43*$AD$9</f>
        <v>14.00811837579618</v>
      </c>
      <c r="X43" s="1163">
        <f>V43+(Q43*$AD$9)</f>
        <v>21.678118375796181</v>
      </c>
      <c r="Y43" s="1161"/>
      <c r="Z43" s="1244"/>
      <c r="AA43" s="1160"/>
      <c r="AB43" s="962">
        <f t="shared" ref="AB43:AB74" si="14">A43*G43</f>
        <v>774.56734394904447</v>
      </c>
    </row>
    <row r="44" spans="1:29" s="1035" customFormat="1" ht="16.5" customHeight="1" thickBot="1">
      <c r="A44" s="1243">
        <v>294</v>
      </c>
      <c r="B44" s="961">
        <v>35</v>
      </c>
      <c r="C44" s="1156" t="s">
        <v>13911</v>
      </c>
      <c r="D44" s="980">
        <v>35</v>
      </c>
      <c r="E44" s="1156" t="s">
        <v>13911</v>
      </c>
      <c r="F44" s="1248">
        <v>3</v>
      </c>
      <c r="G44" s="958">
        <f t="shared" si="8"/>
        <v>3.1239393630573242</v>
      </c>
      <c r="H44" s="1236">
        <v>1</v>
      </c>
      <c r="I44" s="1235" t="str">
        <f t="shared" si="9"/>
        <v>35353</v>
      </c>
      <c r="J44" s="1151">
        <v>2.19</v>
      </c>
      <c r="K44" s="1151">
        <v>1.2000000000000002</v>
      </c>
      <c r="L44" s="1228">
        <v>2.8879999999999999</v>
      </c>
      <c r="M44" s="1228">
        <f t="shared" si="10"/>
        <v>4.0880000000000001</v>
      </c>
      <c r="N44" s="1228">
        <v>0.4</v>
      </c>
      <c r="O44" s="1228">
        <f t="shared" si="11"/>
        <v>4.4880000000000004</v>
      </c>
      <c r="P44" s="1227">
        <v>1.8057600000000003</v>
      </c>
      <c r="Q44" s="1220">
        <v>9.480240000000002</v>
      </c>
      <c r="R44" s="1226"/>
      <c r="S44" s="1146">
        <f t="shared" si="12"/>
        <v>8.3409180993630549</v>
      </c>
      <c r="T44" s="1275">
        <f t="shared" si="13"/>
        <v>10.146678099363054</v>
      </c>
      <c r="U44" s="1241">
        <f t="shared" si="6"/>
        <v>17.821158099363057</v>
      </c>
      <c r="V44" s="1164">
        <f>((H44*(1-$V$2)+M44+$V$3)*G44*$S$6)*$AD$9</f>
        <v>14.270155010445857</v>
      </c>
      <c r="W44" s="1265">
        <f>V44+P44*$AD$9</f>
        <v>16.075915010445858</v>
      </c>
      <c r="X44" s="1141">
        <f>V44+(Q44*$AD$9)</f>
        <v>23.750395010445857</v>
      </c>
      <c r="Y44" s="1161">
        <f>((H44*(1-$Y$2)+O44+$Y$3)*G44*$S$6)*$AD$9</f>
        <v>15.582209542929935</v>
      </c>
      <c r="Z44" s="1244">
        <f>Y44+P44*$AD$9</f>
        <v>17.387969542929934</v>
      </c>
      <c r="AA44" s="1160">
        <f>Y44+(Q44*$AD$9)</f>
        <v>25.062449542929937</v>
      </c>
      <c r="AB44" s="944">
        <f t="shared" si="14"/>
        <v>918.43817273885327</v>
      </c>
    </row>
    <row r="45" spans="1:29" s="1035" customFormat="1" ht="16.5" customHeight="1">
      <c r="A45" s="1230">
        <v>540</v>
      </c>
      <c r="B45" s="974">
        <v>40</v>
      </c>
      <c r="C45" s="1191" t="s">
        <v>13911</v>
      </c>
      <c r="D45" s="992">
        <v>40</v>
      </c>
      <c r="E45" s="1191" t="s">
        <v>13911</v>
      </c>
      <c r="F45" s="1237">
        <v>1</v>
      </c>
      <c r="G45" s="989">
        <f t="shared" si="8"/>
        <v>1.2508835668789808</v>
      </c>
      <c r="H45" s="1236">
        <v>1</v>
      </c>
      <c r="I45" s="1235" t="str">
        <f t="shared" si="9"/>
        <v>40401</v>
      </c>
      <c r="J45" s="1151">
        <v>2.64</v>
      </c>
      <c r="K45" s="1151">
        <v>1.2000000000000002</v>
      </c>
      <c r="L45" s="1228">
        <v>3.44</v>
      </c>
      <c r="M45" s="1228">
        <f t="shared" si="10"/>
        <v>4.6400000000000006</v>
      </c>
      <c r="N45" s="1228">
        <v>0.4</v>
      </c>
      <c r="O45" s="1228">
        <f t="shared" si="11"/>
        <v>5.0400000000000009</v>
      </c>
      <c r="P45" s="1227">
        <v>1.5087600000000003</v>
      </c>
      <c r="Q45" s="1220">
        <v>4.8113999999999999</v>
      </c>
      <c r="R45" s="1281"/>
      <c r="S45" s="1168">
        <f t="shared" si="12"/>
        <v>3.9027567286624203</v>
      </c>
      <c r="T45" s="1271">
        <f t="shared" si="13"/>
        <v>5.4115167286624208</v>
      </c>
      <c r="U45" s="1233">
        <f t="shared" si="6"/>
        <v>8.7141567286624202</v>
      </c>
      <c r="V45" s="1179"/>
      <c r="W45" s="1232"/>
      <c r="X45" s="1178"/>
      <c r="Y45" s="1177"/>
      <c r="Z45" s="1231"/>
      <c r="AA45" s="1175"/>
      <c r="AB45" s="981">
        <f t="shared" si="14"/>
        <v>675.47712611464965</v>
      </c>
      <c r="AC45" s="1333"/>
    </row>
    <row r="46" spans="1:29" s="1035" customFormat="1" ht="16.5" customHeight="1">
      <c r="A46" s="1230">
        <v>540</v>
      </c>
      <c r="B46" s="972">
        <v>40</v>
      </c>
      <c r="C46" s="1170" t="s">
        <v>13911</v>
      </c>
      <c r="D46" s="996">
        <v>40</v>
      </c>
      <c r="E46" s="1170" t="s">
        <v>13911</v>
      </c>
      <c r="F46" s="1276">
        <v>1.2</v>
      </c>
      <c r="G46" s="969">
        <f t="shared" si="8"/>
        <v>1.4950506802547767</v>
      </c>
      <c r="H46" s="1236">
        <v>1</v>
      </c>
      <c r="I46" s="1235" t="str">
        <f t="shared" si="9"/>
        <v>40401,2</v>
      </c>
      <c r="J46" s="1151">
        <v>2.4400000000000004</v>
      </c>
      <c r="K46" s="1151">
        <v>1.2000000000000002</v>
      </c>
      <c r="L46" s="1228">
        <v>3.2400000000000007</v>
      </c>
      <c r="M46" s="1228">
        <f t="shared" si="10"/>
        <v>4.4400000000000013</v>
      </c>
      <c r="N46" s="1228">
        <v>0.4</v>
      </c>
      <c r="O46" s="1228">
        <f t="shared" si="11"/>
        <v>4.8400000000000016</v>
      </c>
      <c r="P46" s="1227">
        <v>1.5087600000000003</v>
      </c>
      <c r="Q46" s="1220">
        <v>4.8113999999999999</v>
      </c>
      <c r="R46" s="1281"/>
      <c r="S46" s="1168">
        <f t="shared" si="12"/>
        <v>4.3655479863439481</v>
      </c>
      <c r="T46" s="1270">
        <f t="shared" si="13"/>
        <v>5.8743079863439487</v>
      </c>
      <c r="U46" s="1224">
        <f t="shared" si="6"/>
        <v>9.1769479863439472</v>
      </c>
      <c r="V46" s="1164"/>
      <c r="W46" s="1223"/>
      <c r="X46" s="1163"/>
      <c r="Y46" s="1162"/>
      <c r="Z46" s="1222"/>
      <c r="AA46" s="1160"/>
      <c r="AB46" s="962">
        <f t="shared" si="14"/>
        <v>807.3273673375794</v>
      </c>
      <c r="AC46" s="1333"/>
    </row>
    <row r="47" spans="1:29" s="1035" customFormat="1" ht="16.5" customHeight="1">
      <c r="A47" s="1230">
        <v>540</v>
      </c>
      <c r="B47" s="972">
        <v>40</v>
      </c>
      <c r="C47" s="1170" t="s">
        <v>13911</v>
      </c>
      <c r="D47" s="996">
        <v>40</v>
      </c>
      <c r="E47" s="1170" t="s">
        <v>13911</v>
      </c>
      <c r="F47" s="1276">
        <v>1.5</v>
      </c>
      <c r="G47" s="969">
        <f t="shared" si="8"/>
        <v>1.8575453503184711</v>
      </c>
      <c r="H47" s="1236">
        <v>1</v>
      </c>
      <c r="I47" s="1235" t="str">
        <f t="shared" si="9"/>
        <v>40401,5</v>
      </c>
      <c r="J47" s="1151">
        <v>2.4000000000000004</v>
      </c>
      <c r="K47" s="1151">
        <v>1.2000000000000002</v>
      </c>
      <c r="L47" s="1228">
        <v>3.2</v>
      </c>
      <c r="M47" s="1228">
        <f t="shared" si="10"/>
        <v>4.4000000000000004</v>
      </c>
      <c r="N47" s="1228">
        <v>0.4</v>
      </c>
      <c r="O47" s="1228">
        <f t="shared" si="11"/>
        <v>4.8000000000000007</v>
      </c>
      <c r="P47" s="1227">
        <v>1.5087600000000003</v>
      </c>
      <c r="Q47" s="1220">
        <v>4.8113999999999999</v>
      </c>
      <c r="R47" s="1281"/>
      <c r="S47" s="1168">
        <f t="shared" si="12"/>
        <v>5.3497306089171976</v>
      </c>
      <c r="T47" s="1270">
        <f t="shared" si="13"/>
        <v>6.8584906089171982</v>
      </c>
      <c r="U47" s="1224">
        <f t="shared" si="6"/>
        <v>10.161130608917198</v>
      </c>
      <c r="V47" s="1164">
        <f>((H47*(1-$V$2)+M47+$V$3)*G47*$S$6)*$AD$9</f>
        <v>9.0648213095541408</v>
      </c>
      <c r="W47" s="1223">
        <f>V47+P47*$AD$9</f>
        <v>10.573581309554141</v>
      </c>
      <c r="X47" s="1163">
        <f>V47+(Q47*$AD$9)</f>
        <v>13.87622130955414</v>
      </c>
      <c r="Y47" s="1162">
        <f>((H47*(1-$Y$2)+O47+$Y$3)*G47*$S$6)*$AD$9</f>
        <v>9.844990356687898</v>
      </c>
      <c r="Z47" s="1244">
        <f>Y47+P47*$AD$9</f>
        <v>11.353750356687899</v>
      </c>
      <c r="AA47" s="1160">
        <f>Y47+(Q47*$AD$9)</f>
        <v>14.656390356687897</v>
      </c>
      <c r="AB47" s="962">
        <f t="shared" si="14"/>
        <v>1003.0744891719744</v>
      </c>
      <c r="AC47" s="1333"/>
    </row>
    <row r="48" spans="1:29" s="1035" customFormat="1" ht="16.5" customHeight="1">
      <c r="A48" s="1328">
        <v>486</v>
      </c>
      <c r="B48" s="972">
        <v>40</v>
      </c>
      <c r="C48" s="1170" t="s">
        <v>13911</v>
      </c>
      <c r="D48" s="996">
        <v>40</v>
      </c>
      <c r="E48" s="1170" t="s">
        <v>13911</v>
      </c>
      <c r="F48" s="1229">
        <v>2</v>
      </c>
      <c r="G48" s="969">
        <f t="shared" si="8"/>
        <v>2.4516871337579618</v>
      </c>
      <c r="H48" s="1236">
        <v>1</v>
      </c>
      <c r="I48" s="1235" t="str">
        <f t="shared" si="9"/>
        <v>40402</v>
      </c>
      <c r="J48" s="1151">
        <v>2.13</v>
      </c>
      <c r="K48" s="1151">
        <v>1.47</v>
      </c>
      <c r="L48" s="1228">
        <v>2.78</v>
      </c>
      <c r="M48" s="1228">
        <f t="shared" si="10"/>
        <v>4.25</v>
      </c>
      <c r="N48" s="1228">
        <v>0.4</v>
      </c>
      <c r="O48" s="1228">
        <f t="shared" si="11"/>
        <v>4.6500000000000004</v>
      </c>
      <c r="P48" s="1227">
        <v>1.6513200000000003</v>
      </c>
      <c r="Q48" s="1220">
        <v>6.6884400000000008</v>
      </c>
      <c r="R48" s="1281"/>
      <c r="S48" s="1168">
        <f t="shared" si="12"/>
        <v>6.3989034191082803</v>
      </c>
      <c r="T48" s="1270">
        <f t="shared" si="13"/>
        <v>8.0502234191082813</v>
      </c>
      <c r="U48" s="1224">
        <f t="shared" si="6"/>
        <v>13.087343419108281</v>
      </c>
      <c r="V48" s="1164">
        <f>((H48*(1-$V$2)+M48+$V$3)*G48*$S$6)*$AD$9</f>
        <v>11.59648014267516</v>
      </c>
      <c r="W48" s="1223">
        <f>V48+P48*$AD$9</f>
        <v>13.24780014267516</v>
      </c>
      <c r="X48" s="1163">
        <f>V48+(Q48*$AD$9)</f>
        <v>18.284920142675162</v>
      </c>
      <c r="Y48" s="1162">
        <f>((H48*(1-$Y$2)+O48+$Y$3)*G48*$S$6)*$AD$9</f>
        <v>12.626188738853504</v>
      </c>
      <c r="Z48" s="1244">
        <f>Y48+P48*$AD$9</f>
        <v>14.277508738853504</v>
      </c>
      <c r="AA48" s="1160">
        <f>Y48+(Q48*$AD$9)</f>
        <v>19.314628738853504</v>
      </c>
      <c r="AB48" s="962">
        <f t="shared" si="14"/>
        <v>1191.5199470063694</v>
      </c>
      <c r="AC48" s="1333"/>
    </row>
    <row r="49" spans="1:29" s="1035" customFormat="1" ht="16.5" customHeight="1">
      <c r="A49" s="1230">
        <v>294</v>
      </c>
      <c r="B49" s="972">
        <v>40</v>
      </c>
      <c r="C49" s="1170" t="s">
        <v>13911</v>
      </c>
      <c r="D49" s="996">
        <v>40</v>
      </c>
      <c r="E49" s="1170" t="s">
        <v>13911</v>
      </c>
      <c r="F49" s="1276">
        <v>2.5</v>
      </c>
      <c r="G49" s="969">
        <f t="shared" si="8"/>
        <v>3.0333089171974521</v>
      </c>
      <c r="H49" s="1236">
        <v>1</v>
      </c>
      <c r="I49" s="1235" t="str">
        <f t="shared" si="9"/>
        <v>40402,5</v>
      </c>
      <c r="J49" s="1151">
        <v>2.16</v>
      </c>
      <c r="K49" s="1151">
        <v>1.3</v>
      </c>
      <c r="L49" s="1228">
        <v>2.76</v>
      </c>
      <c r="M49" s="1228">
        <f t="shared" si="10"/>
        <v>4.0599999999999996</v>
      </c>
      <c r="N49" s="1228">
        <v>0.4</v>
      </c>
      <c r="O49" s="1228">
        <f t="shared" si="11"/>
        <v>4.46</v>
      </c>
      <c r="P49" s="1227">
        <v>1.8651600000000004</v>
      </c>
      <c r="Q49" s="1220">
        <v>10.371240000000002</v>
      </c>
      <c r="R49" s="1281"/>
      <c r="S49" s="1168">
        <f t="shared" si="12"/>
        <v>8.0079355414012738</v>
      </c>
      <c r="T49" s="1270">
        <f t="shared" si="13"/>
        <v>9.8730955414012733</v>
      </c>
      <c r="U49" s="1224">
        <f t="shared" si="6"/>
        <v>18.379175541401274</v>
      </c>
      <c r="V49" s="1164">
        <f>((H49*(1-$V$2)+M49+$V$3)*G49*$S$6)*$AD$9</f>
        <v>13.77122248407643</v>
      </c>
      <c r="W49" s="1223">
        <f>V49+P49*$AD$9</f>
        <v>15.636382484076432</v>
      </c>
      <c r="X49" s="1163">
        <f>V49+(Q49*$AD$9)</f>
        <v>24.142462484076432</v>
      </c>
      <c r="Y49" s="1162"/>
      <c r="Z49" s="1244"/>
      <c r="AA49" s="1160"/>
      <c r="AB49" s="962">
        <f t="shared" si="14"/>
        <v>891.79282165605093</v>
      </c>
      <c r="AC49" s="1333"/>
    </row>
    <row r="50" spans="1:29" s="1035" customFormat="1" ht="16.5" customHeight="1">
      <c r="A50" s="1230">
        <v>294</v>
      </c>
      <c r="B50" s="972">
        <v>40</v>
      </c>
      <c r="C50" s="1170" t="s">
        <v>13911</v>
      </c>
      <c r="D50" s="996">
        <v>40</v>
      </c>
      <c r="E50" s="1170" t="s">
        <v>13911</v>
      </c>
      <c r="F50" s="1229">
        <v>3</v>
      </c>
      <c r="G50" s="969">
        <f t="shared" si="8"/>
        <v>3.6024107006369421</v>
      </c>
      <c r="H50" s="1236">
        <v>1</v>
      </c>
      <c r="I50" s="1235" t="str">
        <f t="shared" si="9"/>
        <v>40403</v>
      </c>
      <c r="J50" s="1151">
        <v>2.1</v>
      </c>
      <c r="K50" s="1151">
        <v>1.2000000000000002</v>
      </c>
      <c r="L50" s="1228">
        <v>2.8</v>
      </c>
      <c r="M50" s="1228">
        <f t="shared" si="10"/>
        <v>4</v>
      </c>
      <c r="N50" s="1228">
        <v>0.4</v>
      </c>
      <c r="O50" s="1228">
        <f t="shared" si="11"/>
        <v>4.4000000000000004</v>
      </c>
      <c r="P50" s="1227">
        <v>2.0433600000000003</v>
      </c>
      <c r="Q50" s="1220">
        <v>10.834560000000002</v>
      </c>
      <c r="R50" s="1281"/>
      <c r="S50" s="1168">
        <f t="shared" si="12"/>
        <v>9.2942196076433117</v>
      </c>
      <c r="T50" s="1270">
        <f t="shared" si="13"/>
        <v>11.337579607643312</v>
      </c>
      <c r="U50" s="1224">
        <f t="shared" si="6"/>
        <v>20.128779607643313</v>
      </c>
      <c r="V50" s="1164">
        <f>((H50*(1-$V$2)+M50+$V$3)*G50*$S$6)*$AD$9</f>
        <v>16.138799938853502</v>
      </c>
      <c r="W50" s="1223">
        <f>V50+P50*$AD$9</f>
        <v>18.182159938853502</v>
      </c>
      <c r="X50" s="1163">
        <f>V50+(Q50*$AD$9)</f>
        <v>26.973359938853505</v>
      </c>
      <c r="Y50" s="1162">
        <f>((H50*(1-$Y$2)+O50+$Y$3)*G50*$S$6)*$AD$9</f>
        <v>17.651812433121016</v>
      </c>
      <c r="Z50" s="1244">
        <f>Y50+P50*$AD$9</f>
        <v>19.695172433121016</v>
      </c>
      <c r="AA50" s="1160">
        <f>Y50+(Q50*$AD$9)</f>
        <v>28.486372433121019</v>
      </c>
      <c r="AB50" s="962">
        <f t="shared" si="14"/>
        <v>1059.108745987261</v>
      </c>
      <c r="AC50" s="1333"/>
    </row>
    <row r="51" spans="1:29" s="1035" customFormat="1" ht="16.5" customHeight="1">
      <c r="A51" s="1230">
        <v>216</v>
      </c>
      <c r="B51" s="972">
        <v>40</v>
      </c>
      <c r="C51" s="1170" t="s">
        <v>13911</v>
      </c>
      <c r="D51" s="996">
        <v>40</v>
      </c>
      <c r="E51" s="1170" t="s">
        <v>13911</v>
      </c>
      <c r="F51" s="1229">
        <v>4</v>
      </c>
      <c r="G51" s="969">
        <f t="shared" si="8"/>
        <v>4.703054267515923</v>
      </c>
      <c r="H51" s="1236">
        <v>1</v>
      </c>
      <c r="I51" s="1235" t="str">
        <f t="shared" si="9"/>
        <v>40404</v>
      </c>
      <c r="J51" s="1151">
        <v>2.12</v>
      </c>
      <c r="K51" s="1151">
        <v>1.2000000000000002</v>
      </c>
      <c r="L51" s="1228">
        <v>2.8200000000000003</v>
      </c>
      <c r="M51" s="1228">
        <f t="shared" si="10"/>
        <v>4.0200000000000005</v>
      </c>
      <c r="N51" s="1228">
        <v>0.4</v>
      </c>
      <c r="O51" s="1228">
        <f t="shared" si="11"/>
        <v>4.4200000000000008</v>
      </c>
      <c r="P51" s="1227">
        <v>2.9462400000000004</v>
      </c>
      <c r="Q51" s="1220">
        <v>10.834560000000002</v>
      </c>
      <c r="R51" s="1281"/>
      <c r="S51" s="1168">
        <f t="shared" si="12"/>
        <v>12.2279410955414</v>
      </c>
      <c r="T51" s="1270">
        <f t="shared" si="13"/>
        <v>15.1741810955414</v>
      </c>
      <c r="U51" s="1224">
        <f t="shared" si="6"/>
        <v>23.0625010955414</v>
      </c>
      <c r="V51" s="1164">
        <f>((H51*(1-$V$2)+M51+$V$3)*G51*$S$6)*$AD$9</f>
        <v>21.163744203821654</v>
      </c>
      <c r="W51" s="1223">
        <f>V51+P51*$AD$9</f>
        <v>24.109984203821654</v>
      </c>
      <c r="X51" s="1163">
        <f>V51+(Q51*$AD$9)</f>
        <v>31.998304203821654</v>
      </c>
      <c r="Y51" s="1162">
        <f>((H51*(1-$Y$2)+O51+$Y$3)*G51*$S$6)*$AD$9</f>
        <v>23.139026996178345</v>
      </c>
      <c r="Z51" s="1244">
        <f>Y51+P51*$AD$9</f>
        <v>26.085266996178344</v>
      </c>
      <c r="AA51" s="1160">
        <f>Y51+(Q51*$AD$9)</f>
        <v>33.973586996178348</v>
      </c>
      <c r="AB51" s="962">
        <f t="shared" si="14"/>
        <v>1015.8597217834393</v>
      </c>
      <c r="AC51" s="1333"/>
    </row>
    <row r="52" spans="1:29" s="1035" customFormat="1" ht="16.5" customHeight="1" thickBot="1">
      <c r="A52" s="1262">
        <v>180</v>
      </c>
      <c r="B52" s="961">
        <v>40</v>
      </c>
      <c r="C52" s="1156" t="s">
        <v>13911</v>
      </c>
      <c r="D52" s="980">
        <v>40</v>
      </c>
      <c r="E52" s="1156" t="s">
        <v>13911</v>
      </c>
      <c r="F52" s="1248">
        <v>5</v>
      </c>
      <c r="G52" s="958">
        <f t="shared" si="8"/>
        <v>5.7536178343949045</v>
      </c>
      <c r="H52" s="1236">
        <v>1</v>
      </c>
      <c r="I52" s="1235" t="str">
        <f t="shared" si="9"/>
        <v>40405</v>
      </c>
      <c r="J52" s="1151">
        <v>2.25</v>
      </c>
      <c r="K52" s="1151">
        <v>1.2</v>
      </c>
      <c r="L52" s="1228">
        <v>2.95</v>
      </c>
      <c r="M52" s="1228">
        <f t="shared" si="10"/>
        <v>4.1500000000000004</v>
      </c>
      <c r="N52" s="1228">
        <v>0.4</v>
      </c>
      <c r="O52" s="1228">
        <f t="shared" si="11"/>
        <v>4.5500000000000007</v>
      </c>
      <c r="P52" s="1227">
        <v>4.1500000000000004</v>
      </c>
      <c r="Q52" s="1220">
        <v>13.54</v>
      </c>
      <c r="R52" s="1281"/>
      <c r="S52" s="1168">
        <f t="shared" si="12"/>
        <v>15.707376687898089</v>
      </c>
      <c r="T52" s="1275">
        <f t="shared" si="13"/>
        <v>19.857376687898089</v>
      </c>
      <c r="U52" s="1241"/>
      <c r="V52" s="1164"/>
      <c r="W52" s="1240"/>
      <c r="X52" s="1141"/>
      <c r="Y52" s="1140"/>
      <c r="Z52" s="1239"/>
      <c r="AA52" s="1138"/>
      <c r="AB52" s="944">
        <f t="shared" si="14"/>
        <v>1035.6512101910828</v>
      </c>
      <c r="AC52" s="1333"/>
    </row>
    <row r="53" spans="1:29" s="1035" customFormat="1" ht="16.5" customHeight="1">
      <c r="A53" s="1245">
        <v>294</v>
      </c>
      <c r="B53" s="974">
        <v>45</v>
      </c>
      <c r="C53" s="1191" t="s">
        <v>13911</v>
      </c>
      <c r="D53" s="992">
        <v>45</v>
      </c>
      <c r="E53" s="1191" t="s">
        <v>13911</v>
      </c>
      <c r="F53" s="1277">
        <v>1.2</v>
      </c>
      <c r="G53" s="989">
        <f t="shared" si="8"/>
        <v>1.6864392152866239</v>
      </c>
      <c r="H53" s="1236">
        <v>1</v>
      </c>
      <c r="I53" s="1235" t="str">
        <f t="shared" si="9"/>
        <v>45451,2</v>
      </c>
      <c r="J53" s="1151">
        <v>2.5500000000000003</v>
      </c>
      <c r="K53" s="1151">
        <v>1.2000000000000002</v>
      </c>
      <c r="L53" s="1228">
        <v>3.3500000000000005</v>
      </c>
      <c r="M53" s="1228">
        <f t="shared" si="10"/>
        <v>4.5500000000000007</v>
      </c>
      <c r="N53" s="1228">
        <v>0.4</v>
      </c>
      <c r="O53" s="1228">
        <f t="shared" si="11"/>
        <v>4.9500000000000011</v>
      </c>
      <c r="P53" s="1227">
        <v>1.6988400000000001</v>
      </c>
      <c r="Q53" s="1220">
        <v>5.4172800000000008</v>
      </c>
      <c r="R53" s="1226"/>
      <c r="S53" s="1183">
        <f t="shared" si="12"/>
        <v>5.1099108223184704</v>
      </c>
      <c r="T53" s="1271">
        <f t="shared" si="13"/>
        <v>6.808750822318471</v>
      </c>
      <c r="U53" s="1233">
        <f t="shared" ref="U53:U63" si="15">S53+(Q53*$AD$9)</f>
        <v>10.52719082231847</v>
      </c>
      <c r="V53" s="1179"/>
      <c r="W53" s="1232"/>
      <c r="X53" s="1178"/>
      <c r="Y53" s="1177"/>
      <c r="Z53" s="1231"/>
      <c r="AA53" s="1175"/>
      <c r="AB53" s="981">
        <f t="shared" si="14"/>
        <v>495.81312929426741</v>
      </c>
    </row>
    <row r="54" spans="1:29" s="1035" customFormat="1" ht="16.5" customHeight="1">
      <c r="A54" s="1245">
        <v>294</v>
      </c>
      <c r="B54" s="972">
        <v>45</v>
      </c>
      <c r="C54" s="1170" t="s">
        <v>13911</v>
      </c>
      <c r="D54" s="996">
        <v>45</v>
      </c>
      <c r="E54" s="1170" t="s">
        <v>13911</v>
      </c>
      <c r="F54" s="1276">
        <v>1.5</v>
      </c>
      <c r="G54" s="969">
        <f t="shared" si="8"/>
        <v>2.0967810191082799</v>
      </c>
      <c r="H54" s="1236">
        <v>1</v>
      </c>
      <c r="I54" s="1235" t="str">
        <f t="shared" si="9"/>
        <v>45451,5</v>
      </c>
      <c r="J54" s="1151">
        <v>2.5000000000000004</v>
      </c>
      <c r="K54" s="1151">
        <v>1.2000000000000002</v>
      </c>
      <c r="L54" s="1228">
        <v>3.3000000000000003</v>
      </c>
      <c r="M54" s="1228">
        <f t="shared" si="10"/>
        <v>4.5</v>
      </c>
      <c r="N54" s="1228">
        <v>0.4</v>
      </c>
      <c r="O54" s="1228">
        <f t="shared" si="11"/>
        <v>4.9000000000000004</v>
      </c>
      <c r="P54" s="1227">
        <v>1.6869600000000002</v>
      </c>
      <c r="Q54" s="1220">
        <v>5.4172800000000008</v>
      </c>
      <c r="R54" s="1226"/>
      <c r="S54" s="1168">
        <f t="shared" si="12"/>
        <v>6.2484074369426752</v>
      </c>
      <c r="T54" s="1270">
        <f t="shared" si="13"/>
        <v>7.9353674369426752</v>
      </c>
      <c r="U54" s="1224">
        <f t="shared" si="15"/>
        <v>11.665687436942676</v>
      </c>
      <c r="V54" s="1164">
        <f>((H54*(1-$V$2)+M54+$V$3)*G54*$S$6)*$AD$9</f>
        <v>10.441969475159235</v>
      </c>
      <c r="W54" s="1223">
        <f>V54+P54*$AD$9</f>
        <v>12.128929475159236</v>
      </c>
      <c r="X54" s="1163">
        <f>V54+(Q54*$AD$9)</f>
        <v>15.859249475159235</v>
      </c>
      <c r="Y54" s="1162"/>
      <c r="Z54" s="1244"/>
      <c r="AA54" s="1160"/>
      <c r="AB54" s="962">
        <f t="shared" si="14"/>
        <v>616.45361961783431</v>
      </c>
    </row>
    <row r="55" spans="1:29" s="1035" customFormat="1" ht="16.5" customHeight="1">
      <c r="A55" s="1245">
        <v>294</v>
      </c>
      <c r="B55" s="972">
        <v>45</v>
      </c>
      <c r="C55" s="1170" t="s">
        <v>13911</v>
      </c>
      <c r="D55" s="996">
        <v>45</v>
      </c>
      <c r="E55" s="1170" t="s">
        <v>13911</v>
      </c>
      <c r="F55" s="1229">
        <v>2</v>
      </c>
      <c r="G55" s="969">
        <f t="shared" si="8"/>
        <v>2.7706680254777067</v>
      </c>
      <c r="H55" s="1236">
        <v>1</v>
      </c>
      <c r="I55" s="1235" t="str">
        <f t="shared" si="9"/>
        <v>45452</v>
      </c>
      <c r="J55" s="1151">
        <v>2.23</v>
      </c>
      <c r="K55" s="1151">
        <v>1.47</v>
      </c>
      <c r="L55" s="1228">
        <v>2.88</v>
      </c>
      <c r="M55" s="1228">
        <f t="shared" si="10"/>
        <v>4.3499999999999996</v>
      </c>
      <c r="N55" s="1228">
        <v>0.4</v>
      </c>
      <c r="O55" s="1228">
        <f t="shared" si="11"/>
        <v>4.75</v>
      </c>
      <c r="P55" s="1227">
        <v>1.8651600000000004</v>
      </c>
      <c r="Q55" s="1220">
        <v>7.5319200000000004</v>
      </c>
      <c r="R55" s="1226"/>
      <c r="S55" s="1168">
        <f t="shared" si="12"/>
        <v>7.5085103490445855</v>
      </c>
      <c r="T55" s="1270">
        <f t="shared" si="13"/>
        <v>9.3736703490445858</v>
      </c>
      <c r="U55" s="1224">
        <f t="shared" si="15"/>
        <v>15.040430349044586</v>
      </c>
      <c r="V55" s="1164">
        <f>((H55*(1-$V$2)+M55+$V$3)*G55*$S$6)*$AD$9</f>
        <v>13.382326563057324</v>
      </c>
      <c r="W55" s="1223">
        <f>V55+P55*$AD$9</f>
        <v>15.247486563057326</v>
      </c>
      <c r="X55" s="1163">
        <f>V55+(Q55*$AD$9)</f>
        <v>20.914246563057326</v>
      </c>
      <c r="Y55" s="1162"/>
      <c r="Z55" s="1244"/>
      <c r="AA55" s="1160"/>
      <c r="AB55" s="962">
        <f t="shared" si="14"/>
        <v>814.57639949044574</v>
      </c>
    </row>
    <row r="56" spans="1:29" s="1035" customFormat="1" ht="16.5" customHeight="1" thickBot="1">
      <c r="A56" s="1245">
        <v>216</v>
      </c>
      <c r="B56" s="961">
        <v>45</v>
      </c>
      <c r="C56" s="1156" t="s">
        <v>13911</v>
      </c>
      <c r="D56" s="980">
        <v>45</v>
      </c>
      <c r="E56" s="1156" t="s">
        <v>13911</v>
      </c>
      <c r="F56" s="1248">
        <v>3</v>
      </c>
      <c r="G56" s="958">
        <f t="shared" si="8"/>
        <v>4.0808820382165596</v>
      </c>
      <c r="H56" s="1236">
        <v>1</v>
      </c>
      <c r="I56" s="1235" t="str">
        <f t="shared" si="9"/>
        <v>45453</v>
      </c>
      <c r="J56" s="1151">
        <v>2.2000000000000002</v>
      </c>
      <c r="K56" s="1151">
        <v>1.2000000000000002</v>
      </c>
      <c r="L56" s="1228">
        <v>2.9</v>
      </c>
      <c r="M56" s="1228">
        <f t="shared" si="10"/>
        <v>4.0999999999999996</v>
      </c>
      <c r="N56" s="1228">
        <v>0.4</v>
      </c>
      <c r="O56" s="1228">
        <f t="shared" si="11"/>
        <v>4.5</v>
      </c>
      <c r="P56" s="1227">
        <v>2.3166000000000002</v>
      </c>
      <c r="Q56" s="1220">
        <v>12.188880000000001</v>
      </c>
      <c r="R56" s="1226"/>
      <c r="S56" s="1146">
        <f t="shared" si="12"/>
        <v>10.93676386242038</v>
      </c>
      <c r="T56" s="1275">
        <f t="shared" si="13"/>
        <v>13.253363862420379</v>
      </c>
      <c r="U56" s="1241">
        <f t="shared" si="15"/>
        <v>23.125643862420382</v>
      </c>
      <c r="V56" s="1164">
        <f>((H56*(1-$V$2)+M56+$V$3)*G56*$S$6)*$AD$9</f>
        <v>18.690439735031845</v>
      </c>
      <c r="W56" s="1240">
        <f>V56+P56*$AD$9</f>
        <v>21.007039735031846</v>
      </c>
      <c r="X56" s="1141">
        <f>V56+(Q56*$AD$9)</f>
        <v>30.879319735031846</v>
      </c>
      <c r="Y56" s="1140"/>
      <c r="Z56" s="1244"/>
      <c r="AA56" s="1160"/>
      <c r="AB56" s="944">
        <f t="shared" si="14"/>
        <v>881.47052025477683</v>
      </c>
    </row>
    <row r="57" spans="1:29" s="1035" customFormat="1" ht="16.5" customHeight="1">
      <c r="A57" s="1238">
        <v>294</v>
      </c>
      <c r="B57" s="974">
        <v>50</v>
      </c>
      <c r="C57" s="1191" t="s">
        <v>13911</v>
      </c>
      <c r="D57" s="992">
        <v>50</v>
      </c>
      <c r="E57" s="1191" t="s">
        <v>13911</v>
      </c>
      <c r="F57" s="1277">
        <v>1.2</v>
      </c>
      <c r="G57" s="989">
        <f t="shared" si="8"/>
        <v>1.877827750318471</v>
      </c>
      <c r="H57" s="1236">
        <v>1</v>
      </c>
      <c r="I57" s="1235" t="str">
        <f t="shared" si="9"/>
        <v>50501,2</v>
      </c>
      <c r="J57" s="1151">
        <v>2.5</v>
      </c>
      <c r="K57" s="1151">
        <v>1.2000000000000002</v>
      </c>
      <c r="L57" s="1228">
        <v>3.3</v>
      </c>
      <c r="M57" s="1228">
        <f t="shared" si="10"/>
        <v>4.5</v>
      </c>
      <c r="N57" s="1228">
        <v>0.4</v>
      </c>
      <c r="O57" s="1228">
        <f t="shared" si="11"/>
        <v>4.9000000000000004</v>
      </c>
      <c r="P57" s="1227">
        <v>1.8770400000000003</v>
      </c>
      <c r="Q57" s="1220">
        <v>6.0231600000000016</v>
      </c>
      <c r="R57" s="1226"/>
      <c r="S57" s="1168">
        <f t="shared" si="12"/>
        <v>5.5959266959490437</v>
      </c>
      <c r="T57" s="1271">
        <f t="shared" si="13"/>
        <v>7.4729666959490437</v>
      </c>
      <c r="U57" s="1233">
        <f t="shared" si="15"/>
        <v>11.619086695949045</v>
      </c>
      <c r="V57" s="1179"/>
      <c r="W57" s="1269"/>
      <c r="X57" s="1178"/>
      <c r="Y57" s="1177"/>
      <c r="Z57" s="1273"/>
      <c r="AA57" s="1175"/>
      <c r="AB57" s="981">
        <f t="shared" si="14"/>
        <v>552.08135859363051</v>
      </c>
    </row>
    <row r="58" spans="1:29" s="1035" customFormat="1" ht="16.5" customHeight="1">
      <c r="A58" s="1230">
        <v>294</v>
      </c>
      <c r="B58" s="972">
        <v>50</v>
      </c>
      <c r="C58" s="1170" t="s">
        <v>13911</v>
      </c>
      <c r="D58" s="996">
        <v>50</v>
      </c>
      <c r="E58" s="1170" t="s">
        <v>13911</v>
      </c>
      <c r="F58" s="1276">
        <v>1.5</v>
      </c>
      <c r="G58" s="969">
        <f t="shared" si="8"/>
        <v>2.336016687898089</v>
      </c>
      <c r="H58" s="1236">
        <v>1</v>
      </c>
      <c r="I58" s="1235" t="str">
        <f t="shared" si="9"/>
        <v>50501,5</v>
      </c>
      <c r="J58" s="1151">
        <v>2.41</v>
      </c>
      <c r="K58" s="1151">
        <v>1.2000000000000002</v>
      </c>
      <c r="L58" s="1228">
        <v>3.21</v>
      </c>
      <c r="M58" s="1228">
        <f t="shared" si="10"/>
        <v>4.41</v>
      </c>
      <c r="N58" s="1228">
        <v>0.4</v>
      </c>
      <c r="O58" s="1228">
        <f t="shared" si="11"/>
        <v>4.8100000000000005</v>
      </c>
      <c r="P58" s="1227">
        <v>1.8770400000000003</v>
      </c>
      <c r="Q58" s="1220">
        <v>6.0231600000000016</v>
      </c>
      <c r="R58" s="1226"/>
      <c r="S58" s="1168">
        <f t="shared" si="12"/>
        <v>6.7510882280254778</v>
      </c>
      <c r="T58" s="1270">
        <f t="shared" si="13"/>
        <v>8.6281282280254779</v>
      </c>
      <c r="U58" s="1224">
        <f t="shared" si="15"/>
        <v>12.774248228025479</v>
      </c>
      <c r="V58" s="1164">
        <f t="shared" ref="V58:V63" si="16">((H58*(1-$V$2)+M58+$V$3)*G58*$S$6)*$AD$9</f>
        <v>11.423121603821656</v>
      </c>
      <c r="W58" s="1267">
        <f t="shared" ref="W58:W63" si="17">V58+P58*$AD$9</f>
        <v>13.300161603821657</v>
      </c>
      <c r="X58" s="1163">
        <f t="shared" ref="X58:X63" si="18">V58+(Q58*$AD$9)</f>
        <v>17.446281603821657</v>
      </c>
      <c r="Y58" s="1162"/>
      <c r="Z58" s="1244"/>
      <c r="AA58" s="1160"/>
      <c r="AB58" s="962">
        <f t="shared" si="14"/>
        <v>686.78890624203814</v>
      </c>
    </row>
    <row r="59" spans="1:29" s="1035" customFormat="1" ht="16.5" customHeight="1">
      <c r="A59" s="1230">
        <v>294</v>
      </c>
      <c r="B59" s="972">
        <v>50</v>
      </c>
      <c r="C59" s="1170" t="s">
        <v>13911</v>
      </c>
      <c r="D59" s="996">
        <v>50</v>
      </c>
      <c r="E59" s="1170" t="s">
        <v>13911</v>
      </c>
      <c r="F59" s="1229">
        <v>2</v>
      </c>
      <c r="G59" s="969">
        <f t="shared" si="8"/>
        <v>3.0896489171974522</v>
      </c>
      <c r="H59" s="1236">
        <v>1</v>
      </c>
      <c r="I59" s="1235" t="str">
        <f t="shared" si="9"/>
        <v>50502</v>
      </c>
      <c r="J59" s="1151">
        <v>2.13</v>
      </c>
      <c r="K59" s="1151">
        <v>1.47</v>
      </c>
      <c r="L59" s="1228">
        <v>2.7800000000000002</v>
      </c>
      <c r="M59" s="1228">
        <f t="shared" si="10"/>
        <v>4.25</v>
      </c>
      <c r="N59" s="1228">
        <v>0.4</v>
      </c>
      <c r="O59" s="1228">
        <f t="shared" si="11"/>
        <v>4.6500000000000004</v>
      </c>
      <c r="P59" s="1227">
        <v>2.0671200000000005</v>
      </c>
      <c r="Q59" s="1220">
        <v>8.3635200000000012</v>
      </c>
      <c r="R59" s="1226"/>
      <c r="S59" s="1168">
        <f t="shared" si="12"/>
        <v>8.0639836738853496</v>
      </c>
      <c r="T59" s="1270">
        <f t="shared" si="13"/>
        <v>10.131103673885351</v>
      </c>
      <c r="U59" s="1224">
        <f t="shared" si="15"/>
        <v>16.427503673885351</v>
      </c>
      <c r="V59" s="1164">
        <f t="shared" si="16"/>
        <v>14.61403937834395</v>
      </c>
      <c r="W59" s="1267">
        <f t="shared" si="17"/>
        <v>16.681159378343949</v>
      </c>
      <c r="X59" s="1163">
        <f t="shared" si="18"/>
        <v>22.977559378343951</v>
      </c>
      <c r="Y59" s="1162">
        <f>((H59*(1-$Y$2)+O59+$Y$3)*G59*$S$6)*$AD$9</f>
        <v>15.911691923566879</v>
      </c>
      <c r="Z59" s="1244">
        <f>Y59+P59*$AD$9</f>
        <v>17.97881192356688</v>
      </c>
      <c r="AA59" s="1160">
        <f>Y59+(Q59*$AD$9)</f>
        <v>24.275211923566879</v>
      </c>
      <c r="AB59" s="962">
        <f t="shared" si="14"/>
        <v>908.35678165605088</v>
      </c>
    </row>
    <row r="60" spans="1:29" s="1035" customFormat="1" ht="16.5" customHeight="1">
      <c r="A60" s="1230">
        <v>216</v>
      </c>
      <c r="B60" s="972">
        <v>50</v>
      </c>
      <c r="C60" s="1170" t="s">
        <v>13911</v>
      </c>
      <c r="D60" s="996">
        <v>50</v>
      </c>
      <c r="E60" s="1170" t="s">
        <v>13911</v>
      </c>
      <c r="F60" s="1276">
        <v>2.5</v>
      </c>
      <c r="G60" s="969">
        <f t="shared" si="8"/>
        <v>3.830761146496815</v>
      </c>
      <c r="H60" s="1236">
        <v>1</v>
      </c>
      <c r="I60" s="1235" t="str">
        <f t="shared" si="9"/>
        <v>50502,5</v>
      </c>
      <c r="J60" s="1151">
        <v>2.14</v>
      </c>
      <c r="K60" s="1151">
        <v>1.3</v>
      </c>
      <c r="L60" s="1228">
        <v>2.74</v>
      </c>
      <c r="M60" s="1228">
        <f t="shared" si="10"/>
        <v>4.04</v>
      </c>
      <c r="N60" s="1228">
        <v>0.4</v>
      </c>
      <c r="O60" s="1228">
        <f t="shared" si="11"/>
        <v>4.4400000000000004</v>
      </c>
      <c r="P60" s="1227">
        <v>2.2334400000000003</v>
      </c>
      <c r="Q60" s="1220">
        <v>12.972960000000002</v>
      </c>
      <c r="R60" s="1226"/>
      <c r="S60" s="1168">
        <f t="shared" si="12"/>
        <v>10.036594203821656</v>
      </c>
      <c r="T60" s="1270">
        <f t="shared" si="13"/>
        <v>12.270034203821655</v>
      </c>
      <c r="U60" s="1224">
        <f t="shared" si="15"/>
        <v>23.009554203821658</v>
      </c>
      <c r="V60" s="1164">
        <f t="shared" si="16"/>
        <v>17.315040382165602</v>
      </c>
      <c r="W60" s="1267">
        <f t="shared" si="17"/>
        <v>19.548480382165604</v>
      </c>
      <c r="X60" s="1163">
        <f t="shared" si="18"/>
        <v>30.288000382165606</v>
      </c>
      <c r="Y60" s="1162"/>
      <c r="Z60" s="1244"/>
      <c r="AA60" s="1160"/>
      <c r="AB60" s="962">
        <f t="shared" si="14"/>
        <v>827.44440764331205</v>
      </c>
    </row>
    <row r="61" spans="1:29" s="1035" customFormat="1" ht="16.5" customHeight="1">
      <c r="A61" s="1230">
        <v>216</v>
      </c>
      <c r="B61" s="972">
        <v>50</v>
      </c>
      <c r="C61" s="1170" t="s">
        <v>13911</v>
      </c>
      <c r="D61" s="996">
        <v>50</v>
      </c>
      <c r="E61" s="1170" t="s">
        <v>13911</v>
      </c>
      <c r="F61" s="1229">
        <v>3</v>
      </c>
      <c r="G61" s="969">
        <f t="shared" si="8"/>
        <v>4.5593533757961779</v>
      </c>
      <c r="H61" s="1236">
        <v>1</v>
      </c>
      <c r="I61" s="1235" t="str">
        <f t="shared" si="9"/>
        <v>50503</v>
      </c>
      <c r="J61" s="1151">
        <v>2.09</v>
      </c>
      <c r="K61" s="1151">
        <v>1.2000000000000002</v>
      </c>
      <c r="L61" s="1228">
        <v>2.79</v>
      </c>
      <c r="M61" s="1228">
        <f t="shared" si="10"/>
        <v>3.99</v>
      </c>
      <c r="N61" s="1228">
        <v>0.4</v>
      </c>
      <c r="O61" s="1228">
        <f t="shared" si="11"/>
        <v>4.3900000000000006</v>
      </c>
      <c r="P61" s="1227">
        <v>2.5542000000000002</v>
      </c>
      <c r="Q61" s="1220">
        <v>13.543200000000002</v>
      </c>
      <c r="R61" s="1226"/>
      <c r="S61" s="1168">
        <f t="shared" si="12"/>
        <v>11.717538175796177</v>
      </c>
      <c r="T61" s="1270">
        <f t="shared" si="13"/>
        <v>14.271738175796177</v>
      </c>
      <c r="U61" s="1224">
        <f t="shared" si="15"/>
        <v>25.260738175796178</v>
      </c>
      <c r="V61" s="1164">
        <f t="shared" si="16"/>
        <v>20.380309589808917</v>
      </c>
      <c r="W61" s="1267">
        <f t="shared" si="17"/>
        <v>22.934509589808918</v>
      </c>
      <c r="X61" s="1163">
        <f t="shared" si="18"/>
        <v>33.923509589808916</v>
      </c>
      <c r="Y61" s="1162">
        <f>((H61*(1-$Y$2)+O61+$Y$3)*G61*$S$6)*$AD$9</f>
        <v>22.295238007643313</v>
      </c>
      <c r="Z61" s="1244">
        <f>Y61+P61*$AD$9</f>
        <v>24.849438007643315</v>
      </c>
      <c r="AA61" s="1160">
        <f>Y61+(Q61*$AD$9)</f>
        <v>35.838438007643319</v>
      </c>
      <c r="AB61" s="962">
        <f t="shared" si="14"/>
        <v>984.82032917197444</v>
      </c>
    </row>
    <row r="62" spans="1:29" s="1035" customFormat="1" ht="16.5" customHeight="1">
      <c r="A62" s="1230">
        <v>150</v>
      </c>
      <c r="B62" s="972">
        <v>50</v>
      </c>
      <c r="C62" s="1170" t="s">
        <v>13911</v>
      </c>
      <c r="D62" s="996">
        <v>50</v>
      </c>
      <c r="E62" s="1170" t="s">
        <v>13911</v>
      </c>
      <c r="F62" s="1229">
        <v>4</v>
      </c>
      <c r="G62" s="969">
        <f t="shared" si="8"/>
        <v>5.9789778343949038</v>
      </c>
      <c r="H62" s="1236">
        <v>1</v>
      </c>
      <c r="I62" s="1235" t="str">
        <f t="shared" si="9"/>
        <v>50504</v>
      </c>
      <c r="J62" s="1151">
        <v>2.12</v>
      </c>
      <c r="K62" s="1151">
        <v>1.2000000000000002</v>
      </c>
      <c r="L62" s="1228">
        <v>2.82</v>
      </c>
      <c r="M62" s="1228">
        <f t="shared" si="10"/>
        <v>4.0199999999999996</v>
      </c>
      <c r="N62" s="1228">
        <v>0.4</v>
      </c>
      <c r="O62" s="1228">
        <f t="shared" si="11"/>
        <v>4.42</v>
      </c>
      <c r="P62" s="1227">
        <v>3.6828000000000007</v>
      </c>
      <c r="Q62" s="1220">
        <v>13.543200000000002</v>
      </c>
      <c r="R62" s="1226"/>
      <c r="S62" s="1168">
        <f t="shared" si="12"/>
        <v>15.54534236942675</v>
      </c>
      <c r="T62" s="1270">
        <f t="shared" si="13"/>
        <v>19.228142369426752</v>
      </c>
      <c r="U62" s="1224">
        <f t="shared" si="15"/>
        <v>29.088542369426754</v>
      </c>
      <c r="V62" s="1164">
        <f t="shared" si="16"/>
        <v>26.905400254777067</v>
      </c>
      <c r="W62" s="1267">
        <f t="shared" si="17"/>
        <v>30.588200254777067</v>
      </c>
      <c r="X62" s="1163">
        <f t="shared" si="18"/>
        <v>40.44860025477707</v>
      </c>
      <c r="Y62" s="1162">
        <f>((H62*(1-$Y$2)+O62+$Y$3)*G62*$S$6)*$AD$9</f>
        <v>29.416570945222926</v>
      </c>
      <c r="Z62" s="1244">
        <f>Y62+P62*$AD$9</f>
        <v>33.09937094522293</v>
      </c>
      <c r="AA62" s="1160">
        <f>Y62+(Q62*$AD$9)</f>
        <v>42.959770945222928</v>
      </c>
      <c r="AB62" s="962">
        <f t="shared" si="14"/>
        <v>896.84667515923559</v>
      </c>
    </row>
    <row r="63" spans="1:29" s="1035" customFormat="1" ht="16.5" customHeight="1">
      <c r="A63" s="1230">
        <v>150</v>
      </c>
      <c r="B63" s="972">
        <v>50</v>
      </c>
      <c r="C63" s="1170" t="s">
        <v>13911</v>
      </c>
      <c r="D63" s="996">
        <v>50</v>
      </c>
      <c r="E63" s="1170" t="s">
        <v>13911</v>
      </c>
      <c r="F63" s="1229">
        <v>5</v>
      </c>
      <c r="G63" s="969">
        <f t="shared" si="8"/>
        <v>7.3485222929936294</v>
      </c>
      <c r="H63" s="1236">
        <v>1</v>
      </c>
      <c r="I63" s="1235" t="str">
        <f t="shared" si="9"/>
        <v>50505</v>
      </c>
      <c r="J63" s="1151">
        <v>2.19</v>
      </c>
      <c r="K63" s="1151">
        <v>1.2000000000000002</v>
      </c>
      <c r="L63" s="1228">
        <v>2.8899999999999997</v>
      </c>
      <c r="M63" s="1228">
        <f t="shared" si="10"/>
        <v>4.09</v>
      </c>
      <c r="N63" s="1228">
        <v>0.4</v>
      </c>
      <c r="O63" s="1228">
        <f t="shared" si="11"/>
        <v>4.49</v>
      </c>
      <c r="P63" s="1227">
        <v>4.1461200000000007</v>
      </c>
      <c r="Q63" s="1220">
        <v>13.543200000000002</v>
      </c>
      <c r="R63" s="1226"/>
      <c r="S63" s="1168">
        <f t="shared" si="12"/>
        <v>19.620554522292991</v>
      </c>
      <c r="T63" s="1270">
        <f t="shared" si="13"/>
        <v>23.766674522292991</v>
      </c>
      <c r="U63" s="1224">
        <f t="shared" si="15"/>
        <v>33.16375452229299</v>
      </c>
      <c r="V63" s="1164">
        <f t="shared" si="16"/>
        <v>33.582746878980885</v>
      </c>
      <c r="W63" s="1267">
        <f t="shared" si="17"/>
        <v>37.728866878980888</v>
      </c>
      <c r="X63" s="1163">
        <f t="shared" si="18"/>
        <v>47.125946878980884</v>
      </c>
      <c r="Y63" s="1162">
        <f>((H63*(1-$Y$2)+O63+$Y$3)*G63*$S$6)*$AD$9</f>
        <v>36.66912624203821</v>
      </c>
      <c r="Z63" s="1244">
        <f>Y63+P63*$AD$9</f>
        <v>40.815246242038214</v>
      </c>
      <c r="AA63" s="1160">
        <f>Y63+(Q63*$AD$9)</f>
        <v>50.212326242038216</v>
      </c>
      <c r="AB63" s="962">
        <f t="shared" si="14"/>
        <v>1102.2783439490445</v>
      </c>
    </row>
    <row r="64" spans="1:29" s="1035" customFormat="1" ht="16.5" customHeight="1" thickBot="1">
      <c r="A64" s="1253">
        <v>96</v>
      </c>
      <c r="B64" s="961">
        <v>50</v>
      </c>
      <c r="C64" s="1156" t="s">
        <v>13911</v>
      </c>
      <c r="D64" s="980">
        <v>50</v>
      </c>
      <c r="E64" s="1156" t="s">
        <v>13911</v>
      </c>
      <c r="F64" s="1248">
        <v>6</v>
      </c>
      <c r="G64" s="958">
        <f t="shared" si="8"/>
        <v>8.6679867515923554</v>
      </c>
      <c r="H64" s="1236"/>
      <c r="I64" s="1235"/>
      <c r="J64" s="1151"/>
      <c r="K64" s="1151"/>
      <c r="L64" s="1228"/>
      <c r="M64" s="1228"/>
      <c r="N64" s="1228"/>
      <c r="O64" s="1228"/>
      <c r="P64" s="1227"/>
      <c r="Q64" s="1220"/>
      <c r="R64" s="1226"/>
      <c r="S64" s="1146" t="s">
        <v>15213</v>
      </c>
      <c r="T64" s="1275"/>
      <c r="U64" s="1241"/>
      <c r="V64" s="1143"/>
      <c r="W64" s="1265"/>
      <c r="X64" s="1141"/>
      <c r="Y64" s="1140"/>
      <c r="Z64" s="1272"/>
      <c r="AA64" s="1138"/>
      <c r="AB64" s="944">
        <f t="shared" si="14"/>
        <v>832.12672815286612</v>
      </c>
    </row>
    <row r="65" spans="1:28" s="1035" customFormat="1" ht="16.5" customHeight="1">
      <c r="A65" s="1245">
        <v>294</v>
      </c>
      <c r="B65" s="974">
        <v>60</v>
      </c>
      <c r="C65" s="1191" t="s">
        <v>13911</v>
      </c>
      <c r="D65" s="992">
        <v>60</v>
      </c>
      <c r="E65" s="1191" t="s">
        <v>13911</v>
      </c>
      <c r="F65" s="1277">
        <v>1.5</v>
      </c>
      <c r="G65" s="989">
        <f t="shared" si="8"/>
        <v>2.8144880254777065</v>
      </c>
      <c r="H65" s="1236">
        <v>1</v>
      </c>
      <c r="I65" s="1235" t="str">
        <f t="shared" ref="I65:I70" si="19">CONCATENATE(B65,D65,F65)</f>
        <v>60601,5</v>
      </c>
      <c r="J65" s="1151">
        <v>2.4300000000000002</v>
      </c>
      <c r="K65" s="1151">
        <v>1.2000000000000002</v>
      </c>
      <c r="L65" s="1228">
        <v>3.23</v>
      </c>
      <c r="M65" s="1228">
        <f t="shared" ref="M65:M70" si="20">K65+L65</f>
        <v>4.43</v>
      </c>
      <c r="N65" s="1228">
        <v>0.4</v>
      </c>
      <c r="O65" s="1228">
        <f t="shared" ref="O65:O70" si="21">M65+N65</f>
        <v>4.83</v>
      </c>
      <c r="P65" s="1227">
        <v>2.2572000000000001</v>
      </c>
      <c r="Q65" s="1220">
        <v>7.223040000000001</v>
      </c>
      <c r="R65" s="1226"/>
      <c r="S65" s="1168">
        <f t="shared" ref="S65:S70" si="22">((H65*(1-$S$2)+J65+$S$3)*G65*$S$6)*$AD$9</f>
        <v>8.190160154140127</v>
      </c>
      <c r="T65" s="1271">
        <f t="shared" ref="T65:T70" si="23">S65+(P65*$AD$9)</f>
        <v>10.447360154140128</v>
      </c>
      <c r="U65" s="1233">
        <f t="shared" ref="U65:U70" si="24">S65+(Q65*$AD$9)</f>
        <v>15.413200154140128</v>
      </c>
      <c r="V65" s="1164">
        <f t="shared" ref="V65:V70" si="25">((H65*(1-$V$2)+M65+$V$3)*G65*$S$6)*$AD$9</f>
        <v>13.819136205095539</v>
      </c>
      <c r="W65" s="1267">
        <f t="shared" ref="W65:W70" si="26">V65+P65*$AD$9</f>
        <v>16.07633620509554</v>
      </c>
      <c r="X65" s="1267">
        <f t="shared" ref="X65:X70" si="27">V65+(Q65*$AD$9)</f>
        <v>21.04217620509554</v>
      </c>
      <c r="Y65" s="1177"/>
      <c r="Z65" s="1244"/>
      <c r="AA65" s="1160"/>
      <c r="AB65" s="962">
        <f t="shared" si="14"/>
        <v>827.45947949044569</v>
      </c>
    </row>
    <row r="66" spans="1:28" s="1035" customFormat="1" ht="16.5" customHeight="1">
      <c r="A66" s="1332">
        <v>294</v>
      </c>
      <c r="B66" s="972">
        <v>60</v>
      </c>
      <c r="C66" s="1170" t="s">
        <v>13911</v>
      </c>
      <c r="D66" s="996">
        <v>60</v>
      </c>
      <c r="E66" s="1170" t="s">
        <v>13911</v>
      </c>
      <c r="F66" s="1229">
        <v>2</v>
      </c>
      <c r="G66" s="969">
        <f t="shared" si="8"/>
        <v>3.7276107006369421</v>
      </c>
      <c r="H66" s="1236">
        <v>1</v>
      </c>
      <c r="I66" s="1235" t="str">
        <f t="shared" si="19"/>
        <v>60602</v>
      </c>
      <c r="J66" s="1151">
        <v>2.12</v>
      </c>
      <c r="K66" s="1151">
        <v>1.47</v>
      </c>
      <c r="L66" s="1228">
        <v>2.7670000000000003</v>
      </c>
      <c r="M66" s="1228">
        <f t="shared" si="20"/>
        <v>4.2370000000000001</v>
      </c>
      <c r="N66" s="1228">
        <v>0.4</v>
      </c>
      <c r="O66" s="1228">
        <f t="shared" si="21"/>
        <v>4.6370000000000005</v>
      </c>
      <c r="P66" s="1227">
        <v>2.4591599999999998</v>
      </c>
      <c r="Q66" s="1220">
        <v>10.038600000000001</v>
      </c>
      <c r="R66" s="1226"/>
      <c r="S66" s="1168">
        <f t="shared" si="22"/>
        <v>9.6917878216560496</v>
      </c>
      <c r="T66" s="1270">
        <f t="shared" si="23"/>
        <v>12.15094782165605</v>
      </c>
      <c r="U66" s="1224">
        <f t="shared" si="24"/>
        <v>19.730387821656052</v>
      </c>
      <c r="V66" s="1164">
        <f t="shared" si="25"/>
        <v>17.583139674904459</v>
      </c>
      <c r="W66" s="1267">
        <f t="shared" si="26"/>
        <v>20.042299674904459</v>
      </c>
      <c r="X66" s="1267">
        <f t="shared" si="27"/>
        <v>27.621739674904461</v>
      </c>
      <c r="Y66" s="1162">
        <f>((H66*(1-$Y$2)+O66+$Y$3)*G66*$S$6)*$AD$9</f>
        <v>19.148736169171972</v>
      </c>
      <c r="Z66" s="1244">
        <f>Y66+P66*$AD$9</f>
        <v>21.607896169171973</v>
      </c>
      <c r="AA66" s="1160">
        <f>Y66+(Q66*$AD$9)</f>
        <v>29.187336169171971</v>
      </c>
      <c r="AB66" s="962">
        <f t="shared" si="14"/>
        <v>1095.9175459872611</v>
      </c>
    </row>
    <row r="67" spans="1:28" s="1035" customFormat="1" ht="16.5" customHeight="1">
      <c r="A67" s="1332">
        <v>180</v>
      </c>
      <c r="B67" s="972">
        <v>60</v>
      </c>
      <c r="C67" s="1170" t="s">
        <v>13911</v>
      </c>
      <c r="D67" s="996">
        <v>60</v>
      </c>
      <c r="E67" s="1170" t="s">
        <v>13911</v>
      </c>
      <c r="F67" s="1276">
        <v>2.5</v>
      </c>
      <c r="G67" s="969">
        <f t="shared" si="8"/>
        <v>4.6282133757961779</v>
      </c>
      <c r="H67" s="1236">
        <v>1</v>
      </c>
      <c r="I67" s="1235" t="str">
        <f t="shared" si="19"/>
        <v>60602,5</v>
      </c>
      <c r="J67" s="1151">
        <v>2.14</v>
      </c>
      <c r="K67" s="1151">
        <v>1.3</v>
      </c>
      <c r="L67" s="1228">
        <v>2.74</v>
      </c>
      <c r="M67" s="1228">
        <f t="shared" si="20"/>
        <v>4.04</v>
      </c>
      <c r="N67" s="1228">
        <v>0.4</v>
      </c>
      <c r="O67" s="1228">
        <f t="shared" si="21"/>
        <v>4.4400000000000004</v>
      </c>
      <c r="P67" s="1227">
        <v>2.8155600000000005</v>
      </c>
      <c r="Q67" s="1220">
        <v>15.562800000000001</v>
      </c>
      <c r="R67" s="1226"/>
      <c r="S67" s="1168">
        <f t="shared" si="22"/>
        <v>12.125919044585986</v>
      </c>
      <c r="T67" s="1270">
        <f t="shared" si="23"/>
        <v>14.941479044585986</v>
      </c>
      <c r="U67" s="1224">
        <f t="shared" si="24"/>
        <v>27.688719044585987</v>
      </c>
      <c r="V67" s="1164">
        <f t="shared" si="25"/>
        <v>20.919524458598723</v>
      </c>
      <c r="W67" s="1267">
        <f t="shared" si="26"/>
        <v>23.735084458598724</v>
      </c>
      <c r="X67" s="1267">
        <f t="shared" si="27"/>
        <v>36.482324458598725</v>
      </c>
      <c r="Y67" s="1162"/>
      <c r="Z67" s="1244"/>
      <c r="AA67" s="1160"/>
      <c r="AB67" s="962">
        <f t="shared" si="14"/>
        <v>833.07840764331206</v>
      </c>
    </row>
    <row r="68" spans="1:28" s="1035" customFormat="1" ht="16.5" customHeight="1">
      <c r="A68" s="1332">
        <v>216</v>
      </c>
      <c r="B68" s="972">
        <v>60</v>
      </c>
      <c r="C68" s="1170" t="s">
        <v>13911</v>
      </c>
      <c r="D68" s="996">
        <v>60</v>
      </c>
      <c r="E68" s="1170" t="s">
        <v>13911</v>
      </c>
      <c r="F68" s="1229">
        <v>3</v>
      </c>
      <c r="G68" s="969">
        <f t="shared" si="8"/>
        <v>5.5162960509554129</v>
      </c>
      <c r="H68" s="1236">
        <v>1</v>
      </c>
      <c r="I68" s="1235" t="str">
        <f t="shared" si="19"/>
        <v>60603</v>
      </c>
      <c r="J68" s="1151">
        <v>2.09</v>
      </c>
      <c r="K68" s="1151">
        <v>1.2000000000000002</v>
      </c>
      <c r="L68" s="1228">
        <v>2.79</v>
      </c>
      <c r="M68" s="1228">
        <f t="shared" si="20"/>
        <v>3.99</v>
      </c>
      <c r="N68" s="1228">
        <v>0.4</v>
      </c>
      <c r="O68" s="1228">
        <f t="shared" si="21"/>
        <v>4.3900000000000006</v>
      </c>
      <c r="P68" s="1227">
        <v>3.0769200000000003</v>
      </c>
      <c r="Q68" s="1220">
        <v>16.251840000000001</v>
      </c>
      <c r="R68" s="1226"/>
      <c r="S68" s="1168">
        <f t="shared" si="22"/>
        <v>14.17688085095541</v>
      </c>
      <c r="T68" s="1270">
        <f t="shared" si="23"/>
        <v>17.253800850955411</v>
      </c>
      <c r="U68" s="1224">
        <f t="shared" si="24"/>
        <v>30.428720850955411</v>
      </c>
      <c r="V68" s="1164">
        <f t="shared" si="25"/>
        <v>24.657843347770697</v>
      </c>
      <c r="W68" s="1267">
        <f t="shared" si="26"/>
        <v>27.734763347770699</v>
      </c>
      <c r="X68" s="1267">
        <f t="shared" si="27"/>
        <v>40.909683347770695</v>
      </c>
      <c r="Y68" s="1162">
        <f>((H68*(1-$Y$2)+O68+$Y$3)*G68*$S$6)*$AD$9</f>
        <v>26.974687689171972</v>
      </c>
      <c r="Z68" s="1244">
        <f>Y68+P68*$AD$9</f>
        <v>30.051607689171973</v>
      </c>
      <c r="AA68" s="1160">
        <f>Y68+(Q68*$AD$9)</f>
        <v>43.226527689171974</v>
      </c>
      <c r="AB68" s="962">
        <f t="shared" si="14"/>
        <v>1191.5199470063692</v>
      </c>
    </row>
    <row r="69" spans="1:28" s="1035" customFormat="1" ht="16.5" customHeight="1">
      <c r="A69" s="1245">
        <v>150</v>
      </c>
      <c r="B69" s="972">
        <v>60</v>
      </c>
      <c r="C69" s="1170" t="s">
        <v>13911</v>
      </c>
      <c r="D69" s="996">
        <v>60</v>
      </c>
      <c r="E69" s="1170" t="s">
        <v>13911</v>
      </c>
      <c r="F69" s="1229">
        <v>4</v>
      </c>
      <c r="G69" s="969">
        <f t="shared" si="8"/>
        <v>7.2549014012738846</v>
      </c>
      <c r="H69" s="1236">
        <v>1</v>
      </c>
      <c r="I69" s="1235" t="str">
        <f t="shared" si="19"/>
        <v>60604</v>
      </c>
      <c r="J69" s="1151">
        <v>2.12</v>
      </c>
      <c r="K69" s="1151">
        <v>1.2000000000000002</v>
      </c>
      <c r="L69" s="1228">
        <v>2.8200000000000003</v>
      </c>
      <c r="M69" s="1228">
        <f t="shared" si="20"/>
        <v>4.0200000000000005</v>
      </c>
      <c r="N69" s="1228">
        <v>0.4</v>
      </c>
      <c r="O69" s="1228">
        <f t="shared" si="21"/>
        <v>4.4200000000000008</v>
      </c>
      <c r="P69" s="1227">
        <v>4.4431200000000004</v>
      </c>
      <c r="Q69" s="1220">
        <v>16.251840000000001</v>
      </c>
      <c r="R69" s="1226"/>
      <c r="S69" s="1168">
        <f t="shared" si="22"/>
        <v>18.862743643312101</v>
      </c>
      <c r="T69" s="1270">
        <f t="shared" si="23"/>
        <v>23.305863643312101</v>
      </c>
      <c r="U69" s="1224">
        <f t="shared" si="24"/>
        <v>35.114583643312102</v>
      </c>
      <c r="V69" s="1164">
        <f t="shared" si="25"/>
        <v>32.647056305732484</v>
      </c>
      <c r="W69" s="1267">
        <f t="shared" si="26"/>
        <v>37.090176305732484</v>
      </c>
      <c r="X69" s="1267">
        <f t="shared" si="27"/>
        <v>48.898896305732485</v>
      </c>
      <c r="Y69" s="1162">
        <f>((H69*(1-$Y$2)+O69+$Y$3)*G69*$S$6)*$AD$9</f>
        <v>35.694114894267521</v>
      </c>
      <c r="Z69" s="1244">
        <f>Y69+P69*$AD$9</f>
        <v>40.137234894267522</v>
      </c>
      <c r="AA69" s="1160">
        <f>Y69+(Q69*$AD$9)</f>
        <v>51.945954894267523</v>
      </c>
      <c r="AB69" s="962">
        <f t="shared" si="14"/>
        <v>1088.2352101910826</v>
      </c>
    </row>
    <row r="70" spans="1:28" s="1035" customFormat="1" ht="16.5" customHeight="1">
      <c r="A70" s="1245">
        <v>96</v>
      </c>
      <c r="B70" s="972">
        <v>60</v>
      </c>
      <c r="C70" s="1170" t="s">
        <v>13911</v>
      </c>
      <c r="D70" s="996">
        <v>60</v>
      </c>
      <c r="E70" s="1170" t="s">
        <v>13911</v>
      </c>
      <c r="F70" s="1229">
        <v>5</v>
      </c>
      <c r="G70" s="969">
        <f t="shared" si="8"/>
        <v>8.9434267515923551</v>
      </c>
      <c r="H70" s="1236">
        <v>1</v>
      </c>
      <c r="I70" s="1235" t="str">
        <f t="shared" si="19"/>
        <v>60605</v>
      </c>
      <c r="J70" s="1151">
        <v>2.1399999999999997</v>
      </c>
      <c r="K70" s="1151">
        <v>1.2000000000000002</v>
      </c>
      <c r="L70" s="1228">
        <v>2.84</v>
      </c>
      <c r="M70" s="1228">
        <f t="shared" si="20"/>
        <v>4.04</v>
      </c>
      <c r="N70" s="1228">
        <v>0.4</v>
      </c>
      <c r="O70" s="1228">
        <f t="shared" si="21"/>
        <v>4.4400000000000004</v>
      </c>
      <c r="P70" s="1227">
        <v>4.9539600000000013</v>
      </c>
      <c r="Q70" s="1220">
        <v>16.251840000000001</v>
      </c>
      <c r="R70" s="1226"/>
      <c r="S70" s="1168">
        <f t="shared" si="22"/>
        <v>23.431778089171967</v>
      </c>
      <c r="T70" s="1270">
        <f t="shared" si="23"/>
        <v>28.385738089171969</v>
      </c>
      <c r="U70" s="1224">
        <f t="shared" si="24"/>
        <v>39.683618089171972</v>
      </c>
      <c r="V70" s="1164">
        <f t="shared" si="25"/>
        <v>40.424288917197444</v>
      </c>
      <c r="W70" s="1267">
        <f t="shared" si="26"/>
        <v>45.378248917197446</v>
      </c>
      <c r="X70" s="1267">
        <f t="shared" si="27"/>
        <v>56.676128917197445</v>
      </c>
      <c r="Y70" s="1162">
        <f>((H70*(1-$Y$2)+O70+$Y$3)*G70*$S$6)*$AD$9</f>
        <v>44.180528152866238</v>
      </c>
      <c r="Z70" s="1244">
        <f>Y70+P70*$AD$9</f>
        <v>49.13448815286624</v>
      </c>
      <c r="AA70" s="1160">
        <f>Y70+(Q70*$AD$9)</f>
        <v>60.432368152866239</v>
      </c>
      <c r="AB70" s="962">
        <f t="shared" si="14"/>
        <v>858.56896815286609</v>
      </c>
    </row>
    <row r="71" spans="1:28" s="1035" customFormat="1" ht="16.5" customHeight="1" thickBot="1">
      <c r="A71" s="1035">
        <v>96</v>
      </c>
      <c r="B71" s="961">
        <v>60</v>
      </c>
      <c r="C71" s="1156" t="s">
        <v>13911</v>
      </c>
      <c r="D71" s="980">
        <v>60</v>
      </c>
      <c r="E71" s="1156" t="s">
        <v>13911</v>
      </c>
      <c r="F71" s="1248">
        <v>6</v>
      </c>
      <c r="G71" s="958">
        <f t="shared" si="8"/>
        <v>10.581872101910825</v>
      </c>
      <c r="H71" s="1236"/>
      <c r="I71" s="1235"/>
      <c r="J71" s="1151"/>
      <c r="K71" s="1151"/>
      <c r="L71" s="1228"/>
      <c r="M71" s="1228"/>
      <c r="N71" s="1228"/>
      <c r="O71" s="1228"/>
      <c r="P71" s="1227"/>
      <c r="Q71" s="1220"/>
      <c r="R71" s="1226"/>
      <c r="S71" s="1168" t="s">
        <v>15213</v>
      </c>
      <c r="T71" s="1270"/>
      <c r="U71" s="1224"/>
      <c r="V71" s="1165"/>
      <c r="W71" s="1267"/>
      <c r="X71" s="1267"/>
      <c r="Y71" s="1162"/>
      <c r="Z71" s="1244"/>
      <c r="AA71" s="1160"/>
      <c r="AB71" s="944">
        <f t="shared" si="14"/>
        <v>1015.8597217834392</v>
      </c>
    </row>
    <row r="72" spans="1:28" s="1035" customFormat="1" ht="16.5" customHeight="1">
      <c r="A72" s="1238">
        <v>216</v>
      </c>
      <c r="B72" s="974">
        <v>70</v>
      </c>
      <c r="C72" s="1191" t="s">
        <v>13911</v>
      </c>
      <c r="D72" s="992">
        <v>70</v>
      </c>
      <c r="E72" s="1191" t="s">
        <v>13911</v>
      </c>
      <c r="F72" s="1237">
        <v>2</v>
      </c>
      <c r="G72" s="989">
        <f t="shared" si="8"/>
        <v>4.3655724840764325</v>
      </c>
      <c r="H72" s="1236">
        <v>1</v>
      </c>
      <c r="I72" s="1235" t="str">
        <f t="shared" ref="I72:I81" si="28">CONCATENATE(B72,D72,F72)</f>
        <v>70702</v>
      </c>
      <c r="J72" s="1151">
        <v>2.1799999999999997</v>
      </c>
      <c r="K72" s="1151">
        <v>1.47</v>
      </c>
      <c r="L72" s="1228">
        <v>2.8299999999999996</v>
      </c>
      <c r="M72" s="1228">
        <f t="shared" ref="M72:M81" si="29">K72+L72</f>
        <v>4.3</v>
      </c>
      <c r="N72" s="1228">
        <v>0.4</v>
      </c>
      <c r="O72" s="1228">
        <f t="shared" ref="O72:O81" si="30">M72+N72</f>
        <v>4.7</v>
      </c>
      <c r="P72" s="1227">
        <v>2.8749600000000002</v>
      </c>
      <c r="Q72" s="1220">
        <v>17.55864</v>
      </c>
      <c r="R72" s="1226"/>
      <c r="S72" s="1183">
        <f t="shared" ref="S72:S81" si="31">((H72*(1-$S$2)+J72+$S$3)*G72*$S$6)*$AD$9</f>
        <v>11.612422807643309</v>
      </c>
      <c r="T72" s="1271">
        <f t="shared" ref="T72:T81" si="32">S72+(P72*$AD$9)</f>
        <v>14.487382807643309</v>
      </c>
      <c r="U72" s="1233">
        <f>S72+(Q72*$AD$9)</f>
        <v>29.17106280764331</v>
      </c>
      <c r="V72" s="1180">
        <f t="shared" ref="V72:V81" si="33">((H72*(1-$V$2)+M72+$V$3)*G72*$S$6)*$AD$9</f>
        <v>20.867436473885345</v>
      </c>
      <c r="W72" s="1269">
        <f t="shared" ref="W72:W81" si="34">V72+P72*$AD$9</f>
        <v>23.742396473885346</v>
      </c>
      <c r="X72" s="1269">
        <f t="shared" ref="X72:X81" si="35">V72+(Q72*$AD$9)</f>
        <v>38.426076473885345</v>
      </c>
      <c r="Y72" s="1177"/>
      <c r="Z72" s="1273"/>
      <c r="AA72" s="1175"/>
      <c r="AB72" s="981">
        <f t="shared" si="14"/>
        <v>942.96365656050943</v>
      </c>
    </row>
    <row r="73" spans="1:28" s="1035" customFormat="1" ht="16.5" customHeight="1">
      <c r="A73" s="1230">
        <v>150</v>
      </c>
      <c r="B73" s="972">
        <v>70</v>
      </c>
      <c r="C73" s="1170" t="s">
        <v>13911</v>
      </c>
      <c r="D73" s="996">
        <v>70</v>
      </c>
      <c r="E73" s="1170" t="s">
        <v>13911</v>
      </c>
      <c r="F73" s="1229">
        <v>3</v>
      </c>
      <c r="G73" s="969">
        <f t="shared" si="8"/>
        <v>6.4732387261146487</v>
      </c>
      <c r="H73" s="1236">
        <v>1</v>
      </c>
      <c r="I73" s="1235" t="str">
        <f t="shared" si="28"/>
        <v>70703</v>
      </c>
      <c r="J73" s="1151">
        <v>2.15</v>
      </c>
      <c r="K73" s="1151">
        <v>1.2000000000000002</v>
      </c>
      <c r="L73" s="1228">
        <v>2.8499999999999996</v>
      </c>
      <c r="M73" s="1228">
        <f t="shared" si="29"/>
        <v>4.05</v>
      </c>
      <c r="N73" s="1228">
        <v>0.4</v>
      </c>
      <c r="O73" s="1228">
        <f t="shared" si="30"/>
        <v>4.45</v>
      </c>
      <c r="P73" s="1227">
        <v>3.5877600000000003</v>
      </c>
      <c r="Q73" s="1220">
        <v>28.440720000000006</v>
      </c>
      <c r="R73" s="1226"/>
      <c r="S73" s="1168">
        <f t="shared" si="31"/>
        <v>17.024617849681526</v>
      </c>
      <c r="T73" s="1270">
        <f t="shared" si="32"/>
        <v>20.612377849681526</v>
      </c>
      <c r="U73" s="1224">
        <f>S73+(Q73*$AD$9)</f>
        <v>45.465337849681532</v>
      </c>
      <c r="V73" s="1165">
        <f t="shared" si="33"/>
        <v>29.323771429299356</v>
      </c>
      <c r="W73" s="1267">
        <f t="shared" si="34"/>
        <v>32.911531429299359</v>
      </c>
      <c r="X73" s="1267">
        <f t="shared" si="35"/>
        <v>57.764491429299362</v>
      </c>
      <c r="Y73" s="1162">
        <f>((H73*(1-$Y$2)+O73+$Y$3)*G73*$S$6)*$AD$9</f>
        <v>32.04253169426751</v>
      </c>
      <c r="Z73" s="1244">
        <f>Y73+P73*$AD$9</f>
        <v>35.630291694267513</v>
      </c>
      <c r="AA73" s="1160">
        <f>Y73+(Q73*$AD$9)</f>
        <v>60.483251694267516</v>
      </c>
      <c r="AB73" s="962">
        <f t="shared" si="14"/>
        <v>970.98580891719735</v>
      </c>
    </row>
    <row r="74" spans="1:28" s="1035" customFormat="1" ht="16.5" customHeight="1">
      <c r="A74" s="1230">
        <v>120</v>
      </c>
      <c r="B74" s="972">
        <v>70</v>
      </c>
      <c r="C74" s="1170" t="s">
        <v>13911</v>
      </c>
      <c r="D74" s="996">
        <v>70</v>
      </c>
      <c r="E74" s="1170" t="s">
        <v>13911</v>
      </c>
      <c r="F74" s="1229">
        <v>4</v>
      </c>
      <c r="G74" s="969">
        <f t="shared" si="8"/>
        <v>8.5308249681528654</v>
      </c>
      <c r="H74" s="1236">
        <v>1</v>
      </c>
      <c r="I74" s="1235" t="str">
        <f t="shared" si="28"/>
        <v>70704</v>
      </c>
      <c r="J74" s="1151">
        <v>2.1799999999999997</v>
      </c>
      <c r="K74" s="1151">
        <v>1.2000000000000002</v>
      </c>
      <c r="L74" s="1228">
        <v>2.88</v>
      </c>
      <c r="M74" s="1228">
        <f t="shared" si="29"/>
        <v>4.08</v>
      </c>
      <c r="N74" s="1228">
        <v>0.4</v>
      </c>
      <c r="O74" s="1228">
        <f t="shared" si="30"/>
        <v>4.4800000000000004</v>
      </c>
      <c r="P74" s="1227">
        <v>5.1796800000000012</v>
      </c>
      <c r="Q74" s="1220">
        <v>28.440720000000006</v>
      </c>
      <c r="R74" s="1226"/>
      <c r="S74" s="1168">
        <f t="shared" si="31"/>
        <v>22.691994415286619</v>
      </c>
      <c r="T74" s="1270">
        <f t="shared" si="32"/>
        <v>27.87167441528662</v>
      </c>
      <c r="U74" s="1224">
        <f>S74+(Q74*$AD$9)</f>
        <v>51.132714415286628</v>
      </c>
      <c r="V74" s="1165">
        <f t="shared" si="33"/>
        <v>38.900561854777074</v>
      </c>
      <c r="W74" s="1267">
        <f t="shared" si="34"/>
        <v>44.080241854777071</v>
      </c>
      <c r="X74" s="1267">
        <f t="shared" si="35"/>
        <v>67.34128185477708</v>
      </c>
      <c r="Y74" s="1162">
        <f>((H74*(1-$Y$2)+O74+$Y$3)*G74*$S$6)*$AD$9</f>
        <v>42.483508341401276</v>
      </c>
      <c r="Z74" s="1244">
        <f>Y74+P74*$AD$9</f>
        <v>47.66318834140128</v>
      </c>
      <c r="AA74" s="1160">
        <f>Y74+(Q74*$AD$9)</f>
        <v>70.924228341401289</v>
      </c>
      <c r="AB74" s="962">
        <f t="shared" si="14"/>
        <v>1023.6989961783438</v>
      </c>
    </row>
    <row r="75" spans="1:28" s="1035" customFormat="1" ht="16.5" customHeight="1" thickBot="1">
      <c r="A75" s="1262">
        <v>96</v>
      </c>
      <c r="B75" s="961">
        <v>70</v>
      </c>
      <c r="C75" s="1156" t="s">
        <v>13911</v>
      </c>
      <c r="D75" s="980">
        <v>70</v>
      </c>
      <c r="E75" s="1156" t="s">
        <v>13911</v>
      </c>
      <c r="F75" s="1248">
        <v>5</v>
      </c>
      <c r="G75" s="958">
        <f t="shared" ref="G75:G106" si="36">(((B75*2+D75*2)/3.14)-F75)*F75*0.02504</f>
        <v>10.538331210191082</v>
      </c>
      <c r="H75" s="1236">
        <v>1</v>
      </c>
      <c r="I75" s="1235" t="str">
        <f t="shared" si="28"/>
        <v>70705</v>
      </c>
      <c r="J75" s="1151">
        <v>2.25</v>
      </c>
      <c r="K75" s="1151">
        <v>1.2</v>
      </c>
      <c r="L75" s="1228">
        <v>3</v>
      </c>
      <c r="M75" s="1228">
        <f t="shared" si="29"/>
        <v>4.2</v>
      </c>
      <c r="N75" s="1228">
        <v>0.4</v>
      </c>
      <c r="O75" s="1228">
        <f t="shared" si="30"/>
        <v>4.6000000000000005</v>
      </c>
      <c r="P75" s="1227">
        <v>6.62</v>
      </c>
      <c r="Q75" s="1220">
        <v>32.5</v>
      </c>
      <c r="R75" s="1226"/>
      <c r="S75" s="1146">
        <f t="shared" si="31"/>
        <v>28.769644203821652</v>
      </c>
      <c r="T75" s="1275">
        <f t="shared" si="32"/>
        <v>35.389644203821653</v>
      </c>
      <c r="U75" s="1241">
        <f>S75+(Q75*$AD$9)</f>
        <v>61.269644203821656</v>
      </c>
      <c r="V75" s="1143">
        <f t="shared" si="33"/>
        <v>49.319390063694257</v>
      </c>
      <c r="W75" s="1265">
        <f t="shared" si="34"/>
        <v>55.939390063694255</v>
      </c>
      <c r="X75" s="1265">
        <f t="shared" si="35"/>
        <v>81.819390063694257</v>
      </c>
      <c r="Y75" s="1140"/>
      <c r="Z75" s="1272"/>
      <c r="AA75" s="1138"/>
      <c r="AB75" s="944">
        <f t="shared" ref="AB75:AB107" si="37">A75*G75</f>
        <v>1011.6797961783438</v>
      </c>
    </row>
    <row r="76" spans="1:28" s="1035" customFormat="1" ht="16.5" customHeight="1">
      <c r="A76" s="1238">
        <v>180</v>
      </c>
      <c r="B76" s="974">
        <v>80</v>
      </c>
      <c r="C76" s="1191" t="s">
        <v>13911</v>
      </c>
      <c r="D76" s="992">
        <v>80</v>
      </c>
      <c r="E76" s="1191" t="s">
        <v>13911</v>
      </c>
      <c r="F76" s="1277">
        <v>1.5</v>
      </c>
      <c r="G76" s="989">
        <f t="shared" si="36"/>
        <v>3.7714307006369423</v>
      </c>
      <c r="H76" s="1153">
        <v>1</v>
      </c>
      <c r="I76" s="1152" t="str">
        <f t="shared" si="28"/>
        <v>80801,5</v>
      </c>
      <c r="J76" s="1151">
        <v>2.4600000000000004</v>
      </c>
      <c r="K76" s="1151">
        <v>1.2000000000000002</v>
      </c>
      <c r="L76" s="1228">
        <v>3.2600000000000002</v>
      </c>
      <c r="M76" s="1228">
        <f t="shared" si="29"/>
        <v>4.4600000000000009</v>
      </c>
      <c r="N76" s="1228">
        <v>0.4</v>
      </c>
      <c r="O76" s="1228">
        <f t="shared" si="30"/>
        <v>4.8600000000000012</v>
      </c>
      <c r="P76" s="1227">
        <v>3.0056400000000005</v>
      </c>
      <c r="Q76" s="1220">
        <v>14.446080000000002</v>
      </c>
      <c r="R76" s="1226"/>
      <c r="S76" s="1168">
        <f t="shared" si="31"/>
        <v>11.088006259872612</v>
      </c>
      <c r="T76" s="1270">
        <f t="shared" si="32"/>
        <v>14.093646259872614</v>
      </c>
      <c r="U76" s="1233"/>
      <c r="V76" s="1164">
        <f t="shared" si="33"/>
        <v>18.6308676611465</v>
      </c>
      <c r="W76" s="1267">
        <f t="shared" si="34"/>
        <v>21.636507661146499</v>
      </c>
      <c r="X76" s="1267">
        <f t="shared" si="35"/>
        <v>33.076947661146505</v>
      </c>
      <c r="Y76" s="1162"/>
      <c r="Z76" s="1244"/>
      <c r="AA76" s="1160"/>
      <c r="AB76" s="981">
        <f t="shared" si="37"/>
        <v>678.85752611464966</v>
      </c>
    </row>
    <row r="77" spans="1:28" s="1035" customFormat="1" ht="16.5" customHeight="1">
      <c r="A77" s="1230">
        <v>180</v>
      </c>
      <c r="B77" s="972">
        <v>80</v>
      </c>
      <c r="C77" s="1170" t="s">
        <v>13911</v>
      </c>
      <c r="D77" s="996">
        <v>80</v>
      </c>
      <c r="E77" s="1170" t="s">
        <v>13911</v>
      </c>
      <c r="F77" s="1229">
        <v>2</v>
      </c>
      <c r="G77" s="969">
        <f t="shared" si="36"/>
        <v>5.0035342675159233</v>
      </c>
      <c r="H77" s="1236">
        <v>1</v>
      </c>
      <c r="I77" s="1235" t="str">
        <f t="shared" si="28"/>
        <v>80802</v>
      </c>
      <c r="J77" s="1151">
        <v>2.13</v>
      </c>
      <c r="K77" s="1151">
        <v>1.47</v>
      </c>
      <c r="L77" s="1228">
        <v>2.78</v>
      </c>
      <c r="M77" s="1228">
        <f t="shared" si="29"/>
        <v>4.25</v>
      </c>
      <c r="N77" s="1228">
        <v>0.4</v>
      </c>
      <c r="O77" s="1228">
        <f t="shared" si="30"/>
        <v>4.6500000000000004</v>
      </c>
      <c r="P77" s="1227">
        <v>3.2907600000000001</v>
      </c>
      <c r="Q77" s="1220">
        <v>20.065320000000003</v>
      </c>
      <c r="R77" s="1226"/>
      <c r="S77" s="1168">
        <f t="shared" si="31"/>
        <v>13.059224438216559</v>
      </c>
      <c r="T77" s="1270">
        <f t="shared" si="32"/>
        <v>16.349984438216559</v>
      </c>
      <c r="U77" s="1224">
        <f>S77+(Q77*$AD$9)</f>
        <v>33.12454443821656</v>
      </c>
      <c r="V77" s="1164">
        <f t="shared" si="33"/>
        <v>23.666717085350321</v>
      </c>
      <c r="W77" s="1267">
        <f t="shared" si="34"/>
        <v>26.95747708535032</v>
      </c>
      <c r="X77" s="1267">
        <f t="shared" si="35"/>
        <v>43.732037085350328</v>
      </c>
      <c r="Y77" s="1162">
        <f>((H77*(1-$Y$2)+O77+$Y$3)*G77*$S$6)*$AD$9</f>
        <v>25.768201477707006</v>
      </c>
      <c r="Z77" s="1244">
        <f>Y77+P77*$AD$9</f>
        <v>29.058961477707005</v>
      </c>
      <c r="AA77" s="1160">
        <f>Y77+(Q77*$AD$9)</f>
        <v>45.833521477707009</v>
      </c>
      <c r="AB77" s="962">
        <f t="shared" si="37"/>
        <v>900.63616815286616</v>
      </c>
    </row>
    <row r="78" spans="1:28" s="1035" customFormat="1" ht="16.5" customHeight="1">
      <c r="A78" s="1230">
        <v>150</v>
      </c>
      <c r="B78" s="972">
        <v>80</v>
      </c>
      <c r="C78" s="1170" t="s">
        <v>13911</v>
      </c>
      <c r="D78" s="996">
        <v>80</v>
      </c>
      <c r="E78" s="1170" t="s">
        <v>13911</v>
      </c>
      <c r="F78" s="1276">
        <v>2.5</v>
      </c>
      <c r="G78" s="969">
        <f t="shared" si="36"/>
        <v>6.2231178343949036</v>
      </c>
      <c r="H78" s="1236">
        <v>1</v>
      </c>
      <c r="I78" s="1235" t="str">
        <f t="shared" si="28"/>
        <v>80802,5</v>
      </c>
      <c r="J78" s="1151">
        <v>2.15</v>
      </c>
      <c r="K78" s="1151">
        <v>1.3</v>
      </c>
      <c r="L78" s="1228">
        <v>2.75</v>
      </c>
      <c r="M78" s="1228">
        <f t="shared" si="29"/>
        <v>4.05</v>
      </c>
      <c r="N78" s="1228">
        <v>0.4</v>
      </c>
      <c r="O78" s="1228">
        <f t="shared" si="30"/>
        <v>4.45</v>
      </c>
      <c r="P78" s="1227">
        <v>3.5640000000000005</v>
      </c>
      <c r="Q78" s="1220">
        <v>31.125600000000002</v>
      </c>
      <c r="R78" s="1226"/>
      <c r="S78" s="1168">
        <f t="shared" si="31"/>
        <v>16.366799904458595</v>
      </c>
      <c r="T78" s="1270">
        <f t="shared" si="32"/>
        <v>19.930799904458596</v>
      </c>
      <c r="U78" s="1224">
        <f>S78+(Q78*$AD$9)</f>
        <v>47.492399904458594</v>
      </c>
      <c r="V78" s="1164">
        <f t="shared" si="33"/>
        <v>28.19072378980891</v>
      </c>
      <c r="W78" s="1267">
        <f t="shared" si="34"/>
        <v>31.75472378980891</v>
      </c>
      <c r="X78" s="1267">
        <f t="shared" si="35"/>
        <v>59.316323789808912</v>
      </c>
      <c r="Y78" s="1162"/>
      <c r="Z78" s="1244"/>
      <c r="AA78" s="1160"/>
      <c r="AB78" s="962">
        <f t="shared" si="37"/>
        <v>933.46767515923557</v>
      </c>
    </row>
    <row r="79" spans="1:28" s="1035" customFormat="1" ht="16.5" customHeight="1">
      <c r="A79" s="1230">
        <v>150</v>
      </c>
      <c r="B79" s="972">
        <v>80</v>
      </c>
      <c r="C79" s="1170" t="s">
        <v>13911</v>
      </c>
      <c r="D79" s="996">
        <v>80</v>
      </c>
      <c r="E79" s="1170" t="s">
        <v>13911</v>
      </c>
      <c r="F79" s="1229">
        <v>3</v>
      </c>
      <c r="G79" s="969">
        <f t="shared" si="36"/>
        <v>7.4301814012738845</v>
      </c>
      <c r="H79" s="1236">
        <v>1</v>
      </c>
      <c r="I79" s="1235" t="str">
        <f t="shared" si="28"/>
        <v>80803</v>
      </c>
      <c r="J79" s="1151">
        <v>2.0999999999999996</v>
      </c>
      <c r="K79" s="1151">
        <v>1.2000000000000002</v>
      </c>
      <c r="L79" s="1228">
        <v>2.8</v>
      </c>
      <c r="M79" s="1228">
        <f t="shared" si="29"/>
        <v>4</v>
      </c>
      <c r="N79" s="1228">
        <v>0.4</v>
      </c>
      <c r="O79" s="1228">
        <f t="shared" si="30"/>
        <v>4.4000000000000004</v>
      </c>
      <c r="P79" s="1227">
        <v>4.0986000000000011</v>
      </c>
      <c r="Q79" s="1220">
        <v>32.503680000000003</v>
      </c>
      <c r="R79" s="1226"/>
      <c r="S79" s="1168">
        <f t="shared" si="31"/>
        <v>19.169868015286617</v>
      </c>
      <c r="T79" s="1270">
        <f t="shared" si="32"/>
        <v>23.268468015286619</v>
      </c>
      <c r="U79" s="1224">
        <f>S79+(Q79*$AD$9)</f>
        <v>51.67354801528662</v>
      </c>
      <c r="V79" s="1164">
        <f t="shared" si="33"/>
        <v>33.287212677707004</v>
      </c>
      <c r="W79" s="1267">
        <f t="shared" si="34"/>
        <v>37.385812677707008</v>
      </c>
      <c r="X79" s="1267">
        <f t="shared" si="35"/>
        <v>65.790892677707006</v>
      </c>
      <c r="Y79" s="1162">
        <f>((H79*(1-$Y$2)+O79+$Y$3)*G79*$S$6)*$AD$9</f>
        <v>36.40788886624204</v>
      </c>
      <c r="Z79" s="1244">
        <f>Y79+P79*$AD$9</f>
        <v>40.506488866242037</v>
      </c>
      <c r="AA79" s="1160">
        <f>Y79+(Q79*$AD$9)</f>
        <v>68.91156886624205</v>
      </c>
      <c r="AB79" s="962">
        <f t="shared" si="37"/>
        <v>1114.5272101910828</v>
      </c>
    </row>
    <row r="80" spans="1:28" s="1035" customFormat="1" ht="16.5" customHeight="1">
      <c r="A80" s="1230">
        <v>96</v>
      </c>
      <c r="B80" s="972">
        <v>80</v>
      </c>
      <c r="C80" s="1170" t="s">
        <v>13911</v>
      </c>
      <c r="D80" s="996">
        <v>80</v>
      </c>
      <c r="E80" s="1170" t="s">
        <v>13911</v>
      </c>
      <c r="F80" s="1229">
        <v>4</v>
      </c>
      <c r="G80" s="969">
        <f t="shared" si="36"/>
        <v>9.8067485350318471</v>
      </c>
      <c r="H80" s="1236">
        <v>1</v>
      </c>
      <c r="I80" s="1235" t="str">
        <f t="shared" si="28"/>
        <v>80804</v>
      </c>
      <c r="J80" s="1151">
        <v>2.12</v>
      </c>
      <c r="K80" s="1151">
        <v>1.2000000000000002</v>
      </c>
      <c r="L80" s="1228">
        <v>2.8200000000000003</v>
      </c>
      <c r="M80" s="1228">
        <f t="shared" si="29"/>
        <v>4.0200000000000005</v>
      </c>
      <c r="N80" s="1228">
        <v>0.4</v>
      </c>
      <c r="O80" s="1228">
        <f t="shared" si="30"/>
        <v>4.4200000000000008</v>
      </c>
      <c r="P80" s="1227">
        <v>5.9162400000000019</v>
      </c>
      <c r="Q80" s="1220">
        <v>32.503680000000003</v>
      </c>
      <c r="R80" s="1226"/>
      <c r="S80" s="1168">
        <f t="shared" si="31"/>
        <v>25.497546191082805</v>
      </c>
      <c r="T80" s="1270">
        <f t="shared" si="32"/>
        <v>31.413786191082806</v>
      </c>
      <c r="U80" s="1224">
        <f>S80+(Q80*$AD$9)</f>
        <v>58.001226191082807</v>
      </c>
      <c r="V80" s="1164">
        <f t="shared" si="33"/>
        <v>44.13036840764331</v>
      </c>
      <c r="W80" s="1267">
        <f t="shared" si="34"/>
        <v>50.046608407643312</v>
      </c>
      <c r="X80" s="1267">
        <f t="shared" si="35"/>
        <v>76.63404840764332</v>
      </c>
      <c r="Y80" s="1162">
        <f>((H80*(1-$Y$2)+O80+$Y$3)*G80*$S$6)*$AD$9</f>
        <v>48.249202792356698</v>
      </c>
      <c r="Z80" s="1244">
        <f>Y80+P80*$AD$9</f>
        <v>54.1654427923567</v>
      </c>
      <c r="AA80" s="1160">
        <f>Y80+(Q80*$AD$9)</f>
        <v>80.752882792356701</v>
      </c>
      <c r="AB80" s="962">
        <f t="shared" si="37"/>
        <v>941.44785936305732</v>
      </c>
    </row>
    <row r="81" spans="1:28" s="1035" customFormat="1" ht="16.5" customHeight="1">
      <c r="A81" s="1230">
        <v>72</v>
      </c>
      <c r="B81" s="972">
        <v>80</v>
      </c>
      <c r="C81" s="1170" t="s">
        <v>13911</v>
      </c>
      <c r="D81" s="996">
        <v>80</v>
      </c>
      <c r="E81" s="1170" t="s">
        <v>13911</v>
      </c>
      <c r="F81" s="1229">
        <v>5</v>
      </c>
      <c r="G81" s="969">
        <f t="shared" si="36"/>
        <v>12.133235668789808</v>
      </c>
      <c r="H81" s="1236">
        <v>1</v>
      </c>
      <c r="I81" s="1235" t="str">
        <f t="shared" si="28"/>
        <v>80805</v>
      </c>
      <c r="J81" s="1151">
        <v>2.15</v>
      </c>
      <c r="K81" s="1151">
        <v>1.2000000000000002</v>
      </c>
      <c r="L81" s="1228">
        <v>2.8499999999999996</v>
      </c>
      <c r="M81" s="1228">
        <f t="shared" si="29"/>
        <v>4.05</v>
      </c>
      <c r="N81" s="1228">
        <v>0.4</v>
      </c>
      <c r="O81" s="1228">
        <f t="shared" si="30"/>
        <v>4.45</v>
      </c>
      <c r="P81" s="1227">
        <v>6.6171600000000019</v>
      </c>
      <c r="Q81" s="1220">
        <v>32.503680000000003</v>
      </c>
      <c r="R81" s="1226"/>
      <c r="S81" s="1168">
        <f t="shared" si="31"/>
        <v>31.910409808917194</v>
      </c>
      <c r="T81" s="1270">
        <f t="shared" si="32"/>
        <v>38.527569808917193</v>
      </c>
      <c r="U81" s="1224">
        <f>S81+(Q81*$AD$9)</f>
        <v>64.414089808917197</v>
      </c>
      <c r="V81" s="1165">
        <f t="shared" si="33"/>
        <v>54.963557579617827</v>
      </c>
      <c r="W81" s="1223">
        <f t="shared" si="34"/>
        <v>61.580717579617826</v>
      </c>
      <c r="X81" s="1267">
        <f t="shared" si="35"/>
        <v>87.46723757961783</v>
      </c>
      <c r="Y81" s="1162">
        <f>((H81*(1-$Y$2)+O81+$Y$3)*G81*$S$6)*$AD$9</f>
        <v>60.059516560509557</v>
      </c>
      <c r="Z81" s="1244">
        <f>Y81+P81*$AD$9</f>
        <v>66.676676560509563</v>
      </c>
      <c r="AA81" s="1160">
        <f>Y81+(Q81*$AD$9)</f>
        <v>92.563196560509567</v>
      </c>
      <c r="AB81" s="962">
        <f t="shared" si="37"/>
        <v>873.59296815286621</v>
      </c>
    </row>
    <row r="82" spans="1:28" s="1035" customFormat="1" ht="16.5" customHeight="1" thickBot="1">
      <c r="A82" s="1035">
        <v>72</v>
      </c>
      <c r="B82" s="961">
        <v>80</v>
      </c>
      <c r="C82" s="1156" t="s">
        <v>13911</v>
      </c>
      <c r="D82" s="980">
        <v>80</v>
      </c>
      <c r="E82" s="1156" t="s">
        <v>13911</v>
      </c>
      <c r="F82" s="1248">
        <v>6</v>
      </c>
      <c r="G82" s="958">
        <f t="shared" si="36"/>
        <v>14.409642802547769</v>
      </c>
      <c r="H82" s="1236"/>
      <c r="I82" s="1235"/>
      <c r="J82" s="1151"/>
      <c r="K82" s="1151"/>
      <c r="L82" s="1228"/>
      <c r="M82" s="1228"/>
      <c r="N82" s="1228"/>
      <c r="O82" s="1228"/>
      <c r="P82" s="1227"/>
      <c r="Q82" s="1220"/>
      <c r="R82" s="1226"/>
      <c r="S82" s="1168" t="s">
        <v>15213</v>
      </c>
      <c r="T82" s="1270"/>
      <c r="U82" s="1224"/>
      <c r="V82" s="1331" t="s">
        <v>15213</v>
      </c>
      <c r="W82" s="1330"/>
      <c r="X82" s="1267"/>
      <c r="Y82" s="1140"/>
      <c r="Z82" s="1329"/>
      <c r="AA82" s="1138"/>
      <c r="AB82" s="944">
        <f t="shared" si="37"/>
        <v>1037.4942817834394</v>
      </c>
    </row>
    <row r="83" spans="1:28" s="1035" customFormat="1" ht="16.5" customHeight="1">
      <c r="A83" s="1274">
        <v>120</v>
      </c>
      <c r="B83" s="974">
        <v>90</v>
      </c>
      <c r="C83" s="1191" t="s">
        <v>13911</v>
      </c>
      <c r="D83" s="992">
        <v>90</v>
      </c>
      <c r="E83" s="1191" t="s">
        <v>13911</v>
      </c>
      <c r="F83" s="1237">
        <v>3</v>
      </c>
      <c r="G83" s="989">
        <f t="shared" si="36"/>
        <v>8.3871240764331194</v>
      </c>
      <c r="H83" s="1153">
        <v>1</v>
      </c>
      <c r="I83" s="1152" t="str">
        <f t="shared" ref="I83:I88" si="38">CONCATENATE(B83,D83,F83)</f>
        <v>90903</v>
      </c>
      <c r="J83" s="1151">
        <v>2.4</v>
      </c>
      <c r="K83" s="1151">
        <v>1.2</v>
      </c>
      <c r="L83" s="1228">
        <v>3.17</v>
      </c>
      <c r="M83" s="1228">
        <f t="shared" ref="M83:M88" si="39">K83+L83</f>
        <v>4.37</v>
      </c>
      <c r="N83" s="1228">
        <v>0.4</v>
      </c>
      <c r="O83" s="1228">
        <f t="shared" ref="O83:O88" si="40">M83+N83</f>
        <v>4.7700000000000005</v>
      </c>
      <c r="P83" s="1227"/>
      <c r="Q83" s="1220"/>
      <c r="R83" s="1226"/>
      <c r="S83" s="1183">
        <f t="shared" ref="S83:S88" si="41">((H83*(1-$S$2)+J83+$S$3)*G83*$S$6)*$AD$9</f>
        <v>24.154917340127383</v>
      </c>
      <c r="T83" s="1271"/>
      <c r="U83" s="1233"/>
      <c r="V83" s="1164"/>
      <c r="W83" s="1232"/>
      <c r="X83" s="1269"/>
      <c r="Y83" s="1177"/>
      <c r="Z83" s="1231"/>
      <c r="AA83" s="1175"/>
      <c r="AB83" s="981">
        <f t="shared" si="37"/>
        <v>1006.4548891719743</v>
      </c>
    </row>
    <row r="84" spans="1:28" s="1035" customFormat="1" ht="16.5" customHeight="1" thickBot="1">
      <c r="A84" s="1035">
        <v>96</v>
      </c>
      <c r="B84" s="961">
        <v>90</v>
      </c>
      <c r="C84" s="1156" t="s">
        <v>13911</v>
      </c>
      <c r="D84" s="980">
        <v>90</v>
      </c>
      <c r="E84" s="1156" t="s">
        <v>13911</v>
      </c>
      <c r="F84" s="1248">
        <v>4</v>
      </c>
      <c r="G84" s="958">
        <f t="shared" si="36"/>
        <v>11.082672101910827</v>
      </c>
      <c r="H84" s="1153">
        <v>1</v>
      </c>
      <c r="I84" s="1152" t="str">
        <f t="shared" si="38"/>
        <v>90904</v>
      </c>
      <c r="J84" s="1151">
        <v>2.4500000000000002</v>
      </c>
      <c r="K84" s="1151">
        <v>1.2</v>
      </c>
      <c r="L84" s="1228">
        <v>3.23</v>
      </c>
      <c r="M84" s="1228">
        <f t="shared" si="39"/>
        <v>4.43</v>
      </c>
      <c r="N84" s="1228">
        <v>0.4</v>
      </c>
      <c r="O84" s="1228">
        <f t="shared" si="40"/>
        <v>4.83</v>
      </c>
      <c r="P84" s="1227"/>
      <c r="Q84" s="1220"/>
      <c r="R84" s="1226"/>
      <c r="S84" s="1146">
        <f t="shared" si="41"/>
        <v>32.472229258598723</v>
      </c>
      <c r="T84" s="1275"/>
      <c r="U84" s="1241"/>
      <c r="V84" s="1143"/>
      <c r="W84" s="1240"/>
      <c r="X84" s="1265"/>
      <c r="Y84" s="1140"/>
      <c r="Z84" s="1239"/>
      <c r="AA84" s="1138"/>
      <c r="AB84" s="944">
        <f t="shared" si="37"/>
        <v>1063.9365217834393</v>
      </c>
    </row>
    <row r="85" spans="1:28" s="1035" customFormat="1" ht="16.5" customHeight="1">
      <c r="A85" s="1238">
        <v>150</v>
      </c>
      <c r="B85" s="974">
        <v>100</v>
      </c>
      <c r="C85" s="1191" t="s">
        <v>13911</v>
      </c>
      <c r="D85" s="992">
        <v>100</v>
      </c>
      <c r="E85" s="1191" t="s">
        <v>13911</v>
      </c>
      <c r="F85" s="1237">
        <v>2</v>
      </c>
      <c r="G85" s="989">
        <f t="shared" si="36"/>
        <v>6.2794578343949041</v>
      </c>
      <c r="H85" s="1153">
        <v>1</v>
      </c>
      <c r="I85" s="1152" t="str">
        <f t="shared" si="38"/>
        <v>1001002</v>
      </c>
      <c r="J85" s="1151">
        <v>2.13</v>
      </c>
      <c r="K85" s="1151">
        <v>1.47</v>
      </c>
      <c r="L85" s="1228">
        <v>2.782</v>
      </c>
      <c r="M85" s="1228">
        <f t="shared" si="39"/>
        <v>4.2519999999999998</v>
      </c>
      <c r="N85" s="1228">
        <v>0.4</v>
      </c>
      <c r="O85" s="1228">
        <f t="shared" si="40"/>
        <v>4.6520000000000001</v>
      </c>
      <c r="P85" s="1227">
        <v>4.0986000000000011</v>
      </c>
      <c r="Q85" s="1220">
        <v>41.805720000000008</v>
      </c>
      <c r="R85" s="1226"/>
      <c r="S85" s="1168">
        <f t="shared" si="41"/>
        <v>16.389384947770701</v>
      </c>
      <c r="T85" s="1234">
        <f>S85+(P85*$AD$9)</f>
        <v>20.487984947770702</v>
      </c>
      <c r="U85" s="1233">
        <f>S85+(Q85*$AD$9)</f>
        <v>58.195104947770709</v>
      </c>
      <c r="V85" s="1164">
        <f>((H85*(1-$V$2)+M85+$V$3)*G85*$S$6)*$AD$9</f>
        <v>29.71439447235668</v>
      </c>
      <c r="W85" s="1254">
        <f>V85+P85*$AD$9</f>
        <v>33.812994472356678</v>
      </c>
      <c r="X85" s="1267">
        <f>V85+(Q85*$AD$9)</f>
        <v>71.520114472356681</v>
      </c>
      <c r="Y85" s="1177">
        <f>((H85*(1-$Y$2)+O85+$Y$3)*G85*$S$6)*$AD$9</f>
        <v>32.351766762802548</v>
      </c>
      <c r="Z85" s="1273">
        <f>Y85+P85*$AD$9</f>
        <v>36.450366762802545</v>
      </c>
      <c r="AA85" s="1175">
        <f>Y85+(Q85*$AD$9)</f>
        <v>74.157486762802563</v>
      </c>
      <c r="AB85" s="981">
        <f t="shared" si="37"/>
        <v>941.91867515923559</v>
      </c>
    </row>
    <row r="86" spans="1:28" s="1035" customFormat="1" ht="16.5" customHeight="1">
      <c r="A86" s="1230">
        <v>120</v>
      </c>
      <c r="B86" s="972">
        <v>100</v>
      </c>
      <c r="C86" s="1170" t="s">
        <v>13911</v>
      </c>
      <c r="D86" s="996">
        <v>100</v>
      </c>
      <c r="E86" s="1170" t="s">
        <v>13911</v>
      </c>
      <c r="F86" s="1229">
        <v>3</v>
      </c>
      <c r="G86" s="969">
        <f t="shared" si="36"/>
        <v>9.3440667515923561</v>
      </c>
      <c r="H86" s="1153">
        <v>1</v>
      </c>
      <c r="I86" s="1152" t="str">
        <f t="shared" si="38"/>
        <v>1001003</v>
      </c>
      <c r="J86" s="1151">
        <v>2.0999999999999996</v>
      </c>
      <c r="K86" s="1151">
        <v>1.2000000000000002</v>
      </c>
      <c r="L86" s="1228">
        <v>2.8000000000000003</v>
      </c>
      <c r="M86" s="1228">
        <f t="shared" si="39"/>
        <v>4</v>
      </c>
      <c r="N86" s="1228">
        <v>0.4</v>
      </c>
      <c r="O86" s="1228">
        <f t="shared" si="40"/>
        <v>4.4000000000000004</v>
      </c>
      <c r="P86" s="1227">
        <v>5.6905200000000011</v>
      </c>
      <c r="Q86" s="1220">
        <v>67.704120000000017</v>
      </c>
      <c r="R86" s="1226"/>
      <c r="S86" s="1168">
        <f t="shared" si="41"/>
        <v>24.107692219108277</v>
      </c>
      <c r="T86" s="1225">
        <f>S86+(P86*$AD$9)</f>
        <v>29.798212219108279</v>
      </c>
      <c r="U86" s="1224">
        <f>S86+(Q86*$AD$9)</f>
        <v>91.81181221910829</v>
      </c>
      <c r="V86" s="1164">
        <f>((H86*(1-$V$2)+M86+$V$3)*G86*$S$6)*$AD$9</f>
        <v>41.861419047133758</v>
      </c>
      <c r="W86" s="1223">
        <f>V86+P86*$AD$9</f>
        <v>47.551939047133757</v>
      </c>
      <c r="X86" s="1267">
        <f>V86+(Q86*$AD$9)</f>
        <v>109.56553904713377</v>
      </c>
      <c r="Y86" s="1162">
        <f>((H86*(1-$Y$2)+O86+$Y$3)*G86*$S$6)*$AD$9</f>
        <v>45.785927082802552</v>
      </c>
      <c r="Z86" s="1244">
        <f>Y86+P86*$AD$9</f>
        <v>51.476447082802551</v>
      </c>
      <c r="AA86" s="1160">
        <f>Y86+(Q86*$AD$9)</f>
        <v>113.49004708280256</v>
      </c>
      <c r="AB86" s="962">
        <f t="shared" si="37"/>
        <v>1121.2880101910828</v>
      </c>
    </row>
    <row r="87" spans="1:28" s="1035" customFormat="1" ht="16.5" customHeight="1">
      <c r="A87" s="1230">
        <v>96</v>
      </c>
      <c r="B87" s="972">
        <v>100</v>
      </c>
      <c r="C87" s="1170" t="s">
        <v>13911</v>
      </c>
      <c r="D87" s="996">
        <v>100</v>
      </c>
      <c r="E87" s="1170" t="s">
        <v>13911</v>
      </c>
      <c r="F87" s="1229">
        <v>4</v>
      </c>
      <c r="G87" s="969">
        <f t="shared" si="36"/>
        <v>12.358595668789809</v>
      </c>
      <c r="H87" s="1153">
        <v>1</v>
      </c>
      <c r="I87" s="1152" t="str">
        <f t="shared" si="38"/>
        <v>1001004</v>
      </c>
      <c r="J87" s="1151">
        <v>2.12</v>
      </c>
      <c r="K87" s="1151">
        <v>1.2000000000000002</v>
      </c>
      <c r="L87" s="1228">
        <v>2.82</v>
      </c>
      <c r="M87" s="1228">
        <f t="shared" si="39"/>
        <v>4.0199999999999996</v>
      </c>
      <c r="N87" s="1228">
        <v>0.4</v>
      </c>
      <c r="O87" s="1228">
        <f t="shared" si="40"/>
        <v>4.42</v>
      </c>
      <c r="P87" s="1227">
        <v>7.7695200000000009</v>
      </c>
      <c r="Q87" s="1220">
        <v>67.704120000000017</v>
      </c>
      <c r="R87" s="1226"/>
      <c r="S87" s="1168">
        <f t="shared" si="41"/>
        <v>32.132348738853501</v>
      </c>
      <c r="T87" s="1225">
        <f>S87+(P87*$AD$9)</f>
        <v>39.901868738853501</v>
      </c>
      <c r="U87" s="1224">
        <f>S87+(Q87*$AD$9)</f>
        <v>99.836468738853512</v>
      </c>
      <c r="V87" s="1164">
        <f>((H87*(1-$V$2)+M87+$V$3)*G87*$S$6)*$AD$9</f>
        <v>55.613680509554136</v>
      </c>
      <c r="W87" s="1223">
        <f>V87+P87*$AD$9</f>
        <v>63.383200509554136</v>
      </c>
      <c r="X87" s="1267">
        <f>V87+(Q87*$AD$9)</f>
        <v>123.31780050955416</v>
      </c>
      <c r="Y87" s="1162">
        <f>((H87*(1-$Y$2)+O87+$Y$3)*G87*$S$6)*$AD$9</f>
        <v>60.80429069044586</v>
      </c>
      <c r="Z87" s="1244">
        <f>Y87+P87*$AD$9</f>
        <v>68.573810690445868</v>
      </c>
      <c r="AA87" s="1160">
        <f>Y87+(Q87*$AD$9)</f>
        <v>128.50841069044588</v>
      </c>
      <c r="AB87" s="962">
        <f t="shared" si="37"/>
        <v>1186.4251842038216</v>
      </c>
    </row>
    <row r="88" spans="1:28" s="1035" customFormat="1" ht="16.5" customHeight="1">
      <c r="A88" s="1230">
        <v>72</v>
      </c>
      <c r="B88" s="972">
        <v>100</v>
      </c>
      <c r="C88" s="1170" t="s">
        <v>13911</v>
      </c>
      <c r="D88" s="996">
        <v>100</v>
      </c>
      <c r="E88" s="1170" t="s">
        <v>13911</v>
      </c>
      <c r="F88" s="1229">
        <v>5</v>
      </c>
      <c r="G88" s="969">
        <f t="shared" si="36"/>
        <v>15.32304458598726</v>
      </c>
      <c r="H88" s="1153">
        <v>1</v>
      </c>
      <c r="I88" s="1152" t="str">
        <f t="shared" si="38"/>
        <v>1001005</v>
      </c>
      <c r="J88" s="1151">
        <v>2.1399999999999997</v>
      </c>
      <c r="K88" s="1151">
        <v>1.2000000000000002</v>
      </c>
      <c r="L88" s="1228">
        <v>2.84</v>
      </c>
      <c r="M88" s="1228">
        <f t="shared" si="39"/>
        <v>4.04</v>
      </c>
      <c r="N88" s="1228">
        <v>0.4</v>
      </c>
      <c r="O88" s="1228">
        <f t="shared" si="40"/>
        <v>4.4400000000000004</v>
      </c>
      <c r="P88" s="1227">
        <v>9.2664000000000009</v>
      </c>
      <c r="Q88" s="1220">
        <v>67.704120000000017</v>
      </c>
      <c r="R88" s="1226"/>
      <c r="S88" s="1168">
        <f t="shared" si="41"/>
        <v>40.146376815286615</v>
      </c>
      <c r="T88" s="1225">
        <f>S88+(P88*$AD$9)</f>
        <v>49.41277681528662</v>
      </c>
      <c r="U88" s="1224">
        <f>S88+(Q88*$AD$9)</f>
        <v>107.85049681528663</v>
      </c>
      <c r="V88" s="1164">
        <f>((H88*(1-$V$2)+M88+$V$3)*G88*$S$6)*$AD$9</f>
        <v>69.260161528662408</v>
      </c>
      <c r="W88" s="1223">
        <f>V88+P88*$AD$9</f>
        <v>78.526561528662413</v>
      </c>
      <c r="X88" s="1267">
        <f>V88+(Q88*$AD$9)</f>
        <v>136.96428152866241</v>
      </c>
      <c r="Y88" s="1162">
        <f>((H88*(1-$Y$2)+O88+$Y$3)*G88*$S$6)*$AD$9</f>
        <v>75.695840254777067</v>
      </c>
      <c r="Z88" s="1244">
        <f>Y88+P88*$AD$9</f>
        <v>84.962240254777072</v>
      </c>
      <c r="AA88" s="1160">
        <f>Y88+(Q88*$AD$9)</f>
        <v>143.39996025477708</v>
      </c>
      <c r="AB88" s="962">
        <f t="shared" si="37"/>
        <v>1103.2592101910827</v>
      </c>
    </row>
    <row r="89" spans="1:28" s="1035" customFormat="1" ht="16.5" customHeight="1" thickBot="1">
      <c r="A89" s="1262">
        <v>54</v>
      </c>
      <c r="B89" s="961">
        <v>100</v>
      </c>
      <c r="C89" s="1156" t="s">
        <v>13911</v>
      </c>
      <c r="D89" s="980">
        <v>100</v>
      </c>
      <c r="E89" s="1156" t="s">
        <v>13911</v>
      </c>
      <c r="F89" s="1248">
        <v>6</v>
      </c>
      <c r="G89" s="958">
        <f t="shared" si="36"/>
        <v>18.237413503184712</v>
      </c>
      <c r="H89" s="1153"/>
      <c r="I89" s="1152"/>
      <c r="J89" s="1151"/>
      <c r="K89" s="1151"/>
      <c r="L89" s="1228"/>
      <c r="M89" s="1228"/>
      <c r="N89" s="1228"/>
      <c r="O89" s="1228"/>
      <c r="P89" s="1227"/>
      <c r="Q89" s="1220"/>
      <c r="R89" s="1226"/>
      <c r="S89" s="1168" t="s">
        <v>15213</v>
      </c>
      <c r="T89" s="1242"/>
      <c r="U89" s="1241"/>
      <c r="V89" s="1164" t="s">
        <v>15213</v>
      </c>
      <c r="W89" s="1223"/>
      <c r="X89" s="1267"/>
      <c r="Y89" s="1140"/>
      <c r="Z89" s="1272"/>
      <c r="AA89" s="1138"/>
      <c r="AB89" s="944">
        <f t="shared" si="37"/>
        <v>984.82032917197444</v>
      </c>
    </row>
    <row r="90" spans="1:28" s="1035" customFormat="1" ht="16.5" customHeight="1">
      <c r="A90" s="1245">
        <v>120</v>
      </c>
      <c r="B90" s="1193">
        <v>120</v>
      </c>
      <c r="C90" s="1191" t="s">
        <v>13911</v>
      </c>
      <c r="D90" s="1192">
        <v>120</v>
      </c>
      <c r="E90" s="1191" t="s">
        <v>13911</v>
      </c>
      <c r="F90" s="1190">
        <v>2</v>
      </c>
      <c r="G90" s="1189">
        <f t="shared" si="36"/>
        <v>7.555381401273884</v>
      </c>
      <c r="H90" s="1153">
        <v>1</v>
      </c>
      <c r="I90" s="1152" t="str">
        <f>CONCATENATE(B90,D90,F90)</f>
        <v>1201202</v>
      </c>
      <c r="J90" s="1151">
        <v>2.4</v>
      </c>
      <c r="K90" s="1151">
        <v>1.47</v>
      </c>
      <c r="L90" s="1324">
        <v>3.17</v>
      </c>
      <c r="M90" s="1324">
        <f>K90+L90</f>
        <v>4.6399999999999997</v>
      </c>
      <c r="N90" s="1324">
        <v>0.4</v>
      </c>
      <c r="O90" s="1324">
        <f>M90+N90</f>
        <v>5.04</v>
      </c>
      <c r="P90" s="1323">
        <v>7.98</v>
      </c>
      <c r="Q90" s="1148"/>
      <c r="R90" s="1322"/>
      <c r="S90" s="1183">
        <f>((H90*(1-$S$2)+J90+$S$3)*G90*$S$6)*$AD$9</f>
        <v>21.759498435668785</v>
      </c>
      <c r="T90" s="1234">
        <f>S90+(P90*$AD$9)</f>
        <v>29.739498435668786</v>
      </c>
      <c r="U90" s="1233"/>
      <c r="V90" s="1180">
        <f>((H90*(1-$V$2)+M90+$V$3)*G90*$S$6)*$AD$9</f>
        <v>38.683552774522283</v>
      </c>
      <c r="W90" s="1179">
        <f>V90+P90*$AD$9</f>
        <v>46.663552774522287</v>
      </c>
      <c r="X90" s="1269"/>
      <c r="Y90" s="1162">
        <f>((H90*(1-$Y$2)+O90+$Y$3)*G90*$S$6)*$AD$9</f>
        <v>41.856812963057315</v>
      </c>
      <c r="Z90" s="1244">
        <f>Y90+P90*$AD$9</f>
        <v>49.836812963057312</v>
      </c>
      <c r="AA90" s="1160"/>
      <c r="AB90" s="981">
        <f t="shared" si="37"/>
        <v>906.64576815286614</v>
      </c>
    </row>
    <row r="91" spans="1:28" s="1035" customFormat="1" ht="16.5" customHeight="1">
      <c r="A91" s="1245">
        <v>96</v>
      </c>
      <c r="B91" s="1172">
        <v>120</v>
      </c>
      <c r="C91" s="1170" t="s">
        <v>13911</v>
      </c>
      <c r="D91" s="1171">
        <v>120</v>
      </c>
      <c r="E91" s="1170" t="s">
        <v>13911</v>
      </c>
      <c r="F91" s="1169">
        <v>3</v>
      </c>
      <c r="G91" s="1032">
        <f t="shared" si="36"/>
        <v>11.257952101910826</v>
      </c>
      <c r="H91" s="1153">
        <v>1</v>
      </c>
      <c r="I91" s="1152" t="str">
        <f>CONCATENATE(B91,D91,F91)</f>
        <v>1201203</v>
      </c>
      <c r="J91" s="1151">
        <v>2.12</v>
      </c>
      <c r="K91" s="1151">
        <v>1.2000000000000002</v>
      </c>
      <c r="L91" s="1324">
        <v>2.8899999999999997</v>
      </c>
      <c r="M91" s="1324">
        <f>K91+L91</f>
        <v>4.09</v>
      </c>
      <c r="N91" s="1324">
        <v>0.4</v>
      </c>
      <c r="O91" s="1324">
        <f>M91+N91</f>
        <v>4.49</v>
      </c>
      <c r="P91" s="1323">
        <v>7.9477200000000021</v>
      </c>
      <c r="Q91" s="1148"/>
      <c r="R91" s="1322"/>
      <c r="S91" s="1168">
        <f>((H91*(1-$S$2)+J91+$S$3)*G91*$S$6)*$AD$9</f>
        <v>29.27067546496815</v>
      </c>
      <c r="T91" s="1225">
        <f>S91+(P91*$AD$9)</f>
        <v>37.218395464968154</v>
      </c>
      <c r="U91" s="1224"/>
      <c r="V91" s="1165">
        <f>((H91*(1-$V$2)+M91+$V$3)*G91*$S$6)*$AD$9</f>
        <v>51.448841105732477</v>
      </c>
      <c r="W91" s="1164">
        <f>V91+P91*$AD$9</f>
        <v>59.396561105732481</v>
      </c>
      <c r="X91" s="1267"/>
      <c r="Y91" s="1162">
        <f>((H91*(1-$Y$2)+O91+$Y$3)*G91*$S$6)*$AD$9</f>
        <v>56.177180988535021</v>
      </c>
      <c r="Z91" s="1244">
        <f>Y91+P91*$AD$9</f>
        <v>64.124900988535018</v>
      </c>
      <c r="AA91" s="1160"/>
      <c r="AB91" s="962">
        <f t="shared" si="37"/>
        <v>1080.7634017834393</v>
      </c>
    </row>
    <row r="92" spans="1:28" s="1035" customFormat="1" ht="16.5" customHeight="1">
      <c r="A92" s="1245">
        <v>72</v>
      </c>
      <c r="B92" s="1172">
        <v>120</v>
      </c>
      <c r="C92" s="1170" t="s">
        <v>13911</v>
      </c>
      <c r="D92" s="1171">
        <v>120</v>
      </c>
      <c r="E92" s="1170" t="s">
        <v>13911</v>
      </c>
      <c r="F92" s="1169">
        <v>4</v>
      </c>
      <c r="G92" s="1032">
        <f t="shared" si="36"/>
        <v>14.910442802547768</v>
      </c>
      <c r="H92" s="1153">
        <v>1</v>
      </c>
      <c r="I92" s="1152" t="str">
        <f>CONCATENATE(B92,D92,F92)</f>
        <v>1201204</v>
      </c>
      <c r="J92" s="1151">
        <v>2.15</v>
      </c>
      <c r="K92" s="1151">
        <v>1.2000000000000002</v>
      </c>
      <c r="L92" s="1324">
        <v>2.91</v>
      </c>
      <c r="M92" s="1324">
        <f>K92+L92</f>
        <v>4.1100000000000003</v>
      </c>
      <c r="N92" s="1324">
        <v>0.4</v>
      </c>
      <c r="O92" s="1324">
        <f>M92+N92</f>
        <v>4.5100000000000007</v>
      </c>
      <c r="P92" s="1323">
        <v>10.086120000000001</v>
      </c>
      <c r="Q92" s="1148"/>
      <c r="R92" s="1322"/>
      <c r="S92" s="1168">
        <f>((H92*(1-$S$2)+J92+$S$3)*G92*$S$6)*$AD$9</f>
        <v>39.214464570700628</v>
      </c>
      <c r="T92" s="1225">
        <f>S92+(P92*$AD$9)</f>
        <v>49.300584570700629</v>
      </c>
      <c r="U92" s="1224"/>
      <c r="V92" s="1165">
        <f>((H92*(1-$V$2)+M92+$V$3)*G92*$S$6)*$AD$9</f>
        <v>68.438932463694258</v>
      </c>
      <c r="W92" s="1164">
        <f>V92+P92*$AD$9</f>
        <v>78.525052463694266</v>
      </c>
      <c r="X92" s="1267"/>
      <c r="Y92" s="1162">
        <f>((H92*(1-$Y$2)+O92+$Y$3)*G92*$S$6)*$AD$9</f>
        <v>74.701318440764325</v>
      </c>
      <c r="Z92" s="1244">
        <f>Y92+P92*$AD$9</f>
        <v>84.787438440764333</v>
      </c>
      <c r="AA92" s="1160"/>
      <c r="AB92" s="962">
        <f t="shared" si="37"/>
        <v>1073.5518817834393</v>
      </c>
    </row>
    <row r="93" spans="1:28" s="1035" customFormat="1" ht="16.5" customHeight="1">
      <c r="A93" s="1245">
        <v>54</v>
      </c>
      <c r="B93" s="1172">
        <v>120</v>
      </c>
      <c r="C93" s="1170" t="s">
        <v>13911</v>
      </c>
      <c r="D93" s="1171">
        <v>120</v>
      </c>
      <c r="E93" s="1170" t="s">
        <v>13911</v>
      </c>
      <c r="F93" s="1169">
        <v>5</v>
      </c>
      <c r="G93" s="1032">
        <f t="shared" si="36"/>
        <v>18.512853503184711</v>
      </c>
      <c r="H93" s="1153">
        <v>1</v>
      </c>
      <c r="I93" s="1152" t="str">
        <f>CONCATENATE(B93,D93,F93)</f>
        <v>1201205</v>
      </c>
      <c r="J93" s="1151">
        <v>2.2000000000000002</v>
      </c>
      <c r="K93" s="1151">
        <v>1.2000000000000002</v>
      </c>
      <c r="L93" s="1324">
        <v>2.9299999999999997</v>
      </c>
      <c r="M93" s="1324">
        <v>4.0999999999999996</v>
      </c>
      <c r="N93" s="1324">
        <v>0.4</v>
      </c>
      <c r="O93" s="1324">
        <f>M93+N93</f>
        <v>4.5</v>
      </c>
      <c r="P93" s="1323">
        <v>10.086120000000001</v>
      </c>
      <c r="Q93" s="1148"/>
      <c r="R93" s="1322"/>
      <c r="S93" s="1168">
        <f>((H93*(1-$S$2)+J93+$S$3)*G93*$S$6)*$AD$9</f>
        <v>49.614447388535027</v>
      </c>
      <c r="T93" s="1225">
        <f>S93+(P93*$AD$9)</f>
        <v>59.700567388535028</v>
      </c>
      <c r="U93" s="1224"/>
      <c r="V93" s="1165">
        <f>((H93*(1-$V$2)+M93+$V$3)*G93*$S$6)*$AD$9</f>
        <v>84.788869044585979</v>
      </c>
      <c r="W93" s="1164">
        <f>V93+P93*$AD$9</f>
        <v>94.874989044585988</v>
      </c>
      <c r="X93" s="1267"/>
      <c r="Y93" s="1162">
        <f>((H93*(1-$Y$2)+O93+$Y$3)*G93*$S$6)*$AD$9</f>
        <v>92.564267515923561</v>
      </c>
      <c r="Z93" s="1244">
        <f>Y93+P93*$AD$9</f>
        <v>102.65038751592357</v>
      </c>
      <c r="AA93" s="1160"/>
      <c r="AB93" s="962">
        <f t="shared" si="37"/>
        <v>999.69408917197438</v>
      </c>
    </row>
    <row r="94" spans="1:28" s="1035" customFormat="1" ht="16.5" customHeight="1" thickBot="1">
      <c r="A94" s="1243">
        <v>54</v>
      </c>
      <c r="B94" s="1158">
        <v>120</v>
      </c>
      <c r="C94" s="1156" t="s">
        <v>13911</v>
      </c>
      <c r="D94" s="1157">
        <v>120</v>
      </c>
      <c r="E94" s="1156" t="s">
        <v>13911</v>
      </c>
      <c r="F94" s="1155">
        <v>6</v>
      </c>
      <c r="G94" s="1154">
        <f t="shared" si="36"/>
        <v>22.065184203821651</v>
      </c>
      <c r="H94" s="1153"/>
      <c r="I94" s="1152"/>
      <c r="J94" s="1151"/>
      <c r="K94" s="1151"/>
      <c r="L94" s="1324"/>
      <c r="M94" s="1324"/>
      <c r="N94" s="1324"/>
      <c r="O94" s="1324"/>
      <c r="P94" s="1323"/>
      <c r="Q94" s="1148"/>
      <c r="R94" s="1322"/>
      <c r="S94" s="1146" t="s">
        <v>15213</v>
      </c>
      <c r="T94" s="1242"/>
      <c r="U94" s="1246"/>
      <c r="V94" s="1143" t="s">
        <v>15213</v>
      </c>
      <c r="W94" s="1142"/>
      <c r="X94" s="1265"/>
      <c r="Y94" s="1140"/>
      <c r="Z94" s="1139"/>
      <c r="AA94" s="1138"/>
      <c r="AB94" s="944">
        <f t="shared" si="37"/>
        <v>1191.5199470063692</v>
      </c>
    </row>
    <row r="95" spans="1:28" s="1035" customFormat="1" ht="16.5" customHeight="1">
      <c r="A95" s="1245">
        <v>54</v>
      </c>
      <c r="B95" s="1193">
        <v>140</v>
      </c>
      <c r="C95" s="1191" t="s">
        <v>13911</v>
      </c>
      <c r="D95" s="1192">
        <v>140</v>
      </c>
      <c r="E95" s="1191" t="s">
        <v>13911</v>
      </c>
      <c r="F95" s="1190">
        <v>3</v>
      </c>
      <c r="G95" s="1189">
        <f t="shared" si="36"/>
        <v>13.171837452229298</v>
      </c>
      <c r="H95" s="1153">
        <v>1</v>
      </c>
      <c r="I95" s="1152" t="str">
        <f>CONCATENATE(B95,D95,F95)</f>
        <v>1401403</v>
      </c>
      <c r="J95" s="1151">
        <v>2.2999999999999998</v>
      </c>
      <c r="K95" s="1151">
        <v>1.2</v>
      </c>
      <c r="L95" s="1324">
        <v>3.1</v>
      </c>
      <c r="M95" s="1324">
        <f>K95+L95</f>
        <v>4.3</v>
      </c>
      <c r="N95" s="1324">
        <v>0.4</v>
      </c>
      <c r="O95" s="1324">
        <f>M95+N95</f>
        <v>4.7</v>
      </c>
      <c r="P95" s="1323"/>
      <c r="Q95" s="1148"/>
      <c r="R95" s="1322"/>
      <c r="S95" s="1168">
        <f>((H95*(1-$S$2)+J95+$S$3)*G95*$S$6)*$AD$9</f>
        <v>36.617708117197445</v>
      </c>
      <c r="T95" s="1225"/>
      <c r="U95" s="1249"/>
      <c r="V95" s="1165"/>
      <c r="W95" s="1164"/>
      <c r="X95" s="1267"/>
      <c r="Y95" s="1162"/>
      <c r="Z95" s="1161"/>
      <c r="AA95" s="1160"/>
      <c r="AB95" s="962">
        <f t="shared" si="37"/>
        <v>711.2792224203821</v>
      </c>
    </row>
    <row r="96" spans="1:28" s="1035" customFormat="1" ht="16.5" customHeight="1">
      <c r="A96" s="1245">
        <v>54</v>
      </c>
      <c r="B96" s="1172">
        <v>140</v>
      </c>
      <c r="C96" s="1170" t="s">
        <v>13911</v>
      </c>
      <c r="D96" s="1171">
        <v>140</v>
      </c>
      <c r="E96" s="1170" t="s">
        <v>13911</v>
      </c>
      <c r="F96" s="1169">
        <v>4</v>
      </c>
      <c r="G96" s="1032">
        <f t="shared" si="36"/>
        <v>17.46228993630573</v>
      </c>
      <c r="H96" s="1153">
        <v>1</v>
      </c>
      <c r="I96" s="1152" t="str">
        <f>CONCATENATE(B96,D96,F96)</f>
        <v>1401404</v>
      </c>
      <c r="J96" s="1151">
        <v>2.33</v>
      </c>
      <c r="K96" s="1151">
        <v>1.2</v>
      </c>
      <c r="L96" s="1324">
        <v>3.13</v>
      </c>
      <c r="M96" s="1324">
        <f>K96+L96</f>
        <v>4.33</v>
      </c>
      <c r="N96" s="1324">
        <v>0.4</v>
      </c>
      <c r="O96" s="1324">
        <f>M96+N96</f>
        <v>4.7300000000000004</v>
      </c>
      <c r="P96" s="1323"/>
      <c r="Q96" s="1148"/>
      <c r="R96" s="1322"/>
      <c r="S96" s="1168">
        <f>((H96*(1-$S$2)+J96+$S$3)*G96*$S$6)*$AD$9</f>
        <v>49.069034721019101</v>
      </c>
      <c r="T96" s="1225"/>
      <c r="U96" s="1249"/>
      <c r="V96" s="1165"/>
      <c r="W96" s="1164"/>
      <c r="X96" s="1267"/>
      <c r="Y96" s="1162"/>
      <c r="Z96" s="1161"/>
      <c r="AA96" s="1160"/>
      <c r="AB96" s="962">
        <f t="shared" si="37"/>
        <v>942.96365656050943</v>
      </c>
    </row>
    <row r="97" spans="1:28" s="1035" customFormat="1" ht="16.5" customHeight="1">
      <c r="A97" s="1035">
        <v>54</v>
      </c>
      <c r="B97" s="1172">
        <v>140</v>
      </c>
      <c r="C97" s="1170" t="s">
        <v>13911</v>
      </c>
      <c r="D97" s="1171">
        <v>140</v>
      </c>
      <c r="E97" s="1170" t="s">
        <v>13911</v>
      </c>
      <c r="F97" s="1169">
        <v>5</v>
      </c>
      <c r="G97" s="1032">
        <f t="shared" si="36"/>
        <v>21.702662420382165</v>
      </c>
      <c r="H97" s="1153">
        <v>1</v>
      </c>
      <c r="I97" s="1152" t="str">
        <f>CONCATENATE(B97,D97,F97)</f>
        <v>1401405</v>
      </c>
      <c r="J97" s="1151">
        <v>2.38</v>
      </c>
      <c r="K97" s="1151">
        <v>1.2</v>
      </c>
      <c r="L97" s="1324">
        <v>3.18</v>
      </c>
      <c r="M97" s="1324">
        <f>K97+L97</f>
        <v>4.38</v>
      </c>
      <c r="N97" s="1324">
        <v>0.4</v>
      </c>
      <c r="O97" s="1324">
        <f>M97+N97</f>
        <v>4.78</v>
      </c>
      <c r="P97" s="1323"/>
      <c r="Q97" s="1148"/>
      <c r="R97" s="1322"/>
      <c r="S97" s="1168">
        <f>((H97*(1-$S$2)+J97+$S$3)*G97*$S$6)*$AD$9</f>
        <v>62.069614522292987</v>
      </c>
      <c r="T97" s="1225"/>
      <c r="U97" s="1224"/>
      <c r="V97" s="1164"/>
      <c r="W97" s="1164"/>
      <c r="X97" s="1267"/>
      <c r="Y97" s="1162"/>
      <c r="Z97" s="1222"/>
      <c r="AA97" s="1160"/>
      <c r="AB97" s="962">
        <f t="shared" si="37"/>
        <v>1171.9437707006368</v>
      </c>
    </row>
    <row r="98" spans="1:28" s="1035" customFormat="1" ht="16.5" customHeight="1" thickBot="1">
      <c r="A98" s="1253">
        <v>24</v>
      </c>
      <c r="B98" s="1158">
        <v>140</v>
      </c>
      <c r="C98" s="1156" t="s">
        <v>13911</v>
      </c>
      <c r="D98" s="1157">
        <v>140</v>
      </c>
      <c r="E98" s="1156" t="s">
        <v>13911</v>
      </c>
      <c r="F98" s="1155">
        <v>6</v>
      </c>
      <c r="G98" s="1154">
        <f t="shared" si="36"/>
        <v>25.892954904458595</v>
      </c>
      <c r="H98" s="1153"/>
      <c r="I98" s="1152"/>
      <c r="J98" s="1151"/>
      <c r="K98" s="1151"/>
      <c r="L98" s="1324"/>
      <c r="M98" s="1324"/>
      <c r="N98" s="1324"/>
      <c r="O98" s="1324"/>
      <c r="P98" s="1323"/>
      <c r="Q98" s="1148"/>
      <c r="R98" s="1322"/>
      <c r="S98" s="1146" t="s">
        <v>15213</v>
      </c>
      <c r="T98" s="1242"/>
      <c r="U98" s="1241"/>
      <c r="V98" s="1142"/>
      <c r="W98" s="1142"/>
      <c r="X98" s="1265"/>
      <c r="Y98" s="1140"/>
      <c r="Z98" s="1239"/>
      <c r="AA98" s="1138"/>
      <c r="AB98" s="944">
        <f t="shared" si="37"/>
        <v>621.4309177070063</v>
      </c>
    </row>
    <row r="99" spans="1:28" s="1035" customFormat="1" ht="16.5" customHeight="1">
      <c r="A99" s="1328">
        <v>96</v>
      </c>
      <c r="B99" s="1193">
        <v>150</v>
      </c>
      <c r="C99" s="1191" t="s">
        <v>13911</v>
      </c>
      <c r="D99" s="1192">
        <v>150</v>
      </c>
      <c r="E99" s="1191" t="s">
        <v>13911</v>
      </c>
      <c r="F99" s="1190">
        <v>2</v>
      </c>
      <c r="G99" s="1189">
        <f t="shared" si="36"/>
        <v>9.4692667515923556</v>
      </c>
      <c r="H99" s="1153">
        <v>1</v>
      </c>
      <c r="I99" s="1152" t="str">
        <f>CONCATENATE(B99,D99,F99)</f>
        <v>1501502</v>
      </c>
      <c r="J99" s="1187">
        <v>2.35</v>
      </c>
      <c r="K99" s="1187">
        <v>1.47</v>
      </c>
      <c r="L99" s="1324">
        <v>3.15</v>
      </c>
      <c r="M99" s="1324">
        <f>K99+L99</f>
        <v>4.62</v>
      </c>
      <c r="N99" s="1324">
        <v>0.4</v>
      </c>
      <c r="O99" s="1324">
        <f>M99+N99</f>
        <v>5.0200000000000005</v>
      </c>
      <c r="P99" s="1323">
        <v>12</v>
      </c>
      <c r="Q99" s="1148"/>
      <c r="R99" s="1322"/>
      <c r="S99" s="1168">
        <f>((H99*(1-$S$2)+J99+$S$3)*G99*$S$6)*$AD$9</f>
        <v>26.798024907006369</v>
      </c>
      <c r="T99" s="1225">
        <f>S99+(P99*$AD$9)</f>
        <v>38.798024907006365</v>
      </c>
      <c r="U99" s="1224"/>
      <c r="V99" s="1164">
        <f>((H99*(1-$V$2)+M99+$V$3)*G99*$S$6)*$AD$9</f>
        <v>48.293260433121013</v>
      </c>
      <c r="W99" s="1164">
        <f>V99+P99*$AD$9</f>
        <v>60.293260433121013</v>
      </c>
      <c r="X99" s="1267"/>
      <c r="Y99" s="1162"/>
      <c r="Z99" s="1244"/>
      <c r="AA99" s="1160"/>
      <c r="AB99" s="962">
        <f t="shared" si="37"/>
        <v>909.04960815286609</v>
      </c>
    </row>
    <row r="100" spans="1:28" s="1035" customFormat="1" ht="16.5" customHeight="1">
      <c r="A100" s="1328">
        <v>72</v>
      </c>
      <c r="B100" s="1172">
        <v>150</v>
      </c>
      <c r="C100" s="1170" t="s">
        <v>13911</v>
      </c>
      <c r="D100" s="1171">
        <v>150</v>
      </c>
      <c r="E100" s="1170" t="s">
        <v>13911</v>
      </c>
      <c r="F100" s="1169">
        <v>3</v>
      </c>
      <c r="G100" s="1032">
        <f t="shared" si="36"/>
        <v>14.128780127388533</v>
      </c>
      <c r="H100" s="1153">
        <v>1</v>
      </c>
      <c r="I100" s="1152" t="str">
        <f>CONCATENATE(B100,D100,F100)</f>
        <v>1501503</v>
      </c>
      <c r="J100" s="1187">
        <v>2.15</v>
      </c>
      <c r="K100" s="1187">
        <v>1.2</v>
      </c>
      <c r="L100" s="1324">
        <v>2.95</v>
      </c>
      <c r="M100" s="1324">
        <f>K100+L100</f>
        <v>4.1500000000000004</v>
      </c>
      <c r="N100" s="1324">
        <v>0.4</v>
      </c>
      <c r="O100" s="1324">
        <f>M100+N100</f>
        <v>4.5500000000000007</v>
      </c>
      <c r="P100" s="1323">
        <v>16</v>
      </c>
      <c r="Q100" s="1148"/>
      <c r="R100" s="1322"/>
      <c r="S100" s="1168">
        <f>((H100*(1-$S$2)+J100+$S$3)*G100*$S$6)*$AD$9</f>
        <v>37.158691735031837</v>
      </c>
      <c r="T100" s="1225">
        <f>S100+(P100*$AD$9)</f>
        <v>53.158691735031837</v>
      </c>
      <c r="U100" s="1224"/>
      <c r="V100" s="1164">
        <f>((H100*(1-$V$2)+M100+$V$3)*G100*$S$6)*$AD$9</f>
        <v>65.416251989808913</v>
      </c>
      <c r="W100" s="1164">
        <f>V100+P100*$AD$9</f>
        <v>81.416251989808913</v>
      </c>
      <c r="X100" s="1267"/>
      <c r="Y100" s="1162">
        <f>((H100*(1-$Y$2)+O100+$Y$3)*G100*$S$6)*$AD$9</f>
        <v>71.350339643312097</v>
      </c>
      <c r="Z100" s="1244">
        <f>Y100+P100*$AD$9</f>
        <v>87.350339643312097</v>
      </c>
      <c r="AA100" s="1160"/>
      <c r="AB100" s="962">
        <f t="shared" si="37"/>
        <v>1017.2721691719744</v>
      </c>
    </row>
    <row r="101" spans="1:28" s="1035" customFormat="1" ht="16.5" customHeight="1">
      <c r="A101" s="1328">
        <v>54</v>
      </c>
      <c r="B101" s="1172">
        <v>150</v>
      </c>
      <c r="C101" s="1170" t="s">
        <v>13911</v>
      </c>
      <c r="D101" s="1171">
        <v>150</v>
      </c>
      <c r="E101" s="1170" t="s">
        <v>13911</v>
      </c>
      <c r="F101" s="1169">
        <v>4</v>
      </c>
      <c r="G101" s="1032">
        <f t="shared" si="36"/>
        <v>18.73821350318471</v>
      </c>
      <c r="H101" s="1153">
        <v>1</v>
      </c>
      <c r="I101" s="1152" t="str">
        <f>CONCATENATE(B101,D101,F101)</f>
        <v>1501504</v>
      </c>
      <c r="J101" s="1187">
        <v>2.1800000000000002</v>
      </c>
      <c r="K101" s="1187">
        <v>1.2</v>
      </c>
      <c r="L101" s="1324">
        <v>2.98</v>
      </c>
      <c r="M101" s="1324">
        <f>K101+L101</f>
        <v>4.18</v>
      </c>
      <c r="N101" s="1324">
        <v>0.4</v>
      </c>
      <c r="O101" s="1324">
        <f>M101+N101</f>
        <v>4.58</v>
      </c>
      <c r="P101" s="1323">
        <v>30</v>
      </c>
      <c r="Q101" s="1148"/>
      <c r="R101" s="1322"/>
      <c r="S101" s="1168">
        <f>((H101*(1-$S$2)+J101+$S$3)*G101*$S$6)*$AD$9</f>
        <v>49.843647918471333</v>
      </c>
      <c r="T101" s="1225"/>
      <c r="U101" s="1224"/>
      <c r="V101" s="1164">
        <f>((H101*(1-$V$2)+M101+$V$3)*G101*$S$6)*$AD$9</f>
        <v>87.320074924840753</v>
      </c>
      <c r="W101" s="1164"/>
      <c r="X101" s="1267"/>
      <c r="Y101" s="1162">
        <f>((H101*(1-$Y$2)+O101+$Y$3)*G101*$S$6)*$AD$9</f>
        <v>95.190124596178322</v>
      </c>
      <c r="Z101" s="1161"/>
      <c r="AA101" s="1160"/>
      <c r="AB101" s="962">
        <f t="shared" si="37"/>
        <v>1011.8635291719743</v>
      </c>
    </row>
    <row r="102" spans="1:28" s="1035" customFormat="1" ht="16.5" customHeight="1">
      <c r="A102" s="1328">
        <v>54</v>
      </c>
      <c r="B102" s="1172">
        <v>150</v>
      </c>
      <c r="C102" s="1170" t="s">
        <v>13911</v>
      </c>
      <c r="D102" s="1171">
        <v>150</v>
      </c>
      <c r="E102" s="1170" t="s">
        <v>13911</v>
      </c>
      <c r="F102" s="1169">
        <v>5</v>
      </c>
      <c r="G102" s="1032">
        <f t="shared" si="36"/>
        <v>23.297566878980891</v>
      </c>
      <c r="H102" s="1153">
        <v>1</v>
      </c>
      <c r="I102" s="1152" t="str">
        <f>CONCATENATE(B102,D102,F102)</f>
        <v>1501505</v>
      </c>
      <c r="J102" s="1187">
        <v>2.23</v>
      </c>
      <c r="K102" s="1187">
        <v>1.2</v>
      </c>
      <c r="L102" s="1324">
        <v>3.03</v>
      </c>
      <c r="M102" s="1324">
        <f>K102+L102</f>
        <v>4.2299999999999995</v>
      </c>
      <c r="N102" s="1324">
        <v>0.4</v>
      </c>
      <c r="O102" s="1324">
        <f>M102+N102</f>
        <v>4.63</v>
      </c>
      <c r="P102" s="1323"/>
      <c r="Q102" s="1148"/>
      <c r="R102" s="1322"/>
      <c r="S102" s="1168">
        <f>((H102*(1-$S$2)+J102+$S$3)*G102*$S$6)*$AD$9</f>
        <v>63.136406242038213</v>
      </c>
      <c r="T102" s="1225"/>
      <c r="U102" s="1224"/>
      <c r="V102" s="1164">
        <f>((H102*(1-$V$2)+M102+$V$3)*G102*$S$6)*$AD$9</f>
        <v>109.73153999999998</v>
      </c>
      <c r="W102" s="1164"/>
      <c r="X102" s="1267"/>
      <c r="Y102" s="1162">
        <f>((H102*(1-$Y$2)+O102+$Y$3)*G102*$S$6)*$AD$9</f>
        <v>119.51651808917197</v>
      </c>
      <c r="Z102" s="1161"/>
      <c r="AA102" s="1160"/>
      <c r="AB102" s="962">
        <f t="shared" si="37"/>
        <v>1258.0686114649682</v>
      </c>
    </row>
    <row r="103" spans="1:28" s="1035" customFormat="1" ht="16.5" customHeight="1" thickBot="1">
      <c r="A103" s="1327">
        <v>36</v>
      </c>
      <c r="B103" s="1158">
        <v>150</v>
      </c>
      <c r="C103" s="1156" t="s">
        <v>13911</v>
      </c>
      <c r="D103" s="1157">
        <v>150</v>
      </c>
      <c r="E103" s="1156" t="s">
        <v>13911</v>
      </c>
      <c r="F103" s="1155">
        <v>6</v>
      </c>
      <c r="G103" s="1154">
        <f t="shared" si="36"/>
        <v>27.806840254777065</v>
      </c>
      <c r="H103" s="1153"/>
      <c r="I103" s="1152"/>
      <c r="J103" s="1151"/>
      <c r="K103" s="1151"/>
      <c r="L103" s="1324"/>
      <c r="M103" s="1324"/>
      <c r="N103" s="1324"/>
      <c r="O103" s="1324"/>
      <c r="P103" s="1323"/>
      <c r="Q103" s="1148"/>
      <c r="R103" s="1322"/>
      <c r="S103" s="1168" t="s">
        <v>15213</v>
      </c>
      <c r="T103" s="1242"/>
      <c r="U103" s="1241"/>
      <c r="V103" s="1164" t="s">
        <v>15213</v>
      </c>
      <c r="W103" s="1223"/>
      <c r="X103" s="1267"/>
      <c r="Y103" s="1140"/>
      <c r="Z103" s="1239"/>
      <c r="AA103" s="1138"/>
      <c r="AB103" s="944">
        <f t="shared" si="37"/>
        <v>1001.0462491719743</v>
      </c>
    </row>
    <row r="104" spans="1:28" s="1035" customFormat="1" ht="16.5" customHeight="1">
      <c r="A104" s="1312">
        <v>24</v>
      </c>
      <c r="B104" s="1193">
        <v>200</v>
      </c>
      <c r="C104" s="1191" t="s">
        <v>13911</v>
      </c>
      <c r="D104" s="1192">
        <v>200</v>
      </c>
      <c r="E104" s="1191" t="s">
        <v>13911</v>
      </c>
      <c r="F104" s="1190">
        <v>3</v>
      </c>
      <c r="G104" s="1189">
        <f t="shared" si="36"/>
        <v>18.913493503184711</v>
      </c>
      <c r="H104" s="1153">
        <v>1</v>
      </c>
      <c r="I104" s="1152" t="str">
        <f>CONCATENATE(B104,D104,F104)</f>
        <v>2002003</v>
      </c>
      <c r="J104" s="1151">
        <v>2.25</v>
      </c>
      <c r="K104" s="1151">
        <v>1.2</v>
      </c>
      <c r="L104" s="1324">
        <v>3.05</v>
      </c>
      <c r="M104" s="1324">
        <f>K104+L104</f>
        <v>4.25</v>
      </c>
      <c r="N104" s="1324">
        <v>0.4</v>
      </c>
      <c r="O104" s="1324">
        <f>M104+N104</f>
        <v>4.6500000000000004</v>
      </c>
      <c r="P104" s="1323"/>
      <c r="Q104" s="1148"/>
      <c r="R104" s="1322"/>
      <c r="S104" s="1183">
        <f>((H104*(1-$S$2)+J104+$S$3)*G104*$S$6)*$AD$9</f>
        <v>51.633837263694261</v>
      </c>
      <c r="T104" s="1234"/>
      <c r="U104" s="1233"/>
      <c r="V104" s="1180">
        <f>((H104*(1-$V$2)+M104+$V$3)*G104*$S$6)*$AD$9</f>
        <v>89.460824270063696</v>
      </c>
      <c r="W104" s="1232"/>
      <c r="X104" s="1269"/>
      <c r="Y104" s="1177"/>
      <c r="Z104" s="1231"/>
      <c r="AA104" s="1175"/>
      <c r="AB104" s="981">
        <f t="shared" si="37"/>
        <v>453.92384407643306</v>
      </c>
    </row>
    <row r="105" spans="1:28" s="1035" customFormat="1" ht="16.5" customHeight="1">
      <c r="A105" s="1312">
        <v>24</v>
      </c>
      <c r="B105" s="1172">
        <v>200</v>
      </c>
      <c r="C105" s="1170" t="s">
        <v>13911</v>
      </c>
      <c r="D105" s="1171">
        <v>200</v>
      </c>
      <c r="E105" s="1170" t="s">
        <v>13911</v>
      </c>
      <c r="F105" s="1169">
        <v>4</v>
      </c>
      <c r="G105" s="1032">
        <f t="shared" si="36"/>
        <v>25.117831337579617</v>
      </c>
      <c r="H105" s="1153">
        <v>1</v>
      </c>
      <c r="I105" s="1152" t="str">
        <f>CONCATENATE(B105,D105,F105)</f>
        <v>2002004</v>
      </c>
      <c r="J105" s="1151">
        <v>2.2999999999999998</v>
      </c>
      <c r="K105" s="1151">
        <v>1.2</v>
      </c>
      <c r="L105" s="1324">
        <v>3.1</v>
      </c>
      <c r="M105" s="1324">
        <f>K105+L105</f>
        <v>4.3</v>
      </c>
      <c r="N105" s="1324">
        <v>0.4</v>
      </c>
      <c r="O105" s="1324">
        <f>M105+N105</f>
        <v>4.7</v>
      </c>
      <c r="P105" s="1323"/>
      <c r="Q105" s="1148"/>
      <c r="R105" s="1322"/>
      <c r="S105" s="1168">
        <f>((H105*(1-$S$2)+J105+$S$3)*G105*$S$6)*$AD$9</f>
        <v>69.827571118471326</v>
      </c>
      <c r="T105" s="1225"/>
      <c r="U105" s="1224"/>
      <c r="V105" s="1165">
        <f>((H105*(1-$V$2)+M105+$V$3)*G105*$S$6)*$AD$9</f>
        <v>120.06323379363054</v>
      </c>
      <c r="W105" s="1223"/>
      <c r="X105" s="1267"/>
      <c r="Y105" s="1162"/>
      <c r="Z105" s="1222"/>
      <c r="AA105" s="1160"/>
      <c r="AB105" s="962">
        <f t="shared" si="37"/>
        <v>602.8279521019108</v>
      </c>
    </row>
    <row r="106" spans="1:28" s="1035" customFormat="1" ht="16.5" customHeight="1">
      <c r="A106" s="1312">
        <v>24</v>
      </c>
      <c r="B106" s="1172">
        <v>200</v>
      </c>
      <c r="C106" s="1170" t="s">
        <v>13911</v>
      </c>
      <c r="D106" s="1171">
        <v>200</v>
      </c>
      <c r="E106" s="1170" t="s">
        <v>13911</v>
      </c>
      <c r="F106" s="1169">
        <v>5</v>
      </c>
      <c r="G106" s="1032">
        <f t="shared" si="36"/>
        <v>31.272089171974518</v>
      </c>
      <c r="H106" s="1153">
        <v>1</v>
      </c>
      <c r="I106" s="1152" t="str">
        <f>CONCATENATE(B106,D106,F106)</f>
        <v>2002005</v>
      </c>
      <c r="J106" s="1151">
        <v>2.35</v>
      </c>
      <c r="K106" s="1151">
        <v>1.2</v>
      </c>
      <c r="L106" s="1324">
        <v>3.15</v>
      </c>
      <c r="M106" s="1324">
        <f>K106+L106</f>
        <v>4.3499999999999996</v>
      </c>
      <c r="N106" s="1324">
        <v>0.4</v>
      </c>
      <c r="O106" s="1324">
        <f>M106+N106</f>
        <v>4.75</v>
      </c>
      <c r="P106" s="1323"/>
      <c r="Q106" s="1148"/>
      <c r="R106" s="1322"/>
      <c r="S106" s="1168">
        <f>((H106*(1-$S$2)+J106+$S$3)*G106*$S$6)*$AD$9</f>
        <v>88.50001235668789</v>
      </c>
      <c r="T106" s="1326"/>
      <c r="U106" s="1224"/>
      <c r="V106" s="1165">
        <f>((H106*(1-$V$2)+M106+$V$3)*G106*$S$6)*$AD$9</f>
        <v>151.04419070063693</v>
      </c>
      <c r="W106" s="1223"/>
      <c r="X106" s="1267"/>
      <c r="Y106" s="1162">
        <f>((H106*(1-$Y$2)+O106+$Y$3)*G106*$S$6)*$AD$9</f>
        <v>164.17846815286623</v>
      </c>
      <c r="Z106" s="1222"/>
      <c r="AA106" s="1160"/>
      <c r="AB106" s="962">
        <f t="shared" si="37"/>
        <v>750.53014012738845</v>
      </c>
    </row>
    <row r="107" spans="1:28" s="1035" customFormat="1" ht="16.5" customHeight="1" thickBot="1">
      <c r="A107" s="1325">
        <v>24</v>
      </c>
      <c r="B107" s="1158">
        <v>200</v>
      </c>
      <c r="C107" s="1156" t="s">
        <v>13911</v>
      </c>
      <c r="D107" s="1157">
        <v>200</v>
      </c>
      <c r="E107" s="1156" t="s">
        <v>13911</v>
      </c>
      <c r="F107" s="1155">
        <v>6</v>
      </c>
      <c r="G107" s="1154">
        <f t="shared" ref="G107" si="42">(((B107*2+D107*2)/3.14)-F107)*F107*0.02504</f>
        <v>37.376267006369424</v>
      </c>
      <c r="H107" s="1153"/>
      <c r="I107" s="1152"/>
      <c r="J107" s="1151"/>
      <c r="K107" s="1151"/>
      <c r="L107" s="1324"/>
      <c r="M107" s="1324"/>
      <c r="N107" s="1324"/>
      <c r="O107" s="1324"/>
      <c r="P107" s="1323"/>
      <c r="Q107" s="1148"/>
      <c r="R107" s="1322"/>
      <c r="S107" s="1146" t="s">
        <v>15213</v>
      </c>
      <c r="T107" s="1321"/>
      <c r="U107" s="1241"/>
      <c r="V107" s="1143" t="s">
        <v>15213</v>
      </c>
      <c r="W107" s="1142"/>
      <c r="X107" s="1265"/>
      <c r="Y107" s="1140"/>
      <c r="Z107" s="1139"/>
      <c r="AA107" s="1138"/>
      <c r="AB107" s="944">
        <f t="shared" si="37"/>
        <v>897.03040815286613</v>
      </c>
    </row>
    <row r="108" spans="1:28" s="1035" customFormat="1" ht="16.5" customHeight="1">
      <c r="A108" s="1312"/>
      <c r="B108" s="996"/>
      <c r="C108" s="1170"/>
      <c r="D108" s="996"/>
      <c r="E108" s="1170"/>
      <c r="F108" s="1311"/>
      <c r="G108" s="1320"/>
      <c r="H108" s="1319"/>
      <c r="I108" s="1318" t="str">
        <f t="shared" ref="I108:I139" si="43">CONCATENATE(B108,D108,F108)</f>
        <v/>
      </c>
      <c r="J108" s="1317">
        <v>0</v>
      </c>
      <c r="K108" s="1317">
        <v>0</v>
      </c>
      <c r="L108" s="1316">
        <v>0</v>
      </c>
      <c r="M108" s="1316">
        <f t="shared" ref="M108:M139" si="44">K108+L108</f>
        <v>0</v>
      </c>
      <c r="N108" s="1316">
        <v>0.4</v>
      </c>
      <c r="O108" s="1316">
        <f t="shared" ref="O108:O139" si="45">M108+N108</f>
        <v>0.4</v>
      </c>
      <c r="P108" s="1315">
        <v>0</v>
      </c>
      <c r="Q108" s="1314">
        <v>0</v>
      </c>
      <c r="R108" s="1303"/>
      <c r="S108" s="1313"/>
      <c r="T108" s="1313"/>
      <c r="U108" s="1313"/>
      <c r="V108" s="1300"/>
      <c r="W108" s="1300"/>
      <c r="X108" s="1300"/>
      <c r="Y108" s="1299"/>
      <c r="Z108" s="1278"/>
      <c r="AA108" s="1278"/>
      <c r="AB108" s="1278"/>
    </row>
    <row r="109" spans="1:28" s="1035" customFormat="1" ht="16.5" customHeight="1" thickBot="1">
      <c r="A109" s="1312"/>
      <c r="B109" s="996"/>
      <c r="C109" s="1170"/>
      <c r="D109" s="996"/>
      <c r="E109" s="1170"/>
      <c r="F109" s="1311"/>
      <c r="G109" s="1310"/>
      <c r="H109" s="1309"/>
      <c r="I109" s="1308" t="str">
        <f t="shared" si="43"/>
        <v/>
      </c>
      <c r="J109" s="1307">
        <v>0</v>
      </c>
      <c r="K109" s="1307">
        <v>0</v>
      </c>
      <c r="L109" s="1306">
        <v>0</v>
      </c>
      <c r="M109" s="1306">
        <f t="shared" si="44"/>
        <v>0</v>
      </c>
      <c r="N109" s="1306">
        <v>0.4</v>
      </c>
      <c r="O109" s="1306">
        <f t="shared" si="45"/>
        <v>0.4</v>
      </c>
      <c r="P109" s="1305">
        <v>0</v>
      </c>
      <c r="Q109" s="1304">
        <v>0</v>
      </c>
      <c r="R109" s="1303"/>
      <c r="S109" s="1301"/>
      <c r="T109" s="1302"/>
      <c r="U109" s="1301"/>
      <c r="V109" s="1300"/>
      <c r="W109" s="1300"/>
      <c r="X109" s="1300"/>
      <c r="Y109" s="1299"/>
      <c r="Z109" s="1278"/>
      <c r="AA109" s="1278"/>
      <c r="AB109" s="1278"/>
    </row>
    <row r="110" spans="1:28" s="1035" customFormat="1" ht="16.5" customHeight="1">
      <c r="A110" s="1238">
        <v>720</v>
      </c>
      <c r="B110" s="974">
        <v>20</v>
      </c>
      <c r="C110" s="1191" t="s">
        <v>13911</v>
      </c>
      <c r="D110" s="992">
        <v>10</v>
      </c>
      <c r="E110" s="1191" t="s">
        <v>13911</v>
      </c>
      <c r="F110" s="1237">
        <v>1</v>
      </c>
      <c r="G110" s="989">
        <f t="shared" ref="G110:G141" si="46">(((B110*2+D110*2)/3.14)-F110)*F110*0.02504</f>
        <v>0.45343133757961779</v>
      </c>
      <c r="H110" s="1236">
        <v>1</v>
      </c>
      <c r="I110" s="1235" t="str">
        <f t="shared" si="43"/>
        <v>20101</v>
      </c>
      <c r="J110" s="1196">
        <v>2.7600000000000002</v>
      </c>
      <c r="K110" s="1196">
        <v>1.2000000000000002</v>
      </c>
      <c r="L110" s="1228">
        <v>3.5600000000000005</v>
      </c>
      <c r="M110" s="1228">
        <f t="shared" si="44"/>
        <v>4.7600000000000007</v>
      </c>
      <c r="N110" s="1228">
        <v>0.4</v>
      </c>
      <c r="O110" s="1228">
        <f t="shared" si="45"/>
        <v>5.160000000000001</v>
      </c>
      <c r="P110" s="1227">
        <v>1.1167200000000002</v>
      </c>
      <c r="Q110" s="1220">
        <v>1.8057600000000003</v>
      </c>
      <c r="R110" s="1226"/>
      <c r="S110" s="1183">
        <f t="shared" ref="S110:S141" si="47">((H110*(1-$S$2)+J110+$S$3)*G110*$S$6)*$AD$9</f>
        <v>1.4691175337579618</v>
      </c>
      <c r="T110" s="1264">
        <f t="shared" ref="T110:T141" si="48">S110+(P110*$AD$9)</f>
        <v>2.585837533757962</v>
      </c>
      <c r="U110" s="1251">
        <f t="shared" ref="U110:U141" si="49">S110+(Q110*$AD$9)</f>
        <v>3.2748775337579623</v>
      </c>
      <c r="V110" s="1180"/>
      <c r="W110" s="1232"/>
      <c r="X110" s="1269"/>
      <c r="Y110" s="1177"/>
      <c r="Z110" s="1231"/>
      <c r="AA110" s="1273"/>
      <c r="AB110" s="981">
        <f t="shared" ref="AB110:AB157" si="50">A110*G110</f>
        <v>326.4705630573248</v>
      </c>
    </row>
    <row r="111" spans="1:28" s="1035" customFormat="1" ht="16.5" customHeight="1">
      <c r="A111" s="1230">
        <v>720</v>
      </c>
      <c r="B111" s="972">
        <v>20</v>
      </c>
      <c r="C111" s="1170" t="s">
        <v>13911</v>
      </c>
      <c r="D111" s="996">
        <v>10</v>
      </c>
      <c r="E111" s="1170" t="s">
        <v>13911</v>
      </c>
      <c r="F111" s="1276">
        <v>1.2</v>
      </c>
      <c r="G111" s="969">
        <f t="shared" si="46"/>
        <v>0.53810800509554135</v>
      </c>
      <c r="H111" s="1236">
        <v>1</v>
      </c>
      <c r="I111" s="1235" t="str">
        <f t="shared" si="43"/>
        <v>20101,2</v>
      </c>
      <c r="J111" s="1196">
        <v>2.74</v>
      </c>
      <c r="K111" s="1196">
        <v>1.2000000000000002</v>
      </c>
      <c r="L111" s="1228">
        <v>3.5400000000000005</v>
      </c>
      <c r="M111" s="1228">
        <f t="shared" si="44"/>
        <v>4.74</v>
      </c>
      <c r="N111" s="1228">
        <v>0.4</v>
      </c>
      <c r="O111" s="1228">
        <f t="shared" si="45"/>
        <v>5.1400000000000006</v>
      </c>
      <c r="P111" s="1227">
        <v>1.1167200000000002</v>
      </c>
      <c r="Q111" s="1220">
        <v>1.8057600000000003</v>
      </c>
      <c r="R111" s="1226"/>
      <c r="S111" s="1168">
        <f t="shared" si="47"/>
        <v>1.7327077764076433</v>
      </c>
      <c r="T111" s="1268">
        <f t="shared" si="48"/>
        <v>2.8494277764076434</v>
      </c>
      <c r="U111" s="1249">
        <f t="shared" si="49"/>
        <v>3.5384677764076438</v>
      </c>
      <c r="V111" s="1165"/>
      <c r="W111" s="1223"/>
      <c r="X111" s="1267"/>
      <c r="Y111" s="1162"/>
      <c r="Z111" s="1222"/>
      <c r="AA111" s="1244"/>
      <c r="AB111" s="962">
        <f t="shared" si="50"/>
        <v>387.43776366878978</v>
      </c>
    </row>
    <row r="112" spans="1:28" s="1035" customFormat="1" ht="16.5" customHeight="1" thickBot="1">
      <c r="A112" s="1262">
        <v>720</v>
      </c>
      <c r="B112" s="961">
        <v>20</v>
      </c>
      <c r="C112" s="1156" t="s">
        <v>13911</v>
      </c>
      <c r="D112" s="980">
        <v>10</v>
      </c>
      <c r="E112" s="1156" t="s">
        <v>13911</v>
      </c>
      <c r="F112" s="1284">
        <v>1.5</v>
      </c>
      <c r="G112" s="958">
        <f t="shared" si="46"/>
        <v>0.66136700636942658</v>
      </c>
      <c r="H112" s="1236">
        <v>1</v>
      </c>
      <c r="I112" s="1235" t="str">
        <f t="shared" si="43"/>
        <v>20101,5</v>
      </c>
      <c r="J112" s="1196">
        <v>2.6900000000000004</v>
      </c>
      <c r="K112" s="1196">
        <v>1.2000000000000002</v>
      </c>
      <c r="L112" s="1228">
        <v>3.49</v>
      </c>
      <c r="M112" s="1228">
        <f t="shared" si="44"/>
        <v>4.6900000000000004</v>
      </c>
      <c r="N112" s="1228">
        <v>0.4</v>
      </c>
      <c r="O112" s="1228">
        <f t="shared" si="45"/>
        <v>5.0900000000000007</v>
      </c>
      <c r="P112" s="1227">
        <v>1.1167200000000002</v>
      </c>
      <c r="Q112" s="1220">
        <v>1.8057600000000003</v>
      </c>
      <c r="R112" s="1226"/>
      <c r="S112" s="1146">
        <f t="shared" si="47"/>
        <v>2.0965334101910824</v>
      </c>
      <c r="T112" s="1266">
        <f t="shared" si="48"/>
        <v>3.2132534101910828</v>
      </c>
      <c r="U112" s="1246">
        <f t="shared" si="49"/>
        <v>3.9022934101910827</v>
      </c>
      <c r="V112" s="1165">
        <f>((H112*(1-$V$2)+M112+$V$3)*G112*$S$6)*$AD$9</f>
        <v>3.4192674229299356</v>
      </c>
      <c r="W112" s="1240">
        <f>V112+P112*$AD$9</f>
        <v>4.535987422929936</v>
      </c>
      <c r="X112" s="1265">
        <f>V112+(Q112*$AD$9)</f>
        <v>5.2250274229299354</v>
      </c>
      <c r="Y112" s="1162"/>
      <c r="Z112" s="1239"/>
      <c r="AA112" s="1272"/>
      <c r="AB112" s="944">
        <f t="shared" si="50"/>
        <v>476.18424458598713</v>
      </c>
    </row>
    <row r="113" spans="1:28" s="1035" customFormat="1" ht="16.5" customHeight="1">
      <c r="A113" s="1245">
        <v>720</v>
      </c>
      <c r="B113" s="974">
        <v>20</v>
      </c>
      <c r="C113" s="1191" t="s">
        <v>13911</v>
      </c>
      <c r="D113" s="992">
        <v>15</v>
      </c>
      <c r="E113" s="1191" t="s">
        <v>13911</v>
      </c>
      <c r="F113" s="1237">
        <v>1</v>
      </c>
      <c r="G113" s="989">
        <f t="shared" si="46"/>
        <v>0.53317656050955409</v>
      </c>
      <c r="H113" s="1236">
        <v>1</v>
      </c>
      <c r="I113" s="1235" t="str">
        <f t="shared" si="43"/>
        <v>20151</v>
      </c>
      <c r="J113" s="1196">
        <v>2.76</v>
      </c>
      <c r="K113" s="1196">
        <v>1.2</v>
      </c>
      <c r="L113" s="1228">
        <v>3.56</v>
      </c>
      <c r="M113" s="1228">
        <f t="shared" si="44"/>
        <v>4.76</v>
      </c>
      <c r="N113" s="1228">
        <v>0.4</v>
      </c>
      <c r="O113" s="1228">
        <f t="shared" si="45"/>
        <v>5.16</v>
      </c>
      <c r="P113" s="1227">
        <v>1.1200000000000001</v>
      </c>
      <c r="Q113" s="1220">
        <v>2.1</v>
      </c>
      <c r="R113" s="1226"/>
      <c r="S113" s="1168">
        <f t="shared" si="47"/>
        <v>1.727492056050955</v>
      </c>
      <c r="T113" s="1271">
        <f t="shared" si="48"/>
        <v>2.8474920560509549</v>
      </c>
      <c r="U113" s="1251">
        <f t="shared" si="49"/>
        <v>3.8274920560509553</v>
      </c>
      <c r="V113" s="1180"/>
      <c r="W113" s="1232"/>
      <c r="X113" s="1269"/>
      <c r="Y113" s="1177"/>
      <c r="Z113" s="1231"/>
      <c r="AA113" s="1273"/>
      <c r="AB113" s="981">
        <f t="shared" si="50"/>
        <v>383.88712356687893</v>
      </c>
    </row>
    <row r="114" spans="1:28" s="1035" customFormat="1" ht="16.5" customHeight="1">
      <c r="A114" s="1245">
        <v>720</v>
      </c>
      <c r="B114" s="972">
        <v>20</v>
      </c>
      <c r="C114" s="1170" t="s">
        <v>13911</v>
      </c>
      <c r="D114" s="996">
        <v>15</v>
      </c>
      <c r="E114" s="1170"/>
      <c r="F114" s="1276">
        <v>1.2</v>
      </c>
      <c r="G114" s="969">
        <f t="shared" si="46"/>
        <v>0.63380227261146493</v>
      </c>
      <c r="H114" s="1236">
        <v>1</v>
      </c>
      <c r="I114" s="1235" t="str">
        <f t="shared" si="43"/>
        <v>20151,2</v>
      </c>
      <c r="J114" s="1196">
        <v>2.74</v>
      </c>
      <c r="K114" s="1196">
        <v>1.2</v>
      </c>
      <c r="L114" s="1228">
        <v>3.54</v>
      </c>
      <c r="M114" s="1228">
        <f t="shared" si="44"/>
        <v>4.74</v>
      </c>
      <c r="N114" s="1228">
        <v>0.4</v>
      </c>
      <c r="O114" s="1228">
        <f t="shared" si="45"/>
        <v>5.1400000000000006</v>
      </c>
      <c r="P114" s="1227">
        <v>1.1200000000000001</v>
      </c>
      <c r="Q114" s="1220">
        <v>2.1</v>
      </c>
      <c r="R114" s="1226"/>
      <c r="S114" s="1168">
        <f t="shared" si="47"/>
        <v>2.0408433178089171</v>
      </c>
      <c r="T114" s="1270">
        <f t="shared" si="48"/>
        <v>3.1608433178089173</v>
      </c>
      <c r="U114" s="1249">
        <f t="shared" si="49"/>
        <v>4.1408433178089172</v>
      </c>
      <c r="V114" s="1165"/>
      <c r="W114" s="1223"/>
      <c r="X114" s="1267"/>
      <c r="Y114" s="1162"/>
      <c r="Z114" s="1222"/>
      <c r="AA114" s="1244"/>
      <c r="AB114" s="962">
        <f t="shared" si="50"/>
        <v>456.33763628025474</v>
      </c>
    </row>
    <row r="115" spans="1:28" s="1035" customFormat="1" ht="16.5" customHeight="1">
      <c r="A115" s="1245">
        <v>720</v>
      </c>
      <c r="B115" s="972">
        <v>20</v>
      </c>
      <c r="C115" s="1170" t="s">
        <v>13911</v>
      </c>
      <c r="D115" s="996">
        <v>15</v>
      </c>
      <c r="E115" s="1170" t="s">
        <v>13911</v>
      </c>
      <c r="F115" s="1276">
        <v>1.5</v>
      </c>
      <c r="G115" s="969">
        <f t="shared" si="46"/>
        <v>0.78098484076433106</v>
      </c>
      <c r="H115" s="1236">
        <v>1</v>
      </c>
      <c r="I115" s="1235" t="str">
        <f t="shared" si="43"/>
        <v>20151,5</v>
      </c>
      <c r="J115" s="1196">
        <v>2.6</v>
      </c>
      <c r="K115" s="1196">
        <v>1.2000000000000002</v>
      </c>
      <c r="L115" s="1228">
        <v>3.4</v>
      </c>
      <c r="M115" s="1228">
        <f t="shared" si="44"/>
        <v>4.5999999999999996</v>
      </c>
      <c r="N115" s="1228">
        <v>0.4</v>
      </c>
      <c r="O115" s="1228">
        <f t="shared" si="45"/>
        <v>5</v>
      </c>
      <c r="P115" s="1227">
        <v>1.1167200000000002</v>
      </c>
      <c r="Q115" s="1220">
        <v>2.1027600000000004</v>
      </c>
      <c r="R115" s="1226"/>
      <c r="S115" s="1168">
        <f t="shared" si="47"/>
        <v>2.4054333095541396</v>
      </c>
      <c r="T115" s="1270">
        <f t="shared" si="48"/>
        <v>3.52215330955414</v>
      </c>
      <c r="U115" s="1249">
        <f t="shared" si="49"/>
        <v>4.50819330955414</v>
      </c>
      <c r="V115" s="1165">
        <f>((H115*(1-$V$2)+M115+$V$3)*G115*$S$6)*$AD$9</f>
        <v>3.9674029910828019</v>
      </c>
      <c r="W115" s="1223">
        <f>V115+P115*$AD$9</f>
        <v>5.0841229910828023</v>
      </c>
      <c r="X115" s="1267">
        <f>V115+(Q115*$AD$9)</f>
        <v>6.0701629910828023</v>
      </c>
      <c r="Y115" s="1162"/>
      <c r="Z115" s="1222"/>
      <c r="AA115" s="1244"/>
      <c r="AB115" s="962">
        <f t="shared" si="50"/>
        <v>562.30908535031836</v>
      </c>
    </row>
    <row r="116" spans="1:28" s="1035" customFormat="1" ht="16.5" customHeight="1" thickBot="1">
      <c r="A116" s="1243">
        <v>720</v>
      </c>
      <c r="B116" s="961">
        <v>20</v>
      </c>
      <c r="C116" s="1156" t="s">
        <v>13911</v>
      </c>
      <c r="D116" s="980">
        <v>15</v>
      </c>
      <c r="E116" s="1156" t="s">
        <v>13911</v>
      </c>
      <c r="F116" s="1248">
        <v>2</v>
      </c>
      <c r="G116" s="958">
        <f t="shared" si="46"/>
        <v>1.016273121019108</v>
      </c>
      <c r="H116" s="1236">
        <v>1</v>
      </c>
      <c r="I116" s="1235" t="str">
        <f t="shared" si="43"/>
        <v>20152</v>
      </c>
      <c r="J116" s="1196">
        <v>2.35</v>
      </c>
      <c r="K116" s="1196">
        <v>1.47</v>
      </c>
      <c r="L116" s="1228">
        <v>3.15</v>
      </c>
      <c r="M116" s="1228">
        <f t="shared" si="44"/>
        <v>4.62</v>
      </c>
      <c r="N116" s="1228">
        <v>0.4</v>
      </c>
      <c r="O116" s="1228">
        <f t="shared" si="45"/>
        <v>5.0200000000000005</v>
      </c>
      <c r="P116" s="1227">
        <v>1.28</v>
      </c>
      <c r="Q116" s="1220">
        <v>3.35</v>
      </c>
      <c r="R116" s="1226"/>
      <c r="S116" s="1146">
        <f t="shared" si="47"/>
        <v>2.8760529324840758</v>
      </c>
      <c r="T116" s="1275">
        <f t="shared" si="48"/>
        <v>4.1560529324840756</v>
      </c>
      <c r="U116" s="1246">
        <f t="shared" si="49"/>
        <v>6.2260529324840759</v>
      </c>
      <c r="V116" s="1143">
        <f>((H116*(1-$V$2)+M116+$V$3)*G116*$S$6)*$AD$9</f>
        <v>5.1829929171974509</v>
      </c>
      <c r="W116" s="1240">
        <f>V116+P116*$AD$9</f>
        <v>6.4629929171974512</v>
      </c>
      <c r="X116" s="1265">
        <f>V116+(Q116*$AD$9)</f>
        <v>8.5329929171974506</v>
      </c>
      <c r="Y116" s="1140"/>
      <c r="Z116" s="1239"/>
      <c r="AA116" s="1272"/>
      <c r="AB116" s="944">
        <f t="shared" si="50"/>
        <v>731.71664713375776</v>
      </c>
    </row>
    <row r="117" spans="1:28" s="1035" customFormat="1" ht="16.5" customHeight="1" thickBot="1">
      <c r="A117" s="1262">
        <v>714</v>
      </c>
      <c r="B117" s="1025">
        <v>25</v>
      </c>
      <c r="C117" s="1295" t="s">
        <v>13912</v>
      </c>
      <c r="D117" s="1009">
        <v>10</v>
      </c>
      <c r="E117" s="1295" t="s">
        <v>13912</v>
      </c>
      <c r="F117" s="1294">
        <v>1.5</v>
      </c>
      <c r="G117" s="1006">
        <f t="shared" si="46"/>
        <v>0.78098484076433106</v>
      </c>
      <c r="H117" s="1236">
        <v>1</v>
      </c>
      <c r="I117" s="1235" t="str">
        <f t="shared" si="43"/>
        <v>25101,5</v>
      </c>
      <c r="J117" s="1196">
        <v>2.6900000000000004</v>
      </c>
      <c r="K117" s="1196">
        <v>1.2000000000000002</v>
      </c>
      <c r="L117" s="1228">
        <v>3.49</v>
      </c>
      <c r="M117" s="1228">
        <f t="shared" si="44"/>
        <v>4.6900000000000004</v>
      </c>
      <c r="N117" s="1228">
        <v>0.4</v>
      </c>
      <c r="O117" s="1228">
        <f t="shared" si="45"/>
        <v>5.0900000000000007</v>
      </c>
      <c r="P117" s="1227">
        <v>1.1167200000000002</v>
      </c>
      <c r="Q117" s="1220">
        <v>2.1027600000000004</v>
      </c>
      <c r="R117" s="1226"/>
      <c r="S117" s="1146">
        <f t="shared" si="47"/>
        <v>2.4757219452229298</v>
      </c>
      <c r="T117" s="1266">
        <f t="shared" si="48"/>
        <v>3.5924419452229301</v>
      </c>
      <c r="U117" s="1246">
        <f t="shared" si="49"/>
        <v>4.5784819452229302</v>
      </c>
      <c r="V117" s="1165">
        <f>((H117*(1-$V$2)+M117+$V$3)*G117*$S$6)*$AD$9</f>
        <v>4.0376916267515917</v>
      </c>
      <c r="W117" s="1240">
        <f>V117+P117*$AD$9</f>
        <v>5.1544116267515916</v>
      </c>
      <c r="X117" s="1265">
        <f>V117+(Q117*$AD$9)</f>
        <v>6.1404516267515916</v>
      </c>
      <c r="Y117" s="1162"/>
      <c r="Z117" s="1239"/>
      <c r="AA117" s="1272"/>
      <c r="AB117" s="944">
        <f t="shared" si="50"/>
        <v>557.62317630573239</v>
      </c>
    </row>
    <row r="118" spans="1:28" s="1035" customFormat="1" ht="16.5" customHeight="1">
      <c r="A118" s="1245">
        <v>720</v>
      </c>
      <c r="B118" s="974">
        <v>25</v>
      </c>
      <c r="C118" s="1191" t="s">
        <v>13911</v>
      </c>
      <c r="D118" s="992">
        <v>15</v>
      </c>
      <c r="E118" s="1191" t="s">
        <v>13911</v>
      </c>
      <c r="F118" s="1237">
        <v>1</v>
      </c>
      <c r="G118" s="989">
        <f t="shared" si="46"/>
        <v>0.61292178343949044</v>
      </c>
      <c r="H118" s="1236">
        <v>1</v>
      </c>
      <c r="I118" s="1235" t="str">
        <f t="shared" si="43"/>
        <v>25151</v>
      </c>
      <c r="J118" s="1196">
        <v>2.7300000000000004</v>
      </c>
      <c r="K118" s="1196">
        <v>1.2000000000000002</v>
      </c>
      <c r="L118" s="1228">
        <v>3.53</v>
      </c>
      <c r="M118" s="1228">
        <f t="shared" si="44"/>
        <v>4.7300000000000004</v>
      </c>
      <c r="N118" s="1228">
        <v>0.4</v>
      </c>
      <c r="O118" s="1228">
        <f t="shared" si="45"/>
        <v>5.1300000000000008</v>
      </c>
      <c r="P118" s="1227">
        <v>1.1167200000000002</v>
      </c>
      <c r="Q118" s="1220">
        <v>2.4116400000000002</v>
      </c>
      <c r="R118" s="1226"/>
      <c r="S118" s="1168">
        <f t="shared" si="47"/>
        <v>1.9674789248407645</v>
      </c>
      <c r="T118" s="1271">
        <f t="shared" si="48"/>
        <v>3.0841989248407646</v>
      </c>
      <c r="U118" s="1233">
        <f t="shared" si="49"/>
        <v>4.3791189248407649</v>
      </c>
      <c r="V118" s="1180"/>
      <c r="W118" s="1232"/>
      <c r="X118" s="1269"/>
      <c r="Y118" s="1177"/>
      <c r="Z118" s="1231"/>
      <c r="AA118" s="1273"/>
      <c r="AB118" s="981">
        <f t="shared" si="50"/>
        <v>441.30368407643311</v>
      </c>
    </row>
    <row r="119" spans="1:28" s="1035" customFormat="1" ht="16.5" customHeight="1">
      <c r="A119" s="1245">
        <v>720</v>
      </c>
      <c r="B119" s="972">
        <v>25</v>
      </c>
      <c r="C119" s="1170" t="s">
        <v>13911</v>
      </c>
      <c r="D119" s="996">
        <v>15</v>
      </c>
      <c r="E119" s="1170" t="s">
        <v>13911</v>
      </c>
      <c r="F119" s="1276">
        <v>1.2</v>
      </c>
      <c r="G119" s="969">
        <f t="shared" si="46"/>
        <v>0.7294965401273884</v>
      </c>
      <c r="H119" s="1236">
        <v>1</v>
      </c>
      <c r="I119" s="1235" t="str">
        <f t="shared" si="43"/>
        <v>25151,2</v>
      </c>
      <c r="J119" s="1196">
        <v>2.7</v>
      </c>
      <c r="K119" s="1196">
        <v>1.2000000000000002</v>
      </c>
      <c r="L119" s="1228">
        <v>3.5</v>
      </c>
      <c r="M119" s="1228">
        <f t="shared" si="44"/>
        <v>4.7</v>
      </c>
      <c r="N119" s="1228">
        <v>0.4</v>
      </c>
      <c r="O119" s="1228">
        <f t="shared" si="45"/>
        <v>5.1000000000000005</v>
      </c>
      <c r="P119" s="1227">
        <v>1.1167200000000002</v>
      </c>
      <c r="Q119" s="1220">
        <v>2.4116400000000002</v>
      </c>
      <c r="R119" s="1226"/>
      <c r="S119" s="1168">
        <f t="shared" si="47"/>
        <v>2.3197989976050954</v>
      </c>
      <c r="T119" s="1270">
        <f t="shared" si="48"/>
        <v>3.4365189976050958</v>
      </c>
      <c r="U119" s="1224">
        <f t="shared" si="49"/>
        <v>4.7314389976050961</v>
      </c>
      <c r="V119" s="1165"/>
      <c r="W119" s="1223"/>
      <c r="X119" s="1267"/>
      <c r="Y119" s="1162"/>
      <c r="Z119" s="1222"/>
      <c r="AA119" s="1244"/>
      <c r="AB119" s="962">
        <f t="shared" si="50"/>
        <v>525.2375088917197</v>
      </c>
    </row>
    <row r="120" spans="1:28" s="1035" customFormat="1" ht="16.5" customHeight="1">
      <c r="A120" s="1245">
        <v>720</v>
      </c>
      <c r="B120" s="972">
        <v>25</v>
      </c>
      <c r="C120" s="1170" t="s">
        <v>13911</v>
      </c>
      <c r="D120" s="996">
        <v>15</v>
      </c>
      <c r="E120" s="1170" t="s">
        <v>13911</v>
      </c>
      <c r="F120" s="1276">
        <v>1.5</v>
      </c>
      <c r="G120" s="969">
        <f t="shared" si="46"/>
        <v>0.90060267515923553</v>
      </c>
      <c r="H120" s="1236">
        <v>1</v>
      </c>
      <c r="I120" s="1235" t="str">
        <f t="shared" si="43"/>
        <v>25151,5</v>
      </c>
      <c r="J120" s="1196">
        <v>2.6500000000000004</v>
      </c>
      <c r="K120" s="1196">
        <v>1.2000000000000002</v>
      </c>
      <c r="L120" s="1228">
        <v>3.45</v>
      </c>
      <c r="M120" s="1228">
        <f t="shared" si="44"/>
        <v>4.6500000000000004</v>
      </c>
      <c r="N120" s="1228">
        <v>0.4</v>
      </c>
      <c r="O120" s="1228">
        <f t="shared" si="45"/>
        <v>5.0500000000000007</v>
      </c>
      <c r="P120" s="1227">
        <v>1.1167200000000002</v>
      </c>
      <c r="Q120" s="1220">
        <v>2.4116400000000002</v>
      </c>
      <c r="R120" s="1226"/>
      <c r="S120" s="1168">
        <f t="shared" si="47"/>
        <v>2.8188863732484077</v>
      </c>
      <c r="T120" s="1270">
        <f t="shared" si="48"/>
        <v>3.9356063732484081</v>
      </c>
      <c r="U120" s="1224">
        <f t="shared" si="49"/>
        <v>5.2305263732484075</v>
      </c>
      <c r="V120" s="1165">
        <f>((H120*(1-$V$2)+M120+$V$3)*G120*$S$6)*$AD$9</f>
        <v>4.6200917235668788</v>
      </c>
      <c r="W120" s="1223">
        <f>V120+P120*$AD$9</f>
        <v>5.7368117235668787</v>
      </c>
      <c r="X120" s="1267">
        <f>V120+(Q120*$AD$9)</f>
        <v>7.031731723566879</v>
      </c>
      <c r="Y120" s="1162"/>
      <c r="Z120" s="1222"/>
      <c r="AA120" s="1244"/>
      <c r="AB120" s="962">
        <f t="shared" si="50"/>
        <v>648.43392611464958</v>
      </c>
    </row>
    <row r="121" spans="1:28" s="1035" customFormat="1" ht="16.5" customHeight="1" thickBot="1">
      <c r="A121" s="1245">
        <v>720</v>
      </c>
      <c r="B121" s="961">
        <v>25</v>
      </c>
      <c r="C121" s="1156" t="s">
        <v>13911</v>
      </c>
      <c r="D121" s="980">
        <v>15</v>
      </c>
      <c r="E121" s="1156" t="s">
        <v>13911</v>
      </c>
      <c r="F121" s="1248">
        <v>2</v>
      </c>
      <c r="G121" s="958">
        <f t="shared" si="46"/>
        <v>1.1757635668789808</v>
      </c>
      <c r="H121" s="1236">
        <v>1</v>
      </c>
      <c r="I121" s="1235" t="str">
        <f t="shared" si="43"/>
        <v>25152</v>
      </c>
      <c r="J121" s="1196">
        <v>2.39</v>
      </c>
      <c r="K121" s="1196">
        <v>1.47</v>
      </c>
      <c r="L121" s="1228">
        <v>3.0400000000000005</v>
      </c>
      <c r="M121" s="1228">
        <f t="shared" si="44"/>
        <v>4.5100000000000007</v>
      </c>
      <c r="N121" s="1228">
        <v>0.4</v>
      </c>
      <c r="O121" s="1228">
        <f t="shared" si="45"/>
        <v>4.910000000000001</v>
      </c>
      <c r="P121" s="1227">
        <v>1.2830400000000002</v>
      </c>
      <c r="Q121" s="1220">
        <v>3.3501600000000002</v>
      </c>
      <c r="R121" s="1226"/>
      <c r="S121" s="1146">
        <f t="shared" si="47"/>
        <v>3.374441436942675</v>
      </c>
      <c r="T121" s="1275">
        <f t="shared" si="48"/>
        <v>4.6574814369426747</v>
      </c>
      <c r="U121" s="1241">
        <f t="shared" si="49"/>
        <v>6.7246014369426756</v>
      </c>
      <c r="V121" s="1143">
        <f>((H121*(1-$V$2)+M121+$V$3)*G121*$S$6)*$AD$9</f>
        <v>5.8670601987261142</v>
      </c>
      <c r="W121" s="1240">
        <f>V121+P121*$AD$9</f>
        <v>7.1501001987261148</v>
      </c>
      <c r="X121" s="1265">
        <f>V121+(Q121*$AD$9)</f>
        <v>9.217220198726114</v>
      </c>
      <c r="Y121" s="1140"/>
      <c r="Z121" s="1239"/>
      <c r="AA121" s="1272"/>
      <c r="AB121" s="944">
        <f t="shared" si="50"/>
        <v>846.54976815286614</v>
      </c>
    </row>
    <row r="122" spans="1:28" s="1035" customFormat="1" ht="16.5" customHeight="1">
      <c r="A122" s="1245">
        <v>600</v>
      </c>
      <c r="B122" s="974">
        <v>30</v>
      </c>
      <c r="C122" s="1191" t="s">
        <v>13911</v>
      </c>
      <c r="D122" s="992">
        <v>10</v>
      </c>
      <c r="E122" s="1191" t="s">
        <v>13911</v>
      </c>
      <c r="F122" s="1237">
        <v>1</v>
      </c>
      <c r="G122" s="989">
        <f t="shared" si="46"/>
        <v>0.61292178343949044</v>
      </c>
      <c r="H122" s="1236">
        <v>1</v>
      </c>
      <c r="I122" s="1235" t="str">
        <f t="shared" si="43"/>
        <v>30101</v>
      </c>
      <c r="J122" s="1196">
        <v>2.6300000000000003</v>
      </c>
      <c r="K122" s="1196">
        <v>1.2000000000000002</v>
      </c>
      <c r="L122" s="1228">
        <v>3.4299999999999997</v>
      </c>
      <c r="M122" s="1228">
        <f t="shared" si="44"/>
        <v>4.63</v>
      </c>
      <c r="N122" s="1228">
        <v>0.4</v>
      </c>
      <c r="O122" s="1228">
        <f t="shared" si="45"/>
        <v>5.03</v>
      </c>
      <c r="P122" s="1227">
        <v>1.1167200000000002</v>
      </c>
      <c r="Q122" s="1220">
        <v>2.4116400000000002</v>
      </c>
      <c r="R122" s="1226"/>
      <c r="S122" s="1168">
        <f t="shared" si="47"/>
        <v>1.9061867464968154</v>
      </c>
      <c r="T122" s="1268">
        <f t="shared" si="48"/>
        <v>3.0229067464968153</v>
      </c>
      <c r="U122" s="1249">
        <f t="shared" si="49"/>
        <v>4.3178267464968156</v>
      </c>
      <c r="V122" s="1165"/>
      <c r="W122" s="1223"/>
      <c r="X122" s="1267"/>
      <c r="Y122" s="1162"/>
      <c r="Z122" s="1222"/>
      <c r="AA122" s="1244"/>
      <c r="AB122" s="962">
        <f t="shared" si="50"/>
        <v>367.75307006369428</v>
      </c>
    </row>
    <row r="123" spans="1:28" s="1035" customFormat="1" ht="16.5" customHeight="1">
      <c r="A123" s="1245">
        <v>600</v>
      </c>
      <c r="B123" s="972">
        <v>30</v>
      </c>
      <c r="C123" s="1170" t="s">
        <v>13911</v>
      </c>
      <c r="D123" s="996">
        <v>10</v>
      </c>
      <c r="E123" s="1170" t="s">
        <v>13911</v>
      </c>
      <c r="F123" s="1276">
        <v>1.2</v>
      </c>
      <c r="G123" s="969">
        <f t="shared" si="46"/>
        <v>0.7294965401273884</v>
      </c>
      <c r="H123" s="1236">
        <v>1</v>
      </c>
      <c r="I123" s="1235" t="str">
        <f t="shared" si="43"/>
        <v>30101,2</v>
      </c>
      <c r="J123" s="1196">
        <v>2.6</v>
      </c>
      <c r="K123" s="1196">
        <v>1.2000000000000002</v>
      </c>
      <c r="L123" s="1228">
        <v>3.4</v>
      </c>
      <c r="M123" s="1228">
        <f t="shared" si="44"/>
        <v>4.5999999999999996</v>
      </c>
      <c r="N123" s="1228">
        <v>0.4</v>
      </c>
      <c r="O123" s="1228">
        <f t="shared" si="45"/>
        <v>5</v>
      </c>
      <c r="P123" s="1227">
        <v>1.1167200000000002</v>
      </c>
      <c r="Q123" s="1220">
        <v>2.4116400000000002</v>
      </c>
      <c r="R123" s="1226"/>
      <c r="S123" s="1168">
        <f t="shared" si="47"/>
        <v>2.2468493435923564</v>
      </c>
      <c r="T123" s="1268">
        <f t="shared" si="48"/>
        <v>3.3635693435923564</v>
      </c>
      <c r="U123" s="1249">
        <f t="shared" si="49"/>
        <v>4.6584893435923567</v>
      </c>
      <c r="V123" s="1165"/>
      <c r="W123" s="1223"/>
      <c r="X123" s="1267"/>
      <c r="Y123" s="1162"/>
      <c r="Z123" s="1222"/>
      <c r="AA123" s="1244"/>
      <c r="AB123" s="962">
        <f t="shared" si="50"/>
        <v>437.69792407643303</v>
      </c>
    </row>
    <row r="124" spans="1:28" s="1035" customFormat="1" ht="16.5" customHeight="1" thickBot="1">
      <c r="A124" s="1245">
        <v>600</v>
      </c>
      <c r="B124" s="972">
        <v>30</v>
      </c>
      <c r="C124" s="1170" t="s">
        <v>13911</v>
      </c>
      <c r="D124" s="996">
        <v>10</v>
      </c>
      <c r="E124" s="1170" t="s">
        <v>13911</v>
      </c>
      <c r="F124" s="1276">
        <v>1.5</v>
      </c>
      <c r="G124" s="969">
        <f t="shared" si="46"/>
        <v>0.90060267515923553</v>
      </c>
      <c r="H124" s="1236">
        <v>1</v>
      </c>
      <c r="I124" s="1235" t="str">
        <f t="shared" si="43"/>
        <v>30101,5</v>
      </c>
      <c r="J124" s="1196">
        <v>2.5500000000000003</v>
      </c>
      <c r="K124" s="1196">
        <v>1.2000000000000002</v>
      </c>
      <c r="L124" s="1228">
        <v>3.35</v>
      </c>
      <c r="M124" s="1228">
        <f t="shared" si="44"/>
        <v>4.5500000000000007</v>
      </c>
      <c r="N124" s="1228">
        <v>0.4</v>
      </c>
      <c r="O124" s="1228">
        <f t="shared" si="45"/>
        <v>4.9500000000000011</v>
      </c>
      <c r="P124" s="1227">
        <v>1.1167200000000002</v>
      </c>
      <c r="Q124" s="1220">
        <v>2.4116400000000002</v>
      </c>
      <c r="R124" s="1226"/>
      <c r="S124" s="1168">
        <f t="shared" si="47"/>
        <v>2.7288261057324839</v>
      </c>
      <c r="T124" s="1266">
        <f t="shared" si="48"/>
        <v>3.8455461057324838</v>
      </c>
      <c r="U124" s="1246">
        <f t="shared" si="49"/>
        <v>5.1404661057324841</v>
      </c>
      <c r="V124" s="1165">
        <f>((H124*(1-$V$2)+M124+$V$3)*G124*$S$6)*$AD$9</f>
        <v>4.5300314560509554</v>
      </c>
      <c r="W124" s="1240">
        <f>V124+P124*$AD$9</f>
        <v>5.6467514560509553</v>
      </c>
      <c r="X124" s="1265">
        <f>V124+(Q124*$AD$9)</f>
        <v>6.9416714560509556</v>
      </c>
      <c r="Y124" s="1162"/>
      <c r="Z124" s="1239"/>
      <c r="AA124" s="1272"/>
      <c r="AB124" s="944">
        <f t="shared" si="50"/>
        <v>540.36160509554134</v>
      </c>
    </row>
    <row r="125" spans="1:28" s="1035" customFormat="1" ht="16.5" customHeight="1">
      <c r="A125" s="1238">
        <v>630</v>
      </c>
      <c r="B125" s="974">
        <v>30</v>
      </c>
      <c r="C125" s="1191" t="s">
        <v>13911</v>
      </c>
      <c r="D125" s="992">
        <v>15</v>
      </c>
      <c r="E125" s="1191" t="s">
        <v>13911</v>
      </c>
      <c r="F125" s="1237">
        <v>1</v>
      </c>
      <c r="G125" s="989">
        <f t="shared" si="46"/>
        <v>0.69266700636942669</v>
      </c>
      <c r="H125" s="1236">
        <v>1</v>
      </c>
      <c r="I125" s="1235" t="str">
        <f t="shared" si="43"/>
        <v>30151</v>
      </c>
      <c r="J125" s="1196">
        <v>2.64</v>
      </c>
      <c r="K125" s="1196">
        <v>1.2000000000000002</v>
      </c>
      <c r="L125" s="1228">
        <v>3.44</v>
      </c>
      <c r="M125" s="1228">
        <f t="shared" si="44"/>
        <v>4.6400000000000006</v>
      </c>
      <c r="N125" s="1228">
        <v>0.4</v>
      </c>
      <c r="O125" s="1228">
        <f t="shared" si="45"/>
        <v>5.0400000000000009</v>
      </c>
      <c r="P125" s="1227">
        <v>1.1286</v>
      </c>
      <c r="Q125" s="1220">
        <v>2.7086400000000004</v>
      </c>
      <c r="R125" s="1226"/>
      <c r="S125" s="1183">
        <f t="shared" si="47"/>
        <v>2.1611210598726114</v>
      </c>
      <c r="T125" s="1264">
        <f t="shared" si="48"/>
        <v>3.2897210598726114</v>
      </c>
      <c r="U125" s="1251">
        <f t="shared" si="49"/>
        <v>4.8697610598726122</v>
      </c>
      <c r="V125" s="1180"/>
      <c r="W125" s="1232"/>
      <c r="X125" s="1269"/>
      <c r="Y125" s="1177"/>
      <c r="Z125" s="1231"/>
      <c r="AA125" s="1273"/>
      <c r="AB125" s="981">
        <f t="shared" si="50"/>
        <v>436.3802140127388</v>
      </c>
    </row>
    <row r="126" spans="1:28" s="1035" customFormat="1" ht="16.5" customHeight="1">
      <c r="A126" s="1230">
        <v>630</v>
      </c>
      <c r="B126" s="972">
        <v>30</v>
      </c>
      <c r="C126" s="1170" t="s">
        <v>13911</v>
      </c>
      <c r="D126" s="996">
        <v>15</v>
      </c>
      <c r="E126" s="1170" t="s">
        <v>13911</v>
      </c>
      <c r="F126" s="1276">
        <v>1.2</v>
      </c>
      <c r="G126" s="969">
        <f t="shared" si="46"/>
        <v>0.8251908076433121</v>
      </c>
      <c r="H126" s="1236">
        <v>1</v>
      </c>
      <c r="I126" s="1235" t="str">
        <f t="shared" si="43"/>
        <v>30151,2</v>
      </c>
      <c r="J126" s="1196">
        <v>2.62</v>
      </c>
      <c r="K126" s="1196">
        <v>1.2000000000000002</v>
      </c>
      <c r="L126" s="1228">
        <v>3.42</v>
      </c>
      <c r="M126" s="1228">
        <f t="shared" si="44"/>
        <v>4.62</v>
      </c>
      <c r="N126" s="1228">
        <v>0.4</v>
      </c>
      <c r="O126" s="1228">
        <f t="shared" si="45"/>
        <v>5.0200000000000005</v>
      </c>
      <c r="P126" s="1227">
        <v>1.1286</v>
      </c>
      <c r="Q126" s="1220">
        <v>2.7086400000000004</v>
      </c>
      <c r="R126" s="1226"/>
      <c r="S126" s="1168">
        <f t="shared" si="47"/>
        <v>2.5580915036942677</v>
      </c>
      <c r="T126" s="1268">
        <f t="shared" si="48"/>
        <v>3.6866915036942678</v>
      </c>
      <c r="U126" s="1249">
        <f t="shared" si="49"/>
        <v>5.2667315036942686</v>
      </c>
      <c r="V126" s="1165"/>
      <c r="W126" s="1223"/>
      <c r="X126" s="1267"/>
      <c r="Y126" s="1162"/>
      <c r="Z126" s="1222"/>
      <c r="AA126" s="1244"/>
      <c r="AB126" s="962">
        <f t="shared" si="50"/>
        <v>519.87020881528667</v>
      </c>
    </row>
    <row r="127" spans="1:28" s="1035" customFormat="1" ht="16.5" customHeight="1">
      <c r="A127" s="1230">
        <v>630</v>
      </c>
      <c r="B127" s="972">
        <v>30</v>
      </c>
      <c r="C127" s="1170" t="s">
        <v>13911</v>
      </c>
      <c r="D127" s="996">
        <v>15</v>
      </c>
      <c r="E127" s="1170" t="s">
        <v>13911</v>
      </c>
      <c r="F127" s="1276">
        <v>1.5</v>
      </c>
      <c r="G127" s="969">
        <f t="shared" si="46"/>
        <v>1.0202205095541399</v>
      </c>
      <c r="H127" s="1236">
        <v>1</v>
      </c>
      <c r="I127" s="1235" t="str">
        <f t="shared" si="43"/>
        <v>30151,5</v>
      </c>
      <c r="J127" s="1196">
        <v>2.56</v>
      </c>
      <c r="K127" s="1196">
        <v>1.2000000000000002</v>
      </c>
      <c r="L127" s="1228">
        <v>3.3600000000000003</v>
      </c>
      <c r="M127" s="1228">
        <f t="shared" si="44"/>
        <v>4.5600000000000005</v>
      </c>
      <c r="N127" s="1228">
        <v>0.4</v>
      </c>
      <c r="O127" s="1228">
        <f t="shared" si="45"/>
        <v>4.9600000000000009</v>
      </c>
      <c r="P127" s="1227">
        <v>1.1286</v>
      </c>
      <c r="Q127" s="1220">
        <v>2.7086400000000004</v>
      </c>
      <c r="R127" s="1226"/>
      <c r="S127" s="1168">
        <f t="shared" si="47"/>
        <v>3.1014703490445852</v>
      </c>
      <c r="T127" s="1268">
        <f t="shared" si="48"/>
        <v>4.2300703490445848</v>
      </c>
      <c r="U127" s="1249">
        <f t="shared" si="49"/>
        <v>5.8101103490445851</v>
      </c>
      <c r="V127" s="1165">
        <f>((H127*(1-$V$2)+M127+$V$3)*G127*$S$6)*$AD$9</f>
        <v>5.1419113681528659</v>
      </c>
      <c r="W127" s="1223">
        <f>V127+P127*$AD$9</f>
        <v>6.2705113681528655</v>
      </c>
      <c r="X127" s="1267">
        <f>V127+(Q127*$AD$9)</f>
        <v>7.8505513681528658</v>
      </c>
      <c r="Y127" s="1162"/>
      <c r="Z127" s="1222"/>
      <c r="AA127" s="1244"/>
      <c r="AB127" s="962">
        <f t="shared" si="50"/>
        <v>642.73892101910815</v>
      </c>
    </row>
    <row r="128" spans="1:28" s="1035" customFormat="1" ht="15.75" customHeight="1" thickBot="1">
      <c r="A128" s="1262">
        <v>630</v>
      </c>
      <c r="B128" s="961">
        <v>30</v>
      </c>
      <c r="C128" s="1156" t="s">
        <v>13911</v>
      </c>
      <c r="D128" s="980">
        <v>15</v>
      </c>
      <c r="E128" s="1156" t="s">
        <v>13911</v>
      </c>
      <c r="F128" s="1248">
        <v>2</v>
      </c>
      <c r="G128" s="958">
        <f t="shared" si="46"/>
        <v>1.3352540127388535</v>
      </c>
      <c r="H128" s="1236">
        <v>1</v>
      </c>
      <c r="I128" s="1235" t="str">
        <f t="shared" si="43"/>
        <v>30152</v>
      </c>
      <c r="J128" s="1196">
        <v>2.2999999999999998</v>
      </c>
      <c r="K128" s="1196">
        <v>1.47</v>
      </c>
      <c r="L128" s="1228">
        <v>2.95</v>
      </c>
      <c r="M128" s="1228">
        <f t="shared" si="44"/>
        <v>4.42</v>
      </c>
      <c r="N128" s="1228">
        <v>0.4</v>
      </c>
      <c r="O128" s="1228">
        <f t="shared" si="45"/>
        <v>4.82</v>
      </c>
      <c r="P128" s="1227">
        <v>1.3543200000000002</v>
      </c>
      <c r="Q128" s="1220">
        <v>3.7659600000000002</v>
      </c>
      <c r="R128" s="1226"/>
      <c r="S128" s="1146">
        <f t="shared" si="47"/>
        <v>3.7120061554140125</v>
      </c>
      <c r="T128" s="1266">
        <f t="shared" si="48"/>
        <v>5.0663261554140124</v>
      </c>
      <c r="U128" s="1246">
        <f t="shared" si="49"/>
        <v>7.4779661554140127</v>
      </c>
      <c r="V128" s="1165">
        <f>((H128*(1-$V$2)+M128+$V$3)*G128*$S$6)*$AD$9</f>
        <v>6.5427446624203824</v>
      </c>
      <c r="W128" s="1240">
        <f>V128+P128*$AD$9</f>
        <v>7.8970646624203829</v>
      </c>
      <c r="X128" s="1265">
        <f>V128+(Q128*$AD$9)</f>
        <v>10.308704662420382</v>
      </c>
      <c r="Y128" s="1162"/>
      <c r="Z128" s="1239"/>
      <c r="AA128" s="1272"/>
      <c r="AB128" s="944">
        <f t="shared" si="50"/>
        <v>841.21002802547764</v>
      </c>
    </row>
    <row r="129" spans="1:28" s="1035" customFormat="1" ht="16.5" customHeight="1">
      <c r="A129" s="1245">
        <v>576</v>
      </c>
      <c r="B129" s="972">
        <v>30</v>
      </c>
      <c r="C129" s="1170" t="s">
        <v>13911</v>
      </c>
      <c r="D129" s="996">
        <v>20</v>
      </c>
      <c r="E129" s="1170" t="s">
        <v>13911</v>
      </c>
      <c r="F129" s="1229">
        <v>1</v>
      </c>
      <c r="G129" s="969">
        <f t="shared" si="46"/>
        <v>0.77241222929936304</v>
      </c>
      <c r="H129" s="1236">
        <v>1</v>
      </c>
      <c r="I129" s="1235" t="str">
        <f t="shared" si="43"/>
        <v>30201</v>
      </c>
      <c r="J129" s="1196">
        <v>2.58</v>
      </c>
      <c r="K129" s="1196">
        <v>1.2000000000000002</v>
      </c>
      <c r="L129" s="1228">
        <v>3.38</v>
      </c>
      <c r="M129" s="1228">
        <f t="shared" si="44"/>
        <v>4.58</v>
      </c>
      <c r="N129" s="1228">
        <v>0.4</v>
      </c>
      <c r="O129" s="1228">
        <f t="shared" si="45"/>
        <v>4.9800000000000004</v>
      </c>
      <c r="P129" s="1227">
        <v>1.1167200000000002</v>
      </c>
      <c r="Q129" s="1220">
        <v>3.0056400000000005</v>
      </c>
      <c r="R129" s="1226"/>
      <c r="S129" s="1168">
        <f t="shared" si="47"/>
        <v>2.3635814216560509</v>
      </c>
      <c r="T129" s="1264">
        <f t="shared" si="48"/>
        <v>3.4803014216560513</v>
      </c>
      <c r="U129" s="1251">
        <f t="shared" si="49"/>
        <v>5.3692214216560519</v>
      </c>
      <c r="V129" s="1180"/>
      <c r="W129" s="1179"/>
      <c r="X129" s="1269"/>
      <c r="Y129" s="1177"/>
      <c r="Z129" s="1176"/>
      <c r="AA129" s="1273"/>
      <c r="AB129" s="981">
        <f t="shared" si="50"/>
        <v>444.90944407643309</v>
      </c>
    </row>
    <row r="130" spans="1:28" s="1035" customFormat="1" ht="16.5" customHeight="1">
      <c r="A130" s="1245">
        <v>576</v>
      </c>
      <c r="B130" s="972">
        <v>30</v>
      </c>
      <c r="C130" s="1170" t="s">
        <v>13911</v>
      </c>
      <c r="D130" s="996">
        <v>20</v>
      </c>
      <c r="E130" s="1170" t="s">
        <v>13911</v>
      </c>
      <c r="F130" s="1276">
        <v>1.2</v>
      </c>
      <c r="G130" s="969">
        <f t="shared" si="46"/>
        <v>0.92088507515923557</v>
      </c>
      <c r="H130" s="1236">
        <v>1</v>
      </c>
      <c r="I130" s="1235" t="str">
        <f t="shared" si="43"/>
        <v>30201,2</v>
      </c>
      <c r="J130" s="1196">
        <v>2.56</v>
      </c>
      <c r="K130" s="1196">
        <v>1.2000000000000002</v>
      </c>
      <c r="L130" s="1228">
        <v>3.36</v>
      </c>
      <c r="M130" s="1228">
        <f t="shared" si="44"/>
        <v>4.5600000000000005</v>
      </c>
      <c r="N130" s="1228">
        <v>0.4</v>
      </c>
      <c r="O130" s="1228">
        <f t="shared" si="45"/>
        <v>4.9600000000000009</v>
      </c>
      <c r="P130" s="1227">
        <v>1.1167200000000002</v>
      </c>
      <c r="Q130" s="1220">
        <v>3.0056400000000005</v>
      </c>
      <c r="R130" s="1226"/>
      <c r="S130" s="1168">
        <f t="shared" si="47"/>
        <v>2.7994906284840764</v>
      </c>
      <c r="T130" s="1268">
        <f t="shared" si="48"/>
        <v>3.9162106284840768</v>
      </c>
      <c r="U130" s="1249">
        <f t="shared" si="49"/>
        <v>5.8051306284840773</v>
      </c>
      <c r="V130" s="1165"/>
      <c r="W130" s="1164"/>
      <c r="X130" s="1267"/>
      <c r="Y130" s="1162"/>
      <c r="Z130" s="1161"/>
      <c r="AA130" s="1244"/>
      <c r="AB130" s="962">
        <f t="shared" si="50"/>
        <v>530.42980329171974</v>
      </c>
    </row>
    <row r="131" spans="1:28" s="1035" customFormat="1" ht="16.5" customHeight="1">
      <c r="A131" s="1245">
        <v>576</v>
      </c>
      <c r="B131" s="972">
        <v>30</v>
      </c>
      <c r="C131" s="1170" t="s">
        <v>13911</v>
      </c>
      <c r="D131" s="996">
        <v>20</v>
      </c>
      <c r="E131" s="1170" t="s">
        <v>13911</v>
      </c>
      <c r="F131" s="1276">
        <v>1.5</v>
      </c>
      <c r="G131" s="969">
        <f t="shared" si="46"/>
        <v>1.1398383439490445</v>
      </c>
      <c r="H131" s="1236">
        <v>1</v>
      </c>
      <c r="I131" s="1235" t="str">
        <f t="shared" si="43"/>
        <v>30201,5</v>
      </c>
      <c r="J131" s="1196">
        <v>2.5100000000000002</v>
      </c>
      <c r="K131" s="1196">
        <v>1.2000000000000002</v>
      </c>
      <c r="L131" s="1228">
        <v>3.31</v>
      </c>
      <c r="M131" s="1228">
        <f t="shared" si="44"/>
        <v>4.51</v>
      </c>
      <c r="N131" s="1228">
        <v>0.4</v>
      </c>
      <c r="O131" s="1228">
        <f t="shared" si="45"/>
        <v>4.91</v>
      </c>
      <c r="P131" s="1227">
        <v>1.1167200000000002</v>
      </c>
      <c r="Q131" s="1220">
        <v>3.0056400000000005</v>
      </c>
      <c r="R131" s="1226"/>
      <c r="S131" s="1168">
        <f t="shared" si="47"/>
        <v>3.4081166484076433</v>
      </c>
      <c r="T131" s="1268">
        <f t="shared" si="48"/>
        <v>4.5248366484076437</v>
      </c>
      <c r="U131" s="1249">
        <f t="shared" si="49"/>
        <v>6.4137566484076434</v>
      </c>
      <c r="V131" s="1165">
        <f>((H131*(1-$V$2)+M131+$V$3)*G131*$S$6)*$AD$9</f>
        <v>5.6877933363057318</v>
      </c>
      <c r="W131" s="1223">
        <f>V131+P131*$AD$9</f>
        <v>6.8045133363057317</v>
      </c>
      <c r="X131" s="1267">
        <f>V131+(Q131*$AD$9)</f>
        <v>8.6934333363057323</v>
      </c>
      <c r="Y131" s="1162"/>
      <c r="Z131" s="1222"/>
      <c r="AA131" s="1244"/>
      <c r="AB131" s="962">
        <f t="shared" si="50"/>
        <v>656.54688611464962</v>
      </c>
    </row>
    <row r="132" spans="1:28" s="1035" customFormat="1" ht="16.5" customHeight="1" thickBot="1">
      <c r="A132" s="1245">
        <v>576</v>
      </c>
      <c r="B132" s="972">
        <v>30</v>
      </c>
      <c r="C132" s="1170" t="s">
        <v>13911</v>
      </c>
      <c r="D132" s="996">
        <v>20</v>
      </c>
      <c r="E132" s="1170" t="s">
        <v>13911</v>
      </c>
      <c r="F132" s="1229">
        <v>2</v>
      </c>
      <c r="G132" s="969">
        <f t="shared" si="46"/>
        <v>1.494744458598726</v>
      </c>
      <c r="H132" s="1236">
        <v>1</v>
      </c>
      <c r="I132" s="1235" t="str">
        <f t="shared" si="43"/>
        <v>30202</v>
      </c>
      <c r="J132" s="1196">
        <v>2.2400000000000002</v>
      </c>
      <c r="K132" s="1196">
        <v>1.47</v>
      </c>
      <c r="L132" s="1228">
        <v>2.9000000000000004</v>
      </c>
      <c r="M132" s="1228">
        <f t="shared" si="44"/>
        <v>4.37</v>
      </c>
      <c r="N132" s="1228">
        <v>0.4</v>
      </c>
      <c r="O132" s="1228">
        <f t="shared" si="45"/>
        <v>4.7700000000000005</v>
      </c>
      <c r="P132" s="1227">
        <v>1.2830400000000002</v>
      </c>
      <c r="Q132" s="1220">
        <v>4.1817600000000006</v>
      </c>
      <c r="R132" s="1226"/>
      <c r="S132" s="1168">
        <f t="shared" si="47"/>
        <v>4.0657049273885351</v>
      </c>
      <c r="T132" s="1268">
        <f t="shared" si="48"/>
        <v>5.3487449273885357</v>
      </c>
      <c r="U132" s="1249">
        <f t="shared" si="49"/>
        <v>8.2474649273885348</v>
      </c>
      <c r="V132" s="1165">
        <f>((H132*(1-$V$2)+M132+$V$3)*G132*$S$6)*$AD$9</f>
        <v>7.2495106242038201</v>
      </c>
      <c r="W132" s="1223">
        <f>V132+P132*$AD$9</f>
        <v>8.5325506242038198</v>
      </c>
      <c r="X132" s="1267">
        <f>V132+(Q132*$AD$9)</f>
        <v>11.431270624203821</v>
      </c>
      <c r="Y132" s="1162">
        <f>((H132*(1-$Y$2)+O132+$Y$3)*G132*$S$6)*$AD$9</f>
        <v>7.8773032968152865</v>
      </c>
      <c r="Z132" s="1222">
        <f>Y132+P132*$AD$9</f>
        <v>9.1603432968152863</v>
      </c>
      <c r="AA132" s="1244">
        <f>Y132+(Q132*$AD$9)</f>
        <v>12.059063296815287</v>
      </c>
      <c r="AB132" s="962">
        <f t="shared" si="50"/>
        <v>860.97280815286615</v>
      </c>
    </row>
    <row r="133" spans="1:28" s="1035" customFormat="1" ht="16.5" customHeight="1">
      <c r="A133" s="1238">
        <v>546</v>
      </c>
      <c r="B133" s="974">
        <v>35</v>
      </c>
      <c r="C133" s="1191" t="s">
        <v>13911</v>
      </c>
      <c r="D133" s="992">
        <v>20</v>
      </c>
      <c r="E133" s="1191" t="s">
        <v>13911</v>
      </c>
      <c r="F133" s="1237">
        <v>1</v>
      </c>
      <c r="G133" s="989">
        <f t="shared" si="46"/>
        <v>0.85215745222929939</v>
      </c>
      <c r="H133" s="1236">
        <v>1</v>
      </c>
      <c r="I133" s="1235" t="str">
        <f t="shared" si="43"/>
        <v>35201</v>
      </c>
      <c r="J133" s="1196">
        <v>2.5299999999999998</v>
      </c>
      <c r="K133" s="1196">
        <v>1.2000000000000002</v>
      </c>
      <c r="L133" s="1228">
        <v>3.33</v>
      </c>
      <c r="M133" s="1228">
        <f t="shared" si="44"/>
        <v>4.53</v>
      </c>
      <c r="N133" s="1228">
        <v>0.4</v>
      </c>
      <c r="O133" s="1228">
        <f t="shared" si="45"/>
        <v>4.9300000000000006</v>
      </c>
      <c r="P133" s="1227">
        <v>1.1167200000000002</v>
      </c>
      <c r="Q133" s="1220">
        <v>3.3145200000000008</v>
      </c>
      <c r="R133" s="1226"/>
      <c r="S133" s="1183">
        <f t="shared" si="47"/>
        <v>2.564993931210191</v>
      </c>
      <c r="T133" s="1264">
        <f t="shared" si="48"/>
        <v>3.681713931210191</v>
      </c>
      <c r="U133" s="1251">
        <f t="shared" si="49"/>
        <v>5.8795139312101918</v>
      </c>
      <c r="V133" s="1180"/>
      <c r="W133" s="1232"/>
      <c r="X133" s="1269"/>
      <c r="Y133" s="1177"/>
      <c r="Z133" s="1231"/>
      <c r="AA133" s="1273"/>
      <c r="AB133" s="981">
        <f t="shared" si="50"/>
        <v>465.27796891719748</v>
      </c>
    </row>
    <row r="134" spans="1:28" s="1035" customFormat="1" ht="16.5" customHeight="1">
      <c r="A134" s="1230">
        <v>546</v>
      </c>
      <c r="B134" s="972">
        <v>35</v>
      </c>
      <c r="C134" s="1170" t="s">
        <v>13911</v>
      </c>
      <c r="D134" s="996">
        <v>20</v>
      </c>
      <c r="E134" s="1170" t="s">
        <v>13911</v>
      </c>
      <c r="F134" s="1276">
        <v>1.2</v>
      </c>
      <c r="G134" s="969">
        <f t="shared" si="46"/>
        <v>1.016579342675159</v>
      </c>
      <c r="H134" s="1236">
        <v>1</v>
      </c>
      <c r="I134" s="1235" t="str">
        <f t="shared" si="43"/>
        <v>35201,2</v>
      </c>
      <c r="J134" s="1196">
        <v>2.5099999999999998</v>
      </c>
      <c r="K134" s="1196">
        <v>1.2000000000000002</v>
      </c>
      <c r="L134" s="1228">
        <v>3.3099999999999996</v>
      </c>
      <c r="M134" s="1228">
        <f t="shared" si="44"/>
        <v>4.51</v>
      </c>
      <c r="N134" s="1228">
        <v>0.4</v>
      </c>
      <c r="O134" s="1228">
        <f t="shared" si="45"/>
        <v>4.91</v>
      </c>
      <c r="P134" s="1227">
        <v>1.1167200000000002</v>
      </c>
      <c r="Q134" s="1220">
        <v>3.3145200000000008</v>
      </c>
      <c r="R134" s="1226"/>
      <c r="S134" s="1168">
        <f t="shared" si="47"/>
        <v>3.0395722345987255</v>
      </c>
      <c r="T134" s="1268">
        <f t="shared" si="48"/>
        <v>4.1562922345987259</v>
      </c>
      <c r="U134" s="1249">
        <f t="shared" si="49"/>
        <v>6.3540922345987259</v>
      </c>
      <c r="V134" s="1165"/>
      <c r="W134" s="1223"/>
      <c r="X134" s="1267"/>
      <c r="Y134" s="1162"/>
      <c r="Z134" s="1222"/>
      <c r="AA134" s="1244"/>
      <c r="AB134" s="962">
        <f t="shared" si="50"/>
        <v>555.05232110063685</v>
      </c>
    </row>
    <row r="135" spans="1:28" s="1035" customFormat="1" ht="16.5" customHeight="1">
      <c r="A135" s="1230">
        <v>546</v>
      </c>
      <c r="B135" s="972">
        <v>35</v>
      </c>
      <c r="C135" s="1170" t="s">
        <v>13911</v>
      </c>
      <c r="D135" s="996">
        <v>20</v>
      </c>
      <c r="E135" s="1170" t="s">
        <v>13911</v>
      </c>
      <c r="F135" s="1276">
        <v>1.5</v>
      </c>
      <c r="G135" s="969">
        <f t="shared" si="46"/>
        <v>1.2594561783439491</v>
      </c>
      <c r="H135" s="1236">
        <v>1</v>
      </c>
      <c r="I135" s="1235" t="str">
        <f t="shared" si="43"/>
        <v>35201,5</v>
      </c>
      <c r="J135" s="1196">
        <v>2.46</v>
      </c>
      <c r="K135" s="1196">
        <v>1.2000000000000002</v>
      </c>
      <c r="L135" s="1228">
        <v>3.26</v>
      </c>
      <c r="M135" s="1228">
        <f t="shared" si="44"/>
        <v>4.46</v>
      </c>
      <c r="N135" s="1228">
        <v>0.4</v>
      </c>
      <c r="O135" s="1228">
        <f t="shared" si="45"/>
        <v>4.8600000000000003</v>
      </c>
      <c r="P135" s="1227">
        <v>1.1167200000000002</v>
      </c>
      <c r="Q135" s="1220">
        <v>3.3145200000000008</v>
      </c>
      <c r="R135" s="1226"/>
      <c r="S135" s="1168">
        <f t="shared" si="47"/>
        <v>3.7028011643312104</v>
      </c>
      <c r="T135" s="1268">
        <f t="shared" si="48"/>
        <v>4.8195211643312108</v>
      </c>
      <c r="U135" s="1249">
        <f t="shared" si="49"/>
        <v>7.0173211643312108</v>
      </c>
      <c r="V135" s="1165"/>
      <c r="W135" s="1223"/>
      <c r="X135" s="1267"/>
      <c r="Y135" s="1162"/>
      <c r="Z135" s="1222"/>
      <c r="AA135" s="1244"/>
      <c r="AB135" s="962">
        <f t="shared" si="50"/>
        <v>687.66307337579622</v>
      </c>
    </row>
    <row r="136" spans="1:28" s="1035" customFormat="1" ht="16.5" customHeight="1" thickBot="1">
      <c r="A136" s="1230">
        <v>546</v>
      </c>
      <c r="B136" s="961">
        <v>35</v>
      </c>
      <c r="C136" s="1156" t="s">
        <v>13911</v>
      </c>
      <c r="D136" s="980">
        <v>20</v>
      </c>
      <c r="E136" s="1156" t="s">
        <v>13911</v>
      </c>
      <c r="F136" s="1248">
        <v>2</v>
      </c>
      <c r="G136" s="958">
        <f t="shared" si="46"/>
        <v>1.6542349044585989</v>
      </c>
      <c r="H136" s="1236">
        <v>1</v>
      </c>
      <c r="I136" s="1235" t="str">
        <f t="shared" si="43"/>
        <v>35202</v>
      </c>
      <c r="J136" s="1196">
        <v>2.19</v>
      </c>
      <c r="K136" s="1196">
        <v>1.47</v>
      </c>
      <c r="L136" s="1228">
        <v>2.84</v>
      </c>
      <c r="M136" s="1228">
        <f t="shared" si="44"/>
        <v>4.3099999999999996</v>
      </c>
      <c r="N136" s="1228">
        <v>0.4</v>
      </c>
      <c r="O136" s="1228">
        <f t="shared" si="45"/>
        <v>4.71</v>
      </c>
      <c r="P136" s="1227">
        <v>1.2830400000000002</v>
      </c>
      <c r="Q136" s="1220">
        <v>4.5975600000000014</v>
      </c>
      <c r="R136" s="1226"/>
      <c r="S136" s="1146">
        <f t="shared" si="47"/>
        <v>4.4168071949044592</v>
      </c>
      <c r="T136" s="1266">
        <f t="shared" si="48"/>
        <v>5.6998471949044589</v>
      </c>
      <c r="U136" s="1246">
        <f t="shared" si="49"/>
        <v>9.0143671949044606</v>
      </c>
      <c r="V136" s="1143"/>
      <c r="W136" s="1240"/>
      <c r="X136" s="1265"/>
      <c r="Y136" s="1140"/>
      <c r="Z136" s="1239"/>
      <c r="AA136" s="1272"/>
      <c r="AB136" s="944">
        <f t="shared" si="50"/>
        <v>903.21225783439502</v>
      </c>
    </row>
    <row r="137" spans="1:28" s="1035" customFormat="1" ht="16.5" customHeight="1">
      <c r="A137" s="1298">
        <v>570</v>
      </c>
      <c r="B137" s="972">
        <v>40</v>
      </c>
      <c r="C137" s="1170" t="s">
        <v>13911</v>
      </c>
      <c r="D137" s="996">
        <v>10</v>
      </c>
      <c r="E137" s="1170" t="s">
        <v>13911</v>
      </c>
      <c r="F137" s="1276">
        <v>1.5</v>
      </c>
      <c r="G137" s="969">
        <f t="shared" si="46"/>
        <v>1.1398383439490445</v>
      </c>
      <c r="H137" s="1236">
        <v>1</v>
      </c>
      <c r="I137" s="1235" t="str">
        <f t="shared" si="43"/>
        <v>40101,5</v>
      </c>
      <c r="J137" s="1196">
        <v>2.52</v>
      </c>
      <c r="K137" s="1196">
        <v>1.2000000000000002</v>
      </c>
      <c r="L137" s="1228">
        <v>3.32</v>
      </c>
      <c r="M137" s="1228">
        <f t="shared" si="44"/>
        <v>4.5199999999999996</v>
      </c>
      <c r="N137" s="1228">
        <v>0.4</v>
      </c>
      <c r="O137" s="1228">
        <f t="shared" si="45"/>
        <v>4.92</v>
      </c>
      <c r="P137" s="1227">
        <v>1.1167200000000002</v>
      </c>
      <c r="Q137" s="1220">
        <v>3.0056400000000005</v>
      </c>
      <c r="R137" s="1226"/>
      <c r="S137" s="1168">
        <f t="shared" si="47"/>
        <v>3.4195150318471335</v>
      </c>
      <c r="T137" s="1271">
        <f t="shared" si="48"/>
        <v>4.5362350318471334</v>
      </c>
      <c r="U137" s="1251">
        <f t="shared" si="49"/>
        <v>6.425155031847134</v>
      </c>
      <c r="V137" s="1165">
        <f>((H137*(1-$V$2)+M137+$V$3)*G137*$S$6)*$AD$9</f>
        <v>5.6991917197452224</v>
      </c>
      <c r="W137" s="1179">
        <f>V137+P137*$AD$9</f>
        <v>6.8159117197452224</v>
      </c>
      <c r="X137" s="1269">
        <f>V137+(Q137*$AD$9)</f>
        <v>8.7048317197452221</v>
      </c>
      <c r="Y137" s="1162"/>
      <c r="Z137" s="1176"/>
      <c r="AA137" s="1273"/>
      <c r="AB137" s="981">
        <f t="shared" si="50"/>
        <v>649.70785605095534</v>
      </c>
    </row>
    <row r="138" spans="1:28" s="1035" customFormat="1" ht="16.5" customHeight="1" thickBot="1">
      <c r="A138" s="1245">
        <v>570</v>
      </c>
      <c r="B138" s="972">
        <v>40</v>
      </c>
      <c r="C138" s="1170" t="s">
        <v>13911</v>
      </c>
      <c r="D138" s="996">
        <v>10</v>
      </c>
      <c r="E138" s="1170" t="s">
        <v>13911</v>
      </c>
      <c r="F138" s="1229">
        <v>2</v>
      </c>
      <c r="G138" s="969">
        <f t="shared" si="46"/>
        <v>1.494744458598726</v>
      </c>
      <c r="H138" s="1236">
        <v>1</v>
      </c>
      <c r="I138" s="1235" t="str">
        <f t="shared" si="43"/>
        <v>40102</v>
      </c>
      <c r="J138" s="1196">
        <v>2.35</v>
      </c>
      <c r="K138" s="1196">
        <v>1.47</v>
      </c>
      <c r="L138" s="1228">
        <v>3.15</v>
      </c>
      <c r="M138" s="1228">
        <f t="shared" si="44"/>
        <v>4.62</v>
      </c>
      <c r="N138" s="1228">
        <v>0.4</v>
      </c>
      <c r="O138" s="1228">
        <f t="shared" si="45"/>
        <v>5.0200000000000005</v>
      </c>
      <c r="P138" s="1227">
        <v>1.28</v>
      </c>
      <c r="Q138" s="1220">
        <v>4.5999999999999996</v>
      </c>
      <c r="R138" s="1226"/>
      <c r="S138" s="1168">
        <f t="shared" si="47"/>
        <v>4.2301268178343943</v>
      </c>
      <c r="T138" s="1275">
        <f t="shared" si="48"/>
        <v>5.5101268178343945</v>
      </c>
      <c r="U138" s="1246">
        <f t="shared" si="49"/>
        <v>8.8301268178343939</v>
      </c>
      <c r="V138" s="1165">
        <f>((H138*(1-$V$2)+M138+$V$3)*G138*$S$6)*$AD$9</f>
        <v>7.623196738853502</v>
      </c>
      <c r="W138" s="1142">
        <f>V138+P138*$AD$9</f>
        <v>8.9031967388535023</v>
      </c>
      <c r="X138" s="1265">
        <f>V138+(Q138*$AD$9)</f>
        <v>12.223196738853503</v>
      </c>
      <c r="Y138" s="1162"/>
      <c r="Z138" s="1139"/>
      <c r="AA138" s="1272"/>
      <c r="AB138" s="944">
        <f t="shared" si="50"/>
        <v>852.00434140127379</v>
      </c>
    </row>
    <row r="139" spans="1:28" s="1035" customFormat="1" ht="16.5" customHeight="1">
      <c r="A139" s="1238">
        <v>540</v>
      </c>
      <c r="B139" s="974">
        <v>40</v>
      </c>
      <c r="C139" s="1191" t="s">
        <v>13911</v>
      </c>
      <c r="D139" s="992">
        <v>15</v>
      </c>
      <c r="E139" s="1191" t="s">
        <v>13911</v>
      </c>
      <c r="F139" s="1237">
        <v>1</v>
      </c>
      <c r="G139" s="989">
        <f t="shared" si="46"/>
        <v>0.85215745222929939</v>
      </c>
      <c r="H139" s="1236">
        <v>1</v>
      </c>
      <c r="I139" s="1235" t="str">
        <f t="shared" si="43"/>
        <v>40151</v>
      </c>
      <c r="J139" s="1196">
        <v>2.64</v>
      </c>
      <c r="K139" s="1196">
        <v>1.2000000000000002</v>
      </c>
      <c r="L139" s="1228">
        <v>3.4400000000000004</v>
      </c>
      <c r="M139" s="1228">
        <f t="shared" si="44"/>
        <v>4.6400000000000006</v>
      </c>
      <c r="N139" s="1228">
        <v>0.4</v>
      </c>
      <c r="O139" s="1228">
        <f t="shared" si="45"/>
        <v>5.0400000000000009</v>
      </c>
      <c r="P139" s="1227">
        <v>1.1167200000000002</v>
      </c>
      <c r="Q139" s="1220">
        <v>3.3145200000000008</v>
      </c>
      <c r="R139" s="1226"/>
      <c r="S139" s="1183">
        <f t="shared" si="47"/>
        <v>2.6587312509554142</v>
      </c>
      <c r="T139" s="1271">
        <f t="shared" si="48"/>
        <v>3.7754512509554141</v>
      </c>
      <c r="U139" s="1251">
        <f t="shared" si="49"/>
        <v>5.973251250955415</v>
      </c>
      <c r="V139" s="1180"/>
      <c r="W139" s="1179"/>
      <c r="X139" s="1269"/>
      <c r="Y139" s="1177"/>
      <c r="Z139" s="1176"/>
      <c r="AA139" s="1273"/>
      <c r="AB139" s="981">
        <f t="shared" si="50"/>
        <v>460.16502420382164</v>
      </c>
    </row>
    <row r="140" spans="1:28" s="1035" customFormat="1" ht="16.5" customHeight="1">
      <c r="A140" s="1230">
        <v>540</v>
      </c>
      <c r="B140" s="972">
        <v>40</v>
      </c>
      <c r="C140" s="1170" t="s">
        <v>13911</v>
      </c>
      <c r="D140" s="996">
        <v>15</v>
      </c>
      <c r="E140" s="1170" t="s">
        <v>13911</v>
      </c>
      <c r="F140" s="1276">
        <v>1.2</v>
      </c>
      <c r="G140" s="969">
        <f t="shared" si="46"/>
        <v>1.016579342675159</v>
      </c>
      <c r="H140" s="1236">
        <v>1</v>
      </c>
      <c r="I140" s="1235" t="str">
        <f t="shared" ref="I140:I171" si="51">CONCATENATE(B140,D140,F140)</f>
        <v>40151,2</v>
      </c>
      <c r="J140" s="1196">
        <v>2.6</v>
      </c>
      <c r="K140" s="1196">
        <v>1.2000000000000002</v>
      </c>
      <c r="L140" s="1228">
        <v>3.4000000000000004</v>
      </c>
      <c r="M140" s="1228">
        <f t="shared" ref="M140:M171" si="52">K140+L140</f>
        <v>4.6000000000000005</v>
      </c>
      <c r="N140" s="1228">
        <v>0.4</v>
      </c>
      <c r="O140" s="1228">
        <f t="shared" ref="O140:O171" si="53">M140+N140</f>
        <v>5.0000000000000009</v>
      </c>
      <c r="P140" s="1227">
        <v>1.1167200000000002</v>
      </c>
      <c r="Q140" s="1220">
        <v>3.3145200000000008</v>
      </c>
      <c r="R140" s="1226"/>
      <c r="S140" s="1168">
        <f t="shared" si="47"/>
        <v>3.13106437543949</v>
      </c>
      <c r="T140" s="1270">
        <f t="shared" si="48"/>
        <v>4.2477843754394904</v>
      </c>
      <c r="U140" s="1249">
        <f t="shared" si="49"/>
        <v>6.4455843754394913</v>
      </c>
      <c r="V140" s="1165"/>
      <c r="W140" s="1164"/>
      <c r="X140" s="1267"/>
      <c r="Y140" s="1162"/>
      <c r="Z140" s="1161"/>
      <c r="AA140" s="1244"/>
      <c r="AB140" s="962">
        <f t="shared" si="50"/>
        <v>548.95284504458584</v>
      </c>
    </row>
    <row r="141" spans="1:28" s="1035" customFormat="1" ht="16.5" customHeight="1">
      <c r="A141" s="1230">
        <v>540</v>
      </c>
      <c r="B141" s="972">
        <v>40</v>
      </c>
      <c r="C141" s="1170" t="s">
        <v>13911</v>
      </c>
      <c r="D141" s="996">
        <v>15</v>
      </c>
      <c r="E141" s="1170" t="s">
        <v>13911</v>
      </c>
      <c r="F141" s="1276">
        <v>1.5</v>
      </c>
      <c r="G141" s="969">
        <f t="shared" si="46"/>
        <v>1.2594561783439491</v>
      </c>
      <c r="H141" s="1236">
        <v>1</v>
      </c>
      <c r="I141" s="1235" t="str">
        <f t="shared" si="51"/>
        <v>40151,5</v>
      </c>
      <c r="J141" s="1196">
        <v>2.5500000000000003</v>
      </c>
      <c r="K141" s="1196">
        <v>1.2000000000000002</v>
      </c>
      <c r="L141" s="1228">
        <v>3.35</v>
      </c>
      <c r="M141" s="1228">
        <f t="shared" si="52"/>
        <v>4.5500000000000007</v>
      </c>
      <c r="N141" s="1228">
        <v>0.4</v>
      </c>
      <c r="O141" s="1228">
        <f t="shared" si="53"/>
        <v>4.9500000000000011</v>
      </c>
      <c r="P141" s="1227">
        <v>1.1167200000000002</v>
      </c>
      <c r="Q141" s="1220">
        <v>3.3145200000000008</v>
      </c>
      <c r="R141" s="1226"/>
      <c r="S141" s="1168">
        <f t="shared" si="47"/>
        <v>3.8161522203821661</v>
      </c>
      <c r="T141" s="1270">
        <f t="shared" si="48"/>
        <v>4.9328722203821664</v>
      </c>
      <c r="U141" s="1249">
        <f t="shared" si="49"/>
        <v>7.1306722203821664</v>
      </c>
      <c r="V141" s="1165">
        <f>((H141*(1-$V$2)+M141+$V$3)*G141*$S$6)*$AD$9</f>
        <v>6.3350645770700655</v>
      </c>
      <c r="W141" s="1164">
        <f>V141+P141*$AD$9</f>
        <v>7.4517845770700655</v>
      </c>
      <c r="X141" s="1267">
        <f>V141+(Q141*$AD$9)</f>
        <v>9.6495845770700654</v>
      </c>
      <c r="Y141" s="1162"/>
      <c r="Z141" s="1161"/>
      <c r="AA141" s="1244"/>
      <c r="AB141" s="962">
        <f t="shared" si="50"/>
        <v>680.1063363057325</v>
      </c>
    </row>
    <row r="142" spans="1:28" s="1035" customFormat="1" ht="16.5" customHeight="1" thickBot="1">
      <c r="A142" s="1262">
        <v>540</v>
      </c>
      <c r="B142" s="961">
        <v>40</v>
      </c>
      <c r="C142" s="1156" t="s">
        <v>13911</v>
      </c>
      <c r="D142" s="980">
        <v>15</v>
      </c>
      <c r="E142" s="1156" t="s">
        <v>13911</v>
      </c>
      <c r="F142" s="1248">
        <v>2</v>
      </c>
      <c r="G142" s="958">
        <f t="shared" ref="G142:G173" si="54">(((B142*2+D142*2)/3.14)-F142)*F142*0.02504</f>
        <v>1.6542349044585989</v>
      </c>
      <c r="H142" s="1236">
        <v>1</v>
      </c>
      <c r="I142" s="1235" t="str">
        <f t="shared" si="51"/>
        <v>40152</v>
      </c>
      <c r="J142" s="1196">
        <v>2.2800000000000002</v>
      </c>
      <c r="K142" s="1196">
        <v>1.47</v>
      </c>
      <c r="L142" s="1228">
        <v>2.93</v>
      </c>
      <c r="M142" s="1228">
        <f t="shared" si="52"/>
        <v>4.4000000000000004</v>
      </c>
      <c r="N142" s="1228">
        <v>0.4</v>
      </c>
      <c r="O142" s="1228">
        <f t="shared" si="53"/>
        <v>4.8000000000000007</v>
      </c>
      <c r="P142" s="1227">
        <v>1.2830400000000002</v>
      </c>
      <c r="Q142" s="1220">
        <v>4.5975600000000014</v>
      </c>
      <c r="R142" s="1226"/>
      <c r="S142" s="1146">
        <f t="shared" ref="S142:S173" si="55">((H142*(1-$S$2)+J142+$S$3)*G142*$S$6)*$AD$9</f>
        <v>4.5656883363057332</v>
      </c>
      <c r="T142" s="1275">
        <f t="shared" ref="T142:T173" si="56">S142+(P142*$AD$9)</f>
        <v>5.848728336305733</v>
      </c>
      <c r="U142" s="1246">
        <f t="shared" ref="U142:U173" si="57">S142+(Q142*$AD$9)</f>
        <v>9.1632483363057347</v>
      </c>
      <c r="V142" s="1165">
        <f>((H142*(1-$V$2)+M142+$V$3)*G142*$S$6)*$AD$9</f>
        <v>8.0726663337579634</v>
      </c>
      <c r="W142" s="1142">
        <f>V142+P142*$AD$9</f>
        <v>9.3557063337579631</v>
      </c>
      <c r="X142" s="1265">
        <f>V142+(Q142*$AD$9)</f>
        <v>12.670226333757965</v>
      </c>
      <c r="Y142" s="1162"/>
      <c r="Z142" s="1139"/>
      <c r="AA142" s="1272"/>
      <c r="AB142" s="944">
        <f t="shared" si="50"/>
        <v>893.28684840764345</v>
      </c>
    </row>
    <row r="143" spans="1:28" s="1035" customFormat="1" ht="16.5" customHeight="1">
      <c r="A143" s="1238">
        <v>540</v>
      </c>
      <c r="B143" s="972">
        <v>40</v>
      </c>
      <c r="C143" s="1170" t="s">
        <v>13911</v>
      </c>
      <c r="D143" s="996">
        <v>20</v>
      </c>
      <c r="E143" s="1170" t="s">
        <v>13911</v>
      </c>
      <c r="F143" s="1229">
        <v>1</v>
      </c>
      <c r="G143" s="969">
        <f t="shared" si="54"/>
        <v>0.93190267515923553</v>
      </c>
      <c r="H143" s="1236">
        <v>1</v>
      </c>
      <c r="I143" s="1235" t="str">
        <f t="shared" si="51"/>
        <v>40201</v>
      </c>
      <c r="J143" s="1196">
        <v>2.48</v>
      </c>
      <c r="K143" s="1196">
        <v>1.2000000000000002</v>
      </c>
      <c r="L143" s="1228">
        <v>3.2800000000000002</v>
      </c>
      <c r="M143" s="1228">
        <f t="shared" si="52"/>
        <v>4.4800000000000004</v>
      </c>
      <c r="N143" s="1228">
        <v>0.4</v>
      </c>
      <c r="O143" s="1228">
        <f t="shared" si="53"/>
        <v>4.8800000000000008</v>
      </c>
      <c r="P143" s="1227">
        <v>1.1167200000000002</v>
      </c>
      <c r="Q143" s="1220">
        <v>3.6115200000000005</v>
      </c>
      <c r="R143" s="1226"/>
      <c r="S143" s="1183">
        <f t="shared" si="55"/>
        <v>2.7584319184713371</v>
      </c>
      <c r="T143" s="1271">
        <f t="shared" si="56"/>
        <v>3.875151918471337</v>
      </c>
      <c r="U143" s="1233">
        <f t="shared" si="57"/>
        <v>6.3699519184713376</v>
      </c>
      <c r="V143" s="1180"/>
      <c r="W143" s="1232"/>
      <c r="X143" s="1269"/>
      <c r="Y143" s="1177"/>
      <c r="Z143" s="1231"/>
      <c r="AA143" s="1273"/>
      <c r="AB143" s="981">
        <f t="shared" si="50"/>
        <v>503.2274445859872</v>
      </c>
    </row>
    <row r="144" spans="1:28" s="1035" customFormat="1" ht="16.5" customHeight="1">
      <c r="A144" s="1230">
        <v>540</v>
      </c>
      <c r="B144" s="972">
        <v>40</v>
      </c>
      <c r="C144" s="1170" t="s">
        <v>13911</v>
      </c>
      <c r="D144" s="996">
        <v>20</v>
      </c>
      <c r="E144" s="1170" t="s">
        <v>13911</v>
      </c>
      <c r="F144" s="1276">
        <v>1.2</v>
      </c>
      <c r="G144" s="969">
        <f t="shared" si="54"/>
        <v>1.1122736101910826</v>
      </c>
      <c r="H144" s="1236">
        <v>1</v>
      </c>
      <c r="I144" s="1235" t="str">
        <f t="shared" si="51"/>
        <v>40201,2</v>
      </c>
      <c r="J144" s="1196">
        <v>2.46</v>
      </c>
      <c r="K144" s="1196">
        <v>1.2000000000000002</v>
      </c>
      <c r="L144" s="1228">
        <v>3.26</v>
      </c>
      <c r="M144" s="1228">
        <f t="shared" si="52"/>
        <v>4.46</v>
      </c>
      <c r="N144" s="1228">
        <v>0.4</v>
      </c>
      <c r="O144" s="1228">
        <f t="shared" si="53"/>
        <v>4.8600000000000003</v>
      </c>
      <c r="P144" s="1227">
        <v>1.1167200000000002</v>
      </c>
      <c r="Q144" s="1220">
        <v>3.6115200000000005</v>
      </c>
      <c r="R144" s="1226"/>
      <c r="S144" s="1168">
        <f t="shared" si="55"/>
        <v>3.2700844139617828</v>
      </c>
      <c r="T144" s="1270">
        <f t="shared" si="56"/>
        <v>4.3868044139617828</v>
      </c>
      <c r="U144" s="1224">
        <f t="shared" si="57"/>
        <v>6.8816044139617834</v>
      </c>
      <c r="V144" s="1165"/>
      <c r="W144" s="1223"/>
      <c r="X144" s="1267"/>
      <c r="Y144" s="1162"/>
      <c r="Z144" s="1222"/>
      <c r="AA144" s="1244"/>
      <c r="AB144" s="962">
        <f t="shared" si="50"/>
        <v>600.62774950318465</v>
      </c>
    </row>
    <row r="145" spans="1:28" s="1035" customFormat="1" ht="16.5" customHeight="1">
      <c r="A145" s="1230">
        <v>540</v>
      </c>
      <c r="B145" s="972">
        <v>40</v>
      </c>
      <c r="C145" s="1170" t="s">
        <v>13911</v>
      </c>
      <c r="D145" s="996">
        <v>20</v>
      </c>
      <c r="E145" s="1170" t="s">
        <v>13911</v>
      </c>
      <c r="F145" s="1276">
        <v>1.5</v>
      </c>
      <c r="G145" s="969">
        <f t="shared" si="54"/>
        <v>1.3790740127388532</v>
      </c>
      <c r="H145" s="1236">
        <v>1</v>
      </c>
      <c r="I145" s="1235" t="str">
        <f t="shared" si="51"/>
        <v>40201,5</v>
      </c>
      <c r="J145" s="1196">
        <v>2.41</v>
      </c>
      <c r="K145" s="1196">
        <v>1.2000000000000002</v>
      </c>
      <c r="L145" s="1228">
        <v>3.21</v>
      </c>
      <c r="M145" s="1228">
        <f t="shared" si="52"/>
        <v>4.41</v>
      </c>
      <c r="N145" s="1228">
        <v>0.4</v>
      </c>
      <c r="O145" s="1228">
        <f t="shared" si="53"/>
        <v>4.8100000000000005</v>
      </c>
      <c r="P145" s="1227">
        <v>1.1167200000000002</v>
      </c>
      <c r="Q145" s="1220">
        <v>3.6115200000000005</v>
      </c>
      <c r="R145" s="1226"/>
      <c r="S145" s="1168">
        <f t="shared" si="55"/>
        <v>3.9855238968152862</v>
      </c>
      <c r="T145" s="1270">
        <f t="shared" si="56"/>
        <v>5.1022438968152866</v>
      </c>
      <c r="U145" s="1224">
        <f t="shared" si="57"/>
        <v>7.5970438968152862</v>
      </c>
      <c r="V145" s="1165">
        <f t="shared" ref="V145:V150" si="58">((H145*(1-$V$2)+M145+$V$3)*G145*$S$6)*$AD$9</f>
        <v>6.7436719222929931</v>
      </c>
      <c r="W145" s="1223">
        <f>V145+P145*$AD$9</f>
        <v>7.860391922292993</v>
      </c>
      <c r="X145" s="1267">
        <f>V145+(Q145*$AD$9)</f>
        <v>10.355191922292994</v>
      </c>
      <c r="Y145" s="1162"/>
      <c r="Z145" s="1222"/>
      <c r="AA145" s="1244"/>
      <c r="AB145" s="962">
        <f t="shared" si="50"/>
        <v>744.69996687898072</v>
      </c>
    </row>
    <row r="146" spans="1:28" s="1035" customFormat="1" ht="16.5" customHeight="1">
      <c r="A146" s="1230">
        <v>540</v>
      </c>
      <c r="B146" s="972">
        <v>40</v>
      </c>
      <c r="C146" s="1170" t="s">
        <v>13911</v>
      </c>
      <c r="D146" s="996">
        <v>20</v>
      </c>
      <c r="E146" s="1170" t="s">
        <v>13911</v>
      </c>
      <c r="F146" s="1229">
        <v>2</v>
      </c>
      <c r="G146" s="969">
        <f t="shared" si="54"/>
        <v>1.8137253503184712</v>
      </c>
      <c r="H146" s="1236">
        <v>1</v>
      </c>
      <c r="I146" s="1235" t="str">
        <f t="shared" si="51"/>
        <v>40202</v>
      </c>
      <c r="J146" s="1196">
        <v>2.1399999999999997</v>
      </c>
      <c r="K146" s="1196">
        <v>1.47</v>
      </c>
      <c r="L146" s="1228">
        <v>2.79</v>
      </c>
      <c r="M146" s="1228">
        <f t="shared" si="52"/>
        <v>4.26</v>
      </c>
      <c r="N146" s="1228">
        <v>0.4</v>
      </c>
      <c r="O146" s="1228">
        <f t="shared" si="53"/>
        <v>4.66</v>
      </c>
      <c r="P146" s="1227">
        <v>1.2830400000000002</v>
      </c>
      <c r="Q146" s="1220">
        <v>5.0133600000000005</v>
      </c>
      <c r="R146" s="1226"/>
      <c r="S146" s="1168">
        <f t="shared" si="55"/>
        <v>4.7519604178343942</v>
      </c>
      <c r="T146" s="1270">
        <f t="shared" si="56"/>
        <v>6.0350004178343948</v>
      </c>
      <c r="U146" s="1224">
        <f t="shared" si="57"/>
        <v>9.7653204178343955</v>
      </c>
      <c r="V146" s="1165">
        <f t="shared" si="58"/>
        <v>8.5970581605095528</v>
      </c>
      <c r="W146" s="1223">
        <f>V146+P146*$AD$9</f>
        <v>9.8800981605095526</v>
      </c>
      <c r="X146" s="1267">
        <f>V146+(Q146*$AD$9)</f>
        <v>13.610418160509553</v>
      </c>
      <c r="Y146" s="1162">
        <f>((H146*(1-$Y$2)+O146+$Y$3)*G146*$S$6)*$AD$9</f>
        <v>9.3588228076433122</v>
      </c>
      <c r="Z146" s="1222">
        <f>Y146+P146*$AD$9</f>
        <v>10.641862807643312</v>
      </c>
      <c r="AA146" s="1244">
        <f>Y146+(Q146*$AD$9)</f>
        <v>14.372182807643313</v>
      </c>
      <c r="AB146" s="962">
        <f t="shared" si="50"/>
        <v>979.41168917197444</v>
      </c>
    </row>
    <row r="147" spans="1:28" s="1035" customFormat="1" ht="16.5" customHeight="1" thickBot="1">
      <c r="A147" s="1262">
        <v>360</v>
      </c>
      <c r="B147" s="961">
        <v>40</v>
      </c>
      <c r="C147" s="1156" t="s">
        <v>13911</v>
      </c>
      <c r="D147" s="980">
        <v>20</v>
      </c>
      <c r="E147" s="1156" t="s">
        <v>13911</v>
      </c>
      <c r="F147" s="1248">
        <v>3</v>
      </c>
      <c r="G147" s="958">
        <f t="shared" si="54"/>
        <v>2.6454680254777063</v>
      </c>
      <c r="H147" s="1236">
        <v>1</v>
      </c>
      <c r="I147" s="1235" t="str">
        <f t="shared" si="51"/>
        <v>40203</v>
      </c>
      <c r="J147" s="1196">
        <v>2.13</v>
      </c>
      <c r="K147" s="1196">
        <v>1.2000000000000002</v>
      </c>
      <c r="L147" s="1228">
        <v>2.83</v>
      </c>
      <c r="M147" s="1228">
        <f t="shared" si="52"/>
        <v>4.03</v>
      </c>
      <c r="N147" s="1228">
        <v>0.4</v>
      </c>
      <c r="O147" s="1228">
        <f t="shared" si="53"/>
        <v>4.4300000000000006</v>
      </c>
      <c r="P147" s="1227">
        <v>1.4018400000000002</v>
      </c>
      <c r="Q147" s="1220">
        <v>8.1259200000000007</v>
      </c>
      <c r="R147" s="1226"/>
      <c r="S147" s="1146">
        <f t="shared" si="55"/>
        <v>6.9046715464968136</v>
      </c>
      <c r="T147" s="1275">
        <f t="shared" si="56"/>
        <v>8.3065115464968144</v>
      </c>
      <c r="U147" s="1241">
        <f t="shared" si="57"/>
        <v>15.030591546496815</v>
      </c>
      <c r="V147" s="1143">
        <f t="shared" si="58"/>
        <v>11.931060794904456</v>
      </c>
      <c r="W147" s="1240">
        <f>V147+P147*$AD$9</f>
        <v>13.332900794904456</v>
      </c>
      <c r="X147" s="1265">
        <f>V147+(Q147*$AD$9)</f>
        <v>20.056980794904455</v>
      </c>
      <c r="Y147" s="1140"/>
      <c r="Z147" s="1239"/>
      <c r="AA147" s="1272"/>
      <c r="AB147" s="944">
        <f t="shared" si="50"/>
        <v>952.36848917197426</v>
      </c>
    </row>
    <row r="148" spans="1:28" s="1035" customFormat="1" ht="16.5" customHeight="1">
      <c r="A148" s="1035">
        <v>480</v>
      </c>
      <c r="B148" s="972">
        <v>40</v>
      </c>
      <c r="C148" s="1170" t="s">
        <v>13911</v>
      </c>
      <c r="D148" s="996">
        <v>25</v>
      </c>
      <c r="E148" s="1170" t="s">
        <v>13911</v>
      </c>
      <c r="F148" s="1276">
        <v>1.5</v>
      </c>
      <c r="G148" s="969">
        <f t="shared" si="54"/>
        <v>1.4986918471337576</v>
      </c>
      <c r="H148" s="1236">
        <v>1</v>
      </c>
      <c r="I148" s="1235" t="str">
        <f t="shared" si="51"/>
        <v>40251,5</v>
      </c>
      <c r="J148" s="1196">
        <v>2.5</v>
      </c>
      <c r="K148" s="1196">
        <v>1.2</v>
      </c>
      <c r="L148" s="1228">
        <v>3.3</v>
      </c>
      <c r="M148" s="1228">
        <f t="shared" si="52"/>
        <v>4.5</v>
      </c>
      <c r="N148" s="1228">
        <v>0.4</v>
      </c>
      <c r="O148" s="1228">
        <f t="shared" si="53"/>
        <v>4.9000000000000004</v>
      </c>
      <c r="P148" s="1227">
        <v>1.32</v>
      </c>
      <c r="Q148" s="1220">
        <v>4.22</v>
      </c>
      <c r="R148" s="1226"/>
      <c r="S148" s="1168">
        <f t="shared" si="55"/>
        <v>4.4661017044585973</v>
      </c>
      <c r="T148" s="1270">
        <f t="shared" si="56"/>
        <v>5.7861017044585976</v>
      </c>
      <c r="U148" s="1224">
        <f t="shared" si="57"/>
        <v>8.6861017044585971</v>
      </c>
      <c r="V148" s="1165">
        <f t="shared" si="58"/>
        <v>7.4634853987261138</v>
      </c>
      <c r="W148" s="1223"/>
      <c r="X148" s="1267"/>
      <c r="Y148" s="1162"/>
      <c r="Z148" s="1222"/>
      <c r="AA148" s="1244"/>
      <c r="AB148" s="981">
        <f t="shared" si="50"/>
        <v>719.37208662420369</v>
      </c>
    </row>
    <row r="149" spans="1:28" s="1035" customFormat="1" ht="16.5" customHeight="1" thickBot="1">
      <c r="A149" s="1035">
        <v>480</v>
      </c>
      <c r="B149" s="972">
        <v>40</v>
      </c>
      <c r="C149" s="1170" t="s">
        <v>13911</v>
      </c>
      <c r="D149" s="996">
        <v>25</v>
      </c>
      <c r="E149" s="1170" t="s">
        <v>13911</v>
      </c>
      <c r="F149" s="1229">
        <v>2</v>
      </c>
      <c r="G149" s="969">
        <f t="shared" si="54"/>
        <v>1.9732157961783436</v>
      </c>
      <c r="H149" s="1236">
        <v>1</v>
      </c>
      <c r="I149" s="1235" t="str">
        <f t="shared" si="51"/>
        <v>40252</v>
      </c>
      <c r="J149" s="1196">
        <v>2.25</v>
      </c>
      <c r="K149" s="1196">
        <v>1.47</v>
      </c>
      <c r="L149" s="1228">
        <v>3.05</v>
      </c>
      <c r="M149" s="1228">
        <f t="shared" si="52"/>
        <v>4.5199999999999996</v>
      </c>
      <c r="N149" s="1228">
        <v>0.4</v>
      </c>
      <c r="O149" s="1228">
        <f t="shared" si="53"/>
        <v>4.92</v>
      </c>
      <c r="P149" s="1227">
        <v>1.43</v>
      </c>
      <c r="Q149" s="1220">
        <v>5.86</v>
      </c>
      <c r="R149" s="1226"/>
      <c r="S149" s="1146">
        <f t="shared" si="55"/>
        <v>5.386879123566878</v>
      </c>
      <c r="T149" s="1275">
        <f t="shared" si="56"/>
        <v>6.8168791235668778</v>
      </c>
      <c r="U149" s="1241">
        <f t="shared" si="57"/>
        <v>11.246879123566877</v>
      </c>
      <c r="V149" s="1165">
        <f t="shared" si="58"/>
        <v>9.866078980891718</v>
      </c>
      <c r="W149" s="1223"/>
      <c r="X149" s="1267"/>
      <c r="Y149" s="1162"/>
      <c r="Z149" s="1222"/>
      <c r="AA149" s="1244"/>
      <c r="AB149" s="944">
        <f t="shared" si="50"/>
        <v>947.14358216560493</v>
      </c>
    </row>
    <row r="150" spans="1:28" s="1035" customFormat="1" ht="16.5" customHeight="1" thickBot="1">
      <c r="A150" s="1297">
        <v>480</v>
      </c>
      <c r="B150" s="1025">
        <v>40</v>
      </c>
      <c r="C150" s="1295" t="s">
        <v>13913</v>
      </c>
      <c r="D150" s="1009">
        <v>27</v>
      </c>
      <c r="E150" s="1295" t="s">
        <v>13913</v>
      </c>
      <c r="F150" s="1294">
        <v>1.5</v>
      </c>
      <c r="G150" s="1006">
        <f t="shared" si="54"/>
        <v>1.5465389808917196</v>
      </c>
      <c r="H150" s="1236">
        <v>1</v>
      </c>
      <c r="I150" s="1235" t="str">
        <f t="shared" si="51"/>
        <v>40271,5</v>
      </c>
      <c r="J150" s="1196">
        <v>2.5200000000000005</v>
      </c>
      <c r="K150" s="1196">
        <v>1.2000000000000002</v>
      </c>
      <c r="L150" s="1228">
        <v>3.3200000000000003</v>
      </c>
      <c r="M150" s="1228">
        <f t="shared" si="52"/>
        <v>4.5200000000000005</v>
      </c>
      <c r="N150" s="1228">
        <v>0.4</v>
      </c>
      <c r="O150" s="1228">
        <f t="shared" si="53"/>
        <v>4.9200000000000008</v>
      </c>
      <c r="P150" s="1227">
        <v>1.3186800000000003</v>
      </c>
      <c r="Q150" s="1220">
        <v>4.0392000000000001</v>
      </c>
      <c r="R150" s="1226"/>
      <c r="S150" s="1168">
        <f t="shared" si="55"/>
        <v>4.6396169426751595</v>
      </c>
      <c r="T150" s="1270">
        <f t="shared" si="56"/>
        <v>5.95829694267516</v>
      </c>
      <c r="U150" s="1224">
        <f t="shared" si="57"/>
        <v>8.6788169426751587</v>
      </c>
      <c r="V150" s="1290">
        <f t="shared" si="58"/>
        <v>7.7326949044585982</v>
      </c>
      <c r="W150" s="1289">
        <f>V150+P150*$AD$9</f>
        <v>9.0513749044585978</v>
      </c>
      <c r="X150" s="1288">
        <f>V150+(Q150*$AD$9)</f>
        <v>11.771894904458598</v>
      </c>
      <c r="Y150" s="1287"/>
      <c r="Z150" s="1286"/>
      <c r="AA150" s="1285"/>
      <c r="AB150" s="1004">
        <f t="shared" si="50"/>
        <v>742.33871082802546</v>
      </c>
    </row>
    <row r="151" spans="1:28" s="1035" customFormat="1" ht="16.5" customHeight="1">
      <c r="A151" s="1245">
        <v>576</v>
      </c>
      <c r="B151" s="972">
        <v>40</v>
      </c>
      <c r="C151" s="1170" t="s">
        <v>13911</v>
      </c>
      <c r="D151" s="996">
        <v>30</v>
      </c>
      <c r="E151" s="1170" t="s">
        <v>13911</v>
      </c>
      <c r="F151" s="1229">
        <v>1</v>
      </c>
      <c r="G151" s="969">
        <f t="shared" si="54"/>
        <v>1.0913931210191081</v>
      </c>
      <c r="H151" s="1236">
        <v>1</v>
      </c>
      <c r="I151" s="1235" t="str">
        <f t="shared" si="51"/>
        <v>40301</v>
      </c>
      <c r="J151" s="1196">
        <v>2.6500000000000004</v>
      </c>
      <c r="K151" s="1196">
        <v>1.2000000000000002</v>
      </c>
      <c r="L151" s="1228">
        <v>3.45</v>
      </c>
      <c r="M151" s="1228">
        <f t="shared" si="52"/>
        <v>4.6500000000000004</v>
      </c>
      <c r="N151" s="1228">
        <v>0.4</v>
      </c>
      <c r="O151" s="1228">
        <f t="shared" si="53"/>
        <v>5.0500000000000007</v>
      </c>
      <c r="P151" s="1227">
        <v>1.3068000000000002</v>
      </c>
      <c r="Q151" s="1220">
        <v>4.2174000000000005</v>
      </c>
      <c r="R151" s="1226"/>
      <c r="S151" s="1183">
        <f t="shared" si="55"/>
        <v>3.4160604687898086</v>
      </c>
      <c r="T151" s="1264">
        <f t="shared" si="56"/>
        <v>4.7228604687898086</v>
      </c>
      <c r="U151" s="1251">
        <f t="shared" si="57"/>
        <v>7.6334604687898091</v>
      </c>
      <c r="V151" s="1180"/>
      <c r="W151" s="1232"/>
      <c r="X151" s="1269"/>
      <c r="Y151" s="1177"/>
      <c r="Z151" s="1231"/>
      <c r="AA151" s="1273"/>
      <c r="AB151" s="962">
        <f t="shared" si="50"/>
        <v>628.64243770700625</v>
      </c>
    </row>
    <row r="152" spans="1:28" s="1035" customFormat="1" ht="16.5" customHeight="1">
      <c r="A152" s="1245">
        <v>576</v>
      </c>
      <c r="B152" s="972">
        <v>40</v>
      </c>
      <c r="C152" s="1170" t="s">
        <v>13911</v>
      </c>
      <c r="D152" s="996">
        <v>30</v>
      </c>
      <c r="E152" s="1170" t="s">
        <v>13911</v>
      </c>
      <c r="F152" s="1276">
        <v>1.2</v>
      </c>
      <c r="G152" s="969">
        <f t="shared" si="54"/>
        <v>1.3036621452229296</v>
      </c>
      <c r="H152" s="1236">
        <v>1</v>
      </c>
      <c r="I152" s="1235" t="str">
        <f t="shared" si="51"/>
        <v>40301,2</v>
      </c>
      <c r="J152" s="1196">
        <v>2.6100000000000003</v>
      </c>
      <c r="K152" s="1196">
        <v>1.2000000000000002</v>
      </c>
      <c r="L152" s="1228">
        <v>3.41</v>
      </c>
      <c r="M152" s="1228">
        <f t="shared" si="52"/>
        <v>4.6100000000000003</v>
      </c>
      <c r="N152" s="1228">
        <v>0.4</v>
      </c>
      <c r="O152" s="1228">
        <f t="shared" si="53"/>
        <v>5.0100000000000007</v>
      </c>
      <c r="P152" s="1227">
        <v>1.3068000000000002</v>
      </c>
      <c r="Q152" s="1220">
        <v>4.2174000000000005</v>
      </c>
      <c r="R152" s="1226"/>
      <c r="S152" s="1168">
        <f t="shared" si="55"/>
        <v>4.0283160287388524</v>
      </c>
      <c r="T152" s="1268">
        <f t="shared" si="56"/>
        <v>5.3351160287388524</v>
      </c>
      <c r="U152" s="1249">
        <f t="shared" si="57"/>
        <v>8.2457160287388529</v>
      </c>
      <c r="V152" s="1165"/>
      <c r="W152" s="1223"/>
      <c r="X152" s="1267"/>
      <c r="Y152" s="1162"/>
      <c r="Z152" s="1222"/>
      <c r="AA152" s="1244"/>
      <c r="AB152" s="962">
        <f t="shared" si="50"/>
        <v>750.90939564840744</v>
      </c>
    </row>
    <row r="153" spans="1:28" s="1035" customFormat="1" ht="16.5" customHeight="1">
      <c r="A153" s="1245">
        <v>576</v>
      </c>
      <c r="B153" s="972">
        <v>40</v>
      </c>
      <c r="C153" s="1170" t="s">
        <v>13911</v>
      </c>
      <c r="D153" s="996">
        <v>30</v>
      </c>
      <c r="E153" s="1170" t="s">
        <v>13911</v>
      </c>
      <c r="F153" s="1276">
        <v>1.5</v>
      </c>
      <c r="G153" s="969">
        <f t="shared" si="54"/>
        <v>1.6183096815286622</v>
      </c>
      <c r="H153" s="1236">
        <v>1</v>
      </c>
      <c r="I153" s="1235" t="str">
        <f t="shared" si="51"/>
        <v>40301,5</v>
      </c>
      <c r="J153" s="1196">
        <v>2.4400000000000004</v>
      </c>
      <c r="K153" s="1196">
        <v>1.2000000000000002</v>
      </c>
      <c r="L153" s="1228">
        <v>3.24</v>
      </c>
      <c r="M153" s="1228">
        <f t="shared" si="52"/>
        <v>4.4400000000000004</v>
      </c>
      <c r="N153" s="1228">
        <v>0.4</v>
      </c>
      <c r="O153" s="1228">
        <f t="shared" si="53"/>
        <v>4.8400000000000007</v>
      </c>
      <c r="P153" s="1227">
        <v>1.3186800000000003</v>
      </c>
      <c r="Q153" s="1220">
        <v>4.2174000000000005</v>
      </c>
      <c r="R153" s="1226"/>
      <c r="S153" s="1168">
        <f t="shared" si="55"/>
        <v>4.7254642700636937</v>
      </c>
      <c r="T153" s="1268">
        <f t="shared" si="56"/>
        <v>6.0441442700636943</v>
      </c>
      <c r="U153" s="1249">
        <f t="shared" si="57"/>
        <v>8.9428642700636942</v>
      </c>
      <c r="V153" s="1165">
        <f>((H153*(1-$V$2)+M153+$V$3)*G153*$S$6)*$AD$9</f>
        <v>7.9620836331210176</v>
      </c>
      <c r="W153" s="1223">
        <f>V153+P153*$AD$9</f>
        <v>9.2807636331210173</v>
      </c>
      <c r="X153" s="1267">
        <f>V153+(Q153*$AD$9)</f>
        <v>12.179483633121018</v>
      </c>
      <c r="Y153" s="1162"/>
      <c r="Z153" s="1222"/>
      <c r="AA153" s="1244"/>
      <c r="AB153" s="962">
        <f t="shared" si="50"/>
        <v>932.14637656050945</v>
      </c>
    </row>
    <row r="154" spans="1:28" s="1035" customFormat="1" ht="16.5" customHeight="1">
      <c r="A154" s="1245">
        <v>420</v>
      </c>
      <c r="B154" s="972">
        <v>40</v>
      </c>
      <c r="C154" s="1170" t="s">
        <v>13911</v>
      </c>
      <c r="D154" s="996">
        <v>30</v>
      </c>
      <c r="E154" s="1170" t="s">
        <v>13911</v>
      </c>
      <c r="F154" s="1229">
        <v>2</v>
      </c>
      <c r="G154" s="969">
        <f t="shared" si="54"/>
        <v>2.1327062420382163</v>
      </c>
      <c r="H154" s="1236">
        <v>1</v>
      </c>
      <c r="I154" s="1235" t="str">
        <f t="shared" si="51"/>
        <v>40302</v>
      </c>
      <c r="J154" s="1196">
        <v>2.17</v>
      </c>
      <c r="K154" s="1196">
        <v>1.47</v>
      </c>
      <c r="L154" s="1228">
        <v>2.82</v>
      </c>
      <c r="M154" s="1228">
        <f t="shared" si="52"/>
        <v>4.29</v>
      </c>
      <c r="N154" s="1228">
        <v>0.4</v>
      </c>
      <c r="O154" s="1228">
        <f t="shared" si="53"/>
        <v>4.6900000000000004</v>
      </c>
      <c r="P154" s="1227">
        <v>1.4256000000000002</v>
      </c>
      <c r="Q154" s="1220">
        <v>5.85684</v>
      </c>
      <c r="R154" s="1226"/>
      <c r="S154" s="1168">
        <f t="shared" si="55"/>
        <v>5.6516715414012735</v>
      </c>
      <c r="T154" s="1268">
        <f t="shared" si="56"/>
        <v>7.0772715414012737</v>
      </c>
      <c r="U154" s="1249">
        <f t="shared" si="57"/>
        <v>11.508511541401273</v>
      </c>
      <c r="V154" s="1165">
        <f>((H154*(1-$V$2)+M154+$V$3)*G154*$S$6)*$AD$9</f>
        <v>10.173008774522291</v>
      </c>
      <c r="W154" s="1223">
        <f>V154+P154*$AD$9</f>
        <v>11.59860877452229</v>
      </c>
      <c r="X154" s="1267">
        <f>V154+(Q154*$AD$9)</f>
        <v>16.029848774522293</v>
      </c>
      <c r="Y154" s="1162"/>
      <c r="Z154" s="1222"/>
      <c r="AA154" s="1244"/>
      <c r="AB154" s="962">
        <f t="shared" si="50"/>
        <v>895.73662165605083</v>
      </c>
    </row>
    <row r="155" spans="1:28" s="1035" customFormat="1" ht="16.5" customHeight="1">
      <c r="A155" s="1245">
        <v>288</v>
      </c>
      <c r="B155" s="972">
        <v>40</v>
      </c>
      <c r="C155" s="1170" t="s">
        <v>13911</v>
      </c>
      <c r="D155" s="996">
        <v>30</v>
      </c>
      <c r="E155" s="1170" t="s">
        <v>13911</v>
      </c>
      <c r="F155" s="1276">
        <v>2.5</v>
      </c>
      <c r="G155" s="969">
        <f t="shared" si="54"/>
        <v>2.6345828025477704</v>
      </c>
      <c r="H155" s="1236">
        <v>1</v>
      </c>
      <c r="I155" s="1235" t="str">
        <f t="shared" si="51"/>
        <v>40302,5</v>
      </c>
      <c r="J155" s="1196">
        <v>2.2000000000000002</v>
      </c>
      <c r="K155" s="1196">
        <v>1.3</v>
      </c>
      <c r="L155" s="1228">
        <v>3</v>
      </c>
      <c r="M155" s="1228">
        <f t="shared" si="52"/>
        <v>4.3</v>
      </c>
      <c r="N155" s="1228">
        <v>0.4</v>
      </c>
      <c r="O155" s="1228">
        <f t="shared" si="53"/>
        <v>4.7</v>
      </c>
      <c r="P155" s="1227">
        <v>1.81</v>
      </c>
      <c r="Q155" s="1220">
        <v>9.48</v>
      </c>
      <c r="R155" s="1226"/>
      <c r="S155" s="1168">
        <f t="shared" si="55"/>
        <v>7.0606819108280252</v>
      </c>
      <c r="T155" s="1268">
        <f t="shared" si="56"/>
        <v>8.8706819108280257</v>
      </c>
      <c r="U155" s="1249">
        <f t="shared" si="57"/>
        <v>16.540681910828027</v>
      </c>
      <c r="V155" s="1165"/>
      <c r="W155" s="1223"/>
      <c r="X155" s="1267"/>
      <c r="Y155" s="1162"/>
      <c r="Z155" s="1222"/>
      <c r="AA155" s="1244"/>
      <c r="AB155" s="962">
        <f t="shared" si="50"/>
        <v>758.75984713375783</v>
      </c>
    </row>
    <row r="156" spans="1:28" s="1035" customFormat="1" ht="16.5" customHeight="1" thickBot="1">
      <c r="A156" s="1245">
        <v>288</v>
      </c>
      <c r="B156" s="972">
        <v>40</v>
      </c>
      <c r="C156" s="1170" t="s">
        <v>13911</v>
      </c>
      <c r="D156" s="996">
        <v>30</v>
      </c>
      <c r="E156" s="1170" t="s">
        <v>13911</v>
      </c>
      <c r="F156" s="1229">
        <v>3</v>
      </c>
      <c r="G156" s="969">
        <f t="shared" si="54"/>
        <v>3.1239393630573242</v>
      </c>
      <c r="H156" s="1236">
        <v>1</v>
      </c>
      <c r="I156" s="1235" t="str">
        <f t="shared" si="51"/>
        <v>40303</v>
      </c>
      <c r="J156" s="1196">
        <v>2.15</v>
      </c>
      <c r="K156" s="1196">
        <v>1.2000000000000002</v>
      </c>
      <c r="L156" s="1228">
        <v>2.8499999999999996</v>
      </c>
      <c r="M156" s="1228">
        <f t="shared" si="52"/>
        <v>4.05</v>
      </c>
      <c r="N156" s="1228">
        <v>0.4</v>
      </c>
      <c r="O156" s="1228">
        <f t="shared" si="53"/>
        <v>4.45</v>
      </c>
      <c r="P156" s="1227">
        <v>1.8057600000000003</v>
      </c>
      <c r="Q156" s="1220">
        <v>9.480240000000002</v>
      </c>
      <c r="R156" s="1226"/>
      <c r="S156" s="1146">
        <f t="shared" si="55"/>
        <v>8.2159605248407619</v>
      </c>
      <c r="T156" s="1266">
        <f t="shared" si="56"/>
        <v>10.021720524840763</v>
      </c>
      <c r="U156" s="1246">
        <f t="shared" si="57"/>
        <v>17.696200524840762</v>
      </c>
      <c r="V156" s="1165">
        <f>((H156*(1-$V$2)+M156+$V$3)*G156*$S$6)*$AD$9</f>
        <v>14.151445314649676</v>
      </c>
      <c r="W156" s="1223">
        <f>V156+P156*$AD$9</f>
        <v>15.957205314649677</v>
      </c>
      <c r="X156" s="1267">
        <f>V156+(Q156*$AD$9)</f>
        <v>23.63168531464968</v>
      </c>
      <c r="Y156" s="1162"/>
      <c r="Z156" s="1222"/>
      <c r="AA156" s="1244"/>
      <c r="AB156" s="944">
        <f t="shared" si="50"/>
        <v>899.69453656050939</v>
      </c>
    </row>
    <row r="157" spans="1:28" s="1035" customFormat="1" ht="16.5" customHeight="1">
      <c r="A157" s="1238">
        <v>456</v>
      </c>
      <c r="B157" s="974">
        <v>50</v>
      </c>
      <c r="C157" s="1191" t="s">
        <v>13911</v>
      </c>
      <c r="D157" s="992">
        <v>10</v>
      </c>
      <c r="E157" s="1191" t="s">
        <v>13911</v>
      </c>
      <c r="F157" s="1277">
        <v>1.5</v>
      </c>
      <c r="G157" s="989">
        <f t="shared" si="54"/>
        <v>1.3790740127388532</v>
      </c>
      <c r="H157" s="1236">
        <v>1</v>
      </c>
      <c r="I157" s="1235" t="str">
        <f t="shared" si="51"/>
        <v>50101,5</v>
      </c>
      <c r="J157" s="1196">
        <v>2.5400000000000005</v>
      </c>
      <c r="K157" s="1196">
        <v>1.2000000000000002</v>
      </c>
      <c r="L157" s="1228">
        <v>3.3400000000000003</v>
      </c>
      <c r="M157" s="1228">
        <f t="shared" si="52"/>
        <v>4.5400000000000009</v>
      </c>
      <c r="N157" s="1228">
        <v>0.4</v>
      </c>
      <c r="O157" s="1228">
        <f t="shared" si="53"/>
        <v>4.9400000000000013</v>
      </c>
      <c r="P157" s="1227">
        <v>1.3186800000000003</v>
      </c>
      <c r="Q157" s="1220">
        <v>3.6115200000000005</v>
      </c>
      <c r="R157" s="1226"/>
      <c r="S157" s="1183">
        <f t="shared" si="55"/>
        <v>4.164803518471337</v>
      </c>
      <c r="T157" s="1264">
        <f t="shared" si="56"/>
        <v>5.4834835184713375</v>
      </c>
      <c r="U157" s="1251">
        <f t="shared" si="57"/>
        <v>7.7763235184713375</v>
      </c>
      <c r="V157" s="1180">
        <f>((H157*(1-$V$2)+M157+$V$3)*G157*$S$6)*$AD$9</f>
        <v>6.9229515439490452</v>
      </c>
      <c r="W157" s="1232"/>
      <c r="X157" s="1269">
        <f>V157+(Q157*$AD$9)</f>
        <v>10.534471543949046</v>
      </c>
      <c r="Y157" s="1177"/>
      <c r="Z157" s="1231"/>
      <c r="AA157" s="1273"/>
      <c r="AB157" s="981">
        <f t="shared" si="50"/>
        <v>628.85774980891711</v>
      </c>
    </row>
    <row r="158" spans="1:28" s="1035" customFormat="1" ht="16.5" customHeight="1" thickBot="1">
      <c r="A158" s="1262">
        <v>456</v>
      </c>
      <c r="B158" s="961">
        <v>50</v>
      </c>
      <c r="C158" s="1156" t="s">
        <v>13911</v>
      </c>
      <c r="D158" s="980">
        <v>10</v>
      </c>
      <c r="E158" s="1156" t="s">
        <v>13911</v>
      </c>
      <c r="F158" s="1284">
        <v>2</v>
      </c>
      <c r="G158" s="958">
        <f t="shared" si="54"/>
        <v>1.8137253503184712</v>
      </c>
      <c r="H158" s="1236">
        <v>1</v>
      </c>
      <c r="I158" s="1235" t="str">
        <f t="shared" si="51"/>
        <v>50102</v>
      </c>
      <c r="J158" s="1196">
        <v>2.2999999999999998</v>
      </c>
      <c r="K158" s="1196">
        <v>1.47</v>
      </c>
      <c r="L158" s="1228">
        <v>3.1</v>
      </c>
      <c r="M158" s="1228">
        <f t="shared" si="52"/>
        <v>4.57</v>
      </c>
      <c r="N158" s="1228">
        <v>0.4</v>
      </c>
      <c r="O158" s="1228">
        <f t="shared" si="53"/>
        <v>4.9700000000000006</v>
      </c>
      <c r="P158" s="1227">
        <v>1.4</v>
      </c>
      <c r="Q158" s="1220">
        <v>5.86</v>
      </c>
      <c r="R158" s="1226"/>
      <c r="S158" s="1146">
        <f t="shared" si="55"/>
        <v>5.042156473885349</v>
      </c>
      <c r="T158" s="1266">
        <f t="shared" si="56"/>
        <v>6.4421564738853494</v>
      </c>
      <c r="U158" s="1246">
        <f t="shared" si="57"/>
        <v>10.902156473885348</v>
      </c>
      <c r="V158" s="1143"/>
      <c r="W158" s="1240"/>
      <c r="X158" s="1265"/>
      <c r="Y158" s="1140"/>
      <c r="Z158" s="1239"/>
      <c r="AA158" s="1272"/>
      <c r="AB158" s="944"/>
    </row>
    <row r="159" spans="1:28" s="1035" customFormat="1" ht="16.5" customHeight="1" thickBot="1">
      <c r="A159" s="1296">
        <v>432</v>
      </c>
      <c r="B159" s="1025">
        <v>50</v>
      </c>
      <c r="C159" s="1295" t="s">
        <v>13911</v>
      </c>
      <c r="D159" s="1009">
        <v>15</v>
      </c>
      <c r="E159" s="1295" t="s">
        <v>13911</v>
      </c>
      <c r="F159" s="1294">
        <v>1.5</v>
      </c>
      <c r="G159" s="1006">
        <f t="shared" si="54"/>
        <v>1.4986918471337576</v>
      </c>
      <c r="H159" s="1236">
        <v>1</v>
      </c>
      <c r="I159" s="1235" t="str">
        <f t="shared" si="51"/>
        <v>50151,5</v>
      </c>
      <c r="J159" s="1196">
        <v>2.5</v>
      </c>
      <c r="K159" s="1196">
        <v>1.2</v>
      </c>
      <c r="L159" s="1228">
        <v>3.3</v>
      </c>
      <c r="M159" s="1228">
        <f t="shared" si="52"/>
        <v>4.5</v>
      </c>
      <c r="N159" s="1228">
        <v>0.4</v>
      </c>
      <c r="O159" s="1228">
        <f t="shared" si="53"/>
        <v>4.9000000000000004</v>
      </c>
      <c r="P159" s="1227">
        <v>1.32</v>
      </c>
      <c r="Q159" s="1220">
        <v>4.22</v>
      </c>
      <c r="R159" s="1226"/>
      <c r="S159" s="1293">
        <f t="shared" si="55"/>
        <v>4.4661017044585973</v>
      </c>
      <c r="T159" s="1292">
        <f t="shared" si="56"/>
        <v>5.7861017044585976</v>
      </c>
      <c r="U159" s="1291">
        <f t="shared" si="57"/>
        <v>8.6861017044585971</v>
      </c>
      <c r="V159" s="1290">
        <f>((H159*(1-$V$2)+M159+$V$3)*G159*$S$6)*$AD$9</f>
        <v>7.4634853987261138</v>
      </c>
      <c r="W159" s="1289"/>
      <c r="X159" s="1288"/>
      <c r="Y159" s="1287"/>
      <c r="Z159" s="1286"/>
      <c r="AA159" s="1285"/>
      <c r="AB159" s="1004">
        <f t="shared" ref="AB159:AB190" si="59">A159*G159</f>
        <v>647.43487796178329</v>
      </c>
    </row>
    <row r="160" spans="1:28" s="1035" customFormat="1" ht="16.5" customHeight="1">
      <c r="A160" s="1245">
        <v>432</v>
      </c>
      <c r="B160" s="972">
        <v>50</v>
      </c>
      <c r="C160" s="1170" t="s">
        <v>13911</v>
      </c>
      <c r="D160" s="996">
        <v>20</v>
      </c>
      <c r="E160" s="1170" t="s">
        <v>13911</v>
      </c>
      <c r="F160" s="1276">
        <v>1.2</v>
      </c>
      <c r="G160" s="969">
        <f t="shared" si="54"/>
        <v>1.3036621452229296</v>
      </c>
      <c r="H160" s="1236">
        <v>1</v>
      </c>
      <c r="I160" s="1235" t="str">
        <f t="shared" si="51"/>
        <v>50201,2</v>
      </c>
      <c r="J160" s="1196">
        <v>2.4900000000000002</v>
      </c>
      <c r="K160" s="1196">
        <v>1.2000000000000002</v>
      </c>
      <c r="L160" s="1228">
        <v>3.2900000000000005</v>
      </c>
      <c r="M160" s="1228">
        <f t="shared" si="52"/>
        <v>4.49</v>
      </c>
      <c r="N160" s="1228">
        <v>0.4</v>
      </c>
      <c r="O160" s="1228">
        <f t="shared" si="53"/>
        <v>4.8900000000000006</v>
      </c>
      <c r="P160" s="1227">
        <v>1.3068000000000002</v>
      </c>
      <c r="Q160" s="1220">
        <v>4.2174000000000005</v>
      </c>
      <c r="R160" s="1226"/>
      <c r="S160" s="1168">
        <f t="shared" si="55"/>
        <v>3.8718765713121011</v>
      </c>
      <c r="T160" s="1268">
        <f t="shared" si="56"/>
        <v>5.178676571312101</v>
      </c>
      <c r="U160" s="1249">
        <f t="shared" si="57"/>
        <v>8.0892765713121015</v>
      </c>
      <c r="V160" s="1165"/>
      <c r="W160" s="1223"/>
      <c r="X160" s="1267"/>
      <c r="Y160" s="1162"/>
      <c r="Z160" s="1222"/>
      <c r="AA160" s="1244"/>
      <c r="AB160" s="962">
        <f t="shared" si="59"/>
        <v>563.18204673630555</v>
      </c>
    </row>
    <row r="161" spans="1:28" s="1035" customFormat="1" ht="16.5" customHeight="1">
      <c r="A161" s="1245">
        <v>432</v>
      </c>
      <c r="B161" s="972">
        <v>50</v>
      </c>
      <c r="C161" s="1170" t="s">
        <v>13911</v>
      </c>
      <c r="D161" s="996">
        <v>20</v>
      </c>
      <c r="E161" s="1170" t="s">
        <v>13911</v>
      </c>
      <c r="F161" s="1276">
        <v>1.5</v>
      </c>
      <c r="G161" s="969">
        <f t="shared" si="54"/>
        <v>1.6183096815286622</v>
      </c>
      <c r="H161" s="1236">
        <v>1</v>
      </c>
      <c r="I161" s="1235" t="str">
        <f t="shared" si="51"/>
        <v>50201,5</v>
      </c>
      <c r="J161" s="1196">
        <v>2.4400000000000004</v>
      </c>
      <c r="K161" s="1196">
        <v>1.2000000000000002</v>
      </c>
      <c r="L161" s="1228">
        <v>3.24</v>
      </c>
      <c r="M161" s="1228">
        <f t="shared" si="52"/>
        <v>4.4400000000000004</v>
      </c>
      <c r="N161" s="1228">
        <v>0.4</v>
      </c>
      <c r="O161" s="1228">
        <f t="shared" si="53"/>
        <v>4.8400000000000007</v>
      </c>
      <c r="P161" s="1227">
        <v>1.3186800000000003</v>
      </c>
      <c r="Q161" s="1220">
        <v>4.2174000000000005</v>
      </c>
      <c r="R161" s="1226"/>
      <c r="S161" s="1168">
        <f t="shared" si="55"/>
        <v>4.7254642700636937</v>
      </c>
      <c r="T161" s="1268">
        <f t="shared" si="56"/>
        <v>6.0441442700636943</v>
      </c>
      <c r="U161" s="1249">
        <f t="shared" si="57"/>
        <v>8.9428642700636942</v>
      </c>
      <c r="V161" s="1165">
        <f>((H161*(1-$V$2)+M161+$V$3)*G161*$S$6)*$AD$9</f>
        <v>7.9620836331210176</v>
      </c>
      <c r="W161" s="1223">
        <f>V161+P161*$AD$9</f>
        <v>9.2807636331210173</v>
      </c>
      <c r="X161" s="1267">
        <f>V161+(Q161*$AD$9)</f>
        <v>12.179483633121018</v>
      </c>
      <c r="Y161" s="1162"/>
      <c r="Z161" s="1222"/>
      <c r="AA161" s="1244"/>
      <c r="AB161" s="962">
        <f t="shared" si="59"/>
        <v>699.10978242038209</v>
      </c>
    </row>
    <row r="162" spans="1:28" s="1035" customFormat="1" ht="16.5" customHeight="1">
      <c r="A162" s="1245">
        <v>360</v>
      </c>
      <c r="B162" s="972">
        <v>50</v>
      </c>
      <c r="C162" s="1170" t="s">
        <v>13911</v>
      </c>
      <c r="D162" s="996">
        <v>20</v>
      </c>
      <c r="E162" s="1170" t="s">
        <v>13911</v>
      </c>
      <c r="F162" s="1229">
        <v>2</v>
      </c>
      <c r="G162" s="969">
        <f t="shared" si="54"/>
        <v>2.1327062420382163</v>
      </c>
      <c r="H162" s="1236">
        <v>1</v>
      </c>
      <c r="I162" s="1235" t="str">
        <f t="shared" si="51"/>
        <v>50202</v>
      </c>
      <c r="J162" s="1196">
        <v>2.17</v>
      </c>
      <c r="K162" s="1196">
        <v>1.47</v>
      </c>
      <c r="L162" s="1228">
        <v>2.82</v>
      </c>
      <c r="M162" s="1228">
        <f t="shared" si="52"/>
        <v>4.29</v>
      </c>
      <c r="N162" s="1228">
        <v>0.4</v>
      </c>
      <c r="O162" s="1228">
        <f t="shared" si="53"/>
        <v>4.6900000000000004</v>
      </c>
      <c r="P162" s="1227">
        <v>1.4256000000000002</v>
      </c>
      <c r="Q162" s="1220">
        <v>5.85684</v>
      </c>
      <c r="R162" s="1226"/>
      <c r="S162" s="1168">
        <f t="shared" si="55"/>
        <v>5.6516715414012735</v>
      </c>
      <c r="T162" s="1268">
        <f t="shared" si="56"/>
        <v>7.0772715414012737</v>
      </c>
      <c r="U162" s="1249">
        <f t="shared" si="57"/>
        <v>11.508511541401273</v>
      </c>
      <c r="V162" s="1165">
        <f>((H162*(1-$V$2)+M162+$V$3)*G162*$S$6)*$AD$9</f>
        <v>10.173008774522291</v>
      </c>
      <c r="W162" s="1223">
        <f>V162+P162*$AD$9</f>
        <v>11.59860877452229</v>
      </c>
      <c r="X162" s="1267">
        <f>V162+(Q162*$AD$9)</f>
        <v>16.029848774522293</v>
      </c>
      <c r="Y162" s="1162">
        <f>((H162*(1-$Y$2)+O162+$Y$3)*G162*$S$6)*$AD$9</f>
        <v>11.068745396178343</v>
      </c>
      <c r="Z162" s="1222">
        <f>Y162+P162*$AD$9</f>
        <v>12.494345396178343</v>
      </c>
      <c r="AA162" s="1244">
        <f>Y162+(Q162*$AD$9)</f>
        <v>16.925585396178342</v>
      </c>
      <c r="AB162" s="962">
        <f t="shared" si="59"/>
        <v>767.77424713375785</v>
      </c>
    </row>
    <row r="163" spans="1:28" s="1035" customFormat="1" ht="16.5" customHeight="1" thickBot="1">
      <c r="A163" s="1245">
        <v>288</v>
      </c>
      <c r="B163" s="972">
        <v>50</v>
      </c>
      <c r="C163" s="1170" t="s">
        <v>13911</v>
      </c>
      <c r="D163" s="996">
        <v>20</v>
      </c>
      <c r="E163" s="1170" t="s">
        <v>13911</v>
      </c>
      <c r="F163" s="1229">
        <v>3</v>
      </c>
      <c r="G163" s="969">
        <f t="shared" si="54"/>
        <v>3.1239393630573242</v>
      </c>
      <c r="H163" s="1236">
        <v>1</v>
      </c>
      <c r="I163" s="1235" t="str">
        <f t="shared" si="51"/>
        <v>50203</v>
      </c>
      <c r="J163" s="1196">
        <v>2.14</v>
      </c>
      <c r="K163" s="1196">
        <v>1.2000000000000002</v>
      </c>
      <c r="L163" s="1228">
        <v>2.84</v>
      </c>
      <c r="M163" s="1228">
        <f t="shared" si="52"/>
        <v>4.04</v>
      </c>
      <c r="N163" s="1228">
        <v>0.4</v>
      </c>
      <c r="O163" s="1228">
        <f t="shared" si="53"/>
        <v>4.4400000000000004</v>
      </c>
      <c r="P163" s="1227">
        <v>1.8057600000000003</v>
      </c>
      <c r="Q163" s="1220">
        <v>9.480240000000002</v>
      </c>
      <c r="R163" s="1226"/>
      <c r="S163" s="1168">
        <f t="shared" si="55"/>
        <v>8.1847211312101891</v>
      </c>
      <c r="T163" s="1266">
        <f t="shared" si="56"/>
        <v>9.9904811312101884</v>
      </c>
      <c r="U163" s="1246">
        <f t="shared" si="57"/>
        <v>17.664961131210191</v>
      </c>
      <c r="V163" s="1165">
        <f>((H163*(1-$V$2)+M163+$V$3)*G163*$S$6)*$AD$9</f>
        <v>14.120205921019105</v>
      </c>
      <c r="W163" s="1240">
        <f>V163+P163*$AD$9</f>
        <v>15.925965921019106</v>
      </c>
      <c r="X163" s="1265">
        <f>V163+(Q163*$AD$9)</f>
        <v>23.600445921019109</v>
      </c>
      <c r="Y163" s="1162">
        <f>((H163*(1-$Y$2)+O163+$Y$3)*G163*$S$6)*$AD$9</f>
        <v>15.432260453503183</v>
      </c>
      <c r="Z163" s="1222">
        <f>Y163+P163*$AD$9</f>
        <v>17.238020453503182</v>
      </c>
      <c r="AA163" s="1244">
        <f>Y163+(Q163*$AD$9)</f>
        <v>24.912500453503185</v>
      </c>
      <c r="AB163" s="944">
        <f t="shared" si="59"/>
        <v>899.69453656050939</v>
      </c>
    </row>
    <row r="164" spans="1:28" s="1035" customFormat="1" ht="16.5" customHeight="1">
      <c r="A164" s="1238">
        <v>432</v>
      </c>
      <c r="B164" s="974">
        <v>50</v>
      </c>
      <c r="C164" s="1191" t="s">
        <v>13911</v>
      </c>
      <c r="D164" s="992">
        <v>25</v>
      </c>
      <c r="E164" s="1191" t="s">
        <v>13911</v>
      </c>
      <c r="F164" s="1277">
        <v>1.2</v>
      </c>
      <c r="G164" s="989">
        <f t="shared" si="54"/>
        <v>1.3993564127388534</v>
      </c>
      <c r="H164" s="1236">
        <v>1</v>
      </c>
      <c r="I164" s="1235" t="str">
        <f t="shared" si="51"/>
        <v>50251,2</v>
      </c>
      <c r="J164" s="1196">
        <v>2.56</v>
      </c>
      <c r="K164" s="1196">
        <v>1.2000000000000002</v>
      </c>
      <c r="L164" s="1228">
        <v>3.3600000000000003</v>
      </c>
      <c r="M164" s="1228">
        <f t="shared" si="52"/>
        <v>4.5600000000000005</v>
      </c>
      <c r="N164" s="1228">
        <v>0.4</v>
      </c>
      <c r="O164" s="1228">
        <f t="shared" si="53"/>
        <v>4.9600000000000009</v>
      </c>
      <c r="P164" s="1227">
        <v>1.4256000000000002</v>
      </c>
      <c r="Q164" s="1220">
        <v>4.5144000000000002</v>
      </c>
      <c r="R164" s="1226"/>
      <c r="S164" s="1183">
        <f t="shared" si="55"/>
        <v>4.2540434947261145</v>
      </c>
      <c r="T164" s="1264">
        <f t="shared" si="56"/>
        <v>5.6796434947261147</v>
      </c>
      <c r="U164" s="1251">
        <f t="shared" si="57"/>
        <v>8.7684434947261138</v>
      </c>
      <c r="V164" s="1180"/>
      <c r="W164" s="1232"/>
      <c r="X164" s="1269"/>
      <c r="Y164" s="1177"/>
      <c r="Z164" s="1231"/>
      <c r="AA164" s="1273"/>
      <c r="AB164" s="981">
        <f t="shared" si="59"/>
        <v>604.52197030318462</v>
      </c>
    </row>
    <row r="165" spans="1:28" s="1035" customFormat="1" ht="16.5" customHeight="1">
      <c r="A165" s="1230">
        <v>432</v>
      </c>
      <c r="B165" s="972">
        <v>50</v>
      </c>
      <c r="C165" s="1170" t="s">
        <v>13911</v>
      </c>
      <c r="D165" s="996">
        <v>25</v>
      </c>
      <c r="E165" s="1170" t="s">
        <v>13911</v>
      </c>
      <c r="F165" s="1276">
        <v>1.5</v>
      </c>
      <c r="G165" s="969">
        <f t="shared" si="54"/>
        <v>1.7379275159235665</v>
      </c>
      <c r="H165" s="1236">
        <v>1</v>
      </c>
      <c r="I165" s="1235" t="str">
        <f t="shared" si="51"/>
        <v>50251,5</v>
      </c>
      <c r="J165" s="1196">
        <v>2.4200000000000004</v>
      </c>
      <c r="K165" s="1196">
        <v>1.2000000000000002</v>
      </c>
      <c r="L165" s="1228">
        <v>3.22</v>
      </c>
      <c r="M165" s="1228">
        <f t="shared" si="52"/>
        <v>4.42</v>
      </c>
      <c r="N165" s="1228">
        <v>0.4</v>
      </c>
      <c r="O165" s="1228">
        <f t="shared" si="53"/>
        <v>4.82</v>
      </c>
      <c r="P165" s="1227">
        <v>1.4256000000000002</v>
      </c>
      <c r="Q165" s="1220">
        <v>4.5144000000000002</v>
      </c>
      <c r="R165" s="1226"/>
      <c r="S165" s="1168">
        <f t="shared" si="55"/>
        <v>5.039989796178344</v>
      </c>
      <c r="T165" s="1268">
        <f t="shared" si="56"/>
        <v>6.4655897961783442</v>
      </c>
      <c r="U165" s="1249">
        <f t="shared" si="57"/>
        <v>9.5543897961783451</v>
      </c>
      <c r="V165" s="1165">
        <f>((H165*(1-$V$2)+M165+$V$3)*G165*$S$6)*$AD$9</f>
        <v>8.515844828025477</v>
      </c>
      <c r="W165" s="1223">
        <f>V165+P165*$AD$9</f>
        <v>9.9414448280254781</v>
      </c>
      <c r="X165" s="1267">
        <f>V165+(Q165*$AD$9)</f>
        <v>13.030244828025477</v>
      </c>
      <c r="Y165" s="1162"/>
      <c r="Z165" s="1222"/>
      <c r="AA165" s="1244"/>
      <c r="AB165" s="962">
        <f t="shared" si="59"/>
        <v>750.78468687898078</v>
      </c>
    </row>
    <row r="166" spans="1:28" s="1035" customFormat="1" ht="16.5" customHeight="1">
      <c r="A166" s="1230">
        <v>360</v>
      </c>
      <c r="B166" s="972">
        <v>50</v>
      </c>
      <c r="C166" s="1170" t="s">
        <v>13911</v>
      </c>
      <c r="D166" s="996">
        <v>25</v>
      </c>
      <c r="E166" s="1170" t="s">
        <v>13911</v>
      </c>
      <c r="F166" s="1229">
        <v>2</v>
      </c>
      <c r="G166" s="969">
        <f t="shared" si="54"/>
        <v>2.2921966878980888</v>
      </c>
      <c r="H166" s="1236">
        <v>1</v>
      </c>
      <c r="I166" s="1235" t="str">
        <f t="shared" si="51"/>
        <v>50252</v>
      </c>
      <c r="J166" s="1196">
        <v>2.15</v>
      </c>
      <c r="K166" s="1196">
        <v>1.47</v>
      </c>
      <c r="L166" s="1228">
        <v>2.8</v>
      </c>
      <c r="M166" s="1228">
        <f t="shared" si="52"/>
        <v>4.2699999999999996</v>
      </c>
      <c r="N166" s="1228">
        <v>0.4</v>
      </c>
      <c r="O166" s="1228">
        <f t="shared" si="53"/>
        <v>4.67</v>
      </c>
      <c r="P166" s="1227">
        <v>1.5444000000000002</v>
      </c>
      <c r="Q166" s="1220">
        <v>6.2726400000000018</v>
      </c>
      <c r="R166" s="1226"/>
      <c r="S166" s="1168">
        <f t="shared" si="55"/>
        <v>6.0284772891719731</v>
      </c>
      <c r="T166" s="1268">
        <f t="shared" si="56"/>
        <v>7.5728772891719736</v>
      </c>
      <c r="U166" s="1249">
        <f t="shared" si="57"/>
        <v>12.301117289171975</v>
      </c>
      <c r="V166" s="1165">
        <f>((H166*(1-$V$2)+M166+$V$3)*G166*$S$6)*$AD$9</f>
        <v>10.887934267515922</v>
      </c>
      <c r="W166" s="1223">
        <f>V166+P166*$AD$9</f>
        <v>12.432334267515921</v>
      </c>
      <c r="X166" s="1267">
        <f>V166+(Q166*$AD$9)</f>
        <v>17.160574267515923</v>
      </c>
      <c r="Y166" s="1162">
        <f>((H166*(1-$Y$2)+O166+$Y$3)*G166*$S$6)*$AD$9</f>
        <v>11.850656876433119</v>
      </c>
      <c r="Z166" s="1222">
        <f>Y166+P166*$AD$9</f>
        <v>13.395056876433118</v>
      </c>
      <c r="AA166" s="1244">
        <f>Y166+(Q166*$AD$9)</f>
        <v>18.12329687643312</v>
      </c>
      <c r="AB166" s="962">
        <f t="shared" si="59"/>
        <v>825.19080764331193</v>
      </c>
    </row>
    <row r="167" spans="1:28" s="1035" customFormat="1" ht="16.5" customHeight="1" thickBot="1">
      <c r="A167" s="1262">
        <v>288</v>
      </c>
      <c r="B167" s="961">
        <v>50</v>
      </c>
      <c r="C167" s="1156" t="s">
        <v>13911</v>
      </c>
      <c r="D167" s="980">
        <v>25</v>
      </c>
      <c r="E167" s="1156" t="s">
        <v>13911</v>
      </c>
      <c r="F167" s="1248">
        <v>3</v>
      </c>
      <c r="G167" s="958">
        <f t="shared" si="54"/>
        <v>3.3631750318471334</v>
      </c>
      <c r="H167" s="1236">
        <v>1</v>
      </c>
      <c r="I167" s="1235" t="str">
        <f t="shared" si="51"/>
        <v>50253</v>
      </c>
      <c r="J167" s="1196">
        <v>2.12</v>
      </c>
      <c r="K167" s="1196">
        <v>1.2000000000000002</v>
      </c>
      <c r="L167" s="1228">
        <v>2.82</v>
      </c>
      <c r="M167" s="1228">
        <f t="shared" si="52"/>
        <v>4.0199999999999996</v>
      </c>
      <c r="N167" s="1228">
        <v>0.4</v>
      </c>
      <c r="O167" s="1228">
        <f t="shared" si="53"/>
        <v>4.42</v>
      </c>
      <c r="P167" s="1227">
        <v>1.9126800000000004</v>
      </c>
      <c r="Q167" s="1220">
        <v>10.157400000000003</v>
      </c>
      <c r="R167" s="1226"/>
      <c r="S167" s="1146">
        <f t="shared" si="55"/>
        <v>8.7442550828025478</v>
      </c>
      <c r="T167" s="1266">
        <f t="shared" si="56"/>
        <v>10.656935082802548</v>
      </c>
      <c r="U167" s="1246">
        <f t="shared" si="57"/>
        <v>18.901655082802549</v>
      </c>
      <c r="V167" s="1143">
        <f>((H167*(1-$V$2)+M167+$V$3)*G167*$S$6)*$AD$9</f>
        <v>15.134287643312101</v>
      </c>
      <c r="W167" s="1240">
        <f>V167+P167*$AD$9</f>
        <v>17.046967643312101</v>
      </c>
      <c r="X167" s="1265">
        <f>V167+(Q167*$AD$9)</f>
        <v>25.291687643312102</v>
      </c>
      <c r="Y167" s="1140"/>
      <c r="Z167" s="1239"/>
      <c r="AA167" s="1272"/>
      <c r="AB167" s="944">
        <f t="shared" si="59"/>
        <v>968.59440917197446</v>
      </c>
    </row>
    <row r="168" spans="1:28" s="1035" customFormat="1" ht="16.5" customHeight="1">
      <c r="A168" s="1245">
        <v>432</v>
      </c>
      <c r="B168" s="972">
        <v>50</v>
      </c>
      <c r="C168" s="1170" t="s">
        <v>13911</v>
      </c>
      <c r="D168" s="996">
        <v>30</v>
      </c>
      <c r="E168" s="1170" t="s">
        <v>13911</v>
      </c>
      <c r="F168" s="1276">
        <v>1.2</v>
      </c>
      <c r="G168" s="969">
        <f t="shared" si="54"/>
        <v>1.4950506802547767</v>
      </c>
      <c r="H168" s="1236">
        <v>1</v>
      </c>
      <c r="I168" s="1235" t="str">
        <f t="shared" si="51"/>
        <v>50301,2</v>
      </c>
      <c r="J168" s="1196">
        <v>2.4899999999999998</v>
      </c>
      <c r="K168" s="1196">
        <v>1.2000000000000002</v>
      </c>
      <c r="L168" s="1228">
        <v>3.29</v>
      </c>
      <c r="M168" s="1228">
        <f t="shared" si="52"/>
        <v>4.49</v>
      </c>
      <c r="N168" s="1228">
        <v>0.4</v>
      </c>
      <c r="O168" s="1228">
        <f t="shared" si="53"/>
        <v>4.8900000000000006</v>
      </c>
      <c r="P168" s="1227">
        <v>1.5087600000000003</v>
      </c>
      <c r="Q168" s="1220">
        <v>4.8113999999999999</v>
      </c>
      <c r="R168" s="1226"/>
      <c r="S168" s="1168">
        <f t="shared" si="55"/>
        <v>4.4403005203566863</v>
      </c>
      <c r="T168" s="1268">
        <f t="shared" si="56"/>
        <v>5.9490605203566869</v>
      </c>
      <c r="U168" s="1249">
        <f t="shared" si="57"/>
        <v>9.2517005203566853</v>
      </c>
      <c r="V168" s="1165"/>
      <c r="W168" s="1223"/>
      <c r="X168" s="1267"/>
      <c r="Y168" s="1162"/>
      <c r="Z168" s="1222"/>
      <c r="AA168" s="1244"/>
      <c r="AB168" s="962">
        <f t="shared" si="59"/>
        <v>645.86189387006357</v>
      </c>
    </row>
    <row r="169" spans="1:28" s="1035" customFormat="1" ht="16.5" customHeight="1">
      <c r="A169" s="1245">
        <v>432</v>
      </c>
      <c r="B169" s="972">
        <v>50</v>
      </c>
      <c r="C169" s="1170" t="s">
        <v>13911</v>
      </c>
      <c r="D169" s="996">
        <v>30</v>
      </c>
      <c r="E169" s="1170" t="s">
        <v>13911</v>
      </c>
      <c r="F169" s="1276">
        <v>1.5</v>
      </c>
      <c r="G169" s="969">
        <f t="shared" si="54"/>
        <v>1.8575453503184711</v>
      </c>
      <c r="H169" s="1236">
        <v>1</v>
      </c>
      <c r="I169" s="1235" t="str">
        <f t="shared" si="51"/>
        <v>50301,5</v>
      </c>
      <c r="J169" s="1196">
        <v>2.4000000000000004</v>
      </c>
      <c r="K169" s="1196">
        <v>1.2000000000000002</v>
      </c>
      <c r="L169" s="1228">
        <v>3.2</v>
      </c>
      <c r="M169" s="1228">
        <f t="shared" si="52"/>
        <v>4.4000000000000004</v>
      </c>
      <c r="N169" s="1228">
        <v>0.4</v>
      </c>
      <c r="O169" s="1228">
        <f t="shared" si="53"/>
        <v>4.8000000000000007</v>
      </c>
      <c r="P169" s="1227">
        <v>1.5087600000000003</v>
      </c>
      <c r="Q169" s="1220">
        <v>4.8113999999999999</v>
      </c>
      <c r="R169" s="1226"/>
      <c r="S169" s="1168">
        <f t="shared" si="55"/>
        <v>5.3497306089171976</v>
      </c>
      <c r="T169" s="1268">
        <f t="shared" si="56"/>
        <v>6.8584906089171982</v>
      </c>
      <c r="U169" s="1249">
        <f t="shared" si="57"/>
        <v>10.161130608917198</v>
      </c>
      <c r="V169" s="1165">
        <f t="shared" ref="V169:V175" si="60">((H169*(1-$V$2)+M169+$V$3)*G169*$S$6)*$AD$9</f>
        <v>9.0648213095541408</v>
      </c>
      <c r="W169" s="1223">
        <f>V169+P169*$AD$9</f>
        <v>10.573581309554141</v>
      </c>
      <c r="X169" s="1267">
        <f>V169+(Q169*$AD$9)</f>
        <v>13.87622130955414</v>
      </c>
      <c r="Y169" s="1162"/>
      <c r="Z169" s="1222"/>
      <c r="AA169" s="1244"/>
      <c r="AB169" s="962">
        <f t="shared" si="59"/>
        <v>802.45959133757947</v>
      </c>
    </row>
    <row r="170" spans="1:28" s="1035" customFormat="1" ht="16.5" customHeight="1">
      <c r="A170" s="1245">
        <v>360</v>
      </c>
      <c r="B170" s="972">
        <v>50</v>
      </c>
      <c r="C170" s="1170" t="s">
        <v>13911</v>
      </c>
      <c r="D170" s="996">
        <v>30</v>
      </c>
      <c r="E170" s="1170" t="s">
        <v>13911</v>
      </c>
      <c r="F170" s="1229">
        <v>2</v>
      </c>
      <c r="G170" s="969">
        <f t="shared" si="54"/>
        <v>2.4516871337579618</v>
      </c>
      <c r="H170" s="1236">
        <v>1</v>
      </c>
      <c r="I170" s="1235" t="str">
        <f t="shared" si="51"/>
        <v>50302</v>
      </c>
      <c r="J170" s="1196">
        <v>2.13</v>
      </c>
      <c r="K170" s="1196">
        <v>1.47</v>
      </c>
      <c r="L170" s="1228">
        <v>2.7800000000000002</v>
      </c>
      <c r="M170" s="1228">
        <f t="shared" si="52"/>
        <v>4.25</v>
      </c>
      <c r="N170" s="1228">
        <v>0.4</v>
      </c>
      <c r="O170" s="1228">
        <f t="shared" si="53"/>
        <v>4.6500000000000004</v>
      </c>
      <c r="P170" s="1227">
        <v>1.6513200000000003</v>
      </c>
      <c r="Q170" s="1220">
        <v>6.6884400000000008</v>
      </c>
      <c r="R170" s="1226"/>
      <c r="S170" s="1168">
        <f t="shared" si="55"/>
        <v>6.3989034191082803</v>
      </c>
      <c r="T170" s="1268">
        <f t="shared" si="56"/>
        <v>8.0502234191082813</v>
      </c>
      <c r="U170" s="1249">
        <f t="shared" si="57"/>
        <v>13.087343419108281</v>
      </c>
      <c r="V170" s="1165">
        <f t="shared" si="60"/>
        <v>11.59648014267516</v>
      </c>
      <c r="W170" s="1223">
        <f>V170+P170*$AD$9</f>
        <v>13.24780014267516</v>
      </c>
      <c r="X170" s="1267">
        <f>V170+(Q170*$AD$9)</f>
        <v>18.284920142675162</v>
      </c>
      <c r="Y170" s="1162">
        <f>((H170*(1-$Y$2)+O170+$Y$3)*G170*$S$6)*$AD$9</f>
        <v>12.626188738853504</v>
      </c>
      <c r="Z170" s="1222">
        <f>Y170+P170*$AD$9</f>
        <v>14.277508738853504</v>
      </c>
      <c r="AA170" s="1244">
        <f>Y170+(Q170*$AD$9)</f>
        <v>19.314628738853504</v>
      </c>
      <c r="AB170" s="962">
        <f t="shared" si="59"/>
        <v>882.60736815286623</v>
      </c>
    </row>
    <row r="171" spans="1:28" s="1035" customFormat="1" ht="16.5" customHeight="1" thickBot="1">
      <c r="A171" s="1245">
        <v>288</v>
      </c>
      <c r="B171" s="972">
        <v>50</v>
      </c>
      <c r="C171" s="1170" t="s">
        <v>13911</v>
      </c>
      <c r="D171" s="996">
        <v>30</v>
      </c>
      <c r="E171" s="1170" t="s">
        <v>13911</v>
      </c>
      <c r="F171" s="1229">
        <v>3</v>
      </c>
      <c r="G171" s="969">
        <f t="shared" si="54"/>
        <v>3.6024107006369421</v>
      </c>
      <c r="H171" s="1236">
        <v>1</v>
      </c>
      <c r="I171" s="1235" t="str">
        <f t="shared" si="51"/>
        <v>50303</v>
      </c>
      <c r="J171" s="1196">
        <v>2.0999999999999996</v>
      </c>
      <c r="K171" s="1196">
        <v>1.2000000000000002</v>
      </c>
      <c r="L171" s="1228">
        <v>2.8000000000000003</v>
      </c>
      <c r="M171" s="1228">
        <f t="shared" si="52"/>
        <v>4</v>
      </c>
      <c r="N171" s="1228">
        <v>0.4</v>
      </c>
      <c r="O171" s="1228">
        <f t="shared" si="53"/>
        <v>4.4000000000000004</v>
      </c>
      <c r="P171" s="1227">
        <v>2.0433600000000003</v>
      </c>
      <c r="Q171" s="1220">
        <v>10.834560000000002</v>
      </c>
      <c r="R171" s="1226"/>
      <c r="S171" s="1168">
        <f t="shared" si="55"/>
        <v>9.2942196076433099</v>
      </c>
      <c r="T171" s="1266">
        <f t="shared" si="56"/>
        <v>11.33757960764331</v>
      </c>
      <c r="U171" s="1246">
        <f t="shared" si="57"/>
        <v>20.12877960764331</v>
      </c>
      <c r="V171" s="1165">
        <f t="shared" si="60"/>
        <v>16.138799938853502</v>
      </c>
      <c r="W171" s="1223">
        <f>V171+P171*$AD$9</f>
        <v>18.182159938853502</v>
      </c>
      <c r="X171" s="1267">
        <f>V171+(Q171*$AD$9)</f>
        <v>26.973359938853505</v>
      </c>
      <c r="Y171" s="1162">
        <f>((H171*(1-$Y$2)+O171+$Y$3)*G171*$S$6)*$AD$9</f>
        <v>17.651812433121016</v>
      </c>
      <c r="Z171" s="1222">
        <f>Y171+P171*$AD$9</f>
        <v>19.695172433121016</v>
      </c>
      <c r="AA171" s="1244">
        <f>Y171+(Q171*$AD$9)</f>
        <v>28.486372433121019</v>
      </c>
      <c r="AB171" s="944">
        <f t="shared" si="59"/>
        <v>1037.4942817834394</v>
      </c>
    </row>
    <row r="172" spans="1:28" s="1035" customFormat="1" ht="16.5" customHeight="1">
      <c r="A172" s="1238">
        <v>324</v>
      </c>
      <c r="B172" s="974">
        <v>50</v>
      </c>
      <c r="C172" s="1191" t="s">
        <v>13911</v>
      </c>
      <c r="D172" s="992">
        <v>40</v>
      </c>
      <c r="E172" s="1191" t="s">
        <v>13911</v>
      </c>
      <c r="F172" s="1277">
        <v>1.5</v>
      </c>
      <c r="G172" s="989">
        <f t="shared" si="54"/>
        <v>2.0967810191082799</v>
      </c>
      <c r="H172" s="1236">
        <v>1</v>
      </c>
      <c r="I172" s="1235" t="str">
        <f t="shared" ref="I172:I207" si="61">CONCATENATE(B172,D172,F172)</f>
        <v>50401,5</v>
      </c>
      <c r="J172" s="1196">
        <v>2.4500000000000002</v>
      </c>
      <c r="K172" s="1196">
        <v>1.2</v>
      </c>
      <c r="L172" s="1228">
        <v>3.25</v>
      </c>
      <c r="M172" s="1228">
        <f t="shared" ref="M172:M203" si="62">K172+L172</f>
        <v>4.45</v>
      </c>
      <c r="N172" s="1228">
        <v>0.4</v>
      </c>
      <c r="O172" s="1228">
        <f t="shared" ref="O172:O203" si="63">M172+N172</f>
        <v>4.8500000000000005</v>
      </c>
      <c r="P172" s="1227">
        <v>1.84</v>
      </c>
      <c r="Q172" s="1220">
        <v>7.53</v>
      </c>
      <c r="R172" s="1226"/>
      <c r="S172" s="1183">
        <f t="shared" si="55"/>
        <v>6.1435683859872601</v>
      </c>
      <c r="T172" s="1271">
        <f t="shared" si="56"/>
        <v>7.9835683859872599</v>
      </c>
      <c r="U172" s="1233">
        <f t="shared" si="57"/>
        <v>13.673568385987259</v>
      </c>
      <c r="V172" s="1180">
        <f t="shared" si="60"/>
        <v>10.337130424203819</v>
      </c>
      <c r="W172" s="1232"/>
      <c r="X172" s="1269"/>
      <c r="Y172" s="1177"/>
      <c r="Z172" s="1231"/>
      <c r="AA172" s="1273"/>
      <c r="AB172" s="981">
        <f t="shared" si="59"/>
        <v>679.35705019108264</v>
      </c>
    </row>
    <row r="173" spans="1:28" s="1035" customFormat="1" ht="16.5" customHeight="1">
      <c r="A173" s="1230">
        <v>324</v>
      </c>
      <c r="B173" s="972">
        <v>50</v>
      </c>
      <c r="C173" s="1170" t="s">
        <v>13911</v>
      </c>
      <c r="D173" s="996">
        <v>40</v>
      </c>
      <c r="E173" s="1170" t="s">
        <v>13911</v>
      </c>
      <c r="F173" s="1229">
        <v>2</v>
      </c>
      <c r="G173" s="969">
        <f t="shared" si="54"/>
        <v>2.7706680254777067</v>
      </c>
      <c r="H173" s="1236">
        <v>1</v>
      </c>
      <c r="I173" s="1235" t="str">
        <f t="shared" si="61"/>
        <v>50402</v>
      </c>
      <c r="J173" s="1196">
        <v>2.13</v>
      </c>
      <c r="K173" s="1196">
        <v>1.47</v>
      </c>
      <c r="L173" s="1228">
        <v>2.7800000000000002</v>
      </c>
      <c r="M173" s="1228">
        <f t="shared" si="62"/>
        <v>4.25</v>
      </c>
      <c r="N173" s="1228">
        <v>0.4</v>
      </c>
      <c r="O173" s="1228">
        <f t="shared" si="63"/>
        <v>4.6500000000000004</v>
      </c>
      <c r="P173" s="1227">
        <v>1.8414000000000004</v>
      </c>
      <c r="Q173" s="1220">
        <v>7.5319200000000004</v>
      </c>
      <c r="R173" s="1226"/>
      <c r="S173" s="1168">
        <f t="shared" si="55"/>
        <v>7.2314435464968145</v>
      </c>
      <c r="T173" s="1270">
        <f t="shared" si="56"/>
        <v>9.0728435464968147</v>
      </c>
      <c r="U173" s="1224">
        <f t="shared" si="57"/>
        <v>14.763363546496816</v>
      </c>
      <c r="V173" s="1165">
        <f t="shared" si="60"/>
        <v>13.105259760509554</v>
      </c>
      <c r="W173" s="1223">
        <f>V173+P173*$AD$9</f>
        <v>14.946659760509554</v>
      </c>
      <c r="X173" s="1267">
        <f>V173+(Q173*$AD$9)</f>
        <v>20.637179760509554</v>
      </c>
      <c r="Y173" s="1162"/>
      <c r="Z173" s="1222"/>
      <c r="AA173" s="1244"/>
      <c r="AB173" s="962">
        <f t="shared" si="59"/>
        <v>897.69644025477703</v>
      </c>
    </row>
    <row r="174" spans="1:28" s="1035" customFormat="1" ht="16.5" customHeight="1" thickBot="1">
      <c r="A174" s="1262">
        <v>210</v>
      </c>
      <c r="B174" s="961">
        <v>50</v>
      </c>
      <c r="C174" s="1156" t="s">
        <v>13911</v>
      </c>
      <c r="D174" s="980">
        <v>40</v>
      </c>
      <c r="E174" s="1156" t="s">
        <v>13911</v>
      </c>
      <c r="F174" s="1248">
        <v>3</v>
      </c>
      <c r="G174" s="958">
        <f t="shared" ref="G174:G205" si="64">(((B174*2+D174*2)/3.14)-F174)*F174*0.02504</f>
        <v>4.0808820382165596</v>
      </c>
      <c r="H174" s="1236">
        <v>1</v>
      </c>
      <c r="I174" s="1235" t="str">
        <f t="shared" si="61"/>
        <v>50403</v>
      </c>
      <c r="J174" s="1196">
        <v>2.09</v>
      </c>
      <c r="K174" s="1196">
        <v>1.2000000000000002</v>
      </c>
      <c r="L174" s="1228">
        <v>2.79</v>
      </c>
      <c r="M174" s="1228">
        <f t="shared" si="62"/>
        <v>3.99</v>
      </c>
      <c r="N174" s="1228">
        <v>0.4</v>
      </c>
      <c r="O174" s="1228">
        <f t="shared" si="63"/>
        <v>4.3900000000000006</v>
      </c>
      <c r="P174" s="1227">
        <v>2.2928400000000004</v>
      </c>
      <c r="Q174" s="1220">
        <v>12.188880000000001</v>
      </c>
      <c r="R174" s="1226"/>
      <c r="S174" s="1146">
        <f t="shared" ref="S174:S207" si="65">((H174*(1-$S$2)+J174+$S$3)*G174*$S$6)*$AD$9</f>
        <v>10.487866838216558</v>
      </c>
      <c r="T174" s="1275">
        <f t="shared" ref="T174:T205" si="66">S174+(P174*$AD$9)</f>
        <v>12.780706838216558</v>
      </c>
      <c r="U174" s="1241">
        <f t="shared" ref="U174:U207" si="67">S174+(Q174*$AD$9)</f>
        <v>22.676746838216559</v>
      </c>
      <c r="V174" s="1143">
        <f t="shared" si="60"/>
        <v>18.241542710828025</v>
      </c>
      <c r="W174" s="1240">
        <f>V174+P174*$AD$9</f>
        <v>20.534382710828027</v>
      </c>
      <c r="X174" s="1265">
        <f>V174+(Q174*$AD$9)</f>
        <v>30.430422710828026</v>
      </c>
      <c r="Y174" s="1140"/>
      <c r="Z174" s="1239"/>
      <c r="AA174" s="1272"/>
      <c r="AB174" s="944">
        <f t="shared" si="59"/>
        <v>856.98522802547757</v>
      </c>
    </row>
    <row r="175" spans="1:28" s="1035" customFormat="1" ht="16.5" customHeight="1" thickBot="1">
      <c r="A175" s="1253">
        <v>456</v>
      </c>
      <c r="B175" s="961">
        <v>60</v>
      </c>
      <c r="C175" s="1156" t="s">
        <v>13911</v>
      </c>
      <c r="D175" s="980">
        <v>10</v>
      </c>
      <c r="E175" s="1156" t="s">
        <v>13911</v>
      </c>
      <c r="F175" s="1284">
        <v>1.5</v>
      </c>
      <c r="G175" s="958">
        <f t="shared" si="64"/>
        <v>1.6183096815286622</v>
      </c>
      <c r="H175" s="1236">
        <v>1</v>
      </c>
      <c r="I175" s="1235" t="str">
        <f t="shared" si="61"/>
        <v>60101,5</v>
      </c>
      <c r="J175" s="1196">
        <v>2.4900000000000002</v>
      </c>
      <c r="K175" s="1196">
        <v>1.2000000000000002</v>
      </c>
      <c r="L175" s="1228">
        <v>3.4400000000000004</v>
      </c>
      <c r="M175" s="1228">
        <f t="shared" si="62"/>
        <v>4.6400000000000006</v>
      </c>
      <c r="N175" s="1228">
        <v>0.4</v>
      </c>
      <c r="O175" s="1228">
        <f t="shared" si="63"/>
        <v>5.0400000000000009</v>
      </c>
      <c r="P175" s="1227">
        <v>1.3186800000000003</v>
      </c>
      <c r="Q175" s="1220">
        <v>3.6115200000000005</v>
      </c>
      <c r="R175" s="1226"/>
      <c r="S175" s="1146">
        <f t="shared" si="65"/>
        <v>4.806379754140127</v>
      </c>
      <c r="T175" s="1266">
        <f t="shared" si="66"/>
        <v>6.1250597541401275</v>
      </c>
      <c r="U175" s="1241">
        <f t="shared" si="67"/>
        <v>8.4178997541401266</v>
      </c>
      <c r="V175" s="1143">
        <f t="shared" si="60"/>
        <v>8.2857455694267514</v>
      </c>
      <c r="W175" s="1240">
        <f>V175+P175*$AD$9</f>
        <v>9.604425569426752</v>
      </c>
      <c r="X175" s="1265"/>
      <c r="Y175" s="1140"/>
      <c r="Z175" s="1239"/>
      <c r="AA175" s="1272"/>
      <c r="AB175" s="1004">
        <f t="shared" si="59"/>
        <v>737.94921477706998</v>
      </c>
    </row>
    <row r="176" spans="1:28" s="1035" customFormat="1" ht="16.5" customHeight="1">
      <c r="A176" s="1245">
        <v>420</v>
      </c>
      <c r="B176" s="972">
        <v>60</v>
      </c>
      <c r="C176" s="1170" t="s">
        <v>13911</v>
      </c>
      <c r="D176" s="996">
        <v>20</v>
      </c>
      <c r="E176" s="1170" t="s">
        <v>13911</v>
      </c>
      <c r="F176" s="1276">
        <v>1.2</v>
      </c>
      <c r="G176" s="969">
        <f t="shared" si="64"/>
        <v>1.4950506802547767</v>
      </c>
      <c r="H176" s="1236">
        <v>1</v>
      </c>
      <c r="I176" s="1235" t="str">
        <f t="shared" si="61"/>
        <v>60201,2</v>
      </c>
      <c r="J176" s="1196">
        <v>2.5400000000000005</v>
      </c>
      <c r="K176" s="1196">
        <v>1.2000000000000002</v>
      </c>
      <c r="L176" s="1228">
        <v>3.3400000000000003</v>
      </c>
      <c r="M176" s="1228">
        <f t="shared" si="62"/>
        <v>4.5400000000000009</v>
      </c>
      <c r="N176" s="1228">
        <v>0.4</v>
      </c>
      <c r="O176" s="1228">
        <f t="shared" si="63"/>
        <v>4.9400000000000013</v>
      </c>
      <c r="P176" s="1227">
        <v>1.5087600000000003</v>
      </c>
      <c r="Q176" s="1220">
        <v>4.8113999999999999</v>
      </c>
      <c r="R176" s="1226"/>
      <c r="S176" s="1168">
        <f t="shared" si="65"/>
        <v>4.5150530543694263</v>
      </c>
      <c r="T176" s="1268">
        <f t="shared" si="66"/>
        <v>6.0238130543694268</v>
      </c>
      <c r="U176" s="1249">
        <f t="shared" si="67"/>
        <v>9.3264530543694271</v>
      </c>
      <c r="V176" s="1165"/>
      <c r="W176" s="1223"/>
      <c r="X176" s="1267"/>
      <c r="Y176" s="1162"/>
      <c r="Z176" s="1222"/>
      <c r="AA176" s="1244"/>
      <c r="AB176" s="981">
        <f t="shared" si="59"/>
        <v>627.92128570700618</v>
      </c>
    </row>
    <row r="177" spans="1:28" s="1035" customFormat="1" ht="16.5" customHeight="1">
      <c r="A177" s="1245">
        <v>420</v>
      </c>
      <c r="B177" s="972">
        <v>60</v>
      </c>
      <c r="C177" s="1170" t="s">
        <v>13911</v>
      </c>
      <c r="D177" s="996">
        <v>20</v>
      </c>
      <c r="E177" s="1170" t="s">
        <v>13911</v>
      </c>
      <c r="F177" s="1276">
        <v>1.5</v>
      </c>
      <c r="G177" s="969">
        <f t="shared" si="64"/>
        <v>1.8575453503184711</v>
      </c>
      <c r="H177" s="1236">
        <v>1</v>
      </c>
      <c r="I177" s="1235" t="str">
        <f t="shared" si="61"/>
        <v>60201,5</v>
      </c>
      <c r="J177" s="1196">
        <v>2.4000000000000004</v>
      </c>
      <c r="K177" s="1196">
        <v>1.2000000000000002</v>
      </c>
      <c r="L177" s="1228">
        <v>3.2</v>
      </c>
      <c r="M177" s="1228">
        <f t="shared" si="62"/>
        <v>4.4000000000000004</v>
      </c>
      <c r="N177" s="1228">
        <v>0.4</v>
      </c>
      <c r="O177" s="1228">
        <f t="shared" si="63"/>
        <v>4.8000000000000007</v>
      </c>
      <c r="P177" s="1227">
        <v>1.5087600000000003</v>
      </c>
      <c r="Q177" s="1220">
        <v>4.8113999999999999</v>
      </c>
      <c r="R177" s="1226"/>
      <c r="S177" s="1168">
        <f t="shared" si="65"/>
        <v>5.3497306089171976</v>
      </c>
      <c r="T177" s="1268">
        <f t="shared" si="66"/>
        <v>6.8584906089171982</v>
      </c>
      <c r="U177" s="1249">
        <f t="shared" si="67"/>
        <v>10.161130608917198</v>
      </c>
      <c r="V177" s="1165">
        <f>((H177*(1-$V$2)+M177+$V$3)*G177*$S$6)*$AD$9</f>
        <v>9.0648213095541408</v>
      </c>
      <c r="W177" s="1223">
        <f>V177+P177*$AD$9</f>
        <v>10.573581309554141</v>
      </c>
      <c r="X177" s="1267">
        <f>V177+(Q177*$AD$9)</f>
        <v>13.87622130955414</v>
      </c>
      <c r="Y177" s="1162"/>
      <c r="Z177" s="1222"/>
      <c r="AA177" s="1244"/>
      <c r="AB177" s="962">
        <f t="shared" si="59"/>
        <v>780.16904713375789</v>
      </c>
    </row>
    <row r="178" spans="1:28" s="1035" customFormat="1" ht="16.5" customHeight="1">
      <c r="A178" s="1245">
        <v>360</v>
      </c>
      <c r="B178" s="972">
        <v>60</v>
      </c>
      <c r="C178" s="1170" t="s">
        <v>13911</v>
      </c>
      <c r="D178" s="996">
        <v>20</v>
      </c>
      <c r="E178" s="1170" t="s">
        <v>13911</v>
      </c>
      <c r="F178" s="1229">
        <v>2</v>
      </c>
      <c r="G178" s="969">
        <f t="shared" si="64"/>
        <v>2.4516871337579618</v>
      </c>
      <c r="H178" s="1236">
        <v>1</v>
      </c>
      <c r="I178" s="1235" t="str">
        <f t="shared" si="61"/>
        <v>60202</v>
      </c>
      <c r="J178" s="1196">
        <v>2.13</v>
      </c>
      <c r="K178" s="1196">
        <v>1.47</v>
      </c>
      <c r="L178" s="1228">
        <v>2.7800000000000002</v>
      </c>
      <c r="M178" s="1228">
        <f t="shared" si="62"/>
        <v>4.25</v>
      </c>
      <c r="N178" s="1228">
        <v>0.4</v>
      </c>
      <c r="O178" s="1228">
        <f t="shared" si="63"/>
        <v>4.6500000000000004</v>
      </c>
      <c r="P178" s="1227">
        <v>1.6513200000000003</v>
      </c>
      <c r="Q178" s="1220">
        <v>6.6884400000000008</v>
      </c>
      <c r="R178" s="1226"/>
      <c r="S178" s="1168">
        <f t="shared" si="65"/>
        <v>6.3989034191082803</v>
      </c>
      <c r="T178" s="1268">
        <f t="shared" si="66"/>
        <v>8.0502234191082813</v>
      </c>
      <c r="U178" s="1249">
        <f t="shared" si="67"/>
        <v>13.087343419108281</v>
      </c>
      <c r="V178" s="1165">
        <f>((H178*(1-$V$2)+M178+$V$3)*G178*$S$6)*$AD$9</f>
        <v>11.59648014267516</v>
      </c>
      <c r="W178" s="1223">
        <f>V178+P178*$AD$9</f>
        <v>13.24780014267516</v>
      </c>
      <c r="X178" s="1267">
        <f>V178+(Q178*$AD$9)</f>
        <v>18.284920142675162</v>
      </c>
      <c r="Y178" s="1162"/>
      <c r="Z178" s="1222"/>
      <c r="AA178" s="1244"/>
      <c r="AB178" s="962">
        <f t="shared" si="59"/>
        <v>882.60736815286623</v>
      </c>
    </row>
    <row r="179" spans="1:28" s="1035" customFormat="1" ht="16.5" customHeight="1" thickBot="1">
      <c r="A179" s="1035">
        <v>240</v>
      </c>
      <c r="B179" s="972">
        <v>60</v>
      </c>
      <c r="C179" s="1170" t="s">
        <v>13911</v>
      </c>
      <c r="D179" s="996">
        <v>20</v>
      </c>
      <c r="E179" s="1170" t="s">
        <v>13911</v>
      </c>
      <c r="F179" s="1229">
        <v>3</v>
      </c>
      <c r="G179" s="969">
        <f t="shared" si="64"/>
        <v>3.6024107006369421</v>
      </c>
      <c r="H179" s="1236">
        <v>1</v>
      </c>
      <c r="I179" s="1235" t="str">
        <f t="shared" si="61"/>
        <v>60203</v>
      </c>
      <c r="J179" s="1196">
        <v>2.0999999999999996</v>
      </c>
      <c r="K179" s="1196">
        <v>1.2000000000000002</v>
      </c>
      <c r="L179" s="1228">
        <v>2.8000000000000003</v>
      </c>
      <c r="M179" s="1228">
        <f t="shared" si="62"/>
        <v>4</v>
      </c>
      <c r="N179" s="1228">
        <v>0.4</v>
      </c>
      <c r="O179" s="1228">
        <f t="shared" si="63"/>
        <v>4.4000000000000004</v>
      </c>
      <c r="P179" s="1227">
        <v>2.0433600000000003</v>
      </c>
      <c r="Q179" s="1220">
        <v>10.834560000000002</v>
      </c>
      <c r="R179" s="1226"/>
      <c r="S179" s="1168">
        <f t="shared" si="65"/>
        <v>9.2942196076433099</v>
      </c>
      <c r="T179" s="1283">
        <f t="shared" si="66"/>
        <v>11.33757960764331</v>
      </c>
      <c r="U179" s="1249">
        <f t="shared" si="67"/>
        <v>20.12877960764331</v>
      </c>
      <c r="V179" s="1165"/>
      <c r="W179" s="1223"/>
      <c r="X179" s="1267"/>
      <c r="Y179" s="1162"/>
      <c r="Z179" s="1222"/>
      <c r="AA179" s="1244"/>
      <c r="AB179" s="962">
        <f t="shared" si="59"/>
        <v>864.57856815286607</v>
      </c>
    </row>
    <row r="180" spans="1:28" s="1035" customFormat="1" ht="16.5" customHeight="1">
      <c r="A180" s="1238">
        <v>396</v>
      </c>
      <c r="B180" s="974">
        <v>60</v>
      </c>
      <c r="C180" s="1191" t="s">
        <v>13911</v>
      </c>
      <c r="D180" s="992">
        <v>30</v>
      </c>
      <c r="E180" s="1191" t="s">
        <v>13911</v>
      </c>
      <c r="F180" s="1277">
        <v>1.2</v>
      </c>
      <c r="G180" s="989">
        <f t="shared" si="64"/>
        <v>1.6864392152866239</v>
      </c>
      <c r="H180" s="1236">
        <v>1</v>
      </c>
      <c r="I180" s="1235" t="str">
        <f t="shared" si="61"/>
        <v>60301,2</v>
      </c>
      <c r="J180" s="1196">
        <v>2.5400000000000005</v>
      </c>
      <c r="K180" s="1196">
        <v>1.2000000000000002</v>
      </c>
      <c r="L180" s="1228">
        <v>3.3400000000000003</v>
      </c>
      <c r="M180" s="1228">
        <f t="shared" si="62"/>
        <v>4.5400000000000009</v>
      </c>
      <c r="N180" s="1228">
        <v>0.4</v>
      </c>
      <c r="O180" s="1228">
        <f t="shared" si="63"/>
        <v>4.9400000000000013</v>
      </c>
      <c r="P180" s="1227">
        <v>1.6988400000000001</v>
      </c>
      <c r="Q180" s="1220">
        <v>5.4172800000000008</v>
      </c>
      <c r="R180" s="1226"/>
      <c r="S180" s="1183">
        <f t="shared" si="65"/>
        <v>5.0930464301656047</v>
      </c>
      <c r="T180" s="1264">
        <f t="shared" si="66"/>
        <v>6.7918864301656043</v>
      </c>
      <c r="U180" s="1251">
        <f t="shared" si="67"/>
        <v>10.510326430165605</v>
      </c>
      <c r="V180" s="1180"/>
      <c r="W180" s="1232"/>
      <c r="X180" s="1269"/>
      <c r="Y180" s="1177"/>
      <c r="Z180" s="1231"/>
      <c r="AA180" s="1175"/>
      <c r="AB180" s="981">
        <f t="shared" si="59"/>
        <v>667.82992925350311</v>
      </c>
    </row>
    <row r="181" spans="1:28" s="1035" customFormat="1" ht="16.5" customHeight="1">
      <c r="A181" s="1230">
        <v>396</v>
      </c>
      <c r="B181" s="972">
        <v>60</v>
      </c>
      <c r="C181" s="1170" t="s">
        <v>13911</v>
      </c>
      <c r="D181" s="996">
        <v>30</v>
      </c>
      <c r="E181" s="1170" t="s">
        <v>13911</v>
      </c>
      <c r="F181" s="1276">
        <v>1.5</v>
      </c>
      <c r="G181" s="969">
        <f t="shared" si="64"/>
        <v>2.0967810191082799</v>
      </c>
      <c r="H181" s="1236">
        <v>1</v>
      </c>
      <c r="I181" s="1235" t="str">
        <f t="shared" si="61"/>
        <v>60301,5</v>
      </c>
      <c r="J181" s="1196">
        <v>2.39</v>
      </c>
      <c r="K181" s="1196">
        <v>1.2000000000000002</v>
      </c>
      <c r="L181" s="1228">
        <v>3.19</v>
      </c>
      <c r="M181" s="1228">
        <f t="shared" si="62"/>
        <v>4.3900000000000006</v>
      </c>
      <c r="N181" s="1228">
        <v>0.4</v>
      </c>
      <c r="O181" s="1228">
        <f t="shared" si="63"/>
        <v>4.7900000000000009</v>
      </c>
      <c r="P181" s="1227">
        <v>1.6869600000000002</v>
      </c>
      <c r="Q181" s="1220">
        <v>5.4172800000000008</v>
      </c>
      <c r="R181" s="1226"/>
      <c r="S181" s="1168">
        <f t="shared" si="65"/>
        <v>6.017761524840763</v>
      </c>
      <c r="T181" s="1268">
        <f t="shared" si="66"/>
        <v>7.704721524840763</v>
      </c>
      <c r="U181" s="1249">
        <f t="shared" si="67"/>
        <v>11.435041524840763</v>
      </c>
      <c r="V181" s="1165">
        <f t="shared" ref="V181:V190" si="68">((H181*(1-$V$2)+M181+$V$3)*G181*$S$6)*$AD$9</f>
        <v>10.211323563057325</v>
      </c>
      <c r="W181" s="1223">
        <f t="shared" ref="W181:W190" si="69">V181+P181*$AD$9</f>
        <v>11.898283563057326</v>
      </c>
      <c r="X181" s="1267">
        <f t="shared" ref="X181:X190" si="70">V181+(Q181*$AD$9)</f>
        <v>15.628603563057325</v>
      </c>
      <c r="Y181" s="1162"/>
      <c r="Z181" s="1222"/>
      <c r="AA181" s="1160"/>
      <c r="AB181" s="962">
        <f t="shared" si="59"/>
        <v>830.32528356687885</v>
      </c>
    </row>
    <row r="182" spans="1:28" s="1035" customFormat="1" ht="16.5" customHeight="1">
      <c r="A182" s="1230">
        <v>300</v>
      </c>
      <c r="B182" s="972">
        <v>60</v>
      </c>
      <c r="C182" s="1170" t="s">
        <v>13911</v>
      </c>
      <c r="D182" s="996">
        <v>30</v>
      </c>
      <c r="E182" s="1170" t="s">
        <v>13911</v>
      </c>
      <c r="F182" s="1229">
        <v>2</v>
      </c>
      <c r="G182" s="969">
        <f t="shared" si="64"/>
        <v>2.7706680254777067</v>
      </c>
      <c r="H182" s="1236">
        <v>1</v>
      </c>
      <c r="I182" s="1235" t="str">
        <f t="shared" si="61"/>
        <v>60302</v>
      </c>
      <c r="J182" s="1196">
        <v>2.12</v>
      </c>
      <c r="K182" s="1196">
        <v>1.47</v>
      </c>
      <c r="L182" s="1228">
        <v>2.7700000000000005</v>
      </c>
      <c r="M182" s="1228">
        <f t="shared" si="62"/>
        <v>4.24</v>
      </c>
      <c r="N182" s="1228">
        <v>0.4</v>
      </c>
      <c r="O182" s="1228">
        <f t="shared" si="63"/>
        <v>4.6400000000000006</v>
      </c>
      <c r="P182" s="1227">
        <v>1.8414000000000004</v>
      </c>
      <c r="Q182" s="1220">
        <v>7.5319200000000004</v>
      </c>
      <c r="R182" s="1226"/>
      <c r="S182" s="1168">
        <f t="shared" si="65"/>
        <v>7.2037368662420374</v>
      </c>
      <c r="T182" s="1268">
        <f t="shared" si="66"/>
        <v>9.0451368662420375</v>
      </c>
      <c r="U182" s="1249">
        <f t="shared" si="67"/>
        <v>14.735656866242039</v>
      </c>
      <c r="V182" s="1165">
        <f t="shared" si="68"/>
        <v>13.077553080254777</v>
      </c>
      <c r="W182" s="1223">
        <f t="shared" si="69"/>
        <v>14.918953080254777</v>
      </c>
      <c r="X182" s="1267">
        <f t="shared" si="70"/>
        <v>20.609473080254777</v>
      </c>
      <c r="Y182" s="1162">
        <f>((H182*(1-$Y$2)+O182+$Y$3)*G182*$S$6)*$AD$9</f>
        <v>14.241233650955413</v>
      </c>
      <c r="Z182" s="1222">
        <f>Y182+P182*$AD$9</f>
        <v>16.082633650955415</v>
      </c>
      <c r="AA182" s="1160">
        <f>Y182+(Q182*$AD$9)</f>
        <v>21.773153650955415</v>
      </c>
      <c r="AB182" s="962">
        <f t="shared" si="59"/>
        <v>831.20040764331202</v>
      </c>
    </row>
    <row r="183" spans="1:28" s="1035" customFormat="1" ht="16.5" customHeight="1">
      <c r="A183" s="1230">
        <v>240</v>
      </c>
      <c r="B183" s="972">
        <v>60</v>
      </c>
      <c r="C183" s="1170" t="s">
        <v>13911</v>
      </c>
      <c r="D183" s="996">
        <v>30</v>
      </c>
      <c r="E183" s="1170" t="s">
        <v>13911</v>
      </c>
      <c r="F183" s="1276">
        <v>2.5</v>
      </c>
      <c r="G183" s="969">
        <f t="shared" si="64"/>
        <v>3.4320350318471333</v>
      </c>
      <c r="H183" s="1236">
        <v>1</v>
      </c>
      <c r="I183" s="1235" t="str">
        <f t="shared" si="61"/>
        <v>60302,5</v>
      </c>
      <c r="J183" s="1196">
        <v>2.09</v>
      </c>
      <c r="K183" s="1196">
        <v>1.3</v>
      </c>
      <c r="L183" s="1228">
        <v>2.6900000000000004</v>
      </c>
      <c r="M183" s="1228">
        <f t="shared" si="62"/>
        <v>3.99</v>
      </c>
      <c r="N183" s="1228">
        <v>0.4</v>
      </c>
      <c r="O183" s="1228">
        <f t="shared" si="63"/>
        <v>4.3900000000000006</v>
      </c>
      <c r="P183" s="1227">
        <v>2.1027600000000004</v>
      </c>
      <c r="Q183" s="1220">
        <v>11.666160000000001</v>
      </c>
      <c r="R183" s="1226"/>
      <c r="S183" s="1168">
        <f t="shared" si="65"/>
        <v>8.8203300318471314</v>
      </c>
      <c r="T183" s="1268">
        <f t="shared" si="66"/>
        <v>10.923090031847131</v>
      </c>
      <c r="U183" s="1249">
        <f t="shared" si="67"/>
        <v>20.486490031847133</v>
      </c>
      <c r="V183" s="1165">
        <f t="shared" si="68"/>
        <v>15.341196592356688</v>
      </c>
      <c r="W183" s="1223">
        <f t="shared" si="69"/>
        <v>17.443956592356688</v>
      </c>
      <c r="X183" s="1267">
        <f t="shared" si="70"/>
        <v>27.00735659235669</v>
      </c>
      <c r="Y183" s="1162"/>
      <c r="Z183" s="1222"/>
      <c r="AA183" s="1160"/>
      <c r="AB183" s="962">
        <f t="shared" si="59"/>
        <v>823.68840764331196</v>
      </c>
    </row>
    <row r="184" spans="1:28" s="1035" customFormat="1" ht="16.5" customHeight="1" thickBot="1">
      <c r="A184" s="1262">
        <v>240</v>
      </c>
      <c r="B184" s="961">
        <v>60</v>
      </c>
      <c r="C184" s="1156" t="s">
        <v>13911</v>
      </c>
      <c r="D184" s="980">
        <v>30</v>
      </c>
      <c r="E184" s="1156" t="s">
        <v>13911</v>
      </c>
      <c r="F184" s="1248">
        <v>3</v>
      </c>
      <c r="G184" s="958">
        <f t="shared" si="64"/>
        <v>4.0808820382165596</v>
      </c>
      <c r="H184" s="1236">
        <v>1</v>
      </c>
      <c r="I184" s="1235" t="str">
        <f t="shared" si="61"/>
        <v>60303</v>
      </c>
      <c r="J184" s="1196">
        <v>2.09</v>
      </c>
      <c r="K184" s="1196">
        <v>1.2000000000000002</v>
      </c>
      <c r="L184" s="1228">
        <v>2.79</v>
      </c>
      <c r="M184" s="1228">
        <f t="shared" si="62"/>
        <v>3.99</v>
      </c>
      <c r="N184" s="1228">
        <v>0.4</v>
      </c>
      <c r="O184" s="1228">
        <f t="shared" si="63"/>
        <v>4.3900000000000006</v>
      </c>
      <c r="P184" s="1227">
        <v>2.2928400000000004</v>
      </c>
      <c r="Q184" s="1220">
        <v>12.188880000000001</v>
      </c>
      <c r="R184" s="1226"/>
      <c r="S184" s="1146">
        <f t="shared" si="65"/>
        <v>10.487866838216558</v>
      </c>
      <c r="T184" s="1266">
        <f t="shared" si="66"/>
        <v>12.780706838216558</v>
      </c>
      <c r="U184" s="1246">
        <f t="shared" si="67"/>
        <v>22.676746838216559</v>
      </c>
      <c r="V184" s="1143">
        <f t="shared" si="68"/>
        <v>18.241542710828025</v>
      </c>
      <c r="W184" s="1240">
        <f t="shared" si="69"/>
        <v>20.534382710828027</v>
      </c>
      <c r="X184" s="1265">
        <f t="shared" si="70"/>
        <v>30.430422710828026</v>
      </c>
      <c r="Y184" s="1140">
        <f>((H184*(1-$Y$2)+O184+$Y$3)*G184*$S$6)*$AD$9</f>
        <v>19.95551316687898</v>
      </c>
      <c r="Z184" s="1239">
        <f>Y184+P184*$AD$9</f>
        <v>22.248353166878982</v>
      </c>
      <c r="AA184" s="1138">
        <f>Y184+(Q184*$AD$9)</f>
        <v>32.144393166878984</v>
      </c>
      <c r="AB184" s="944">
        <f t="shared" si="59"/>
        <v>979.41168917197433</v>
      </c>
    </row>
    <row r="185" spans="1:28" s="1035" customFormat="1" ht="16.5" customHeight="1">
      <c r="A185" s="1245">
        <v>324</v>
      </c>
      <c r="B185" s="972">
        <v>60</v>
      </c>
      <c r="C185" s="1170" t="s">
        <v>13911</v>
      </c>
      <c r="D185" s="996">
        <v>40</v>
      </c>
      <c r="E185" s="1170" t="s">
        <v>13911</v>
      </c>
      <c r="F185" s="1276">
        <v>1.5</v>
      </c>
      <c r="G185" s="969">
        <f t="shared" si="64"/>
        <v>2.336016687898089</v>
      </c>
      <c r="H185" s="1236">
        <v>1</v>
      </c>
      <c r="I185" s="1235" t="str">
        <f t="shared" si="61"/>
        <v>60401,5</v>
      </c>
      <c r="J185" s="1196">
        <v>2.39</v>
      </c>
      <c r="K185" s="1196">
        <v>1.2000000000000002</v>
      </c>
      <c r="L185" s="1228">
        <v>3.19</v>
      </c>
      <c r="M185" s="1228">
        <f t="shared" si="62"/>
        <v>4.3900000000000006</v>
      </c>
      <c r="N185" s="1228">
        <v>0.4</v>
      </c>
      <c r="O185" s="1228">
        <f t="shared" si="63"/>
        <v>4.7900000000000009</v>
      </c>
      <c r="P185" s="1227">
        <v>1.8770400000000003</v>
      </c>
      <c r="Q185" s="1220">
        <v>6.0231600000000016</v>
      </c>
      <c r="R185" s="1226"/>
      <c r="S185" s="1168">
        <f t="shared" si="65"/>
        <v>6.7043678942675156</v>
      </c>
      <c r="T185" s="1264">
        <f t="shared" si="66"/>
        <v>8.5814078942675156</v>
      </c>
      <c r="U185" s="1251">
        <f t="shared" si="67"/>
        <v>12.727527894267517</v>
      </c>
      <c r="V185" s="1165">
        <f t="shared" si="68"/>
        <v>11.376401270063695</v>
      </c>
      <c r="W185" s="1232">
        <f t="shared" si="69"/>
        <v>13.253441270063696</v>
      </c>
      <c r="X185" s="1269">
        <f t="shared" si="70"/>
        <v>17.399561270063696</v>
      </c>
      <c r="Y185" s="1162"/>
      <c r="Z185" s="1222"/>
      <c r="AA185" s="1244"/>
      <c r="AB185" s="981">
        <f t="shared" si="59"/>
        <v>756.86940687898084</v>
      </c>
    </row>
    <row r="186" spans="1:28" s="1035" customFormat="1" ht="16.5" customHeight="1">
      <c r="A186" s="1245">
        <v>324</v>
      </c>
      <c r="B186" s="972">
        <v>60</v>
      </c>
      <c r="C186" s="1170" t="s">
        <v>13911</v>
      </c>
      <c r="D186" s="996">
        <v>40</v>
      </c>
      <c r="E186" s="1170" t="s">
        <v>13911</v>
      </c>
      <c r="F186" s="1229">
        <v>2</v>
      </c>
      <c r="G186" s="969">
        <f t="shared" si="64"/>
        <v>3.0896489171974522</v>
      </c>
      <c r="H186" s="1236">
        <v>1</v>
      </c>
      <c r="I186" s="1235" t="str">
        <f t="shared" si="61"/>
        <v>60402</v>
      </c>
      <c r="J186" s="1196">
        <v>2.12</v>
      </c>
      <c r="K186" s="1196">
        <v>1.47</v>
      </c>
      <c r="L186" s="1228">
        <v>2.77</v>
      </c>
      <c r="M186" s="1228">
        <f t="shared" si="62"/>
        <v>4.24</v>
      </c>
      <c r="N186" s="1228">
        <v>0.4</v>
      </c>
      <c r="O186" s="1228">
        <f t="shared" si="63"/>
        <v>4.6400000000000006</v>
      </c>
      <c r="P186" s="1227">
        <v>2.0671200000000005</v>
      </c>
      <c r="Q186" s="1220">
        <v>8.3635200000000012</v>
      </c>
      <c r="R186" s="1226"/>
      <c r="S186" s="1168">
        <f t="shared" si="65"/>
        <v>8.0330871847133754</v>
      </c>
      <c r="T186" s="1268">
        <f t="shared" si="66"/>
        <v>10.100207184713376</v>
      </c>
      <c r="U186" s="1249">
        <f t="shared" si="67"/>
        <v>16.396607184713375</v>
      </c>
      <c r="V186" s="1165">
        <f t="shared" si="68"/>
        <v>14.583142889171976</v>
      </c>
      <c r="W186" s="1223">
        <f t="shared" si="69"/>
        <v>16.650262889171977</v>
      </c>
      <c r="X186" s="1267">
        <f t="shared" si="70"/>
        <v>22.946662889171975</v>
      </c>
      <c r="Y186" s="1162">
        <f>((H186*(1-$Y$2)+O186+$Y$3)*G186*$S$6)*$AD$9</f>
        <v>15.880795434394907</v>
      </c>
      <c r="Z186" s="1222">
        <f>Y186+P186*$AD$9</f>
        <v>17.947915434394908</v>
      </c>
      <c r="AA186" s="1244">
        <f>Y186+(Q186*$AD$9)</f>
        <v>24.244315434394906</v>
      </c>
      <c r="AB186" s="962">
        <f t="shared" si="59"/>
        <v>1001.0462491719745</v>
      </c>
    </row>
    <row r="187" spans="1:28" s="1035" customFormat="1" ht="16.5" customHeight="1">
      <c r="A187" s="1245">
        <v>210</v>
      </c>
      <c r="B187" s="972">
        <v>60</v>
      </c>
      <c r="C187" s="1170" t="s">
        <v>13911</v>
      </c>
      <c r="D187" s="996">
        <v>40</v>
      </c>
      <c r="E187" s="1170" t="s">
        <v>13911</v>
      </c>
      <c r="F187" s="1276">
        <v>2.5</v>
      </c>
      <c r="G187" s="969">
        <f t="shared" si="64"/>
        <v>3.830761146496815</v>
      </c>
      <c r="H187" s="1236">
        <v>1</v>
      </c>
      <c r="I187" s="1235" t="str">
        <f t="shared" si="61"/>
        <v>60402,5</v>
      </c>
      <c r="J187" s="1196">
        <v>2.14</v>
      </c>
      <c r="K187" s="1196">
        <v>1.3</v>
      </c>
      <c r="L187" s="1228">
        <v>2.74</v>
      </c>
      <c r="M187" s="1228">
        <f t="shared" si="62"/>
        <v>4.04</v>
      </c>
      <c r="N187" s="1228">
        <v>0.4</v>
      </c>
      <c r="O187" s="1228">
        <f t="shared" si="63"/>
        <v>4.4400000000000004</v>
      </c>
      <c r="P187" s="1227">
        <v>2.2334400000000003</v>
      </c>
      <c r="Q187" s="1220">
        <v>12.972960000000002</v>
      </c>
      <c r="R187" s="1226"/>
      <c r="S187" s="1168">
        <f t="shared" si="65"/>
        <v>10.036594203821656</v>
      </c>
      <c r="T187" s="1268">
        <f t="shared" si="66"/>
        <v>12.270034203821655</v>
      </c>
      <c r="U187" s="1249">
        <f t="shared" si="67"/>
        <v>23.009554203821658</v>
      </c>
      <c r="V187" s="1165">
        <f t="shared" si="68"/>
        <v>17.315040382165602</v>
      </c>
      <c r="W187" s="1223">
        <f t="shared" si="69"/>
        <v>19.548480382165604</v>
      </c>
      <c r="X187" s="1267">
        <f t="shared" si="70"/>
        <v>30.288000382165606</v>
      </c>
      <c r="Y187" s="1162"/>
      <c r="Z187" s="1222"/>
      <c r="AA187" s="1244"/>
      <c r="AB187" s="962">
        <f t="shared" si="59"/>
        <v>804.45984076433115</v>
      </c>
    </row>
    <row r="188" spans="1:28" s="1035" customFormat="1" ht="16.5" customHeight="1">
      <c r="A188" s="1245">
        <v>210</v>
      </c>
      <c r="B188" s="972">
        <v>60</v>
      </c>
      <c r="C188" s="1170" t="s">
        <v>13911</v>
      </c>
      <c r="D188" s="996">
        <v>40</v>
      </c>
      <c r="E188" s="1170" t="s">
        <v>13911</v>
      </c>
      <c r="F188" s="1229">
        <v>3</v>
      </c>
      <c r="G188" s="969">
        <f t="shared" si="64"/>
        <v>4.5593533757961779</v>
      </c>
      <c r="H188" s="1236">
        <v>1</v>
      </c>
      <c r="I188" s="1235" t="str">
        <f t="shared" si="61"/>
        <v>60403</v>
      </c>
      <c r="J188" s="1196">
        <v>2.09</v>
      </c>
      <c r="K188" s="1196">
        <v>1.2000000000000002</v>
      </c>
      <c r="L188" s="1228">
        <v>2.79</v>
      </c>
      <c r="M188" s="1228">
        <f t="shared" si="62"/>
        <v>3.99</v>
      </c>
      <c r="N188" s="1228">
        <v>0.4</v>
      </c>
      <c r="O188" s="1228">
        <f t="shared" si="63"/>
        <v>4.3900000000000006</v>
      </c>
      <c r="P188" s="1227">
        <v>2.5542000000000002</v>
      </c>
      <c r="Q188" s="1220">
        <v>13.543200000000002</v>
      </c>
      <c r="R188" s="1226"/>
      <c r="S188" s="1168">
        <f t="shared" si="65"/>
        <v>11.717538175796177</v>
      </c>
      <c r="T188" s="1270">
        <f t="shared" si="66"/>
        <v>14.271738175796177</v>
      </c>
      <c r="U188" s="1249">
        <f t="shared" si="67"/>
        <v>25.260738175796178</v>
      </c>
      <c r="V188" s="1165">
        <f t="shared" si="68"/>
        <v>20.380309589808917</v>
      </c>
      <c r="W188" s="1223">
        <f t="shared" si="69"/>
        <v>22.934509589808918</v>
      </c>
      <c r="X188" s="1267">
        <f t="shared" si="70"/>
        <v>33.923509589808916</v>
      </c>
      <c r="Y188" s="1162">
        <f>((H188*(1-$Y$2)+O188+$Y$3)*G188*$S$6)*$AD$9</f>
        <v>22.295238007643313</v>
      </c>
      <c r="Z188" s="1222">
        <f>Y188+P188*$AD$9</f>
        <v>24.849438007643315</v>
      </c>
      <c r="AA188" s="1244">
        <f>Y188+(Q188*$AD$9)</f>
        <v>35.838438007643319</v>
      </c>
      <c r="AB188" s="962">
        <f t="shared" si="59"/>
        <v>957.46420891719731</v>
      </c>
    </row>
    <row r="189" spans="1:28" s="1035" customFormat="1" ht="16.5" customHeight="1">
      <c r="A189" s="1245">
        <v>150</v>
      </c>
      <c r="B189" s="972">
        <v>60</v>
      </c>
      <c r="C189" s="1170" t="s">
        <v>13911</v>
      </c>
      <c r="D189" s="996">
        <v>40</v>
      </c>
      <c r="E189" s="1170" t="s">
        <v>13911</v>
      </c>
      <c r="F189" s="1229">
        <v>4</v>
      </c>
      <c r="G189" s="969">
        <f t="shared" si="64"/>
        <v>5.9789778343949038</v>
      </c>
      <c r="H189" s="1236">
        <v>1</v>
      </c>
      <c r="I189" s="1235" t="str">
        <f t="shared" si="61"/>
        <v>60404</v>
      </c>
      <c r="J189" s="1196">
        <v>2.12</v>
      </c>
      <c r="K189" s="1196">
        <v>1.2000000000000002</v>
      </c>
      <c r="L189" s="1228">
        <v>2.8200000000000003</v>
      </c>
      <c r="M189" s="1228">
        <f t="shared" si="62"/>
        <v>4.0200000000000005</v>
      </c>
      <c r="N189" s="1228">
        <v>0.4</v>
      </c>
      <c r="O189" s="1228">
        <f t="shared" si="63"/>
        <v>4.4200000000000008</v>
      </c>
      <c r="P189" s="1227">
        <v>3.6828000000000007</v>
      </c>
      <c r="Q189" s="1220">
        <v>13.543200000000002</v>
      </c>
      <c r="R189" s="1226"/>
      <c r="S189" s="1168">
        <f t="shared" si="65"/>
        <v>15.54534236942675</v>
      </c>
      <c r="T189" s="1270">
        <f t="shared" si="66"/>
        <v>19.228142369426752</v>
      </c>
      <c r="U189" s="1249">
        <f t="shared" si="67"/>
        <v>29.088542369426754</v>
      </c>
      <c r="V189" s="1165">
        <f t="shared" si="68"/>
        <v>26.905400254777067</v>
      </c>
      <c r="W189" s="1223">
        <f t="shared" si="69"/>
        <v>30.588200254777067</v>
      </c>
      <c r="X189" s="1267">
        <f t="shared" si="70"/>
        <v>40.44860025477707</v>
      </c>
      <c r="Y189" s="1162">
        <f>((H189*(1-$Y$2)+O189+$Y$3)*G189*$S$6)*$AD$9</f>
        <v>29.416570945222933</v>
      </c>
      <c r="Z189" s="1222">
        <f>Y189+P189*$AD$9</f>
        <v>33.099370945222937</v>
      </c>
      <c r="AA189" s="1244">
        <f>Y189+(Q189*$AD$9)</f>
        <v>42.959770945222935</v>
      </c>
      <c r="AB189" s="962">
        <f t="shared" si="59"/>
        <v>896.84667515923559</v>
      </c>
    </row>
    <row r="190" spans="1:28" s="1035" customFormat="1" ht="16.5" customHeight="1" thickBot="1">
      <c r="A190" s="1245">
        <v>120</v>
      </c>
      <c r="B190" s="972">
        <v>60</v>
      </c>
      <c r="C190" s="1170" t="s">
        <v>13911</v>
      </c>
      <c r="D190" s="996">
        <v>40</v>
      </c>
      <c r="E190" s="1170" t="s">
        <v>13911</v>
      </c>
      <c r="F190" s="1229">
        <v>5</v>
      </c>
      <c r="G190" s="969">
        <f t="shared" si="64"/>
        <v>7.3485222929936294</v>
      </c>
      <c r="H190" s="1236">
        <v>1</v>
      </c>
      <c r="I190" s="1235" t="str">
        <f t="shared" si="61"/>
        <v>60405</v>
      </c>
      <c r="J190" s="1196">
        <v>2.2000000000000002</v>
      </c>
      <c r="K190" s="1196">
        <v>1.2</v>
      </c>
      <c r="L190" s="1228">
        <v>3</v>
      </c>
      <c r="M190" s="1228">
        <f t="shared" si="62"/>
        <v>4.2</v>
      </c>
      <c r="N190" s="1228">
        <v>0.4</v>
      </c>
      <c r="O190" s="1228">
        <f t="shared" si="63"/>
        <v>4.6000000000000005</v>
      </c>
      <c r="P190" s="1227">
        <v>4.95</v>
      </c>
      <c r="Q190" s="1220">
        <v>16.25</v>
      </c>
      <c r="R190" s="1226"/>
      <c r="S190" s="1168">
        <f t="shared" si="65"/>
        <v>19.694039745222927</v>
      </c>
      <c r="T190" s="1275">
        <f t="shared" si="66"/>
        <v>24.644039745222926</v>
      </c>
      <c r="U190" s="1246">
        <f t="shared" si="67"/>
        <v>35.944039745222923</v>
      </c>
      <c r="V190" s="1165">
        <f t="shared" si="68"/>
        <v>34.39108433121018</v>
      </c>
      <c r="W190" s="1240">
        <f t="shared" si="69"/>
        <v>39.341084331210183</v>
      </c>
      <c r="X190" s="1265">
        <f t="shared" si="70"/>
        <v>50.64108433121018</v>
      </c>
      <c r="Y190" s="1162">
        <f>((H190*(1-$Y$2)+O190+$Y$3)*G190*$S$6)*$AD$9</f>
        <v>37.477463694267513</v>
      </c>
      <c r="Z190" s="1222">
        <f>Y190+P190*$AD$9</f>
        <v>42.427463694267516</v>
      </c>
      <c r="AA190" s="1244">
        <f>Y190+(Q190*$AD$9)</f>
        <v>53.727463694267513</v>
      </c>
      <c r="AB190" s="944">
        <f t="shared" si="59"/>
        <v>881.82267515923547</v>
      </c>
    </row>
    <row r="191" spans="1:28" s="1035" customFormat="1" ht="16.5" customHeight="1">
      <c r="A191" s="1238">
        <v>300</v>
      </c>
      <c r="B191" s="974">
        <v>70</v>
      </c>
      <c r="C191" s="1191" t="s">
        <v>13911</v>
      </c>
      <c r="D191" s="992">
        <v>20</v>
      </c>
      <c r="E191" s="1191" t="s">
        <v>13911</v>
      </c>
      <c r="F191" s="1237">
        <v>2</v>
      </c>
      <c r="G191" s="989">
        <f t="shared" si="64"/>
        <v>2.7706680254777067</v>
      </c>
      <c r="H191" s="1236">
        <v>1</v>
      </c>
      <c r="I191" s="1235" t="str">
        <f t="shared" si="61"/>
        <v>70202</v>
      </c>
      <c r="J191" s="1196">
        <v>2.37</v>
      </c>
      <c r="K191" s="1196">
        <v>1.47</v>
      </c>
      <c r="L191" s="1228">
        <v>3.0200000000000005</v>
      </c>
      <c r="M191" s="1228">
        <f t="shared" si="62"/>
        <v>4.49</v>
      </c>
      <c r="N191" s="1228">
        <v>0.4</v>
      </c>
      <c r="O191" s="1228">
        <f t="shared" si="63"/>
        <v>4.8900000000000006</v>
      </c>
      <c r="P191" s="1227">
        <v>2.0671200000000005</v>
      </c>
      <c r="Q191" s="1220">
        <v>7.5319200000000004</v>
      </c>
      <c r="R191" s="1226"/>
      <c r="S191" s="1183">
        <f t="shared" si="65"/>
        <v>7.8964038726114643</v>
      </c>
      <c r="T191" s="1271">
        <f t="shared" si="66"/>
        <v>9.9635238726114643</v>
      </c>
      <c r="U191" s="1233">
        <f t="shared" si="67"/>
        <v>15.428323872611465</v>
      </c>
      <c r="V191" s="1180"/>
      <c r="W191" s="1232"/>
      <c r="X191" s="1269"/>
      <c r="Y191" s="1177"/>
      <c r="Z191" s="1231"/>
      <c r="AA191" s="1273"/>
      <c r="AB191" s="981">
        <f t="shared" ref="AB191:AB222" si="71">A191*G191</f>
        <v>831.20040764331202</v>
      </c>
    </row>
    <row r="192" spans="1:28" s="1278" customFormat="1" ht="16.5" customHeight="1" thickBot="1">
      <c r="A192" s="1282">
        <v>240</v>
      </c>
      <c r="B192" s="961">
        <v>70</v>
      </c>
      <c r="C192" s="1156" t="s">
        <v>13911</v>
      </c>
      <c r="D192" s="980">
        <v>20</v>
      </c>
      <c r="E192" s="1156" t="s">
        <v>13911</v>
      </c>
      <c r="F192" s="1248">
        <v>3</v>
      </c>
      <c r="G192" s="958">
        <f t="shared" si="64"/>
        <v>4.0808820382165596</v>
      </c>
      <c r="H192" s="1236">
        <v>1</v>
      </c>
      <c r="I192" s="1235" t="str">
        <f t="shared" si="61"/>
        <v>70203</v>
      </c>
      <c r="J192" s="1196">
        <v>2.35</v>
      </c>
      <c r="K192" s="1196">
        <v>1.2</v>
      </c>
      <c r="L192" s="1228">
        <v>3.15</v>
      </c>
      <c r="M192" s="1228">
        <f t="shared" si="62"/>
        <v>4.3499999999999996</v>
      </c>
      <c r="N192" s="1228">
        <v>0.4</v>
      </c>
      <c r="O192" s="1228">
        <f t="shared" si="63"/>
        <v>4.75</v>
      </c>
      <c r="P192" s="1227">
        <v>3.09</v>
      </c>
      <c r="Q192" s="1220">
        <v>14.9</v>
      </c>
      <c r="R192" s="1281"/>
      <c r="S192" s="1146">
        <f t="shared" si="65"/>
        <v>11.548896168152863</v>
      </c>
      <c r="T192" s="1280">
        <f t="shared" si="66"/>
        <v>14.638896168152863</v>
      </c>
      <c r="U192" s="1279">
        <f t="shared" si="67"/>
        <v>26.448896168152864</v>
      </c>
      <c r="V192" s="1143"/>
      <c r="W192" s="1240"/>
      <c r="X192" s="1265"/>
      <c r="Y192" s="1140"/>
      <c r="Z192" s="1239"/>
      <c r="AA192" s="1272"/>
      <c r="AB192" s="944">
        <f t="shared" si="71"/>
        <v>979.41168917197433</v>
      </c>
    </row>
    <row r="193" spans="1:28" s="1035" customFormat="1" ht="16.5" customHeight="1">
      <c r="A193" s="1245">
        <v>300</v>
      </c>
      <c r="B193" s="972">
        <v>70</v>
      </c>
      <c r="C193" s="1170" t="s">
        <v>13911</v>
      </c>
      <c r="D193" s="996">
        <v>30</v>
      </c>
      <c r="E193" s="1170" t="s">
        <v>13911</v>
      </c>
      <c r="F193" s="1229">
        <v>2</v>
      </c>
      <c r="G193" s="969">
        <f t="shared" si="64"/>
        <v>3.0896489171974522</v>
      </c>
      <c r="H193" s="1236">
        <v>1</v>
      </c>
      <c r="I193" s="1235" t="str">
        <f t="shared" si="61"/>
        <v>70302</v>
      </c>
      <c r="J193" s="1196">
        <v>2.4500000000000002</v>
      </c>
      <c r="K193" s="1196">
        <v>1.47</v>
      </c>
      <c r="L193" s="1228">
        <v>3.25</v>
      </c>
      <c r="M193" s="1228">
        <f t="shared" si="62"/>
        <v>4.72</v>
      </c>
      <c r="N193" s="1228">
        <v>0.4</v>
      </c>
      <c r="O193" s="1228">
        <f t="shared" si="63"/>
        <v>5.12</v>
      </c>
      <c r="P193" s="1227">
        <v>2.5499999999999998</v>
      </c>
      <c r="Q193" s="1220">
        <v>9.1999999999999993</v>
      </c>
      <c r="R193" s="1226"/>
      <c r="S193" s="1168">
        <f t="shared" si="65"/>
        <v>9.052671327388536</v>
      </c>
      <c r="T193" s="1270">
        <f t="shared" si="66"/>
        <v>11.602671327388535</v>
      </c>
      <c r="U193" s="1224">
        <f t="shared" si="67"/>
        <v>18.252671327388533</v>
      </c>
      <c r="V193" s="1165"/>
      <c r="W193" s="1223"/>
      <c r="X193" s="1267"/>
      <c r="Y193" s="1162"/>
      <c r="Z193" s="1222"/>
      <c r="AA193" s="1244"/>
      <c r="AB193" s="962">
        <f t="shared" si="71"/>
        <v>926.8946751592357</v>
      </c>
    </row>
    <row r="194" spans="1:28" s="1035" customFormat="1" ht="16.5" customHeight="1" thickBot="1">
      <c r="A194" s="1243">
        <v>192</v>
      </c>
      <c r="B194" s="972">
        <v>70</v>
      </c>
      <c r="C194" s="1170" t="s">
        <v>13911</v>
      </c>
      <c r="D194" s="996">
        <v>30</v>
      </c>
      <c r="E194" s="1170" t="s">
        <v>13911</v>
      </c>
      <c r="F194" s="1229">
        <v>3</v>
      </c>
      <c r="G194" s="969">
        <f t="shared" si="64"/>
        <v>4.5593533757961779</v>
      </c>
      <c r="H194" s="1236">
        <v>1</v>
      </c>
      <c r="I194" s="1235" t="str">
        <f t="shared" si="61"/>
        <v>70303</v>
      </c>
      <c r="J194" s="1196">
        <v>2.4</v>
      </c>
      <c r="K194" s="1196">
        <v>1.2</v>
      </c>
      <c r="L194" s="1228">
        <v>3.2</v>
      </c>
      <c r="M194" s="1228">
        <f t="shared" si="62"/>
        <v>4.4000000000000004</v>
      </c>
      <c r="N194" s="1228">
        <v>0.4</v>
      </c>
      <c r="O194" s="1228">
        <f t="shared" si="63"/>
        <v>4.8000000000000007</v>
      </c>
      <c r="P194" s="1227">
        <v>3.09</v>
      </c>
      <c r="Q194" s="1220">
        <v>14.9</v>
      </c>
      <c r="R194" s="1226"/>
      <c r="S194" s="1168">
        <f t="shared" si="65"/>
        <v>13.130937722292993</v>
      </c>
      <c r="T194" s="1275">
        <f t="shared" si="66"/>
        <v>16.220937722292994</v>
      </c>
      <c r="U194" s="1241">
        <f t="shared" si="67"/>
        <v>28.030937722292993</v>
      </c>
      <c r="V194" s="1165"/>
      <c r="W194" s="1223"/>
      <c r="X194" s="1267"/>
      <c r="Y194" s="1162"/>
      <c r="Z194" s="1222"/>
      <c r="AA194" s="1244"/>
      <c r="AB194" s="944">
        <f t="shared" si="71"/>
        <v>875.39584815286617</v>
      </c>
    </row>
    <row r="195" spans="1:28" s="1035" customFormat="1" ht="16.5" customHeight="1">
      <c r="A195" s="1245">
        <v>324</v>
      </c>
      <c r="B195" s="974">
        <v>70</v>
      </c>
      <c r="C195" s="1191" t="s">
        <v>13911</v>
      </c>
      <c r="D195" s="992">
        <v>40</v>
      </c>
      <c r="E195" s="1191" t="s">
        <v>13911</v>
      </c>
      <c r="F195" s="1237">
        <v>2</v>
      </c>
      <c r="G195" s="989">
        <f t="shared" si="64"/>
        <v>3.4086298089171976</v>
      </c>
      <c r="H195" s="1236">
        <v>1</v>
      </c>
      <c r="I195" s="1235" t="str">
        <f t="shared" si="61"/>
        <v>70402</v>
      </c>
      <c r="J195" s="1196">
        <v>2.37</v>
      </c>
      <c r="K195" s="1196">
        <v>1.47</v>
      </c>
      <c r="L195" s="1228">
        <v>3.0200000000000005</v>
      </c>
      <c r="M195" s="1228">
        <f t="shared" si="62"/>
        <v>4.49</v>
      </c>
      <c r="N195" s="1228">
        <v>0.4</v>
      </c>
      <c r="O195" s="1228">
        <f t="shared" si="63"/>
        <v>4.8900000000000006</v>
      </c>
      <c r="P195" s="1227">
        <v>2.5542000000000002</v>
      </c>
      <c r="Q195" s="1220">
        <v>9.1951200000000028</v>
      </c>
      <c r="R195" s="1226"/>
      <c r="S195" s="1183">
        <f t="shared" si="65"/>
        <v>9.7145949554140127</v>
      </c>
      <c r="T195" s="1264">
        <f t="shared" si="66"/>
        <v>12.268794955414013</v>
      </c>
      <c r="U195" s="1251">
        <f t="shared" si="67"/>
        <v>18.909714955414017</v>
      </c>
      <c r="V195" s="1180">
        <f>((H195*(1-$V$2)+M195+$V$3)*G195*$S$6)*$AD$9</f>
        <v>16.940890150318474</v>
      </c>
      <c r="W195" s="1232">
        <f>V195+P195*$AD$9</f>
        <v>19.495090150318475</v>
      </c>
      <c r="X195" s="1269">
        <f>V195+(Q195*$AD$9)</f>
        <v>26.136010150318477</v>
      </c>
      <c r="Y195" s="1177"/>
      <c r="Z195" s="1231"/>
      <c r="AA195" s="1273"/>
      <c r="AB195" s="981">
        <f t="shared" si="71"/>
        <v>1104.3960580891721</v>
      </c>
    </row>
    <row r="196" spans="1:28" s="1035" customFormat="1" ht="16.5" customHeight="1" thickBot="1">
      <c r="A196" s="1243">
        <v>210</v>
      </c>
      <c r="B196" s="961">
        <v>70</v>
      </c>
      <c r="C196" s="1156" t="s">
        <v>13911</v>
      </c>
      <c r="D196" s="980">
        <v>40</v>
      </c>
      <c r="E196" s="1156" t="s">
        <v>13911</v>
      </c>
      <c r="F196" s="1248">
        <v>3</v>
      </c>
      <c r="G196" s="958">
        <f t="shared" si="64"/>
        <v>5.0378247133757963</v>
      </c>
      <c r="H196" s="1236">
        <v>1</v>
      </c>
      <c r="I196" s="1235" t="str">
        <f t="shared" si="61"/>
        <v>70403</v>
      </c>
      <c r="J196" s="1196">
        <v>2.3400000000000003</v>
      </c>
      <c r="K196" s="1196">
        <v>1.2000000000000002</v>
      </c>
      <c r="L196" s="1228">
        <v>3.04</v>
      </c>
      <c r="M196" s="1228">
        <f t="shared" si="62"/>
        <v>4.24</v>
      </c>
      <c r="N196" s="1228">
        <v>0.4</v>
      </c>
      <c r="O196" s="1228">
        <f t="shared" si="63"/>
        <v>4.6400000000000006</v>
      </c>
      <c r="P196" s="1227">
        <v>3.0888000000000004</v>
      </c>
      <c r="Q196" s="1220">
        <v>14.897520000000002</v>
      </c>
      <c r="R196" s="1226"/>
      <c r="S196" s="1146">
        <f t="shared" si="65"/>
        <v>14.206665691719747</v>
      </c>
      <c r="T196" s="1266">
        <f t="shared" si="66"/>
        <v>17.295465691719748</v>
      </c>
      <c r="U196" s="1246">
        <f t="shared" si="67"/>
        <v>29.104185691719749</v>
      </c>
      <c r="V196" s="1143">
        <f>((H196*(1-$V$2)+M196+$V$3)*G196*$S$6)*$AD$9</f>
        <v>23.778532647133762</v>
      </c>
      <c r="W196" s="1240">
        <f>V196+P196*$AD$9</f>
        <v>26.867332647133761</v>
      </c>
      <c r="X196" s="1265">
        <f>V196+(Q196*$AD$9)</f>
        <v>38.676052647133766</v>
      </c>
      <c r="Y196" s="1140"/>
      <c r="Z196" s="1239"/>
      <c r="AA196" s="1272"/>
      <c r="AB196" s="944">
        <f t="shared" si="71"/>
        <v>1057.9431898089172</v>
      </c>
    </row>
    <row r="197" spans="1:28" s="1035" customFormat="1" ht="16.5" customHeight="1">
      <c r="A197" s="1245">
        <v>288</v>
      </c>
      <c r="B197" s="972">
        <v>80</v>
      </c>
      <c r="C197" s="1170" t="s">
        <v>13911</v>
      </c>
      <c r="D197" s="996">
        <v>20</v>
      </c>
      <c r="E197" s="1170" t="s">
        <v>13911</v>
      </c>
      <c r="F197" s="1276">
        <v>1.5</v>
      </c>
      <c r="G197" s="989">
        <f t="shared" si="64"/>
        <v>2.336016687898089</v>
      </c>
      <c r="H197" s="1236">
        <v>1</v>
      </c>
      <c r="I197" s="1235" t="str">
        <f t="shared" si="61"/>
        <v>80201,5</v>
      </c>
      <c r="J197" s="1196">
        <v>2.5500000000000003</v>
      </c>
      <c r="K197" s="1196">
        <v>1.2500000000000002</v>
      </c>
      <c r="L197" s="1228">
        <v>3.3000000000000003</v>
      </c>
      <c r="M197" s="1228">
        <f t="shared" si="62"/>
        <v>4.5500000000000007</v>
      </c>
      <c r="N197" s="1228">
        <v>0.4</v>
      </c>
      <c r="O197" s="1228">
        <f t="shared" si="63"/>
        <v>4.9500000000000011</v>
      </c>
      <c r="P197" s="1227">
        <v>2.3403600000000004</v>
      </c>
      <c r="Q197" s="1220">
        <v>7.223040000000001</v>
      </c>
      <c r="R197" s="1226"/>
      <c r="S197" s="1168">
        <f t="shared" si="65"/>
        <v>7.07813056433121</v>
      </c>
      <c r="T197" s="1264">
        <f t="shared" si="66"/>
        <v>9.4184905643312113</v>
      </c>
      <c r="U197" s="1251">
        <f t="shared" si="67"/>
        <v>14.301170564331212</v>
      </c>
      <c r="V197" s="1165">
        <f>((H197*(1-$V$2)+M197+$V$3)*G197*$S$6)*$AD$9</f>
        <v>11.75016394012739</v>
      </c>
      <c r="W197" s="1232"/>
      <c r="X197" s="1269"/>
      <c r="Y197" s="1162"/>
      <c r="Z197" s="1231"/>
      <c r="AA197" s="1273"/>
      <c r="AB197" s="981">
        <f t="shared" si="71"/>
        <v>672.7728061146496</v>
      </c>
    </row>
    <row r="198" spans="1:28" s="1035" customFormat="1" ht="16.5" customHeight="1" thickBot="1">
      <c r="A198" s="1243">
        <v>288</v>
      </c>
      <c r="B198" s="961">
        <v>80</v>
      </c>
      <c r="C198" s="1156" t="s">
        <v>13911</v>
      </c>
      <c r="D198" s="980">
        <v>20</v>
      </c>
      <c r="E198" s="1156" t="s">
        <v>13911</v>
      </c>
      <c r="F198" s="1248">
        <v>2</v>
      </c>
      <c r="G198" s="958">
        <f t="shared" si="64"/>
        <v>3.0896489171974522</v>
      </c>
      <c r="H198" s="1236">
        <v>1</v>
      </c>
      <c r="I198" s="1235" t="str">
        <f t="shared" si="61"/>
        <v>80202</v>
      </c>
      <c r="J198" s="1196">
        <v>2.27</v>
      </c>
      <c r="K198" s="1196">
        <v>1.47</v>
      </c>
      <c r="L198" s="1228">
        <v>2.92</v>
      </c>
      <c r="M198" s="1228">
        <f t="shared" si="62"/>
        <v>4.3899999999999997</v>
      </c>
      <c r="N198" s="1228">
        <v>0.4</v>
      </c>
      <c r="O198" s="1228">
        <f t="shared" si="63"/>
        <v>4.79</v>
      </c>
      <c r="P198" s="1227">
        <v>2.5542000000000002</v>
      </c>
      <c r="Q198" s="1220">
        <v>9.1951200000000028</v>
      </c>
      <c r="R198" s="1226"/>
      <c r="S198" s="1168">
        <f t="shared" si="65"/>
        <v>8.4965345222929933</v>
      </c>
      <c r="T198" s="1266">
        <f t="shared" si="66"/>
        <v>11.050734522292993</v>
      </c>
      <c r="U198" s="1246">
        <f t="shared" si="67"/>
        <v>17.691654522292996</v>
      </c>
      <c r="V198" s="1165">
        <f>((H198*(1-$V$2)+M198+$V$3)*G198*$S$6)*$AD$9</f>
        <v>15.04659022675159</v>
      </c>
      <c r="W198" s="1223"/>
      <c r="X198" s="1267"/>
      <c r="Y198" s="1162"/>
      <c r="Z198" s="1222"/>
      <c r="AA198" s="1244"/>
      <c r="AB198" s="944">
        <f t="shared" si="71"/>
        <v>889.81888815286618</v>
      </c>
    </row>
    <row r="199" spans="1:28" s="1035" customFormat="1" ht="16.5" customHeight="1">
      <c r="A199" s="1035">
        <v>300</v>
      </c>
      <c r="B199" s="974">
        <v>80</v>
      </c>
      <c r="C199" s="1191" t="s">
        <v>13911</v>
      </c>
      <c r="D199" s="992">
        <v>30</v>
      </c>
      <c r="E199" s="1191" t="s">
        <v>13911</v>
      </c>
      <c r="F199" s="1277">
        <v>1.5</v>
      </c>
      <c r="G199" s="989">
        <f t="shared" si="64"/>
        <v>2.5752523566878982</v>
      </c>
      <c r="H199" s="1236">
        <v>1</v>
      </c>
      <c r="I199" s="1235" t="str">
        <f t="shared" si="61"/>
        <v>80301,5</v>
      </c>
      <c r="J199" s="1196">
        <v>2.65</v>
      </c>
      <c r="K199" s="1196">
        <v>1.2</v>
      </c>
      <c r="L199" s="1228">
        <v>3.45</v>
      </c>
      <c r="M199" s="1228">
        <f t="shared" si="62"/>
        <v>4.6500000000000004</v>
      </c>
      <c r="N199" s="1228">
        <v>0.4</v>
      </c>
      <c r="O199" s="1228">
        <f t="shared" si="63"/>
        <v>5.0500000000000007</v>
      </c>
      <c r="P199" s="1227">
        <v>2.2599999999999998</v>
      </c>
      <c r="Q199" s="1220">
        <v>7.22</v>
      </c>
      <c r="R199" s="1226"/>
      <c r="S199" s="1183">
        <f t="shared" si="65"/>
        <v>8.060539876433122</v>
      </c>
      <c r="T199" s="1264">
        <f t="shared" si="66"/>
        <v>10.320539876433122</v>
      </c>
      <c r="U199" s="1251">
        <f t="shared" si="67"/>
        <v>15.280539876433121</v>
      </c>
      <c r="V199" s="1180"/>
      <c r="W199" s="1232"/>
      <c r="X199" s="1269"/>
      <c r="Y199" s="1177"/>
      <c r="Z199" s="1231"/>
      <c r="AA199" s="1273"/>
      <c r="AB199" s="981">
        <f t="shared" si="71"/>
        <v>772.5757070063695</v>
      </c>
    </row>
    <row r="200" spans="1:28" s="1035" customFormat="1" ht="16.5" customHeight="1">
      <c r="A200" s="1230">
        <v>300</v>
      </c>
      <c r="B200" s="972">
        <v>80</v>
      </c>
      <c r="C200" s="1170" t="s">
        <v>13911</v>
      </c>
      <c r="D200" s="996">
        <v>30</v>
      </c>
      <c r="E200" s="1170" t="s">
        <v>13911</v>
      </c>
      <c r="F200" s="1229">
        <v>2</v>
      </c>
      <c r="G200" s="969">
        <f t="shared" si="64"/>
        <v>3.4086298089171976</v>
      </c>
      <c r="H200" s="1236">
        <v>1</v>
      </c>
      <c r="I200" s="1235" t="str">
        <f t="shared" si="61"/>
        <v>80302</v>
      </c>
      <c r="J200" s="1196">
        <v>2.39</v>
      </c>
      <c r="K200" s="1196">
        <v>1.47</v>
      </c>
      <c r="L200" s="1228">
        <v>3.19</v>
      </c>
      <c r="M200" s="1228">
        <f t="shared" si="62"/>
        <v>4.66</v>
      </c>
      <c r="N200" s="1228">
        <v>0.4</v>
      </c>
      <c r="O200" s="1228">
        <f t="shared" si="63"/>
        <v>5.0600000000000005</v>
      </c>
      <c r="P200" s="1227">
        <v>2.46</v>
      </c>
      <c r="Q200" s="1220">
        <v>10.039999999999999</v>
      </c>
      <c r="R200" s="1226"/>
      <c r="S200" s="1168">
        <f t="shared" si="65"/>
        <v>9.7827675515923573</v>
      </c>
      <c r="T200" s="1268">
        <f t="shared" si="66"/>
        <v>12.242767551592358</v>
      </c>
      <c r="U200" s="1249">
        <f t="shared" si="67"/>
        <v>19.822767551592356</v>
      </c>
      <c r="V200" s="1165">
        <f t="shared" ref="V200:V207" si="72">((H200*(1-$V$2)+M200+$V$3)*G200*$S$6)*$AD$9</f>
        <v>17.520357217834398</v>
      </c>
      <c r="W200" s="1223"/>
      <c r="X200" s="1267"/>
      <c r="Y200" s="1162"/>
      <c r="Z200" s="1222"/>
      <c r="AA200" s="1244"/>
      <c r="AB200" s="962">
        <f t="shared" si="71"/>
        <v>1022.5889426751593</v>
      </c>
    </row>
    <row r="201" spans="1:28" s="1035" customFormat="1" ht="16.5" customHeight="1" thickBot="1">
      <c r="A201" s="1262">
        <v>210</v>
      </c>
      <c r="B201" s="961">
        <v>80</v>
      </c>
      <c r="C201" s="1156" t="s">
        <v>13911</v>
      </c>
      <c r="D201" s="980">
        <v>30</v>
      </c>
      <c r="E201" s="1156" t="s">
        <v>13911</v>
      </c>
      <c r="F201" s="1248">
        <v>3</v>
      </c>
      <c r="G201" s="958">
        <f t="shared" si="64"/>
        <v>5.0378247133757963</v>
      </c>
      <c r="H201" s="1236">
        <v>1</v>
      </c>
      <c r="I201" s="1235" t="str">
        <f t="shared" si="61"/>
        <v>80303</v>
      </c>
      <c r="J201" s="1196">
        <v>2.3400000000000003</v>
      </c>
      <c r="K201" s="1196">
        <v>1.2000000000000002</v>
      </c>
      <c r="L201" s="1228">
        <v>3.04</v>
      </c>
      <c r="M201" s="1228">
        <f t="shared" si="62"/>
        <v>4.24</v>
      </c>
      <c r="N201" s="1228">
        <v>0.4</v>
      </c>
      <c r="O201" s="1228">
        <f t="shared" si="63"/>
        <v>4.6400000000000006</v>
      </c>
      <c r="P201" s="1227">
        <v>3.0888000000000004</v>
      </c>
      <c r="Q201" s="1220">
        <v>14.897520000000002</v>
      </c>
      <c r="R201" s="1226"/>
      <c r="S201" s="1146">
        <f t="shared" si="65"/>
        <v>14.206665691719747</v>
      </c>
      <c r="T201" s="1266">
        <f t="shared" si="66"/>
        <v>17.295465691719748</v>
      </c>
      <c r="U201" s="1246">
        <f t="shared" si="67"/>
        <v>29.104185691719749</v>
      </c>
      <c r="V201" s="1143">
        <f t="shared" si="72"/>
        <v>23.778532647133762</v>
      </c>
      <c r="W201" s="1240"/>
      <c r="X201" s="1265"/>
      <c r="Y201" s="1140"/>
      <c r="Z201" s="1239"/>
      <c r="AA201" s="1272"/>
      <c r="AB201" s="944">
        <f t="shared" si="71"/>
        <v>1057.9431898089172</v>
      </c>
    </row>
    <row r="202" spans="1:28" s="1035" customFormat="1" ht="16.5" customHeight="1">
      <c r="A202" s="1245">
        <v>240</v>
      </c>
      <c r="B202" s="972">
        <v>80</v>
      </c>
      <c r="C202" s="1170" t="s">
        <v>13911</v>
      </c>
      <c r="D202" s="996">
        <v>40</v>
      </c>
      <c r="E202" s="1170" t="s">
        <v>13911</v>
      </c>
      <c r="F202" s="1276">
        <v>1.5</v>
      </c>
      <c r="G202" s="969">
        <f t="shared" si="64"/>
        <v>2.8144880254777065</v>
      </c>
      <c r="H202" s="1236">
        <v>1</v>
      </c>
      <c r="I202" s="1235" t="str">
        <f t="shared" si="61"/>
        <v>80401,5</v>
      </c>
      <c r="J202" s="1196">
        <v>2.4400000000000004</v>
      </c>
      <c r="K202" s="1196">
        <v>1.2000000000000002</v>
      </c>
      <c r="L202" s="1228">
        <v>3.24</v>
      </c>
      <c r="M202" s="1228">
        <f t="shared" si="62"/>
        <v>4.4400000000000004</v>
      </c>
      <c r="N202" s="1228">
        <v>0.4</v>
      </c>
      <c r="O202" s="1228">
        <f t="shared" si="63"/>
        <v>4.8400000000000007</v>
      </c>
      <c r="P202" s="1227">
        <v>2.2572000000000001</v>
      </c>
      <c r="Q202" s="1220">
        <v>7.223040000000001</v>
      </c>
      <c r="R202" s="1226"/>
      <c r="S202" s="1168">
        <f t="shared" si="65"/>
        <v>8.2183050343949038</v>
      </c>
      <c r="T202" s="1268">
        <f t="shared" si="66"/>
        <v>10.475505034394903</v>
      </c>
      <c r="U202" s="1249">
        <f t="shared" si="67"/>
        <v>15.441345034394905</v>
      </c>
      <c r="V202" s="1165">
        <f t="shared" si="72"/>
        <v>13.847281085350316</v>
      </c>
      <c r="W202" s="1223">
        <f t="shared" ref="W202:W207" si="73">V202+P202*$AD$9</f>
        <v>16.104481085350315</v>
      </c>
      <c r="X202" s="1267">
        <f t="shared" ref="X202:X207" si="74">V202+(Q202*$AD$9)</f>
        <v>21.070321085350315</v>
      </c>
      <c r="Y202" s="1162"/>
      <c r="Z202" s="1222"/>
      <c r="AA202" s="1244"/>
      <c r="AB202" s="981">
        <f t="shared" si="71"/>
        <v>675.47712611464954</v>
      </c>
    </row>
    <row r="203" spans="1:28" s="1035" customFormat="1" ht="16.5" customHeight="1">
      <c r="A203" s="1245">
        <v>240</v>
      </c>
      <c r="B203" s="972">
        <v>80</v>
      </c>
      <c r="C203" s="1170" t="s">
        <v>13911</v>
      </c>
      <c r="D203" s="996">
        <v>40</v>
      </c>
      <c r="E203" s="1170" t="s">
        <v>13911</v>
      </c>
      <c r="F203" s="1229">
        <v>2</v>
      </c>
      <c r="G203" s="969">
        <f t="shared" si="64"/>
        <v>3.7276107006369421</v>
      </c>
      <c r="H203" s="1236">
        <v>1</v>
      </c>
      <c r="I203" s="1235" t="str">
        <f t="shared" si="61"/>
        <v>80402</v>
      </c>
      <c r="J203" s="1196">
        <v>2.12</v>
      </c>
      <c r="K203" s="1196">
        <v>1.47</v>
      </c>
      <c r="L203" s="1228">
        <v>2.77</v>
      </c>
      <c r="M203" s="1228">
        <f t="shared" si="62"/>
        <v>4.24</v>
      </c>
      <c r="N203" s="1228">
        <v>0.4</v>
      </c>
      <c r="O203" s="1228">
        <f t="shared" si="63"/>
        <v>4.6400000000000006</v>
      </c>
      <c r="P203" s="1227">
        <v>2.4591599999999998</v>
      </c>
      <c r="Q203" s="1220">
        <v>10.038600000000001</v>
      </c>
      <c r="R203" s="1226"/>
      <c r="S203" s="1168">
        <f t="shared" si="65"/>
        <v>9.6917878216560496</v>
      </c>
      <c r="T203" s="1268">
        <f t="shared" si="66"/>
        <v>12.15094782165605</v>
      </c>
      <c r="U203" s="1249">
        <f t="shared" si="67"/>
        <v>19.730387821656052</v>
      </c>
      <c r="V203" s="1165">
        <f t="shared" si="72"/>
        <v>17.594322507006368</v>
      </c>
      <c r="W203" s="1223">
        <f t="shared" si="73"/>
        <v>20.053482507006368</v>
      </c>
      <c r="X203" s="1267">
        <f t="shared" si="74"/>
        <v>27.63292250700637</v>
      </c>
      <c r="Y203" s="1162">
        <f>((H203*(1-$Y$2)+O203+$Y$3)*G203*$S$6)*$AD$9</f>
        <v>19.159919001273884</v>
      </c>
      <c r="Z203" s="1222">
        <f>Y203+P203*$AD$9</f>
        <v>21.619079001273885</v>
      </c>
      <c r="AA203" s="1244">
        <f>Y203+(Q203*$AD$9)</f>
        <v>29.198519001273887</v>
      </c>
      <c r="AB203" s="962">
        <f t="shared" si="71"/>
        <v>894.62656815286607</v>
      </c>
    </row>
    <row r="204" spans="1:28" s="1035" customFormat="1" ht="16.5" customHeight="1">
      <c r="A204" s="1245">
        <v>192</v>
      </c>
      <c r="B204" s="972">
        <v>80</v>
      </c>
      <c r="C204" s="1170" t="s">
        <v>13911</v>
      </c>
      <c r="D204" s="996">
        <v>40</v>
      </c>
      <c r="E204" s="1170" t="s">
        <v>13911</v>
      </c>
      <c r="F204" s="1276">
        <v>2.5</v>
      </c>
      <c r="G204" s="969">
        <f t="shared" si="64"/>
        <v>4.6282133757961779</v>
      </c>
      <c r="H204" s="1236">
        <v>1</v>
      </c>
      <c r="I204" s="1235" t="str">
        <f t="shared" si="61"/>
        <v>80402,5</v>
      </c>
      <c r="J204" s="1196">
        <v>2.14</v>
      </c>
      <c r="K204" s="1196">
        <v>1.3</v>
      </c>
      <c r="L204" s="1228">
        <v>2.74</v>
      </c>
      <c r="M204" s="1228">
        <f t="shared" ref="M204:M207" si="75">K204+L204</f>
        <v>4.04</v>
      </c>
      <c r="N204" s="1228">
        <v>0.4</v>
      </c>
      <c r="O204" s="1228">
        <f t="shared" ref="O204:O207" si="76">M204+N204</f>
        <v>4.4400000000000004</v>
      </c>
      <c r="P204" s="1227">
        <v>2.8155600000000005</v>
      </c>
      <c r="Q204" s="1220">
        <v>15.562800000000001</v>
      </c>
      <c r="R204" s="1226"/>
      <c r="S204" s="1168">
        <f t="shared" si="65"/>
        <v>12.125919044585986</v>
      </c>
      <c r="T204" s="1268">
        <f t="shared" si="66"/>
        <v>14.941479044585986</v>
      </c>
      <c r="U204" s="1249">
        <f t="shared" si="67"/>
        <v>27.688719044585987</v>
      </c>
      <c r="V204" s="1165">
        <f t="shared" si="72"/>
        <v>20.919524458598723</v>
      </c>
      <c r="W204" s="1223">
        <f t="shared" si="73"/>
        <v>23.735084458598724</v>
      </c>
      <c r="X204" s="1267">
        <f t="shared" si="74"/>
        <v>36.482324458598725</v>
      </c>
      <c r="Y204" s="1162"/>
      <c r="Z204" s="1222"/>
      <c r="AA204" s="1244"/>
      <c r="AB204" s="962">
        <f t="shared" si="71"/>
        <v>888.61696815286609</v>
      </c>
    </row>
    <row r="205" spans="1:28" s="1035" customFormat="1" ht="16.5" customHeight="1">
      <c r="A205" s="1245">
        <v>192</v>
      </c>
      <c r="B205" s="972">
        <v>80</v>
      </c>
      <c r="C205" s="1170" t="s">
        <v>13911</v>
      </c>
      <c r="D205" s="996">
        <v>40</v>
      </c>
      <c r="E205" s="1170" t="s">
        <v>13911</v>
      </c>
      <c r="F205" s="1229">
        <v>3</v>
      </c>
      <c r="G205" s="969">
        <f t="shared" si="64"/>
        <v>5.5162960509554129</v>
      </c>
      <c r="H205" s="1236">
        <v>1</v>
      </c>
      <c r="I205" s="1235" t="str">
        <f t="shared" si="61"/>
        <v>80403</v>
      </c>
      <c r="J205" s="1196">
        <v>2.09</v>
      </c>
      <c r="K205" s="1196">
        <v>1.2000000000000002</v>
      </c>
      <c r="L205" s="1228">
        <v>2.7949999999999999</v>
      </c>
      <c r="M205" s="1228">
        <f t="shared" si="75"/>
        <v>3.9950000000000001</v>
      </c>
      <c r="N205" s="1228">
        <v>0.4</v>
      </c>
      <c r="O205" s="1228">
        <f t="shared" si="76"/>
        <v>4.3950000000000005</v>
      </c>
      <c r="P205" s="1227">
        <v>3.0769200000000003</v>
      </c>
      <c r="Q205" s="1220">
        <v>16.251840000000001</v>
      </c>
      <c r="R205" s="1226"/>
      <c r="S205" s="1168">
        <f t="shared" si="65"/>
        <v>14.17688085095541</v>
      </c>
      <c r="T205" s="1268">
        <f t="shared" si="66"/>
        <v>17.253800850955411</v>
      </c>
      <c r="U205" s="1249">
        <f t="shared" si="67"/>
        <v>30.428720850955411</v>
      </c>
      <c r="V205" s="1165">
        <f t="shared" si="72"/>
        <v>24.685424828025472</v>
      </c>
      <c r="W205" s="1223">
        <f t="shared" si="73"/>
        <v>27.762344828025473</v>
      </c>
      <c r="X205" s="1267">
        <f t="shared" si="74"/>
        <v>40.937264828025477</v>
      </c>
      <c r="Y205" s="1162">
        <f>((H205*(1-$Y$2)+O205+$Y$3)*G205*$S$6)*$AD$9</f>
        <v>27.00226916942675</v>
      </c>
      <c r="Z205" s="1222">
        <f>Y205+P205*$AD$9</f>
        <v>30.079189169426751</v>
      </c>
      <c r="AA205" s="1244">
        <f>Y205+(Q205*$AD$9)</f>
        <v>43.254109169426755</v>
      </c>
      <c r="AB205" s="962">
        <f t="shared" si="71"/>
        <v>1059.1288417834394</v>
      </c>
    </row>
    <row r="206" spans="1:28" s="1035" customFormat="1" ht="16.5" customHeight="1">
      <c r="A206" s="1245">
        <v>144</v>
      </c>
      <c r="B206" s="972">
        <v>80</v>
      </c>
      <c r="C206" s="1170" t="s">
        <v>13911</v>
      </c>
      <c r="D206" s="996">
        <v>40</v>
      </c>
      <c r="E206" s="1170" t="s">
        <v>13911</v>
      </c>
      <c r="F206" s="1229">
        <v>4</v>
      </c>
      <c r="G206" s="969">
        <f t="shared" ref="G206:G237" si="77">(((B206*2+D206*2)/3.14)-F206)*F206*0.02504</f>
        <v>7.2549014012738846</v>
      </c>
      <c r="H206" s="1236">
        <v>1</v>
      </c>
      <c r="I206" s="1235" t="str">
        <f t="shared" si="61"/>
        <v>80404</v>
      </c>
      <c r="J206" s="1196">
        <v>2.12</v>
      </c>
      <c r="K206" s="1196">
        <v>1.2000000000000002</v>
      </c>
      <c r="L206" s="1228">
        <v>2.82</v>
      </c>
      <c r="M206" s="1228">
        <f t="shared" si="75"/>
        <v>4.0199999999999996</v>
      </c>
      <c r="N206" s="1228">
        <v>0.4</v>
      </c>
      <c r="O206" s="1228">
        <f t="shared" si="76"/>
        <v>4.42</v>
      </c>
      <c r="P206" s="1227">
        <v>4.4431200000000004</v>
      </c>
      <c r="Q206" s="1220">
        <v>16.251840000000001</v>
      </c>
      <c r="R206" s="1226"/>
      <c r="S206" s="1168">
        <f t="shared" si="65"/>
        <v>18.862743643312101</v>
      </c>
      <c r="T206" s="1268">
        <f t="shared" ref="T206:T207" si="78">S206+(P206*$AD$9)</f>
        <v>23.305863643312101</v>
      </c>
      <c r="U206" s="1249">
        <f t="shared" si="67"/>
        <v>35.114583643312102</v>
      </c>
      <c r="V206" s="1165">
        <f t="shared" si="72"/>
        <v>32.647056305732484</v>
      </c>
      <c r="W206" s="1223">
        <f t="shared" si="73"/>
        <v>37.090176305732484</v>
      </c>
      <c r="X206" s="1267">
        <f t="shared" si="74"/>
        <v>48.898896305732485</v>
      </c>
      <c r="Y206" s="1162">
        <f>((H206*(1-$Y$2)+O206+$Y$3)*G206*$S$6)*$AD$9</f>
        <v>35.694114894267514</v>
      </c>
      <c r="Z206" s="1222">
        <f>Y206+P206*$AD$9</f>
        <v>40.137234894267515</v>
      </c>
      <c r="AA206" s="1244">
        <f>Y206+(Q206*$AD$9)</f>
        <v>51.945954894267516</v>
      </c>
      <c r="AB206" s="962">
        <f t="shared" si="71"/>
        <v>1044.7058017834395</v>
      </c>
    </row>
    <row r="207" spans="1:28" s="1035" customFormat="1" ht="16.5" customHeight="1">
      <c r="A207" s="1245">
        <v>108</v>
      </c>
      <c r="B207" s="972">
        <v>80</v>
      </c>
      <c r="C207" s="1170" t="s">
        <v>13911</v>
      </c>
      <c r="D207" s="996">
        <v>40</v>
      </c>
      <c r="E207" s="1170" t="s">
        <v>13911</v>
      </c>
      <c r="F207" s="1229">
        <v>5</v>
      </c>
      <c r="G207" s="969">
        <f t="shared" si="77"/>
        <v>8.9434267515923551</v>
      </c>
      <c r="H207" s="1236">
        <v>1</v>
      </c>
      <c r="I207" s="1235" t="str">
        <f t="shared" si="61"/>
        <v>80405</v>
      </c>
      <c r="J207" s="1196">
        <v>2.1399999999999997</v>
      </c>
      <c r="K207" s="1196">
        <v>1.2000000000000002</v>
      </c>
      <c r="L207" s="1228">
        <v>2.84</v>
      </c>
      <c r="M207" s="1228">
        <f t="shared" si="75"/>
        <v>4.04</v>
      </c>
      <c r="N207" s="1228">
        <v>0.4</v>
      </c>
      <c r="O207" s="1228">
        <f t="shared" si="76"/>
        <v>4.4400000000000004</v>
      </c>
      <c r="P207" s="1227">
        <v>4.9539600000000013</v>
      </c>
      <c r="Q207" s="1220">
        <v>16.251840000000001</v>
      </c>
      <c r="R207" s="1226"/>
      <c r="S207" s="1168">
        <f t="shared" si="65"/>
        <v>23.431778089171967</v>
      </c>
      <c r="T207" s="1268">
        <f t="shared" si="78"/>
        <v>28.385738089171969</v>
      </c>
      <c r="U207" s="1249">
        <f t="shared" si="67"/>
        <v>39.683618089171972</v>
      </c>
      <c r="V207" s="1165">
        <f t="shared" si="72"/>
        <v>40.424288917197444</v>
      </c>
      <c r="W207" s="1223">
        <f t="shared" si="73"/>
        <v>45.378248917197446</v>
      </c>
      <c r="X207" s="1267">
        <f t="shared" si="74"/>
        <v>56.676128917197445</v>
      </c>
      <c r="Y207" s="1162">
        <f>((H207*(1-$Y$2)+O207+$Y$3)*G207*$S$6)*$AD$9</f>
        <v>44.180528152866238</v>
      </c>
      <c r="Z207" s="1222">
        <f>Y207+P207*$AD$9</f>
        <v>49.13448815286624</v>
      </c>
      <c r="AA207" s="1244">
        <f>Y207+(Q207*$AD$9)</f>
        <v>60.432368152866239</v>
      </c>
      <c r="AB207" s="962">
        <f t="shared" si="71"/>
        <v>965.8900891719743</v>
      </c>
    </row>
    <row r="208" spans="1:28" s="1035" customFormat="1" ht="16.5" customHeight="1" thickBot="1">
      <c r="A208" s="1035">
        <v>96</v>
      </c>
      <c r="B208" s="972">
        <v>80</v>
      </c>
      <c r="C208" s="1170" t="s">
        <v>13911</v>
      </c>
      <c r="D208" s="996">
        <v>40</v>
      </c>
      <c r="E208" s="1170" t="s">
        <v>13911</v>
      </c>
      <c r="F208" s="1229">
        <v>6</v>
      </c>
      <c r="G208" s="969">
        <f t="shared" si="77"/>
        <v>10.581872101910825</v>
      </c>
      <c r="H208" s="1236"/>
      <c r="I208" s="1235"/>
      <c r="J208" s="1196"/>
      <c r="K208" s="1196"/>
      <c r="L208" s="1228"/>
      <c r="M208" s="1228"/>
      <c r="N208" s="1228"/>
      <c r="O208" s="1228"/>
      <c r="P208" s="1227"/>
      <c r="Q208" s="1220"/>
      <c r="R208" s="1226"/>
      <c r="S208" s="1168" t="s">
        <v>15213</v>
      </c>
      <c r="T208" s="1268"/>
      <c r="U208" s="1249"/>
      <c r="V208" s="1165"/>
      <c r="W208" s="1223"/>
      <c r="X208" s="1267"/>
      <c r="Y208" s="1162"/>
      <c r="Z208" s="1222"/>
      <c r="AA208" s="1244"/>
      <c r="AB208" s="944">
        <f t="shared" si="71"/>
        <v>1015.8597217834392</v>
      </c>
    </row>
    <row r="209" spans="1:28" s="1035" customFormat="1" ht="16.5" customHeight="1">
      <c r="A209" s="1238">
        <v>180</v>
      </c>
      <c r="B209" s="974">
        <v>80</v>
      </c>
      <c r="C209" s="1191" t="s">
        <v>13911</v>
      </c>
      <c r="D209" s="992">
        <v>50</v>
      </c>
      <c r="E209" s="1191" t="s">
        <v>13911</v>
      </c>
      <c r="F209" s="1237">
        <v>2</v>
      </c>
      <c r="G209" s="989">
        <f t="shared" si="77"/>
        <v>4.0465915923566875</v>
      </c>
      <c r="H209" s="1236">
        <v>1</v>
      </c>
      <c r="I209" s="1235" t="str">
        <f>CONCATENATE(B209,D209,F209)</f>
        <v>80502</v>
      </c>
      <c r="J209" s="1196">
        <v>2.2999999999999998</v>
      </c>
      <c r="K209" s="1196">
        <v>1.47</v>
      </c>
      <c r="L209" s="1228">
        <v>3.1</v>
      </c>
      <c r="M209" s="1228">
        <f>K209+L209</f>
        <v>4.57</v>
      </c>
      <c r="N209" s="1228">
        <v>0.4</v>
      </c>
      <c r="O209" s="1228">
        <f>M209+N209</f>
        <v>4.9700000000000006</v>
      </c>
      <c r="P209" s="1227">
        <v>3.59</v>
      </c>
      <c r="Q209" s="1220">
        <v>26.41</v>
      </c>
      <c r="R209" s="1226"/>
      <c r="S209" s="1183">
        <f>((H209*(1-$S$2)+J209+$S$3)*G209*$S$6)*$AD$9</f>
        <v>11.24952462675159</v>
      </c>
      <c r="T209" s="1264">
        <f>S209+(P209*$AD$9)</f>
        <v>14.83952462675159</v>
      </c>
      <c r="U209" s="1251">
        <f>S209+(Q209*$AD$9)</f>
        <v>37.65952462675159</v>
      </c>
      <c r="V209" s="1180">
        <f>((H209*(1-$V$2)+M209+$V$3)*G209*$S$6)*$AD$9</f>
        <v>20.435287541401276</v>
      </c>
      <c r="W209" s="1232">
        <f>V209+P209*$AD$9</f>
        <v>24.025287541401276</v>
      </c>
      <c r="X209" s="1269">
        <f>V209+(Q209*$AD$9)</f>
        <v>46.845287541401277</v>
      </c>
      <c r="Y209" s="1177"/>
      <c r="Z209" s="1231"/>
      <c r="AA209" s="1175"/>
      <c r="AB209" s="981">
        <f t="shared" si="71"/>
        <v>728.38648662420371</v>
      </c>
    </row>
    <row r="210" spans="1:28" s="1035" customFormat="1" ht="16.5" customHeight="1">
      <c r="A210" s="1230">
        <v>168</v>
      </c>
      <c r="B210" s="972">
        <v>80</v>
      </c>
      <c r="C210" s="1170" t="s">
        <v>13911</v>
      </c>
      <c r="D210" s="996">
        <v>50</v>
      </c>
      <c r="E210" s="1170" t="s">
        <v>13911</v>
      </c>
      <c r="F210" s="1229">
        <v>3</v>
      </c>
      <c r="G210" s="969">
        <f t="shared" si="77"/>
        <v>5.9947673885350303</v>
      </c>
      <c r="H210" s="1236">
        <v>1</v>
      </c>
      <c r="I210" s="1235" t="str">
        <f>CONCATENATE(B210,D210,F210)</f>
        <v>80503</v>
      </c>
      <c r="J210" s="1196">
        <v>2.2200000000000002</v>
      </c>
      <c r="K210" s="1196">
        <v>1.2000000000000002</v>
      </c>
      <c r="L210" s="1228">
        <v>2.92</v>
      </c>
      <c r="M210" s="1228">
        <f>K210+L210</f>
        <v>4.12</v>
      </c>
      <c r="N210" s="1228">
        <v>0.4</v>
      </c>
      <c r="O210" s="1228">
        <f>M210+N210</f>
        <v>4.5200000000000005</v>
      </c>
      <c r="P210" s="1227">
        <v>3.5877600000000003</v>
      </c>
      <c r="Q210" s="1220">
        <v>26.409240000000004</v>
      </c>
      <c r="R210" s="1226"/>
      <c r="S210" s="1168">
        <f>((H210*(1-$S$2)+J210+$S$3)*G210*$S$6)*$AD$9</f>
        <v>16.185871949044582</v>
      </c>
      <c r="T210" s="1268">
        <f>S210+(P210*$AD$9)</f>
        <v>19.773631949044582</v>
      </c>
      <c r="U210" s="1249">
        <f>S210+(Q210*$AD$9)</f>
        <v>42.595111949044586</v>
      </c>
      <c r="V210" s="1165">
        <f>((H210*(1-$V$2)+M210+$V$3)*G210*$S$6)*$AD$9</f>
        <v>27.575929987261137</v>
      </c>
      <c r="W210" s="1223">
        <f>V210+P210*$AD$9</f>
        <v>31.163689987261137</v>
      </c>
      <c r="X210" s="1267">
        <f>V210+(Q210*$AD$9)</f>
        <v>53.985169987261145</v>
      </c>
      <c r="Y210" s="1162"/>
      <c r="Z210" s="1222"/>
      <c r="AA210" s="1160"/>
      <c r="AB210" s="962">
        <f t="shared" si="71"/>
        <v>1007.1209212738851</v>
      </c>
    </row>
    <row r="211" spans="1:28" s="1035" customFormat="1" ht="16.5" customHeight="1">
      <c r="A211" s="1230">
        <v>120</v>
      </c>
      <c r="B211" s="972">
        <v>80</v>
      </c>
      <c r="C211" s="1170" t="s">
        <v>13911</v>
      </c>
      <c r="D211" s="996">
        <v>50</v>
      </c>
      <c r="E211" s="1170" t="s">
        <v>13911</v>
      </c>
      <c r="F211" s="1229">
        <v>4</v>
      </c>
      <c r="G211" s="969">
        <f t="shared" si="77"/>
        <v>7.8928631847133746</v>
      </c>
      <c r="H211" s="1236">
        <v>1</v>
      </c>
      <c r="I211" s="1235" t="str">
        <f>CONCATENATE(B211,D211,F211)</f>
        <v>80504</v>
      </c>
      <c r="J211" s="1196">
        <v>2.2999999999999998</v>
      </c>
      <c r="K211" s="1196">
        <v>1.2</v>
      </c>
      <c r="L211" s="1228">
        <v>3.1</v>
      </c>
      <c r="M211" s="1228">
        <f>K211+L211</f>
        <v>4.3</v>
      </c>
      <c r="N211" s="1228">
        <v>0.4</v>
      </c>
      <c r="O211" s="1228">
        <f>M211+N211</f>
        <v>4.7</v>
      </c>
      <c r="P211" s="1227">
        <v>5.18</v>
      </c>
      <c r="Q211" s="1220">
        <v>28.44</v>
      </c>
      <c r="R211" s="1226"/>
      <c r="S211" s="1168">
        <f>((H211*(1-$S$2)+J211+$S$3)*G211*$S$6)*$AD$9</f>
        <v>21.942159653503179</v>
      </c>
      <c r="T211" s="1268">
        <f>S211+(P211*$AD$9)</f>
        <v>27.122159653503179</v>
      </c>
      <c r="U211" s="1249">
        <f>S211+(Q211*$AD$9)</f>
        <v>50.38215965350318</v>
      </c>
      <c r="V211" s="1165">
        <f>((H211*(1-$V$2)+M211+$V$3)*G211*$S$6)*$AD$9</f>
        <v>37.727886022929923</v>
      </c>
      <c r="W211" s="1223">
        <f>V211+P211*$AD$9</f>
        <v>42.907886022929922</v>
      </c>
      <c r="X211" s="1267">
        <f>V211+(Q211*$AD$9)</f>
        <v>66.16788602292992</v>
      </c>
      <c r="Y211" s="1162"/>
      <c r="Z211" s="1222"/>
      <c r="AA211" s="1160"/>
      <c r="AB211" s="962">
        <f t="shared" si="71"/>
        <v>947.14358216560493</v>
      </c>
    </row>
    <row r="212" spans="1:28" s="1035" customFormat="1" ht="16.5" customHeight="1">
      <c r="A212" s="1230">
        <v>108</v>
      </c>
      <c r="B212" s="972">
        <v>80</v>
      </c>
      <c r="C212" s="1170" t="s">
        <v>13911</v>
      </c>
      <c r="D212" s="996">
        <v>50</v>
      </c>
      <c r="E212" s="1170" t="s">
        <v>13911</v>
      </c>
      <c r="F212" s="1229">
        <v>5</v>
      </c>
      <c r="G212" s="969">
        <f t="shared" si="77"/>
        <v>9.7408789808917184</v>
      </c>
      <c r="H212" s="1236">
        <v>1</v>
      </c>
      <c r="I212" s="1235" t="str">
        <f>CONCATENATE(B212,D212,F212)</f>
        <v>80505</v>
      </c>
      <c r="J212" s="1196">
        <v>2.35</v>
      </c>
      <c r="K212" s="1196">
        <v>1.2</v>
      </c>
      <c r="L212" s="1228">
        <v>3.15</v>
      </c>
      <c r="M212" s="1228">
        <f>K212+L212</f>
        <v>4.3499999999999996</v>
      </c>
      <c r="N212" s="1228">
        <v>0.4</v>
      </c>
      <c r="O212" s="1228">
        <f>M212+N212</f>
        <v>4.75</v>
      </c>
      <c r="P212" s="1227">
        <v>5.81</v>
      </c>
      <c r="Q212" s="1220">
        <v>28.44</v>
      </c>
      <c r="R212" s="1226"/>
      <c r="S212" s="1168">
        <f>((H212*(1-$S$2)+J212+$S$3)*G212*$S$6)*$AD$9</f>
        <v>27.566687515923565</v>
      </c>
      <c r="T212" s="1268">
        <f>S212+(P212*$AD$9)</f>
        <v>33.376687515923564</v>
      </c>
      <c r="U212" s="1249">
        <f>S212+(Q212*$AD$9)</f>
        <v>56.006687515923566</v>
      </c>
      <c r="V212" s="1165">
        <f>((H212*(1-$V$2)+M212+$V$3)*G212*$S$6)*$AD$9</f>
        <v>47.048445477706998</v>
      </c>
      <c r="W212" s="1223">
        <f>V212+P212*$AD$9</f>
        <v>52.858445477707001</v>
      </c>
      <c r="X212" s="1267">
        <f>V212+(Q212*$AD$9)</f>
        <v>75.488445477707003</v>
      </c>
      <c r="Y212" s="1162">
        <f>((H212*(1-$Y$2)+O212+$Y$3)*G212*$S$6)*$AD$9</f>
        <v>51.139614649681519</v>
      </c>
      <c r="Z212" s="1222">
        <f>Y212+P212*$AD$9</f>
        <v>56.949614649681521</v>
      </c>
      <c r="AA212" s="1160">
        <f>Y212+(Q212*$AD$9)</f>
        <v>79.579614649681517</v>
      </c>
      <c r="AB212" s="962">
        <f t="shared" si="71"/>
        <v>1052.0149299363056</v>
      </c>
    </row>
    <row r="213" spans="1:28" s="1035" customFormat="1" ht="16.5" customHeight="1" thickBot="1">
      <c r="A213" s="1262">
        <v>72</v>
      </c>
      <c r="B213" s="961">
        <v>80</v>
      </c>
      <c r="C213" s="1156" t="s">
        <v>13911</v>
      </c>
      <c r="D213" s="980">
        <v>50</v>
      </c>
      <c r="E213" s="1156" t="s">
        <v>13911</v>
      </c>
      <c r="F213" s="1248">
        <v>6</v>
      </c>
      <c r="G213" s="958">
        <f t="shared" si="77"/>
        <v>11.538814777070062</v>
      </c>
      <c r="H213" s="1236"/>
      <c r="I213" s="1235"/>
      <c r="J213" s="1196"/>
      <c r="K213" s="1196"/>
      <c r="L213" s="1228"/>
      <c r="M213" s="1228"/>
      <c r="N213" s="1228"/>
      <c r="O213" s="1228"/>
      <c r="P213" s="1227"/>
      <c r="Q213" s="1220"/>
      <c r="R213" s="1226"/>
      <c r="S213" s="1146" t="s">
        <v>15213</v>
      </c>
      <c r="T213" s="1266"/>
      <c r="U213" s="1246"/>
      <c r="V213" s="1143" t="s">
        <v>15213</v>
      </c>
      <c r="W213" s="1240"/>
      <c r="X213" s="1265"/>
      <c r="Y213" s="1140"/>
      <c r="Z213" s="1239"/>
      <c r="AA213" s="1138"/>
      <c r="AB213" s="944">
        <f t="shared" si="71"/>
        <v>830.79466394904443</v>
      </c>
    </row>
    <row r="214" spans="1:28" s="1035" customFormat="1" ht="16.5" customHeight="1">
      <c r="A214" s="1245">
        <v>180</v>
      </c>
      <c r="B214" s="972">
        <v>80</v>
      </c>
      <c r="C214" s="1170" t="s">
        <v>13911</v>
      </c>
      <c r="D214" s="996">
        <v>60</v>
      </c>
      <c r="E214" s="1170" t="s">
        <v>13911</v>
      </c>
      <c r="F214" s="1229">
        <v>2</v>
      </c>
      <c r="G214" s="969">
        <f t="shared" si="77"/>
        <v>4.3655724840764325</v>
      </c>
      <c r="H214" s="1236">
        <v>1</v>
      </c>
      <c r="I214" s="1235" t="str">
        <f t="shared" ref="I214:I229" si="79">CONCATENATE(B214,D214,F214)</f>
        <v>80602</v>
      </c>
      <c r="J214" s="1196">
        <v>2.13</v>
      </c>
      <c r="K214" s="1196">
        <v>1.47</v>
      </c>
      <c r="L214" s="1228">
        <v>2.7800000000000002</v>
      </c>
      <c r="M214" s="1228">
        <f t="shared" ref="M214:M229" si="80">K214+L214</f>
        <v>4.25</v>
      </c>
      <c r="N214" s="1228">
        <v>0.4</v>
      </c>
      <c r="O214" s="1228">
        <f t="shared" ref="O214:O229" si="81">M214+N214</f>
        <v>4.6500000000000004</v>
      </c>
      <c r="P214" s="1227">
        <v>2.8749600000000002</v>
      </c>
      <c r="Q214" s="1220">
        <v>17.55864</v>
      </c>
      <c r="R214" s="1226"/>
      <c r="S214" s="1168">
        <f t="shared" ref="S214:S229" si="82">((H214*(1-$S$2)+J214+$S$3)*G214*$S$6)*$AD$9</f>
        <v>11.394144183439488</v>
      </c>
      <c r="T214" s="1264">
        <f t="shared" ref="T214:T229" si="83">S214+(P214*$AD$9)</f>
        <v>14.269104183439488</v>
      </c>
      <c r="U214" s="1251">
        <f>S214+(Q214*$AD$9)</f>
        <v>28.952784183439491</v>
      </c>
      <c r="V214" s="1165">
        <f>((H214*(1-$V$2)+M214+$V$3)*G214*$S$6)*$AD$9</f>
        <v>20.649157849681529</v>
      </c>
      <c r="W214" s="1232">
        <f>V214+P214*$AD$9</f>
        <v>23.524117849681531</v>
      </c>
      <c r="X214" s="1269">
        <f>V214+(Q214*$AD$9)</f>
        <v>38.207797849681526</v>
      </c>
      <c r="Y214" s="1162"/>
      <c r="Z214" s="1222"/>
      <c r="AA214" s="1244"/>
      <c r="AB214" s="981">
        <f t="shared" si="71"/>
        <v>785.8030471337579</v>
      </c>
    </row>
    <row r="215" spans="1:28" s="1035" customFormat="1" ht="16.5" customHeight="1">
      <c r="A215" s="1245">
        <v>168</v>
      </c>
      <c r="B215" s="972">
        <v>80</v>
      </c>
      <c r="C215" s="1170" t="s">
        <v>13911</v>
      </c>
      <c r="D215" s="996">
        <v>60</v>
      </c>
      <c r="E215" s="1170" t="s">
        <v>13911</v>
      </c>
      <c r="F215" s="1229">
        <v>3</v>
      </c>
      <c r="G215" s="969">
        <f t="shared" si="77"/>
        <v>6.4732387261146487</v>
      </c>
      <c r="H215" s="1236">
        <v>1</v>
      </c>
      <c r="I215" s="1235" t="str">
        <f t="shared" si="79"/>
        <v>80603</v>
      </c>
      <c r="J215" s="1196">
        <v>2.0999999999999996</v>
      </c>
      <c r="K215" s="1196">
        <v>1.2000000000000002</v>
      </c>
      <c r="L215" s="1228">
        <v>2.7990000000000004</v>
      </c>
      <c r="M215" s="1228">
        <f t="shared" si="80"/>
        <v>3.9990000000000006</v>
      </c>
      <c r="N215" s="1228">
        <v>0.4</v>
      </c>
      <c r="O215" s="1228">
        <f t="shared" si="81"/>
        <v>4.3990000000000009</v>
      </c>
      <c r="P215" s="1227">
        <v>3.5877600000000003</v>
      </c>
      <c r="Q215" s="1220">
        <v>28.440720000000006</v>
      </c>
      <c r="R215" s="1226"/>
      <c r="S215" s="1168">
        <f t="shared" si="82"/>
        <v>16.70095591337579</v>
      </c>
      <c r="T215" s="1268">
        <f t="shared" si="83"/>
        <v>20.288715913375789</v>
      </c>
      <c r="U215" s="1249">
        <f>S215+(Q215*$AD$9)</f>
        <v>45.141675913375792</v>
      </c>
      <c r="V215" s="1165">
        <f>((H215*(1-$V$2)+M215+$V$3)*G215*$S$6)*$AD$9</f>
        <v>28.993636254267518</v>
      </c>
      <c r="W215" s="1223">
        <f>V215+P215*$AD$9</f>
        <v>32.581396254267517</v>
      </c>
      <c r="X215" s="1267">
        <f>V215+(Q215*$AD$9)</f>
        <v>57.434356254267527</v>
      </c>
      <c r="Y215" s="1162">
        <f>((H215*(1-$Y$2)+O215+$Y$3)*G215*$S$6)*$AD$9</f>
        <v>31.712396519235671</v>
      </c>
      <c r="Z215" s="1222">
        <f>Y215+P215*$AD$9</f>
        <v>35.300156519235671</v>
      </c>
      <c r="AA215" s="1244">
        <f>Y215+(Q215*$AD$9)</f>
        <v>60.153116519235681</v>
      </c>
      <c r="AB215" s="962">
        <f t="shared" si="71"/>
        <v>1087.504105987261</v>
      </c>
    </row>
    <row r="216" spans="1:28" s="1035" customFormat="1" ht="16.5" customHeight="1">
      <c r="A216" s="1245">
        <v>120</v>
      </c>
      <c r="B216" s="972">
        <v>80</v>
      </c>
      <c r="C216" s="1170" t="s">
        <v>13911</v>
      </c>
      <c r="D216" s="996">
        <v>60</v>
      </c>
      <c r="E216" s="1170" t="s">
        <v>13911</v>
      </c>
      <c r="F216" s="1229">
        <v>4</v>
      </c>
      <c r="G216" s="969">
        <f t="shared" si="77"/>
        <v>8.5308249681528654</v>
      </c>
      <c r="H216" s="1236">
        <v>1</v>
      </c>
      <c r="I216" s="1235" t="str">
        <f t="shared" si="79"/>
        <v>80604</v>
      </c>
      <c r="J216" s="1196">
        <v>2.12</v>
      </c>
      <c r="K216" s="1196">
        <v>1.2000000000000002</v>
      </c>
      <c r="L216" s="1228">
        <v>2.819</v>
      </c>
      <c r="M216" s="1228">
        <f t="shared" si="80"/>
        <v>4.0190000000000001</v>
      </c>
      <c r="N216" s="1228">
        <v>0.4</v>
      </c>
      <c r="O216" s="1228">
        <f t="shared" si="81"/>
        <v>4.4190000000000005</v>
      </c>
      <c r="P216" s="1227">
        <v>5.1796800000000012</v>
      </c>
      <c r="Q216" s="1220">
        <v>28.440720000000006</v>
      </c>
      <c r="R216" s="1226"/>
      <c r="S216" s="1168">
        <f t="shared" si="82"/>
        <v>22.180144917197453</v>
      </c>
      <c r="T216" s="1268">
        <f t="shared" si="83"/>
        <v>27.359824917197454</v>
      </c>
      <c r="U216" s="1249">
        <f>S216+(Q216*$AD$9)</f>
        <v>50.620864917197459</v>
      </c>
      <c r="V216" s="1165">
        <f>((H216*(1-$V$2)+M216+$V$3)*G216*$S$6)*$AD$9</f>
        <v>38.380181531719749</v>
      </c>
      <c r="W216" s="1223">
        <f>V216+P216*$AD$9</f>
        <v>43.559861531719747</v>
      </c>
      <c r="X216" s="1267">
        <f>V216+(Q216*$AD$9)</f>
        <v>66.820901531719755</v>
      </c>
      <c r="Y216" s="1162">
        <f>((H216*(1-$Y$2)+O216+$Y$3)*G216*$S$6)*$AD$9</f>
        <v>41.963128018343951</v>
      </c>
      <c r="Z216" s="1222">
        <f>Y216+P216*$AD$9</f>
        <v>47.142808018343956</v>
      </c>
      <c r="AA216" s="1244">
        <f>Y216+(Q216*$AD$9)</f>
        <v>70.40384801834395</v>
      </c>
      <c r="AB216" s="962">
        <f t="shared" si="71"/>
        <v>1023.6989961783438</v>
      </c>
    </row>
    <row r="217" spans="1:28" s="1035" customFormat="1" ht="16.5" customHeight="1" thickBot="1">
      <c r="A217" s="1245">
        <v>96</v>
      </c>
      <c r="B217" s="961">
        <v>80</v>
      </c>
      <c r="C217" s="1156" t="s">
        <v>13911</v>
      </c>
      <c r="D217" s="980">
        <v>60</v>
      </c>
      <c r="E217" s="1156" t="s">
        <v>13911</v>
      </c>
      <c r="F217" s="1248">
        <v>5</v>
      </c>
      <c r="G217" s="958">
        <f t="shared" si="77"/>
        <v>10.538331210191082</v>
      </c>
      <c r="H217" s="1236">
        <v>1</v>
      </c>
      <c r="I217" s="1235" t="str">
        <f t="shared" si="79"/>
        <v>80605</v>
      </c>
      <c r="J217" s="1196">
        <v>2.15</v>
      </c>
      <c r="K217" s="1196">
        <v>1.2000000000000002</v>
      </c>
      <c r="L217" s="1228">
        <v>2.8489999999999998</v>
      </c>
      <c r="M217" s="1228">
        <f t="shared" si="80"/>
        <v>4.0489999999999995</v>
      </c>
      <c r="N217" s="1228">
        <v>0.4</v>
      </c>
      <c r="O217" s="1228">
        <f t="shared" si="81"/>
        <v>4.4489999999999998</v>
      </c>
      <c r="P217" s="1227">
        <v>5.8093200000000005</v>
      </c>
      <c r="Q217" s="1220">
        <v>28.440720000000006</v>
      </c>
      <c r="R217" s="1226"/>
      <c r="S217" s="1168">
        <f t="shared" si="82"/>
        <v>27.715811082802546</v>
      </c>
      <c r="T217" s="1275">
        <f t="shared" si="83"/>
        <v>33.525131082802545</v>
      </c>
      <c r="U217" s="1246"/>
      <c r="V217" s="1165">
        <f>((H217*(1-$V$2)+M217+$V$3)*G217*$S$6)*$AD$9</f>
        <v>47.728102050955407</v>
      </c>
      <c r="W217" s="1223"/>
      <c r="X217" s="1267"/>
      <c r="Y217" s="1162">
        <f>((H217*(1-$Y$2)+O217+$Y$3)*G217*$S$6)*$AD$9</f>
        <v>52.154201159235662</v>
      </c>
      <c r="Z217" s="1222"/>
      <c r="AA217" s="1244"/>
      <c r="AB217" s="944">
        <f t="shared" si="71"/>
        <v>1011.6797961783438</v>
      </c>
    </row>
    <row r="218" spans="1:28" s="1035" customFormat="1" ht="16.5" customHeight="1">
      <c r="A218" s="1274">
        <v>288</v>
      </c>
      <c r="B218" s="974">
        <v>100</v>
      </c>
      <c r="C218" s="1191" t="s">
        <v>13911</v>
      </c>
      <c r="D218" s="992">
        <v>20</v>
      </c>
      <c r="E218" s="1191" t="s">
        <v>13911</v>
      </c>
      <c r="F218" s="1237">
        <v>2</v>
      </c>
      <c r="G218" s="989">
        <f t="shared" si="77"/>
        <v>3.7276107006369421</v>
      </c>
      <c r="H218" s="1236">
        <v>1</v>
      </c>
      <c r="I218" s="1235" t="str">
        <f t="shared" si="79"/>
        <v>100202</v>
      </c>
      <c r="J218" s="1196">
        <v>2.35</v>
      </c>
      <c r="K218" s="1196">
        <v>1.47</v>
      </c>
      <c r="L218" s="1228">
        <v>3.15</v>
      </c>
      <c r="M218" s="1228">
        <f t="shared" si="80"/>
        <v>4.62</v>
      </c>
      <c r="N218" s="1228">
        <v>0.4</v>
      </c>
      <c r="O218" s="1228">
        <f t="shared" si="81"/>
        <v>5.0200000000000005</v>
      </c>
      <c r="P218" s="1227">
        <v>2.87</v>
      </c>
      <c r="Q218" s="1220">
        <v>29.27</v>
      </c>
      <c r="R218" s="1226"/>
      <c r="S218" s="1183">
        <f t="shared" si="82"/>
        <v>10.549138282802547</v>
      </c>
      <c r="T218" s="1268">
        <f t="shared" si="83"/>
        <v>13.419138282802546</v>
      </c>
      <c r="U218" s="1249">
        <f>S218+(Q218*$AD$9)</f>
        <v>39.819138282802548</v>
      </c>
      <c r="V218" s="1180">
        <f>((H218*(1-$V$2)+M218+$V$3)*G218*$S$6)*$AD$9</f>
        <v>19.010814573248403</v>
      </c>
      <c r="W218" s="1179">
        <f>V218+P218*$AD$9</f>
        <v>21.880814573248404</v>
      </c>
      <c r="X218" s="1269"/>
      <c r="Y218" s="1177"/>
      <c r="Z218" s="1176"/>
      <c r="AA218" s="1273"/>
      <c r="AB218" s="981">
        <f t="shared" si="71"/>
        <v>1073.5518817834393</v>
      </c>
    </row>
    <row r="219" spans="1:28" s="1035" customFormat="1" ht="16.5" customHeight="1" thickBot="1">
      <c r="A219" s="1253">
        <v>180</v>
      </c>
      <c r="B219" s="961">
        <v>100</v>
      </c>
      <c r="C219" s="1156" t="s">
        <v>13911</v>
      </c>
      <c r="D219" s="980">
        <v>20</v>
      </c>
      <c r="E219" s="1156" t="s">
        <v>13911</v>
      </c>
      <c r="F219" s="1248">
        <v>3</v>
      </c>
      <c r="G219" s="958">
        <f t="shared" si="77"/>
        <v>5.5162960509554129</v>
      </c>
      <c r="H219" s="1236">
        <v>1</v>
      </c>
      <c r="I219" s="1235" t="str">
        <f t="shared" si="79"/>
        <v>100203</v>
      </c>
      <c r="J219" s="1196">
        <v>2.3199999999999998</v>
      </c>
      <c r="K219" s="1196">
        <v>1.2</v>
      </c>
      <c r="L219" s="1228">
        <v>3.12</v>
      </c>
      <c r="M219" s="1228">
        <f t="shared" si="80"/>
        <v>4.32</v>
      </c>
      <c r="N219" s="1228">
        <v>0.4</v>
      </c>
      <c r="O219" s="1228">
        <f t="shared" si="81"/>
        <v>4.7200000000000006</v>
      </c>
      <c r="P219" s="1227">
        <v>3.59</v>
      </c>
      <c r="Q219" s="1220">
        <v>47.4</v>
      </c>
      <c r="R219" s="1226"/>
      <c r="S219" s="1146">
        <f t="shared" si="82"/>
        <v>15.445628942675155</v>
      </c>
      <c r="T219" s="1268">
        <f t="shared" si="83"/>
        <v>19.035628942675153</v>
      </c>
      <c r="U219" s="1249"/>
      <c r="V219" s="1143"/>
      <c r="W219" s="1142"/>
      <c r="X219" s="1265"/>
      <c r="Y219" s="1140"/>
      <c r="Z219" s="1139"/>
      <c r="AA219" s="1272"/>
      <c r="AB219" s="944">
        <f t="shared" si="71"/>
        <v>992.93328917197437</v>
      </c>
    </row>
    <row r="220" spans="1:28" s="1035" customFormat="1" ht="16.5" customHeight="1">
      <c r="A220" s="1274">
        <v>162</v>
      </c>
      <c r="B220" s="972">
        <v>100</v>
      </c>
      <c r="C220" s="1170" t="s">
        <v>13911</v>
      </c>
      <c r="D220" s="996">
        <v>30</v>
      </c>
      <c r="E220" s="1170" t="s">
        <v>13911</v>
      </c>
      <c r="F220" s="1229">
        <v>2</v>
      </c>
      <c r="G220" s="969">
        <f t="shared" si="77"/>
        <v>4.0465915923566875</v>
      </c>
      <c r="H220" s="1236">
        <v>1</v>
      </c>
      <c r="I220" s="1235" t="str">
        <f t="shared" si="79"/>
        <v>100302</v>
      </c>
      <c r="J220" s="1196">
        <v>2.4300000000000002</v>
      </c>
      <c r="K220" s="1196">
        <v>1.47</v>
      </c>
      <c r="L220" s="1228">
        <v>3.23</v>
      </c>
      <c r="M220" s="1228">
        <f t="shared" si="80"/>
        <v>4.7</v>
      </c>
      <c r="N220" s="1228">
        <v>0.4</v>
      </c>
      <c r="O220" s="1228">
        <f t="shared" si="81"/>
        <v>5.1000000000000005</v>
      </c>
      <c r="P220" s="1227">
        <v>2.87</v>
      </c>
      <c r="Q220" s="1220">
        <v>29.27</v>
      </c>
      <c r="R220" s="1226"/>
      <c r="S220" s="1168">
        <f t="shared" si="82"/>
        <v>11.775581533757961</v>
      </c>
      <c r="T220" s="1264">
        <f t="shared" si="83"/>
        <v>14.645581533757962</v>
      </c>
      <c r="U220" s="1251">
        <f t="shared" ref="U220:U229" si="84">S220+(Q220*$AD$9)</f>
        <v>41.045581533757961</v>
      </c>
      <c r="V220" s="1165">
        <f t="shared" ref="V220:V229" si="85">((H220*(1-$V$2)+M220+$V$3)*G220*$S$6)*$AD$9</f>
        <v>20.96134444840764</v>
      </c>
      <c r="W220" s="1232">
        <f t="shared" ref="W220:W229" si="86">V220+P220*$AD$9</f>
        <v>23.831344448407641</v>
      </c>
      <c r="X220" s="1269"/>
      <c r="Y220" s="1162"/>
      <c r="Z220" s="1231"/>
      <c r="AA220" s="1273"/>
      <c r="AB220" s="981">
        <f t="shared" si="71"/>
        <v>655.54783796178333</v>
      </c>
    </row>
    <row r="221" spans="1:28" s="1035" customFormat="1" ht="16.5" customHeight="1" thickBot="1">
      <c r="A221" s="1035">
        <v>162</v>
      </c>
      <c r="B221" s="972">
        <v>100</v>
      </c>
      <c r="C221" s="1170" t="s">
        <v>13911</v>
      </c>
      <c r="D221" s="996">
        <v>30</v>
      </c>
      <c r="E221" s="1170" t="s">
        <v>13911</v>
      </c>
      <c r="F221" s="1229">
        <v>3</v>
      </c>
      <c r="G221" s="969">
        <f t="shared" si="77"/>
        <v>5.9947673885350303</v>
      </c>
      <c r="H221" s="1236">
        <v>1</v>
      </c>
      <c r="I221" s="1235" t="str">
        <f t="shared" si="79"/>
        <v>100303</v>
      </c>
      <c r="J221" s="1196">
        <v>2.4</v>
      </c>
      <c r="K221" s="1196">
        <v>1.2</v>
      </c>
      <c r="L221" s="1228">
        <v>3.2</v>
      </c>
      <c r="M221" s="1228">
        <f t="shared" si="80"/>
        <v>4.4000000000000004</v>
      </c>
      <c r="N221" s="1228">
        <v>0.4</v>
      </c>
      <c r="O221" s="1228">
        <f t="shared" si="81"/>
        <v>4.8000000000000007</v>
      </c>
      <c r="P221" s="1227">
        <v>3.59</v>
      </c>
      <c r="Q221" s="1220">
        <v>47.4</v>
      </c>
      <c r="R221" s="1226"/>
      <c r="S221" s="1168">
        <f t="shared" si="82"/>
        <v>17.264930078980885</v>
      </c>
      <c r="T221" s="1266">
        <f t="shared" si="83"/>
        <v>20.854930078980885</v>
      </c>
      <c r="U221" s="1246">
        <f t="shared" si="84"/>
        <v>64.664930078980888</v>
      </c>
      <c r="V221" s="1165">
        <f t="shared" si="85"/>
        <v>29.254464856050951</v>
      </c>
      <c r="W221" s="1223">
        <f t="shared" si="86"/>
        <v>32.844464856050948</v>
      </c>
      <c r="X221" s="1267"/>
      <c r="Y221" s="1162"/>
      <c r="Z221" s="1222"/>
      <c r="AA221" s="1244"/>
      <c r="AB221" s="944">
        <f t="shared" si="71"/>
        <v>971.15231694267493</v>
      </c>
    </row>
    <row r="222" spans="1:28" s="1035" customFormat="1" ht="16.5" customHeight="1">
      <c r="A222" s="1238">
        <v>192</v>
      </c>
      <c r="B222" s="974">
        <v>100</v>
      </c>
      <c r="C222" s="1191" t="s">
        <v>13911</v>
      </c>
      <c r="D222" s="992">
        <v>40</v>
      </c>
      <c r="E222" s="1191" t="s">
        <v>13911</v>
      </c>
      <c r="F222" s="1237">
        <v>2</v>
      </c>
      <c r="G222" s="989">
        <f t="shared" si="77"/>
        <v>4.3655724840764325</v>
      </c>
      <c r="H222" s="1236">
        <v>1</v>
      </c>
      <c r="I222" s="1235" t="str">
        <f t="shared" si="79"/>
        <v>100402</v>
      </c>
      <c r="J222" s="1196">
        <v>2.13</v>
      </c>
      <c r="K222" s="1196">
        <v>1.47</v>
      </c>
      <c r="L222" s="1228">
        <v>2.7800000000000002</v>
      </c>
      <c r="M222" s="1228">
        <f t="shared" si="80"/>
        <v>4.25</v>
      </c>
      <c r="N222" s="1228">
        <v>0.4</v>
      </c>
      <c r="O222" s="1228">
        <f t="shared" si="81"/>
        <v>4.6500000000000004</v>
      </c>
      <c r="P222" s="1227">
        <v>2.8749600000000002</v>
      </c>
      <c r="Q222" s="1220">
        <v>29.272320000000008</v>
      </c>
      <c r="R222" s="1226"/>
      <c r="S222" s="1183">
        <f t="shared" si="82"/>
        <v>11.394144183439488</v>
      </c>
      <c r="T222" s="1264">
        <f t="shared" si="83"/>
        <v>14.269104183439488</v>
      </c>
      <c r="U222" s="1251">
        <f t="shared" si="84"/>
        <v>40.666464183439494</v>
      </c>
      <c r="V222" s="1180">
        <f t="shared" si="85"/>
        <v>20.649157849681529</v>
      </c>
      <c r="W222" s="1232">
        <f t="shared" si="86"/>
        <v>23.524117849681531</v>
      </c>
      <c r="X222" s="1269">
        <f t="shared" ref="X222:X229" si="87">V222+(Q222*$AD$9)</f>
        <v>49.921477849681537</v>
      </c>
      <c r="Y222" s="1177"/>
      <c r="Z222" s="1231"/>
      <c r="AA222" s="1273"/>
      <c r="AB222" s="981">
        <f t="shared" si="71"/>
        <v>838.18991694267504</v>
      </c>
    </row>
    <row r="223" spans="1:28" s="1035" customFormat="1" ht="16.5" customHeight="1">
      <c r="A223" s="1230">
        <v>168</v>
      </c>
      <c r="B223" s="972">
        <v>100</v>
      </c>
      <c r="C223" s="1170" t="s">
        <v>13911</v>
      </c>
      <c r="D223" s="996">
        <v>40</v>
      </c>
      <c r="E223" s="1170" t="s">
        <v>13911</v>
      </c>
      <c r="F223" s="1229">
        <v>3</v>
      </c>
      <c r="G223" s="969">
        <f t="shared" si="77"/>
        <v>6.4732387261146487</v>
      </c>
      <c r="H223" s="1236">
        <v>1</v>
      </c>
      <c r="I223" s="1235" t="str">
        <f t="shared" si="79"/>
        <v>100403</v>
      </c>
      <c r="J223" s="1196">
        <v>2.0999999999999996</v>
      </c>
      <c r="K223" s="1196">
        <v>1.2000000000000002</v>
      </c>
      <c r="L223" s="1228">
        <v>2.8000000000000003</v>
      </c>
      <c r="M223" s="1228">
        <f t="shared" si="80"/>
        <v>4</v>
      </c>
      <c r="N223" s="1228">
        <v>0.4</v>
      </c>
      <c r="O223" s="1228">
        <f t="shared" si="81"/>
        <v>4.4000000000000004</v>
      </c>
      <c r="P223" s="1227">
        <v>3.5877600000000003</v>
      </c>
      <c r="Q223" s="1220">
        <v>47.401200000000003</v>
      </c>
      <c r="R223" s="1226"/>
      <c r="S223" s="1168">
        <f t="shared" si="82"/>
        <v>16.70095591337579</v>
      </c>
      <c r="T223" s="1268">
        <f t="shared" si="83"/>
        <v>20.288715913375789</v>
      </c>
      <c r="U223" s="1249">
        <f t="shared" si="84"/>
        <v>64.102155913375796</v>
      </c>
      <c r="V223" s="1165">
        <f t="shared" si="85"/>
        <v>29.00010949299363</v>
      </c>
      <c r="W223" s="1223">
        <f t="shared" si="86"/>
        <v>32.587869492993633</v>
      </c>
      <c r="X223" s="1267">
        <f t="shared" si="87"/>
        <v>76.401309492993633</v>
      </c>
      <c r="Y223" s="1162"/>
      <c r="Z223" s="1222"/>
      <c r="AA223" s="1244"/>
      <c r="AB223" s="962">
        <f t="shared" ref="AB223:AB254" si="88">A223*G223</f>
        <v>1087.504105987261</v>
      </c>
    </row>
    <row r="224" spans="1:28" s="1035" customFormat="1" ht="16.5" customHeight="1">
      <c r="A224" s="1230">
        <v>120</v>
      </c>
      <c r="B224" s="972">
        <v>100</v>
      </c>
      <c r="C224" s="1170" t="s">
        <v>13911</v>
      </c>
      <c r="D224" s="996">
        <v>40</v>
      </c>
      <c r="E224" s="1170" t="s">
        <v>13911</v>
      </c>
      <c r="F224" s="1229">
        <v>4</v>
      </c>
      <c r="G224" s="969">
        <f t="shared" si="77"/>
        <v>8.5308249681528654</v>
      </c>
      <c r="H224" s="1236">
        <v>1</v>
      </c>
      <c r="I224" s="1235" t="str">
        <f t="shared" si="79"/>
        <v>100404</v>
      </c>
      <c r="J224" s="1196">
        <v>2.12</v>
      </c>
      <c r="K224" s="1196">
        <v>1.2000000000000002</v>
      </c>
      <c r="L224" s="1228">
        <v>2.819</v>
      </c>
      <c r="M224" s="1228">
        <f t="shared" si="80"/>
        <v>4.0190000000000001</v>
      </c>
      <c r="N224" s="1228">
        <v>0.4</v>
      </c>
      <c r="O224" s="1228">
        <f t="shared" si="81"/>
        <v>4.4190000000000005</v>
      </c>
      <c r="P224" s="1227">
        <v>5.1796800000000012</v>
      </c>
      <c r="Q224" s="1220">
        <v>47.401200000000003</v>
      </c>
      <c r="R224" s="1226"/>
      <c r="S224" s="1168">
        <f t="shared" si="82"/>
        <v>22.180144917197453</v>
      </c>
      <c r="T224" s="1268">
        <f t="shared" si="83"/>
        <v>27.359824917197454</v>
      </c>
      <c r="U224" s="1249">
        <f t="shared" si="84"/>
        <v>69.581344917197455</v>
      </c>
      <c r="V224" s="1165">
        <f t="shared" si="85"/>
        <v>38.380181531719749</v>
      </c>
      <c r="W224" s="1223">
        <f t="shared" si="86"/>
        <v>43.559861531719747</v>
      </c>
      <c r="X224" s="1267">
        <f t="shared" si="87"/>
        <v>85.781381531719745</v>
      </c>
      <c r="Y224" s="1162"/>
      <c r="Z224" s="1222"/>
      <c r="AA224" s="1244"/>
      <c r="AB224" s="962">
        <f t="shared" si="88"/>
        <v>1023.6989961783438</v>
      </c>
    </row>
    <row r="225" spans="1:28" s="1035" customFormat="1" ht="16.5" customHeight="1" thickBot="1">
      <c r="A225" s="1262">
        <v>108</v>
      </c>
      <c r="B225" s="961">
        <v>100</v>
      </c>
      <c r="C225" s="1156" t="s">
        <v>13911</v>
      </c>
      <c r="D225" s="980">
        <v>40</v>
      </c>
      <c r="E225" s="1156" t="s">
        <v>13911</v>
      </c>
      <c r="F225" s="1248">
        <v>5</v>
      </c>
      <c r="G225" s="958">
        <f t="shared" si="77"/>
        <v>10.538331210191082</v>
      </c>
      <c r="H225" s="1236">
        <v>1</v>
      </c>
      <c r="I225" s="1235" t="str">
        <f t="shared" si="79"/>
        <v>100405</v>
      </c>
      <c r="J225" s="1196">
        <v>2.15</v>
      </c>
      <c r="K225" s="1196">
        <v>1.2000000000000002</v>
      </c>
      <c r="L225" s="1228">
        <v>2.8489999999999998</v>
      </c>
      <c r="M225" s="1228">
        <f t="shared" si="80"/>
        <v>4.0489999999999995</v>
      </c>
      <c r="N225" s="1228">
        <v>0.4</v>
      </c>
      <c r="O225" s="1228">
        <f t="shared" si="81"/>
        <v>4.4489999999999998</v>
      </c>
      <c r="P225" s="1227">
        <v>5.8093200000000005</v>
      </c>
      <c r="Q225" s="1220">
        <v>47.401200000000003</v>
      </c>
      <c r="R225" s="1226"/>
      <c r="S225" s="1146">
        <f t="shared" si="82"/>
        <v>27.715811082802546</v>
      </c>
      <c r="T225" s="1266">
        <f t="shared" si="83"/>
        <v>33.525131082802545</v>
      </c>
      <c r="U225" s="1246">
        <f t="shared" si="84"/>
        <v>75.117011082802549</v>
      </c>
      <c r="V225" s="1143">
        <f t="shared" si="85"/>
        <v>47.728102050955407</v>
      </c>
      <c r="W225" s="1240">
        <f t="shared" si="86"/>
        <v>53.537422050955406</v>
      </c>
      <c r="X225" s="1265">
        <f t="shared" si="87"/>
        <v>95.129302050955403</v>
      </c>
      <c r="Y225" s="1140"/>
      <c r="Z225" s="1239"/>
      <c r="AA225" s="1272"/>
      <c r="AB225" s="944">
        <f t="shared" si="88"/>
        <v>1138.1397707006367</v>
      </c>
    </row>
    <row r="226" spans="1:28" s="1035" customFormat="1" ht="16.5" customHeight="1">
      <c r="A226" s="1245">
        <v>192</v>
      </c>
      <c r="B226" s="972">
        <v>100</v>
      </c>
      <c r="C226" s="1170" t="s">
        <v>13911</v>
      </c>
      <c r="D226" s="996">
        <v>50</v>
      </c>
      <c r="E226" s="1170" t="s">
        <v>13911</v>
      </c>
      <c r="F226" s="1229">
        <v>2</v>
      </c>
      <c r="G226" s="969">
        <f t="shared" si="77"/>
        <v>4.6845533757961775</v>
      </c>
      <c r="H226" s="1236">
        <v>1</v>
      </c>
      <c r="I226" s="1235" t="str">
        <f t="shared" si="79"/>
        <v>100502</v>
      </c>
      <c r="J226" s="1196">
        <v>2.13</v>
      </c>
      <c r="K226" s="1196">
        <v>1.47</v>
      </c>
      <c r="L226" s="1228">
        <v>2.7800000000000002</v>
      </c>
      <c r="M226" s="1228">
        <f t="shared" si="80"/>
        <v>4.25</v>
      </c>
      <c r="N226" s="1228">
        <v>0.4</v>
      </c>
      <c r="O226" s="1228">
        <f t="shared" si="81"/>
        <v>4.6500000000000004</v>
      </c>
      <c r="P226" s="1227">
        <v>3.0769200000000003</v>
      </c>
      <c r="Q226" s="1220">
        <v>31.363200000000003</v>
      </c>
      <c r="R226" s="1226"/>
      <c r="S226" s="1168">
        <f t="shared" si="82"/>
        <v>12.226684310828023</v>
      </c>
      <c r="T226" s="1271">
        <f t="shared" si="83"/>
        <v>15.303604310828025</v>
      </c>
      <c r="U226" s="1233">
        <f t="shared" si="84"/>
        <v>43.589884310828026</v>
      </c>
      <c r="V226" s="1165">
        <f t="shared" si="85"/>
        <v>22.157937467515922</v>
      </c>
      <c r="W226" s="1232">
        <f t="shared" si="86"/>
        <v>25.234857467515923</v>
      </c>
      <c r="X226" s="1269">
        <f t="shared" si="87"/>
        <v>53.521137467515928</v>
      </c>
      <c r="Y226" s="1162">
        <f>((H226*(1-$Y$2)+O226+$Y$3)*G226*$S$6)*$AD$9</f>
        <v>24.125449885350317</v>
      </c>
      <c r="Z226" s="1222">
        <f>Y226+P226*$AD$9</f>
        <v>27.202369885350318</v>
      </c>
      <c r="AA226" s="1244">
        <f>Y226+(Q226*$AD$9)</f>
        <v>55.48864988535032</v>
      </c>
      <c r="AB226" s="981">
        <f t="shared" si="88"/>
        <v>899.43424815286608</v>
      </c>
    </row>
    <row r="227" spans="1:28" s="1035" customFormat="1" ht="17.45" customHeight="1">
      <c r="A227" s="1245">
        <v>144</v>
      </c>
      <c r="B227" s="972">
        <v>100</v>
      </c>
      <c r="C227" s="1170" t="s">
        <v>13911</v>
      </c>
      <c r="D227" s="996">
        <v>50</v>
      </c>
      <c r="E227" s="1170" t="s">
        <v>13911</v>
      </c>
      <c r="F227" s="1229">
        <v>3</v>
      </c>
      <c r="G227" s="969">
        <f t="shared" si="77"/>
        <v>6.9517100636942661</v>
      </c>
      <c r="H227" s="1236">
        <v>1</v>
      </c>
      <c r="I227" s="1235" t="str">
        <f t="shared" si="79"/>
        <v>100503</v>
      </c>
      <c r="J227" s="1196">
        <v>2.0999999999999996</v>
      </c>
      <c r="K227" s="1196">
        <v>1.2000000000000002</v>
      </c>
      <c r="L227" s="1228">
        <v>2.8000000000000003</v>
      </c>
      <c r="M227" s="1228">
        <f t="shared" si="80"/>
        <v>4</v>
      </c>
      <c r="N227" s="1228">
        <v>0.4</v>
      </c>
      <c r="O227" s="1228">
        <f t="shared" si="81"/>
        <v>4.4000000000000004</v>
      </c>
      <c r="P227" s="1227">
        <v>3.849120000000001</v>
      </c>
      <c r="Q227" s="1220">
        <v>50.787000000000006</v>
      </c>
      <c r="R227" s="1226"/>
      <c r="S227" s="1168">
        <f t="shared" si="82"/>
        <v>17.935411964331205</v>
      </c>
      <c r="T227" s="1270">
        <f t="shared" si="83"/>
        <v>21.784531964331208</v>
      </c>
      <c r="U227" s="1224">
        <f t="shared" si="84"/>
        <v>68.722411964331215</v>
      </c>
      <c r="V227" s="1165">
        <f t="shared" si="85"/>
        <v>31.143661085350317</v>
      </c>
      <c r="W227" s="1223">
        <f t="shared" si="86"/>
        <v>34.992781085350316</v>
      </c>
      <c r="X227" s="1267">
        <f t="shared" si="87"/>
        <v>81.930661085350323</v>
      </c>
      <c r="Y227" s="1162">
        <f>((H227*(1-$Y$2)+O227+$Y$3)*G227*$S$6)*$AD$9</f>
        <v>34.063379312101908</v>
      </c>
      <c r="Z227" s="1222">
        <f>Y227+P227*$AD$9</f>
        <v>37.912499312101907</v>
      </c>
      <c r="AA227" s="1244">
        <f>Y227+(Q227*$AD$9)</f>
        <v>84.850379312101921</v>
      </c>
      <c r="AB227" s="962">
        <f t="shared" si="88"/>
        <v>1001.0462491719743</v>
      </c>
    </row>
    <row r="228" spans="1:28" s="1035" customFormat="1" ht="16.5" customHeight="1">
      <c r="A228" s="1245">
        <v>108</v>
      </c>
      <c r="B228" s="972">
        <v>100</v>
      </c>
      <c r="C228" s="1170" t="s">
        <v>13911</v>
      </c>
      <c r="D228" s="996">
        <v>50</v>
      </c>
      <c r="E228" s="1170" t="s">
        <v>13911</v>
      </c>
      <c r="F228" s="1229">
        <v>4</v>
      </c>
      <c r="G228" s="969">
        <f t="shared" si="77"/>
        <v>9.1687867515923553</v>
      </c>
      <c r="H228" s="1236">
        <v>1</v>
      </c>
      <c r="I228" s="1235" t="str">
        <f t="shared" si="79"/>
        <v>100504</v>
      </c>
      <c r="J228" s="1196">
        <v>2.12</v>
      </c>
      <c r="K228" s="1196">
        <v>1.2000000000000002</v>
      </c>
      <c r="L228" s="1228">
        <v>2.82</v>
      </c>
      <c r="M228" s="1228">
        <f t="shared" si="80"/>
        <v>4.0199999999999996</v>
      </c>
      <c r="N228" s="1228">
        <v>0.4</v>
      </c>
      <c r="O228" s="1228">
        <f t="shared" si="81"/>
        <v>4.42</v>
      </c>
      <c r="P228" s="1227">
        <v>5.5598400000000003</v>
      </c>
      <c r="Q228" s="1220">
        <v>50.787000000000006</v>
      </c>
      <c r="R228" s="1226"/>
      <c r="S228" s="1168">
        <f t="shared" si="82"/>
        <v>23.838845554140125</v>
      </c>
      <c r="T228" s="1270">
        <f t="shared" si="83"/>
        <v>29.398685554140126</v>
      </c>
      <c r="U228" s="1224">
        <f t="shared" si="84"/>
        <v>74.625845554140128</v>
      </c>
      <c r="V228" s="1165">
        <f t="shared" si="85"/>
        <v>41.259540382165596</v>
      </c>
      <c r="W228" s="1223">
        <f t="shared" si="86"/>
        <v>46.819380382165598</v>
      </c>
      <c r="X228" s="1267">
        <f t="shared" si="87"/>
        <v>92.046540382165603</v>
      </c>
      <c r="Y228" s="1162">
        <f>((H228*(1-$Y$2)+O228+$Y$3)*G228*$S$6)*$AD$9</f>
        <v>45.110430817834384</v>
      </c>
      <c r="Z228" s="1222">
        <f>Y228+P228*$AD$9</f>
        <v>50.670270817834385</v>
      </c>
      <c r="AA228" s="1244">
        <f>Y228+(Q228*$AD$9)</f>
        <v>95.89743081783439</v>
      </c>
      <c r="AB228" s="962">
        <f t="shared" si="88"/>
        <v>990.22896917197443</v>
      </c>
    </row>
    <row r="229" spans="1:28" s="1035" customFormat="1" ht="16.5" customHeight="1">
      <c r="A229" s="1245">
        <v>90</v>
      </c>
      <c r="B229" s="972">
        <v>100</v>
      </c>
      <c r="C229" s="1170" t="s">
        <v>13911</v>
      </c>
      <c r="D229" s="996">
        <v>50</v>
      </c>
      <c r="E229" s="1170" t="s">
        <v>13911</v>
      </c>
      <c r="F229" s="1229">
        <v>5</v>
      </c>
      <c r="G229" s="969">
        <f t="shared" si="77"/>
        <v>11.335783439490445</v>
      </c>
      <c r="H229" s="1236">
        <v>1</v>
      </c>
      <c r="I229" s="1235" t="str">
        <f t="shared" si="79"/>
        <v>100505</v>
      </c>
      <c r="J229" s="1196">
        <v>2.1399999999999997</v>
      </c>
      <c r="K229" s="1196">
        <v>1.2000000000000002</v>
      </c>
      <c r="L229" s="1228">
        <v>2.84</v>
      </c>
      <c r="M229" s="1228">
        <f t="shared" si="80"/>
        <v>4.04</v>
      </c>
      <c r="N229" s="1228">
        <v>0.4</v>
      </c>
      <c r="O229" s="1228">
        <f t="shared" si="81"/>
        <v>4.4400000000000004</v>
      </c>
      <c r="P229" s="1227">
        <v>6.2132400000000008</v>
      </c>
      <c r="Q229" s="1220">
        <v>50.787000000000006</v>
      </c>
      <c r="R229" s="1226"/>
      <c r="S229" s="1168">
        <f t="shared" si="82"/>
        <v>29.699752611464962</v>
      </c>
      <c r="T229" s="1270">
        <f t="shared" si="83"/>
        <v>35.912992611464965</v>
      </c>
      <c r="U229" s="1224">
        <f t="shared" si="84"/>
        <v>80.486752611464965</v>
      </c>
      <c r="V229" s="1165">
        <f t="shared" si="85"/>
        <v>51.237741146496809</v>
      </c>
      <c r="W229" s="1223">
        <f t="shared" si="86"/>
        <v>57.450981146496808</v>
      </c>
      <c r="X229" s="1267">
        <f t="shared" si="87"/>
        <v>102.02474114649681</v>
      </c>
      <c r="Y229" s="1162">
        <f>((H229*(1-$Y$2)+O229+$Y$3)*G229*$S$6)*$AD$9</f>
        <v>55.998770191082805</v>
      </c>
      <c r="Z229" s="1222">
        <f>Y229+P229*$AD$9</f>
        <v>62.212010191082804</v>
      </c>
      <c r="AA229" s="1244">
        <f>Y229+(Q229*$AD$9)</f>
        <v>106.7857701910828</v>
      </c>
      <c r="AB229" s="962">
        <f t="shared" si="88"/>
        <v>1020.2205095541401</v>
      </c>
    </row>
    <row r="230" spans="1:28" s="1035" customFormat="1" ht="16.5" customHeight="1" thickBot="1">
      <c r="A230" s="1035">
        <v>72</v>
      </c>
      <c r="B230" s="972">
        <v>100</v>
      </c>
      <c r="C230" s="1170" t="s">
        <v>13911</v>
      </c>
      <c r="D230" s="996">
        <v>50</v>
      </c>
      <c r="E230" s="1170" t="s">
        <v>13911</v>
      </c>
      <c r="F230" s="1229">
        <v>6</v>
      </c>
      <c r="G230" s="969">
        <f t="shared" si="77"/>
        <v>13.452700127388534</v>
      </c>
      <c r="H230" s="1236"/>
      <c r="I230" s="1235"/>
      <c r="J230" s="1196"/>
      <c r="K230" s="1196"/>
      <c r="L230" s="1228"/>
      <c r="M230" s="1228"/>
      <c r="N230" s="1228"/>
      <c r="O230" s="1228"/>
      <c r="P230" s="1227"/>
      <c r="Q230" s="1220"/>
      <c r="R230" s="1226"/>
      <c r="S230" s="1168" t="s">
        <v>15213</v>
      </c>
      <c r="T230" s="1268"/>
      <c r="U230" s="1246"/>
      <c r="V230" s="1165"/>
      <c r="W230" s="1223"/>
      <c r="X230" s="1267"/>
      <c r="Y230" s="1162"/>
      <c r="Z230" s="1222"/>
      <c r="AA230" s="1244"/>
      <c r="AB230" s="944">
        <f t="shared" si="88"/>
        <v>968.59440917197446</v>
      </c>
    </row>
    <row r="231" spans="1:28" s="1035" customFormat="1" ht="16.5" customHeight="1">
      <c r="A231" s="1238">
        <v>168</v>
      </c>
      <c r="B231" s="974">
        <v>100</v>
      </c>
      <c r="C231" s="1191" t="s">
        <v>13911</v>
      </c>
      <c r="D231" s="992">
        <v>60</v>
      </c>
      <c r="E231" s="1191" t="s">
        <v>13911</v>
      </c>
      <c r="F231" s="1237">
        <v>2</v>
      </c>
      <c r="G231" s="989">
        <f t="shared" si="77"/>
        <v>5.0035342675159233</v>
      </c>
      <c r="H231" s="1236">
        <v>1</v>
      </c>
      <c r="I231" s="1235" t="str">
        <f>CONCATENATE(B231,D231,F231)</f>
        <v>100602</v>
      </c>
      <c r="J231" s="1196">
        <v>2.13</v>
      </c>
      <c r="K231" s="1196">
        <v>1.47</v>
      </c>
      <c r="L231" s="1228">
        <v>2.7800000000000002</v>
      </c>
      <c r="M231" s="1228">
        <f>K231+L231</f>
        <v>4.25</v>
      </c>
      <c r="N231" s="1228">
        <v>0.4</v>
      </c>
      <c r="O231" s="1228">
        <f>M231+N231</f>
        <v>4.6500000000000004</v>
      </c>
      <c r="P231" s="1227">
        <v>3.2907600000000001</v>
      </c>
      <c r="Q231" s="1220">
        <v>33.454080000000005</v>
      </c>
      <c r="R231" s="1226"/>
      <c r="S231" s="1183">
        <f>((H231*(1-$S$2)+J231+$S$3)*G231*$S$6)*$AD$9</f>
        <v>13.059224438216559</v>
      </c>
      <c r="T231" s="1264">
        <f>S231+(P231*$AD$9)</f>
        <v>16.349984438216559</v>
      </c>
      <c r="U231" s="1251">
        <f>S231+(Q231*$AD$9)</f>
        <v>46.513304438216565</v>
      </c>
      <c r="V231" s="1180">
        <f>((H231*(1-$V$2)+M231+$V$3)*G231*$S$6)*$AD$9</f>
        <v>23.666717085350321</v>
      </c>
      <c r="W231" s="1232">
        <f>V231+P231*$AD$9</f>
        <v>26.95747708535032</v>
      </c>
      <c r="X231" s="1269">
        <f>V231+(Q231*$AD$9)</f>
        <v>57.120797085350326</v>
      </c>
      <c r="Y231" s="1177"/>
      <c r="Z231" s="1231"/>
      <c r="AA231" s="1175"/>
      <c r="AB231" s="981">
        <f t="shared" si="88"/>
        <v>840.5937569426751</v>
      </c>
    </row>
    <row r="232" spans="1:28" s="1035" customFormat="1" ht="16.5" customHeight="1">
      <c r="A232" s="1230">
        <v>144</v>
      </c>
      <c r="B232" s="972">
        <v>100</v>
      </c>
      <c r="C232" s="1170" t="s">
        <v>13911</v>
      </c>
      <c r="D232" s="996">
        <v>60</v>
      </c>
      <c r="E232" s="1170" t="s">
        <v>13911</v>
      </c>
      <c r="F232" s="1229">
        <v>3</v>
      </c>
      <c r="G232" s="969">
        <f t="shared" si="77"/>
        <v>7.4301814012738845</v>
      </c>
      <c r="H232" s="1236">
        <v>1</v>
      </c>
      <c r="I232" s="1235" t="str">
        <f>CONCATENATE(B232,D232,F232)</f>
        <v>100603</v>
      </c>
      <c r="J232" s="1196">
        <v>2.0999999999999996</v>
      </c>
      <c r="K232" s="1196">
        <v>1.2000000000000002</v>
      </c>
      <c r="L232" s="1228">
        <v>2.7990000000000004</v>
      </c>
      <c r="M232" s="1228">
        <f>K232+L232</f>
        <v>3.9990000000000006</v>
      </c>
      <c r="N232" s="1228">
        <v>0.4</v>
      </c>
      <c r="O232" s="1228">
        <f>M232+N232</f>
        <v>4.3990000000000009</v>
      </c>
      <c r="P232" s="1227">
        <v>4.0986000000000011</v>
      </c>
      <c r="Q232" s="1220">
        <v>54.172800000000009</v>
      </c>
      <c r="R232" s="1226"/>
      <c r="S232" s="1168">
        <f>((H232*(1-$S$2)+J232+$S$3)*G232*$S$6)*$AD$9</f>
        <v>19.169868015286617</v>
      </c>
      <c r="T232" s="1268">
        <f>S232+(P232*$AD$9)</f>
        <v>23.268468015286619</v>
      </c>
      <c r="U232" s="1249">
        <f>S232+(Q232*$AD$9)</f>
        <v>73.34266801528662</v>
      </c>
      <c r="V232" s="1165">
        <f>((H232*(1-$V$2)+M232+$V$3)*G232*$S$6)*$AD$9</f>
        <v>33.279782496305735</v>
      </c>
      <c r="W232" s="1223">
        <f>V232+P232*$AD$9</f>
        <v>37.378382496305733</v>
      </c>
      <c r="X232" s="1267">
        <f>V232+(Q232*$AD$9)</f>
        <v>87.452582496305752</v>
      </c>
      <c r="Y232" s="1162">
        <f>((H232*(1-$Y$2)+O232+$Y$3)*G232*$S$6)*$AD$9</f>
        <v>36.400458684840764</v>
      </c>
      <c r="Z232" s="1222">
        <f>Y232+P232*$AD$9</f>
        <v>40.499058684840762</v>
      </c>
      <c r="AA232" s="1160">
        <f>Y232+(Q232*$AD$9)</f>
        <v>90.573258684840766</v>
      </c>
      <c r="AB232" s="962">
        <f t="shared" si="88"/>
        <v>1069.9461217834394</v>
      </c>
    </row>
    <row r="233" spans="1:28" s="1035" customFormat="1" ht="16.5" customHeight="1">
      <c r="A233" s="1230">
        <v>108</v>
      </c>
      <c r="B233" s="972">
        <v>100</v>
      </c>
      <c r="C233" s="1170" t="s">
        <v>13911</v>
      </c>
      <c r="D233" s="996">
        <v>60</v>
      </c>
      <c r="E233" s="1170" t="s">
        <v>13911</v>
      </c>
      <c r="F233" s="1229">
        <v>4</v>
      </c>
      <c r="G233" s="969">
        <f t="shared" si="77"/>
        <v>9.8067485350318471</v>
      </c>
      <c r="H233" s="1236">
        <v>1</v>
      </c>
      <c r="I233" s="1235" t="str">
        <f>CONCATENATE(B233,D233,F233)</f>
        <v>100604</v>
      </c>
      <c r="J233" s="1196">
        <v>2.12</v>
      </c>
      <c r="K233" s="1196">
        <v>1.2000000000000002</v>
      </c>
      <c r="L233" s="1228">
        <v>2.8210000000000002</v>
      </c>
      <c r="M233" s="1228">
        <f>K233+L233</f>
        <v>4.0210000000000008</v>
      </c>
      <c r="N233" s="1228">
        <v>0.4</v>
      </c>
      <c r="O233" s="1228">
        <f>M233+N233</f>
        <v>4.4210000000000012</v>
      </c>
      <c r="P233" s="1227">
        <v>5.9162400000000019</v>
      </c>
      <c r="Q233" s="1220">
        <v>54.172800000000009</v>
      </c>
      <c r="R233" s="1226"/>
      <c r="S233" s="1168">
        <f>((H233*(1-$S$2)+J233+$S$3)*G233*$S$6)*$AD$9</f>
        <v>25.497546191082805</v>
      </c>
      <c r="T233" s="1268">
        <f>S233+(P233*$AD$9)</f>
        <v>31.413786191082806</v>
      </c>
      <c r="U233" s="1249">
        <f>S233+(Q233*$AD$9)</f>
        <v>79.670346191082814</v>
      </c>
      <c r="V233" s="1165">
        <f>((H233*(1-$V$2)+M233+$V$3)*G233*$S$6)*$AD$9</f>
        <v>44.140175156178358</v>
      </c>
      <c r="W233" s="1223">
        <f>V233+P233*$AD$9</f>
        <v>50.05641515617836</v>
      </c>
      <c r="X233" s="1267">
        <f>V233+(Q233*$AD$9)</f>
        <v>98.312975156178368</v>
      </c>
      <c r="Y233" s="1162">
        <f>((H233*(1-$Y$2)+O233+$Y$3)*G233*$S$6)*$AD$9</f>
        <v>48.259009540891732</v>
      </c>
      <c r="Z233" s="1222">
        <f>Y233+P233*$AD$9</f>
        <v>54.175249540891734</v>
      </c>
      <c r="AA233" s="1160">
        <f>Y233+(Q233*$AD$9)</f>
        <v>102.43180954089175</v>
      </c>
      <c r="AB233" s="962">
        <f t="shared" si="88"/>
        <v>1059.1288417834394</v>
      </c>
    </row>
    <row r="234" spans="1:28" s="1035" customFormat="1" ht="16.5" customHeight="1">
      <c r="A234" s="1230">
        <v>72</v>
      </c>
      <c r="B234" s="972">
        <v>100</v>
      </c>
      <c r="C234" s="1170" t="s">
        <v>13911</v>
      </c>
      <c r="D234" s="996">
        <v>60</v>
      </c>
      <c r="E234" s="1170" t="s">
        <v>13911</v>
      </c>
      <c r="F234" s="1229">
        <v>5</v>
      </c>
      <c r="G234" s="969">
        <f t="shared" si="77"/>
        <v>12.133235668789808</v>
      </c>
      <c r="H234" s="1236">
        <v>1</v>
      </c>
      <c r="I234" s="1235" t="str">
        <f>CONCATENATE(B234,D234,F234)</f>
        <v>100605</v>
      </c>
      <c r="J234" s="1196">
        <v>2.15</v>
      </c>
      <c r="K234" s="1196">
        <v>1.2000000000000002</v>
      </c>
      <c r="L234" s="1228">
        <v>2.8489999999999998</v>
      </c>
      <c r="M234" s="1228">
        <f>K234+L234</f>
        <v>4.0489999999999995</v>
      </c>
      <c r="N234" s="1228">
        <v>0.4</v>
      </c>
      <c r="O234" s="1228">
        <f>M234+N234</f>
        <v>4.4489999999999998</v>
      </c>
      <c r="P234" s="1227">
        <v>6.6171600000000019</v>
      </c>
      <c r="Q234" s="1220">
        <v>54.172800000000009</v>
      </c>
      <c r="R234" s="1226"/>
      <c r="S234" s="1168">
        <f>((H234*(1-$S$2)+J234+$S$3)*G234*$S$6)*$AD$9</f>
        <v>31.910409808917194</v>
      </c>
      <c r="T234" s="1268">
        <f>S234+(P234*$AD$9)</f>
        <v>38.527569808917193</v>
      </c>
      <c r="U234" s="1249">
        <f>S234+(Q234*$AD$9)</f>
        <v>86.083209808917204</v>
      </c>
      <c r="V234" s="1165">
        <f>((H234*(1-$V$2)+M234+$V$3)*G234*$S$6)*$AD$9</f>
        <v>54.951424343949043</v>
      </c>
      <c r="W234" s="1223">
        <f>V234+P234*$AD$9</f>
        <v>61.568584343949041</v>
      </c>
      <c r="X234" s="1267">
        <f>V234+(Q234*$AD$9)</f>
        <v>109.12422434394905</v>
      </c>
      <c r="Y234" s="1162">
        <f>((H234*(1-$Y$2)+O234+$Y$3)*G234*$S$6)*$AD$9</f>
        <v>60.047383324840759</v>
      </c>
      <c r="Z234" s="1222">
        <f>Y234+P234*$AD$9</f>
        <v>66.664543324840764</v>
      </c>
      <c r="AA234" s="1160">
        <f>Y234+(Q234*$AD$9)</f>
        <v>114.22018332484078</v>
      </c>
      <c r="AB234" s="962">
        <f t="shared" si="88"/>
        <v>873.59296815286621</v>
      </c>
    </row>
    <row r="235" spans="1:28" s="1035" customFormat="1" ht="16.5" customHeight="1" thickBot="1">
      <c r="A235" s="1262">
        <v>72</v>
      </c>
      <c r="B235" s="961">
        <v>100</v>
      </c>
      <c r="C235" s="1156" t="s">
        <v>13911</v>
      </c>
      <c r="D235" s="980">
        <v>60</v>
      </c>
      <c r="E235" s="1156" t="s">
        <v>13911</v>
      </c>
      <c r="F235" s="1248">
        <v>6</v>
      </c>
      <c r="G235" s="958">
        <f t="shared" si="77"/>
        <v>14.409642802547769</v>
      </c>
      <c r="H235" s="1236"/>
      <c r="I235" s="1235"/>
      <c r="J235" s="1196"/>
      <c r="K235" s="1196"/>
      <c r="L235" s="1228"/>
      <c r="M235" s="1228"/>
      <c r="N235" s="1228"/>
      <c r="O235" s="1228"/>
      <c r="P235" s="1227"/>
      <c r="Q235" s="1220"/>
      <c r="R235" s="1226"/>
      <c r="S235" s="1146" t="s">
        <v>15213</v>
      </c>
      <c r="T235" s="1266"/>
      <c r="U235" s="1246"/>
      <c r="V235" s="1143"/>
      <c r="W235" s="1240"/>
      <c r="X235" s="1265"/>
      <c r="Y235" s="1140"/>
      <c r="Z235" s="1239"/>
      <c r="AA235" s="1138"/>
      <c r="AB235" s="944">
        <f t="shared" si="88"/>
        <v>1037.4942817834394</v>
      </c>
    </row>
    <row r="236" spans="1:28" s="1035" customFormat="1" ht="16.5" customHeight="1">
      <c r="A236" s="1245">
        <v>144</v>
      </c>
      <c r="B236" s="972">
        <v>100</v>
      </c>
      <c r="C236" s="1170" t="s">
        <v>13911</v>
      </c>
      <c r="D236" s="996">
        <v>80</v>
      </c>
      <c r="E236" s="1170" t="s">
        <v>13911</v>
      </c>
      <c r="F236" s="1229">
        <v>2</v>
      </c>
      <c r="G236" s="969">
        <f t="shared" si="77"/>
        <v>5.6414960509554133</v>
      </c>
      <c r="H236" s="1236">
        <v>1</v>
      </c>
      <c r="I236" s="1235" t="str">
        <f>CONCATENATE(B236,D236,F236)</f>
        <v>100802</v>
      </c>
      <c r="J236" s="1196">
        <v>2.1799999999999997</v>
      </c>
      <c r="K236" s="1196">
        <v>1.47</v>
      </c>
      <c r="L236" s="1228">
        <v>2.83</v>
      </c>
      <c r="M236" s="1228">
        <f>K236+L236</f>
        <v>4.3</v>
      </c>
      <c r="N236" s="1228">
        <v>0.4</v>
      </c>
      <c r="O236" s="1228">
        <f>M236+N236</f>
        <v>4.7</v>
      </c>
      <c r="P236" s="1227">
        <v>3.6828000000000007</v>
      </c>
      <c r="Q236" s="1220">
        <v>37.635840000000009</v>
      </c>
      <c r="R236" s="1226"/>
      <c r="S236" s="1168">
        <f>((H236*(1-$S$2)+J236+$S$3)*G236*$S$6)*$AD$9</f>
        <v>15.006379495541397</v>
      </c>
      <c r="T236" s="1264">
        <f>S236+(P236*$AD$9)</f>
        <v>18.689179495541399</v>
      </c>
      <c r="U236" s="1251">
        <f>S236+(Q236*$AD$9)</f>
        <v>52.642219495541404</v>
      </c>
      <c r="V236" s="1165">
        <f>((H236*(1-$V$2)+M236+$V$3)*G236*$S$6)*$AD$9</f>
        <v>26.966351123566874</v>
      </c>
      <c r="W236" s="1232">
        <f>V236+P236*$AD$9</f>
        <v>30.649151123566874</v>
      </c>
      <c r="X236" s="1178">
        <f>V236+(Q236*$AD$9)</f>
        <v>64.602191123566882</v>
      </c>
      <c r="Y236" s="1162"/>
      <c r="Z236" s="1222"/>
      <c r="AA236" s="1160"/>
      <c r="AB236" s="962">
        <f t="shared" si="88"/>
        <v>812.37543133757947</v>
      </c>
    </row>
    <row r="237" spans="1:28" s="1035" customFormat="1" ht="16.5" customHeight="1">
      <c r="A237" s="1245">
        <v>120</v>
      </c>
      <c r="B237" s="972">
        <v>100</v>
      </c>
      <c r="C237" s="1170" t="s">
        <v>13911</v>
      </c>
      <c r="D237" s="996">
        <v>80</v>
      </c>
      <c r="E237" s="1170" t="s">
        <v>13911</v>
      </c>
      <c r="F237" s="1229">
        <v>3</v>
      </c>
      <c r="G237" s="969">
        <f t="shared" si="77"/>
        <v>8.3871240764331194</v>
      </c>
      <c r="H237" s="1236">
        <v>1</v>
      </c>
      <c r="I237" s="1235" t="str">
        <f>CONCATENATE(B237,D237,F237)</f>
        <v>100803</v>
      </c>
      <c r="J237" s="1196">
        <v>2.15</v>
      </c>
      <c r="K237" s="1196">
        <v>1.2000000000000002</v>
      </c>
      <c r="L237" s="1228">
        <v>2.8490000000000002</v>
      </c>
      <c r="M237" s="1228">
        <f>K237+L237</f>
        <v>4.0490000000000004</v>
      </c>
      <c r="N237" s="1228">
        <v>0.4</v>
      </c>
      <c r="O237" s="1228">
        <f>M237+N237</f>
        <v>4.4490000000000007</v>
      </c>
      <c r="P237" s="1227">
        <v>4.1936400000000003</v>
      </c>
      <c r="Q237" s="1220">
        <v>60.932520000000004</v>
      </c>
      <c r="R237" s="1226"/>
      <c r="S237" s="1168">
        <f>((H237*(1-$S$2)+J237+$S$3)*G237*$S$6)*$AD$9</f>
        <v>22.058136321019102</v>
      </c>
      <c r="T237" s="1250">
        <f>S237+(P237*$AD$9)</f>
        <v>26.251776321019101</v>
      </c>
      <c r="U237" s="1249">
        <f>S237+(Q237*$AD$9)</f>
        <v>82.990656321019102</v>
      </c>
      <c r="V237" s="1165">
        <f>((H237*(1-$V$2)+M237+$V$3)*G237*$S$6)*$AD$9</f>
        <v>37.985284942165599</v>
      </c>
      <c r="W237" s="1223">
        <f>V237+P237*$AD$9</f>
        <v>42.178924942165601</v>
      </c>
      <c r="X237" s="1163">
        <f>V237+(Q237*$AD$9)</f>
        <v>98.917804942165603</v>
      </c>
      <c r="Y237" s="1162"/>
      <c r="Z237" s="1222"/>
      <c r="AA237" s="1160"/>
      <c r="AB237" s="962">
        <f t="shared" si="88"/>
        <v>1006.4548891719743</v>
      </c>
    </row>
    <row r="238" spans="1:28" s="1035" customFormat="1" ht="16.5" customHeight="1">
      <c r="A238" s="1245">
        <v>96</v>
      </c>
      <c r="B238" s="972">
        <v>100</v>
      </c>
      <c r="C238" s="1170" t="s">
        <v>13911</v>
      </c>
      <c r="D238" s="996">
        <v>80</v>
      </c>
      <c r="E238" s="1170" t="s">
        <v>13911</v>
      </c>
      <c r="F238" s="1229">
        <v>4</v>
      </c>
      <c r="G238" s="969">
        <f t="shared" ref="G238:G269" si="89">(((B238*2+D238*2)/3.14)-F238)*F238*0.02504</f>
        <v>11.082672101910827</v>
      </c>
      <c r="H238" s="1236">
        <v>1</v>
      </c>
      <c r="I238" s="1235" t="str">
        <f>CONCATENATE(B238,D238,F238)</f>
        <v>100804</v>
      </c>
      <c r="J238" s="1196">
        <v>2.17</v>
      </c>
      <c r="K238" s="1196">
        <v>1.2000000000000002</v>
      </c>
      <c r="L238" s="1228">
        <v>2.8689999999999998</v>
      </c>
      <c r="M238" s="1228">
        <f>K238+L238</f>
        <v>4.069</v>
      </c>
      <c r="N238" s="1228">
        <v>0.4</v>
      </c>
      <c r="O238" s="1228">
        <f>M238+N238</f>
        <v>4.4690000000000003</v>
      </c>
      <c r="P238" s="1227">
        <v>5.85684</v>
      </c>
      <c r="Q238" s="1220">
        <v>60.932520000000004</v>
      </c>
      <c r="R238" s="1226"/>
      <c r="S238" s="1168">
        <f>((H238*(1-$S$2)+J238+$S$3)*G238*$S$6)*$AD$9</f>
        <v>29.36908107006369</v>
      </c>
      <c r="T238" s="1250">
        <f>S238+(P238*$AD$9)</f>
        <v>35.225921070063691</v>
      </c>
      <c r="U238" s="1249">
        <f>S238+(Q238*$AD$9)</f>
        <v>90.301601070063697</v>
      </c>
      <c r="V238" s="1165">
        <f>((H238*(1-$V$2)+M238+$V$3)*G238*$S$6)*$AD$9</f>
        <v>50.415075391592346</v>
      </c>
      <c r="W238" s="1223">
        <f>V238+P238*$AD$9</f>
        <v>56.271915391592344</v>
      </c>
      <c r="X238" s="1163">
        <f>V238+(Q238*$AD$9)</f>
        <v>111.34759539159235</v>
      </c>
      <c r="Y238" s="1162"/>
      <c r="Z238" s="1222"/>
      <c r="AA238" s="1160"/>
      <c r="AB238" s="962">
        <f t="shared" si="88"/>
        <v>1063.9365217834393</v>
      </c>
    </row>
    <row r="239" spans="1:28" s="1035" customFormat="1" ht="16.5" customHeight="1">
      <c r="A239" s="1035">
        <v>72</v>
      </c>
      <c r="B239" s="972">
        <v>100</v>
      </c>
      <c r="C239" s="1170" t="s">
        <v>13911</v>
      </c>
      <c r="D239" s="996">
        <v>80</v>
      </c>
      <c r="E239" s="1170" t="s">
        <v>13911</v>
      </c>
      <c r="F239" s="1229">
        <v>5</v>
      </c>
      <c r="G239" s="969">
        <f t="shared" si="89"/>
        <v>13.728140127388533</v>
      </c>
      <c r="H239" s="1236">
        <v>1</v>
      </c>
      <c r="I239" s="1235" t="str">
        <f>CONCATENATE(B239,D239,F239)</f>
        <v>100805</v>
      </c>
      <c r="J239" s="1196">
        <v>2.1999999999999997</v>
      </c>
      <c r="K239" s="1196">
        <v>1.2000000000000002</v>
      </c>
      <c r="L239" s="1228">
        <v>2.8989999999999996</v>
      </c>
      <c r="M239" s="1228">
        <f>K239+L239</f>
        <v>4.0990000000000002</v>
      </c>
      <c r="N239" s="1228">
        <v>0.4</v>
      </c>
      <c r="O239" s="1228">
        <f>M239+N239</f>
        <v>4.4990000000000006</v>
      </c>
      <c r="P239" s="1227">
        <v>6.6765600000000012</v>
      </c>
      <c r="Q239" s="1220">
        <v>60.932520000000004</v>
      </c>
      <c r="R239" s="1226"/>
      <c r="S239" s="1168">
        <f>((H239*(1-$S$2)+J239+$S$3)*G239*$S$6)*$AD$9</f>
        <v>36.791415541401264</v>
      </c>
      <c r="T239" s="1250">
        <f>S239+(P239*$AD$9)</f>
        <v>43.467975541401266</v>
      </c>
      <c r="U239" s="1249">
        <f>S239+(Q239*$AD$9)</f>
        <v>97.723935541401261</v>
      </c>
      <c r="V239" s="1165">
        <f>((H239*(1-$V$2)+M239+$V$3)*G239*$S$6)*$AD$9</f>
        <v>62.8611536433121</v>
      </c>
      <c r="W239" s="1223"/>
      <c r="X239" s="1163"/>
      <c r="Y239" s="1162"/>
      <c r="Z239" s="1222"/>
      <c r="AA239" s="1160"/>
      <c r="AB239" s="962">
        <f t="shared" si="88"/>
        <v>988.42608917197435</v>
      </c>
    </row>
    <row r="240" spans="1:28" s="1035" customFormat="1" ht="16.5" customHeight="1" thickBot="1">
      <c r="A240" s="1035">
        <v>72</v>
      </c>
      <c r="B240" s="972">
        <v>100</v>
      </c>
      <c r="C240" s="1170" t="s">
        <v>13911</v>
      </c>
      <c r="D240" s="996">
        <v>80</v>
      </c>
      <c r="E240" s="1170" t="s">
        <v>13911</v>
      </c>
      <c r="F240" s="1229">
        <v>6</v>
      </c>
      <c r="G240" s="969">
        <f t="shared" si="89"/>
        <v>16.323528152866238</v>
      </c>
      <c r="H240" s="1236"/>
      <c r="I240" s="1235"/>
      <c r="J240" s="1196"/>
      <c r="K240" s="1196"/>
      <c r="L240" s="1228"/>
      <c r="M240" s="1228"/>
      <c r="N240" s="1228"/>
      <c r="O240" s="1228"/>
      <c r="P240" s="1227"/>
      <c r="Q240" s="1220"/>
      <c r="R240" s="1226"/>
      <c r="S240" s="1168" t="s">
        <v>15213</v>
      </c>
      <c r="T240" s="1263"/>
      <c r="U240" s="1246"/>
      <c r="V240" s="1165"/>
      <c r="W240" s="1223"/>
      <c r="X240" s="1163"/>
      <c r="Y240" s="1162"/>
      <c r="Z240" s="1222"/>
      <c r="AA240" s="1160"/>
      <c r="AB240" s="962">
        <f t="shared" si="88"/>
        <v>1175.2940270063691</v>
      </c>
    </row>
    <row r="241" spans="1:29" s="1035" customFormat="1" ht="16.5" customHeight="1">
      <c r="A241" s="1238">
        <v>144</v>
      </c>
      <c r="B241" s="974">
        <v>120</v>
      </c>
      <c r="C241" s="1191" t="s">
        <v>13911</v>
      </c>
      <c r="D241" s="992">
        <v>40</v>
      </c>
      <c r="E241" s="1191" t="s">
        <v>13911</v>
      </c>
      <c r="F241" s="1237">
        <v>2</v>
      </c>
      <c r="G241" s="989">
        <f t="shared" si="89"/>
        <v>5.0035342675159233</v>
      </c>
      <c r="H241" s="1236">
        <v>1</v>
      </c>
      <c r="I241" s="1235" t="str">
        <f t="shared" ref="I241:I247" si="90">CONCATENATE(B241,D241,F241)</f>
        <v>120402</v>
      </c>
      <c r="J241" s="1196">
        <v>2.13</v>
      </c>
      <c r="K241" s="1196">
        <v>1.47</v>
      </c>
      <c r="L241" s="1228">
        <v>2.7800000000000002</v>
      </c>
      <c r="M241" s="1228">
        <f t="shared" ref="M241:M247" si="91">K241+L241</f>
        <v>4.25</v>
      </c>
      <c r="N241" s="1228">
        <v>0.4</v>
      </c>
      <c r="O241" s="1228">
        <f t="shared" ref="O241:O247" si="92">M241+N241</f>
        <v>4.6500000000000004</v>
      </c>
      <c r="P241" s="1261">
        <v>3.2907600000000001</v>
      </c>
      <c r="Q241" s="1220">
        <v>33.454080000000005</v>
      </c>
      <c r="R241" s="1226"/>
      <c r="S241" s="1183">
        <f t="shared" ref="S241:S247" si="93">((H241*(1-$S$2)+J241+$S$3)*G241*$S$6)*$AD$9</f>
        <v>13.059224438216559</v>
      </c>
      <c r="T241" s="1252">
        <f t="shared" ref="T241:T247" si="94">S241+(P241*$AD$9)</f>
        <v>16.349984438216559</v>
      </c>
      <c r="U241" s="1251">
        <f t="shared" ref="U241:U247" si="95">S241+(Q241*$AD$9)</f>
        <v>46.513304438216565</v>
      </c>
      <c r="V241" s="1180">
        <f t="shared" ref="V241:V247" si="96">((H241*(1-$V$2)+M241+$V$3)*G241*$S$6)*$AD$9</f>
        <v>23.666717085350321</v>
      </c>
      <c r="W241" s="1232">
        <f t="shared" ref="W241:W247" si="97">V241+P241*$AD$9</f>
        <v>26.95747708535032</v>
      </c>
      <c r="X241" s="1178">
        <f t="shared" ref="X241:X247" si="98">V241+(Q241*$AD$9)</f>
        <v>57.120797085350326</v>
      </c>
      <c r="Y241" s="1177"/>
      <c r="Z241" s="1231"/>
      <c r="AA241" s="1175"/>
      <c r="AB241" s="981">
        <f t="shared" si="88"/>
        <v>720.50893452229298</v>
      </c>
    </row>
    <row r="242" spans="1:29" s="1035" customFormat="1" ht="16.5" customHeight="1">
      <c r="A242" s="1230">
        <v>144</v>
      </c>
      <c r="B242" s="972">
        <v>120</v>
      </c>
      <c r="C242" s="1170" t="s">
        <v>13911</v>
      </c>
      <c r="D242" s="996">
        <v>40</v>
      </c>
      <c r="E242" s="1170" t="s">
        <v>13911</v>
      </c>
      <c r="F242" s="1229">
        <v>3</v>
      </c>
      <c r="G242" s="969">
        <f t="shared" si="89"/>
        <v>7.4301814012738845</v>
      </c>
      <c r="H242" s="1236">
        <v>1</v>
      </c>
      <c r="I242" s="1235" t="str">
        <f t="shared" si="90"/>
        <v>120403</v>
      </c>
      <c r="J242" s="1196">
        <v>2.0999999999999996</v>
      </c>
      <c r="K242" s="1196">
        <v>1.2000000000000002</v>
      </c>
      <c r="L242" s="1228">
        <v>2.7990000000000004</v>
      </c>
      <c r="M242" s="1228">
        <f t="shared" si="91"/>
        <v>3.9990000000000006</v>
      </c>
      <c r="N242" s="1228">
        <v>0.4</v>
      </c>
      <c r="O242" s="1228">
        <f t="shared" si="92"/>
        <v>4.3990000000000009</v>
      </c>
      <c r="P242" s="1261">
        <v>4.0986000000000011</v>
      </c>
      <c r="Q242" s="1220">
        <v>54.172800000000009</v>
      </c>
      <c r="R242" s="1226"/>
      <c r="S242" s="1168">
        <f t="shared" si="93"/>
        <v>19.169868015286617</v>
      </c>
      <c r="T242" s="1250">
        <f t="shared" si="94"/>
        <v>23.268468015286619</v>
      </c>
      <c r="U242" s="1249">
        <f t="shared" si="95"/>
        <v>73.34266801528662</v>
      </c>
      <c r="V242" s="1165">
        <f t="shared" si="96"/>
        <v>33.279782496305735</v>
      </c>
      <c r="W242" s="1223">
        <f t="shared" si="97"/>
        <v>37.378382496305733</v>
      </c>
      <c r="X242" s="1163">
        <f t="shared" si="98"/>
        <v>87.452582496305752</v>
      </c>
      <c r="Y242" s="1162"/>
      <c r="Z242" s="1222"/>
      <c r="AA242" s="1160"/>
      <c r="AB242" s="962">
        <f t="shared" si="88"/>
        <v>1069.9461217834394</v>
      </c>
    </row>
    <row r="243" spans="1:29" s="1035" customFormat="1" ht="16.5" customHeight="1" thickBot="1">
      <c r="A243" s="1262">
        <v>108</v>
      </c>
      <c r="B243" s="961">
        <v>120</v>
      </c>
      <c r="C243" s="1156" t="s">
        <v>13911</v>
      </c>
      <c r="D243" s="980">
        <v>40</v>
      </c>
      <c r="E243" s="1156" t="s">
        <v>13911</v>
      </c>
      <c r="F243" s="1248">
        <v>4</v>
      </c>
      <c r="G243" s="958">
        <f t="shared" si="89"/>
        <v>9.8067485350318471</v>
      </c>
      <c r="H243" s="1236">
        <v>1</v>
      </c>
      <c r="I243" s="1235" t="str">
        <f t="shared" si="90"/>
        <v>120404</v>
      </c>
      <c r="J243" s="1196">
        <v>2.12</v>
      </c>
      <c r="K243" s="1196">
        <v>1.2000000000000002</v>
      </c>
      <c r="L243" s="1228">
        <v>2.819</v>
      </c>
      <c r="M243" s="1228">
        <f t="shared" si="91"/>
        <v>4.0190000000000001</v>
      </c>
      <c r="N243" s="1228">
        <v>0.4</v>
      </c>
      <c r="O243" s="1228">
        <f t="shared" si="92"/>
        <v>4.4190000000000005</v>
      </c>
      <c r="P243" s="1261">
        <v>5.9162400000000019</v>
      </c>
      <c r="Q243" s="1220">
        <v>54.172800000000009</v>
      </c>
      <c r="R243" s="1226"/>
      <c r="S243" s="1146">
        <f t="shared" si="93"/>
        <v>25.497546191082805</v>
      </c>
      <c r="T243" s="1247">
        <f t="shared" si="94"/>
        <v>31.413786191082806</v>
      </c>
      <c r="U243" s="1246">
        <f t="shared" si="95"/>
        <v>79.670346191082814</v>
      </c>
      <c r="V243" s="1143">
        <f t="shared" si="96"/>
        <v>44.120561659108283</v>
      </c>
      <c r="W243" s="1240">
        <f t="shared" si="97"/>
        <v>50.036801659108285</v>
      </c>
      <c r="X243" s="1141">
        <f t="shared" si="98"/>
        <v>98.293361659108285</v>
      </c>
      <c r="Y243" s="1140"/>
      <c r="Z243" s="1239"/>
      <c r="AA243" s="1138"/>
      <c r="AB243" s="944">
        <f t="shared" si="88"/>
        <v>1059.1288417834394</v>
      </c>
    </row>
    <row r="244" spans="1:29" s="1035" customFormat="1" ht="16.5" customHeight="1">
      <c r="A244" s="1245">
        <v>168</v>
      </c>
      <c r="B244" s="972">
        <v>120</v>
      </c>
      <c r="C244" s="1170" t="s">
        <v>13911</v>
      </c>
      <c r="D244" s="996">
        <v>60</v>
      </c>
      <c r="E244" s="1170" t="s">
        <v>13911</v>
      </c>
      <c r="F244" s="1229">
        <v>2</v>
      </c>
      <c r="G244" s="969">
        <f t="shared" si="89"/>
        <v>5.6414960509554133</v>
      </c>
      <c r="H244" s="1236">
        <v>1</v>
      </c>
      <c r="I244" s="1235" t="str">
        <f t="shared" si="90"/>
        <v>120602</v>
      </c>
      <c r="J244" s="1196">
        <v>2.13</v>
      </c>
      <c r="K244" s="1196">
        <v>1.47</v>
      </c>
      <c r="L244" s="1228">
        <v>2.78</v>
      </c>
      <c r="M244" s="1228">
        <f t="shared" si="91"/>
        <v>4.25</v>
      </c>
      <c r="N244" s="1228">
        <v>0.4</v>
      </c>
      <c r="O244" s="1228">
        <f t="shared" si="92"/>
        <v>4.6500000000000004</v>
      </c>
      <c r="P244" s="1261">
        <v>3.6828000000000007</v>
      </c>
      <c r="Q244" s="1220">
        <v>37.635840000000009</v>
      </c>
      <c r="R244" s="1226"/>
      <c r="S244" s="1168">
        <f t="shared" si="93"/>
        <v>14.724304692993629</v>
      </c>
      <c r="T244" s="1234">
        <f t="shared" si="94"/>
        <v>18.407104692993631</v>
      </c>
      <c r="U244" s="1233">
        <f t="shared" si="95"/>
        <v>52.360144692993636</v>
      </c>
      <c r="V244" s="1165">
        <f t="shared" si="96"/>
        <v>26.684276321019109</v>
      </c>
      <c r="W244" s="1232">
        <f t="shared" si="97"/>
        <v>30.367076321019109</v>
      </c>
      <c r="X244" s="1178">
        <f t="shared" si="98"/>
        <v>64.320116321019114</v>
      </c>
      <c r="Y244" s="1162"/>
      <c r="Z244" s="1231"/>
      <c r="AA244" s="1175"/>
      <c r="AB244" s="981">
        <f t="shared" si="88"/>
        <v>947.77133656050944</v>
      </c>
    </row>
    <row r="245" spans="1:29" s="1035" customFormat="1" ht="16.5" customHeight="1">
      <c r="A245" s="1245">
        <v>126</v>
      </c>
      <c r="B245" s="972">
        <v>120</v>
      </c>
      <c r="C245" s="1170" t="s">
        <v>13911</v>
      </c>
      <c r="D245" s="996">
        <v>60</v>
      </c>
      <c r="E245" s="1170" t="s">
        <v>13911</v>
      </c>
      <c r="F245" s="1229">
        <v>3</v>
      </c>
      <c r="G245" s="969">
        <f t="shared" si="89"/>
        <v>8.3871240764331194</v>
      </c>
      <c r="H245" s="1236">
        <v>1</v>
      </c>
      <c r="I245" s="1235" t="str">
        <f t="shared" si="90"/>
        <v>120603</v>
      </c>
      <c r="J245" s="1196">
        <v>2.0999999999999996</v>
      </c>
      <c r="K245" s="1196">
        <v>1.2000000000000002</v>
      </c>
      <c r="L245" s="1228">
        <v>2.7990000000000004</v>
      </c>
      <c r="M245" s="1228">
        <f t="shared" si="91"/>
        <v>3.9990000000000006</v>
      </c>
      <c r="N245" s="1228">
        <v>0.4</v>
      </c>
      <c r="O245" s="1228">
        <f t="shared" si="92"/>
        <v>4.3990000000000009</v>
      </c>
      <c r="P245" s="1261">
        <v>4.6213200000000008</v>
      </c>
      <c r="Q245" s="1220">
        <v>60.932520000000004</v>
      </c>
      <c r="R245" s="1226"/>
      <c r="S245" s="1168">
        <f t="shared" si="93"/>
        <v>21.638780117197445</v>
      </c>
      <c r="T245" s="1225">
        <f t="shared" si="94"/>
        <v>26.260100117197446</v>
      </c>
      <c r="U245" s="1224">
        <f t="shared" si="95"/>
        <v>82.571300117197453</v>
      </c>
      <c r="V245" s="1165">
        <f t="shared" si="96"/>
        <v>37.565928738343949</v>
      </c>
      <c r="W245" s="1223">
        <f t="shared" si="97"/>
        <v>42.187248738343953</v>
      </c>
      <c r="X245" s="1163">
        <f t="shared" si="98"/>
        <v>98.498448738343953</v>
      </c>
      <c r="Y245" s="1162">
        <f>((H245*(1-$Y$2)+O245+$Y$3)*G245*$S$6)*$AD$9</f>
        <v>41.08852085044586</v>
      </c>
      <c r="Z245" s="1222">
        <f>Y245+P245*$AD$9</f>
        <v>45.709840850445858</v>
      </c>
      <c r="AA245" s="1244">
        <f>Y245+(Q245*$AD$9)</f>
        <v>102.02104085044587</v>
      </c>
      <c r="AB245" s="962">
        <f t="shared" si="88"/>
        <v>1056.7776336305731</v>
      </c>
    </row>
    <row r="246" spans="1:29" ht="15.75">
      <c r="A246" s="1245">
        <v>90</v>
      </c>
      <c r="B246" s="972">
        <v>120</v>
      </c>
      <c r="C246" s="1170" t="s">
        <v>13911</v>
      </c>
      <c r="D246" s="996">
        <v>60</v>
      </c>
      <c r="E246" s="1170" t="s">
        <v>13911</v>
      </c>
      <c r="F246" s="1229">
        <v>4</v>
      </c>
      <c r="G246" s="969">
        <f t="shared" si="89"/>
        <v>11.082672101910827</v>
      </c>
      <c r="H246" s="1236">
        <v>1</v>
      </c>
      <c r="I246" s="1235" t="str">
        <f t="shared" si="90"/>
        <v>120604</v>
      </c>
      <c r="J246" s="1196">
        <v>2.12</v>
      </c>
      <c r="K246" s="1196">
        <v>1.2000000000000002</v>
      </c>
      <c r="L246" s="1228">
        <v>2.819</v>
      </c>
      <c r="M246" s="1228">
        <f t="shared" si="91"/>
        <v>4.0190000000000001</v>
      </c>
      <c r="N246" s="1228">
        <v>0.4</v>
      </c>
      <c r="O246" s="1228">
        <f t="shared" si="92"/>
        <v>4.4190000000000005</v>
      </c>
      <c r="P246" s="1261">
        <v>6.6765600000000012</v>
      </c>
      <c r="Q246" s="1220">
        <v>60.932520000000004</v>
      </c>
      <c r="R246" s="1226"/>
      <c r="S246" s="1168">
        <f t="shared" si="93"/>
        <v>28.814947464968149</v>
      </c>
      <c r="T246" s="1225">
        <f t="shared" si="94"/>
        <v>35.491507464968151</v>
      </c>
      <c r="U246" s="1224">
        <f t="shared" si="95"/>
        <v>89.747467464968153</v>
      </c>
      <c r="V246" s="1165">
        <f t="shared" si="96"/>
        <v>49.860941786496817</v>
      </c>
      <c r="W246" s="1223">
        <f t="shared" si="97"/>
        <v>56.537501786496819</v>
      </c>
      <c r="X246" s="1163">
        <f t="shared" si="98"/>
        <v>110.79346178649682</v>
      </c>
      <c r="Y246" s="1162">
        <f>((H246*(1-$Y$2)+O246+$Y$3)*G246*$S$6)*$AD$9</f>
        <v>54.515664069299362</v>
      </c>
      <c r="Z246" s="1222">
        <f>Y246+P246*$AD$9</f>
        <v>61.192224069299364</v>
      </c>
      <c r="AA246" s="1244">
        <f>Y246+(Q246*$AD$9)</f>
        <v>115.44818406929937</v>
      </c>
      <c r="AB246" s="962">
        <f t="shared" si="88"/>
        <v>997.44048917197438</v>
      </c>
      <c r="AC246" s="1035"/>
    </row>
    <row r="247" spans="1:29" ht="15.75">
      <c r="A247" s="1245">
        <v>72</v>
      </c>
      <c r="B247" s="972">
        <v>120</v>
      </c>
      <c r="C247" s="1170" t="s">
        <v>13911</v>
      </c>
      <c r="D247" s="996">
        <v>60</v>
      </c>
      <c r="E247" s="1170" t="s">
        <v>13911</v>
      </c>
      <c r="F247" s="1229">
        <v>5</v>
      </c>
      <c r="G247" s="969">
        <f t="shared" si="89"/>
        <v>13.728140127388533</v>
      </c>
      <c r="H247" s="1236">
        <v>1</v>
      </c>
      <c r="I247" s="1235" t="str">
        <f t="shared" si="90"/>
        <v>120605</v>
      </c>
      <c r="J247" s="1196">
        <v>2.15</v>
      </c>
      <c r="K247" s="1196">
        <v>1.2000000000000002</v>
      </c>
      <c r="L247" s="1228">
        <v>2.8489999999999998</v>
      </c>
      <c r="M247" s="1228">
        <f t="shared" si="91"/>
        <v>4.0489999999999995</v>
      </c>
      <c r="N247" s="1228">
        <v>0.4</v>
      </c>
      <c r="O247" s="1228">
        <f t="shared" si="92"/>
        <v>4.4489999999999998</v>
      </c>
      <c r="P247" s="1261">
        <v>7.4606400000000015</v>
      </c>
      <c r="Q247" s="1220">
        <v>60.932520000000004</v>
      </c>
      <c r="R247" s="1226"/>
      <c r="S247" s="1168">
        <f t="shared" si="93"/>
        <v>36.105008535031843</v>
      </c>
      <c r="T247" s="1225">
        <f t="shared" si="94"/>
        <v>43.565648535031841</v>
      </c>
      <c r="U247" s="1224">
        <f t="shared" si="95"/>
        <v>97.037528535031839</v>
      </c>
      <c r="V247" s="1165">
        <f t="shared" si="96"/>
        <v>62.174746636942665</v>
      </c>
      <c r="W247" s="1223">
        <f t="shared" si="97"/>
        <v>69.63538663694267</v>
      </c>
      <c r="X247" s="1163">
        <f t="shared" si="98"/>
        <v>123.10726663694267</v>
      </c>
      <c r="Y247" s="1162">
        <f>((H247*(1-$Y$2)+O247+$Y$3)*G247*$S$6)*$AD$9</f>
        <v>67.940565490445849</v>
      </c>
      <c r="Z247" s="1222">
        <f>Y247+P247*$AD$9</f>
        <v>75.401205490445847</v>
      </c>
      <c r="AA247" s="1244">
        <f>Y247+(Q247*$AD$9)</f>
        <v>128.87308549044585</v>
      </c>
      <c r="AB247" s="962">
        <f t="shared" si="88"/>
        <v>988.42608917197435</v>
      </c>
      <c r="AC247" s="1035"/>
    </row>
    <row r="248" spans="1:29" ht="16.5" thickBot="1">
      <c r="A248" s="1035">
        <v>72</v>
      </c>
      <c r="B248" s="972">
        <v>120</v>
      </c>
      <c r="C248" s="1170" t="s">
        <v>13911</v>
      </c>
      <c r="D248" s="996">
        <v>60</v>
      </c>
      <c r="E248" s="1170" t="s">
        <v>13911</v>
      </c>
      <c r="F248" s="1229">
        <v>6</v>
      </c>
      <c r="G248" s="969">
        <f t="shared" si="89"/>
        <v>16.323528152866238</v>
      </c>
      <c r="H248" s="1236"/>
      <c r="I248" s="1235"/>
      <c r="J248" s="1196"/>
      <c r="K248" s="1196"/>
      <c r="L248" s="1228"/>
      <c r="M248" s="1228"/>
      <c r="N248" s="1228"/>
      <c r="O248" s="1228"/>
      <c r="P248" s="1261"/>
      <c r="Q248" s="1220"/>
      <c r="R248" s="1226"/>
      <c r="S248" s="1168" t="s">
        <v>15213</v>
      </c>
      <c r="T248" s="1242"/>
      <c r="U248" s="1224"/>
      <c r="V248" s="1165" t="s">
        <v>15213</v>
      </c>
      <c r="W248" s="1223"/>
      <c r="X248" s="1163"/>
      <c r="Y248" s="1162"/>
      <c r="Z248" s="1222"/>
      <c r="AA248" s="1160"/>
      <c r="AB248" s="944">
        <f t="shared" si="88"/>
        <v>1175.2940270063691</v>
      </c>
      <c r="AC248" s="1035"/>
    </row>
    <row r="249" spans="1:29" ht="15.75">
      <c r="A249" s="1238">
        <v>144</v>
      </c>
      <c r="B249" s="974">
        <v>120</v>
      </c>
      <c r="C249" s="1191" t="s">
        <v>13911</v>
      </c>
      <c r="D249" s="992">
        <v>80</v>
      </c>
      <c r="E249" s="1191" t="s">
        <v>13911</v>
      </c>
      <c r="F249" s="1237">
        <v>2</v>
      </c>
      <c r="G249" s="989">
        <f t="shared" si="89"/>
        <v>6.2794578343949041</v>
      </c>
      <c r="H249" s="1236">
        <v>1</v>
      </c>
      <c r="I249" s="1235" t="str">
        <f>CONCATENATE(B249,D249,F249)</f>
        <v>120802</v>
      </c>
      <c r="J249" s="1196">
        <v>2.13</v>
      </c>
      <c r="K249" s="1196">
        <v>1.47</v>
      </c>
      <c r="L249" s="1228">
        <v>2.78</v>
      </c>
      <c r="M249" s="1228">
        <f>K249+L249</f>
        <v>4.25</v>
      </c>
      <c r="N249" s="1228">
        <v>0.4</v>
      </c>
      <c r="O249" s="1228">
        <f>M249+N249</f>
        <v>4.6500000000000004</v>
      </c>
      <c r="P249" s="1227">
        <v>5.7499200000000004</v>
      </c>
      <c r="Q249" s="1220">
        <v>50.169240000000009</v>
      </c>
      <c r="R249" s="1226"/>
      <c r="S249" s="1183">
        <f>((H249*(1-$S$2)+J249+$S$3)*G249*$S$6)*$AD$9</f>
        <v>16.389384947770701</v>
      </c>
      <c r="T249" s="1252">
        <f>S249+(P249*$AD$9)</f>
        <v>22.1393049477707</v>
      </c>
      <c r="U249" s="1251">
        <f>S249+(Q249*$AD$9)</f>
        <v>66.55862494777071</v>
      </c>
      <c r="V249" s="1260">
        <f>((H249*(1-$V$2)+M249+$V$3)*G249*$S$6)*$AD$9</f>
        <v>29.7018355566879</v>
      </c>
      <c r="W249" s="1259">
        <f>V249+P249*$AD$9</f>
        <v>35.4517555566879</v>
      </c>
      <c r="X249" s="1258">
        <f>V249+(Q249*$AD$9)</f>
        <v>79.871075556687913</v>
      </c>
      <c r="Y249" s="1257"/>
      <c r="Z249" s="1256"/>
      <c r="AA249" s="1255"/>
      <c r="AB249" s="981">
        <f t="shared" si="88"/>
        <v>904.24192815286619</v>
      </c>
      <c r="AC249" s="1035"/>
    </row>
    <row r="250" spans="1:29" ht="15.75">
      <c r="A250" s="1230">
        <v>120</v>
      </c>
      <c r="B250" s="972">
        <v>120</v>
      </c>
      <c r="C250" s="1170" t="s">
        <v>13911</v>
      </c>
      <c r="D250" s="996">
        <v>80</v>
      </c>
      <c r="E250" s="1170" t="s">
        <v>13911</v>
      </c>
      <c r="F250" s="1229">
        <v>3</v>
      </c>
      <c r="G250" s="969">
        <f t="shared" si="89"/>
        <v>9.3440667515923561</v>
      </c>
      <c r="H250" s="1236">
        <v>1</v>
      </c>
      <c r="I250" s="1235" t="str">
        <f>CONCATENATE(B250,D250,F250)</f>
        <v>120803</v>
      </c>
      <c r="J250" s="1196">
        <v>2.0999999999999996</v>
      </c>
      <c r="K250" s="1196">
        <v>1.2000000000000002</v>
      </c>
      <c r="L250" s="1228">
        <v>2.8</v>
      </c>
      <c r="M250" s="1228">
        <f>K250+L250</f>
        <v>4</v>
      </c>
      <c r="N250" s="1228">
        <v>0.4</v>
      </c>
      <c r="O250" s="1228">
        <f>M250+N250</f>
        <v>4.4000000000000004</v>
      </c>
      <c r="P250" s="1227">
        <v>6.6528000000000009</v>
      </c>
      <c r="Q250" s="1220">
        <v>81.247320000000016</v>
      </c>
      <c r="R250" s="1226"/>
      <c r="S250" s="1168">
        <f>((H250*(1-$S$2)+J250+$S$3)*G250*$S$6)*$AD$9</f>
        <v>24.107692219108277</v>
      </c>
      <c r="T250" s="1250">
        <f>S250+(P250*$AD$9)</f>
        <v>30.760492219108279</v>
      </c>
      <c r="U250" s="1249">
        <f>S250+(Q250*$AD$9)</f>
        <v>105.35501221910829</v>
      </c>
      <c r="V250" s="1165">
        <f>((H250*(1-$V$2)+M250+$V$3)*G250*$S$6)*$AD$9</f>
        <v>41.861419047133758</v>
      </c>
      <c r="W250" s="1254">
        <f>V250+P250*$AD$9</f>
        <v>48.514219047133757</v>
      </c>
      <c r="X250" s="1163">
        <f>V250+(Q250*$AD$9)</f>
        <v>123.10873904713378</v>
      </c>
      <c r="Y250" s="1162">
        <f>((H250*(1-$Y$2)+O250+$Y$3)*G250*$S$6)*$AD$9</f>
        <v>45.785927082802552</v>
      </c>
      <c r="Z250" s="1222">
        <f>Y250+P250*$AD$9</f>
        <v>52.438727082802551</v>
      </c>
      <c r="AA250" s="1244">
        <f>Y250+(Q250*$AD$9)</f>
        <v>127.03324708280257</v>
      </c>
      <c r="AB250" s="962">
        <f t="shared" si="88"/>
        <v>1121.2880101910828</v>
      </c>
      <c r="AC250" s="1035"/>
    </row>
    <row r="251" spans="1:29" ht="15.75">
      <c r="A251" s="1230">
        <v>90</v>
      </c>
      <c r="B251" s="972">
        <v>120</v>
      </c>
      <c r="C251" s="1170" t="s">
        <v>13911</v>
      </c>
      <c r="D251" s="996">
        <v>80</v>
      </c>
      <c r="E251" s="1170" t="s">
        <v>13911</v>
      </c>
      <c r="F251" s="1229">
        <v>4</v>
      </c>
      <c r="G251" s="969">
        <f t="shared" si="89"/>
        <v>12.358595668789809</v>
      </c>
      <c r="H251" s="1236">
        <v>1</v>
      </c>
      <c r="I251" s="1235" t="str">
        <f>CONCATENATE(B251,D251,F251)</f>
        <v>120804</v>
      </c>
      <c r="J251" s="1196">
        <v>2.12</v>
      </c>
      <c r="K251" s="1196">
        <v>1.2000000000000002</v>
      </c>
      <c r="L251" s="1228">
        <v>2.8200000000000003</v>
      </c>
      <c r="M251" s="1228">
        <f>K251+L251</f>
        <v>4.0200000000000005</v>
      </c>
      <c r="N251" s="1228">
        <v>0.4</v>
      </c>
      <c r="O251" s="1228">
        <f>M251+N251</f>
        <v>4.4200000000000008</v>
      </c>
      <c r="P251" s="1227">
        <v>9.2664000000000009</v>
      </c>
      <c r="Q251" s="1220">
        <v>81.247320000000016</v>
      </c>
      <c r="R251" s="1226"/>
      <c r="S251" s="1168">
        <f>((H251*(1-$S$2)+J251+$S$3)*G251*$S$6)*$AD$9</f>
        <v>32.132348738853501</v>
      </c>
      <c r="T251" s="1250">
        <f>S251+(P251*$AD$9)</f>
        <v>41.398748738853499</v>
      </c>
      <c r="U251" s="1249">
        <f>S251+(Q251*$AD$9)</f>
        <v>113.37966873885352</v>
      </c>
      <c r="V251" s="1165">
        <f>((H251*(1-$V$2)+M251+$V$3)*G251*$S$6)*$AD$9</f>
        <v>55.613680509554136</v>
      </c>
      <c r="W251" s="1223">
        <f>V251+P251*$AD$9</f>
        <v>64.880080509554134</v>
      </c>
      <c r="X251" s="1163">
        <f>V251+(Q251*$AD$9)</f>
        <v>136.86100050955415</v>
      </c>
      <c r="Y251" s="1162">
        <f>((H251*(1-$Y$2)+O251+$Y$3)*G251*$S$6)*$AD$9</f>
        <v>60.804290690445868</v>
      </c>
      <c r="Z251" s="1222">
        <f>Y251+P251*$AD$9</f>
        <v>70.070690690445872</v>
      </c>
      <c r="AA251" s="1244">
        <f>Y251+(Q251*$AD$9)</f>
        <v>142.0516106904459</v>
      </c>
      <c r="AB251" s="962">
        <f t="shared" si="88"/>
        <v>1112.2736101910828</v>
      </c>
      <c r="AC251" s="1035"/>
    </row>
    <row r="252" spans="1:29" ht="15.75">
      <c r="A252" s="1230">
        <v>72</v>
      </c>
      <c r="B252" s="972">
        <v>120</v>
      </c>
      <c r="C252" s="1170" t="s">
        <v>13911</v>
      </c>
      <c r="D252" s="996">
        <v>80</v>
      </c>
      <c r="E252" s="1170" t="s">
        <v>13911</v>
      </c>
      <c r="F252" s="1229">
        <v>5</v>
      </c>
      <c r="G252" s="969">
        <f t="shared" si="89"/>
        <v>15.32304458598726</v>
      </c>
      <c r="H252" s="1236">
        <v>1</v>
      </c>
      <c r="I252" s="1235" t="str">
        <f>CONCATENATE(B252,D252,F252)</f>
        <v>120805</v>
      </c>
      <c r="J252" s="1196">
        <v>2.1399999999999997</v>
      </c>
      <c r="K252" s="1196">
        <v>1.2000000000000002</v>
      </c>
      <c r="L252" s="1228">
        <v>2.84</v>
      </c>
      <c r="M252" s="1228">
        <f>K252+L252</f>
        <v>4.04</v>
      </c>
      <c r="N252" s="1228">
        <v>0.4</v>
      </c>
      <c r="O252" s="1228">
        <f>M252+N252</f>
        <v>4.4400000000000004</v>
      </c>
      <c r="P252" s="1227">
        <v>9.8128799999999998</v>
      </c>
      <c r="Q252" s="1220">
        <v>81.247320000000016</v>
      </c>
      <c r="R252" s="1226"/>
      <c r="S252" s="1168">
        <f>((H252*(1-$S$2)+J252+$S$3)*G252*$S$6)*$AD$9</f>
        <v>40.146376815286615</v>
      </c>
      <c r="T252" s="1250">
        <f>S252+(P252*$AD$9)</f>
        <v>49.959256815286615</v>
      </c>
      <c r="U252" s="1249">
        <f>S252+(Q252*$AD$9)</f>
        <v>121.39369681528663</v>
      </c>
      <c r="V252" s="1165">
        <f>((H252*(1-$V$2)+M252+$V$3)*G252*$S$6)*$AD$9</f>
        <v>69.260161528662408</v>
      </c>
      <c r="W252" s="1223">
        <f>V252+P252*$AD$9</f>
        <v>79.073041528662401</v>
      </c>
      <c r="X252" s="1163">
        <f>V252+(Q252*$AD$9)</f>
        <v>150.50748152866242</v>
      </c>
      <c r="Y252" s="1162">
        <f>((H252*(1-$Y$2)+O252+$Y$3)*G252*$S$6)*$AD$9</f>
        <v>75.695840254777067</v>
      </c>
      <c r="Z252" s="1222">
        <f>Y252+P252*$AD$9</f>
        <v>85.508720254777074</v>
      </c>
      <c r="AA252" s="1244">
        <f>Y252+(Q252*$AD$9)</f>
        <v>156.94316025477707</v>
      </c>
      <c r="AB252" s="962">
        <f t="shared" si="88"/>
        <v>1103.2592101910827</v>
      </c>
      <c r="AC252" s="1035"/>
    </row>
    <row r="253" spans="1:29" ht="16.5" thickBot="1">
      <c r="A253" s="1253">
        <v>54</v>
      </c>
      <c r="B253" s="961">
        <v>120</v>
      </c>
      <c r="C253" s="1156" t="s">
        <v>13911</v>
      </c>
      <c r="D253" s="980">
        <v>80</v>
      </c>
      <c r="E253" s="1156" t="s">
        <v>13911</v>
      </c>
      <c r="F253" s="1248">
        <v>6</v>
      </c>
      <c r="G253" s="958">
        <f t="shared" si="89"/>
        <v>18.237413503184712</v>
      </c>
      <c r="H253" s="1236"/>
      <c r="I253" s="1235"/>
      <c r="J253" s="1196"/>
      <c r="K253" s="1196"/>
      <c r="L253" s="1228"/>
      <c r="M253" s="1228"/>
      <c r="N253" s="1228"/>
      <c r="O253" s="1228"/>
      <c r="P253" s="1227"/>
      <c r="Q253" s="1220"/>
      <c r="R253" s="1226"/>
      <c r="S253" s="1146" t="s">
        <v>15213</v>
      </c>
      <c r="T253" s="1250"/>
      <c r="U253" s="1249"/>
      <c r="V253" s="1143"/>
      <c r="W253" s="1240"/>
      <c r="X253" s="1141"/>
      <c r="Y253" s="1140"/>
      <c r="Z253" s="1239"/>
      <c r="AA253" s="1138"/>
      <c r="AB253" s="944">
        <f t="shared" si="88"/>
        <v>984.82032917197444</v>
      </c>
      <c r="AC253" s="1035"/>
    </row>
    <row r="254" spans="1:29" ht="15.75">
      <c r="A254" s="1245">
        <v>144</v>
      </c>
      <c r="B254" s="972">
        <v>140</v>
      </c>
      <c r="C254" s="1170" t="s">
        <v>13911</v>
      </c>
      <c r="D254" s="996">
        <v>60</v>
      </c>
      <c r="E254" s="1170" t="s">
        <v>13911</v>
      </c>
      <c r="F254" s="1229">
        <v>2</v>
      </c>
      <c r="G254" s="969">
        <f t="shared" si="89"/>
        <v>6.2794578343949041</v>
      </c>
      <c r="H254" s="1236">
        <v>1</v>
      </c>
      <c r="I254" s="1235" t="str">
        <f t="shared" ref="I254:I259" si="99">CONCATENATE(B254,D254,F254)</f>
        <v>140602</v>
      </c>
      <c r="J254" s="1196">
        <v>2.35</v>
      </c>
      <c r="K254" s="1196">
        <v>1.47</v>
      </c>
      <c r="L254" s="1228">
        <v>3.15</v>
      </c>
      <c r="M254" s="1228">
        <f t="shared" ref="M254:M259" si="100">K254+L254</f>
        <v>4.62</v>
      </c>
      <c r="N254" s="1228">
        <v>0.4</v>
      </c>
      <c r="O254" s="1228">
        <f t="shared" ref="O254:O259" si="101">M254+N254</f>
        <v>5.0200000000000005</v>
      </c>
      <c r="P254" s="1227">
        <v>8.7200000000000006</v>
      </c>
      <c r="Q254" s="1220">
        <v>50.17</v>
      </c>
      <c r="R254" s="1226"/>
      <c r="S254" s="1168">
        <f t="shared" ref="S254:S259" si="102">((H254*(1-$S$2)+J254+$S$3)*G254*$S$6)*$AD$9</f>
        <v>17.770865671337578</v>
      </c>
      <c r="T254" s="1252">
        <f t="shared" ref="T254:T259" si="103">S254+(P254*$AD$9)</f>
        <v>26.490865671337581</v>
      </c>
      <c r="U254" s="1251"/>
      <c r="V254" s="1165">
        <f t="shared" ref="V254:V259" si="104">((H254*(1-$V$2)+M254+$V$3)*G254*$S$6)*$AD$9</f>
        <v>32.025234955414007</v>
      </c>
      <c r="W254" s="1232"/>
      <c r="X254" s="1178"/>
      <c r="Y254" s="1162"/>
      <c r="Z254" s="1231"/>
      <c r="AA254" s="1175"/>
      <c r="AB254" s="981">
        <f t="shared" si="88"/>
        <v>904.24192815286619</v>
      </c>
      <c r="AC254" s="1035"/>
    </row>
    <row r="255" spans="1:29" ht="15.75">
      <c r="A255" s="1245">
        <v>108</v>
      </c>
      <c r="B255" s="972">
        <v>140</v>
      </c>
      <c r="C255" s="1170" t="s">
        <v>13911</v>
      </c>
      <c r="D255" s="996">
        <v>60</v>
      </c>
      <c r="E255" s="1170" t="s">
        <v>13911</v>
      </c>
      <c r="F255" s="1229">
        <v>3</v>
      </c>
      <c r="G255" s="969">
        <f t="shared" si="89"/>
        <v>9.3440667515923561</v>
      </c>
      <c r="H255" s="1236">
        <v>1</v>
      </c>
      <c r="I255" s="1235" t="str">
        <f t="shared" si="99"/>
        <v>140603</v>
      </c>
      <c r="J255" s="1196">
        <v>2.2999999999999998</v>
      </c>
      <c r="K255" s="1196">
        <v>1.2</v>
      </c>
      <c r="L255" s="1228">
        <v>3.1</v>
      </c>
      <c r="M255" s="1228">
        <f t="shared" si="100"/>
        <v>4.3</v>
      </c>
      <c r="N255" s="1228">
        <v>0.4</v>
      </c>
      <c r="O255" s="1228">
        <f t="shared" si="101"/>
        <v>4.7</v>
      </c>
      <c r="P255" s="1227">
        <v>9.8699999999999992</v>
      </c>
      <c r="Q255" s="1220"/>
      <c r="R255" s="1226"/>
      <c r="S255" s="1168">
        <f t="shared" si="102"/>
        <v>25.976505569426749</v>
      </c>
      <c r="T255" s="1250">
        <f t="shared" si="103"/>
        <v>35.846505569426746</v>
      </c>
      <c r="U255" s="1249"/>
      <c r="V255" s="1165">
        <f t="shared" si="104"/>
        <v>44.664639072611457</v>
      </c>
      <c r="W255" s="1223"/>
      <c r="X255" s="1163"/>
      <c r="Y255" s="1162"/>
      <c r="Z255" s="1222"/>
      <c r="AA255" s="1160"/>
      <c r="AB255" s="962">
        <f t="shared" ref="AB255:AB288" si="105">A255*G255</f>
        <v>1009.1592091719745</v>
      </c>
      <c r="AC255" s="1035"/>
    </row>
    <row r="256" spans="1:29" ht="16.5" thickBot="1">
      <c r="A256" s="1243">
        <v>90</v>
      </c>
      <c r="B256" s="961">
        <v>140</v>
      </c>
      <c r="C256" s="1156" t="s">
        <v>13911</v>
      </c>
      <c r="D256" s="980">
        <v>60</v>
      </c>
      <c r="E256" s="1156" t="s">
        <v>13911</v>
      </c>
      <c r="F256" s="1248">
        <v>4</v>
      </c>
      <c r="G256" s="958">
        <f t="shared" si="89"/>
        <v>12.358595668789809</v>
      </c>
      <c r="H256" s="1236">
        <v>1</v>
      </c>
      <c r="I256" s="1235" t="str">
        <f t="shared" si="99"/>
        <v>140604</v>
      </c>
      <c r="J256" s="1196">
        <v>2.35</v>
      </c>
      <c r="K256" s="1196">
        <v>1.2</v>
      </c>
      <c r="L256" s="1228">
        <v>3.15</v>
      </c>
      <c r="M256" s="1228">
        <f t="shared" si="100"/>
        <v>4.3499999999999996</v>
      </c>
      <c r="N256" s="1228">
        <v>0.4</v>
      </c>
      <c r="O256" s="1228">
        <f t="shared" si="101"/>
        <v>4.75</v>
      </c>
      <c r="P256" s="1227">
        <v>13</v>
      </c>
      <c r="Q256" s="1220"/>
      <c r="R256" s="1226"/>
      <c r="S256" s="1168">
        <f t="shared" si="102"/>
        <v>34.974825742675158</v>
      </c>
      <c r="T256" s="1247">
        <f t="shared" si="103"/>
        <v>47.974825742675158</v>
      </c>
      <c r="U256" s="1246"/>
      <c r="V256" s="1165">
        <f t="shared" si="104"/>
        <v>59.692017080254779</v>
      </c>
      <c r="W256" s="1223"/>
      <c r="X256" s="1163"/>
      <c r="Y256" s="1162"/>
      <c r="Z256" s="1222"/>
      <c r="AA256" s="1160"/>
      <c r="AB256" s="944">
        <f t="shared" si="105"/>
        <v>1112.2736101910828</v>
      </c>
      <c r="AC256" s="1035"/>
    </row>
    <row r="257" spans="1:29" ht="15.75">
      <c r="A257" s="1245">
        <v>90</v>
      </c>
      <c r="B257" s="972">
        <v>140</v>
      </c>
      <c r="C257" s="1170" t="s">
        <v>13911</v>
      </c>
      <c r="D257" s="996">
        <v>80</v>
      </c>
      <c r="E257" s="1170" t="s">
        <v>13911</v>
      </c>
      <c r="F257" s="1229">
        <v>3</v>
      </c>
      <c r="G257" s="969">
        <f t="shared" si="89"/>
        <v>10.301009426751593</v>
      </c>
      <c r="H257" s="1236">
        <v>1</v>
      </c>
      <c r="I257" s="1235" t="str">
        <f t="shared" si="99"/>
        <v>140803</v>
      </c>
      <c r="J257" s="1196">
        <v>2.25</v>
      </c>
      <c r="K257" s="1196">
        <v>1.2</v>
      </c>
      <c r="L257" s="1228">
        <v>3.05</v>
      </c>
      <c r="M257" s="1228">
        <f t="shared" si="100"/>
        <v>4.25</v>
      </c>
      <c r="N257" s="1228">
        <v>0.4</v>
      </c>
      <c r="O257" s="1228">
        <f t="shared" si="101"/>
        <v>4.6500000000000004</v>
      </c>
      <c r="P257" s="1227">
        <v>9.8699999999999992</v>
      </c>
      <c r="Q257" s="1220"/>
      <c r="R257" s="1226"/>
      <c r="S257" s="1183">
        <f t="shared" si="102"/>
        <v>28.121755735031847</v>
      </c>
      <c r="T257" s="1234">
        <f t="shared" si="103"/>
        <v>37.991755735031845</v>
      </c>
      <c r="U257" s="1233"/>
      <c r="V257" s="1180">
        <f t="shared" si="104"/>
        <v>48.723774588535036</v>
      </c>
      <c r="W257" s="1232"/>
      <c r="X257" s="1178"/>
      <c r="Y257" s="1177"/>
      <c r="Z257" s="1231"/>
      <c r="AA257" s="1175"/>
      <c r="AB257" s="981">
        <f t="shared" si="105"/>
        <v>927.09084840764331</v>
      </c>
      <c r="AC257" s="1035"/>
    </row>
    <row r="258" spans="1:29" ht="15.75">
      <c r="A258" s="1245">
        <v>72</v>
      </c>
      <c r="B258" s="972">
        <v>140</v>
      </c>
      <c r="C258" s="1170" t="s">
        <v>13911</v>
      </c>
      <c r="D258" s="996">
        <v>80</v>
      </c>
      <c r="E258" s="1170" t="s">
        <v>13911</v>
      </c>
      <c r="F258" s="1229">
        <v>4</v>
      </c>
      <c r="G258" s="969">
        <f t="shared" si="89"/>
        <v>13.63451923566879</v>
      </c>
      <c r="H258" s="1236">
        <v>1</v>
      </c>
      <c r="I258" s="1235" t="str">
        <f t="shared" si="99"/>
        <v>140804</v>
      </c>
      <c r="J258" s="1196">
        <v>2.2999999999999998</v>
      </c>
      <c r="K258" s="1196">
        <v>1.2</v>
      </c>
      <c r="L258" s="1228">
        <v>3.1</v>
      </c>
      <c r="M258" s="1228">
        <f t="shared" si="100"/>
        <v>4.3</v>
      </c>
      <c r="N258" s="1228">
        <v>0.4</v>
      </c>
      <c r="O258" s="1228">
        <f t="shared" si="101"/>
        <v>4.7</v>
      </c>
      <c r="P258" s="1227">
        <v>13</v>
      </c>
      <c r="Q258" s="1220"/>
      <c r="R258" s="1226"/>
      <c r="S258" s="1168">
        <f t="shared" si="102"/>
        <v>37.903963475159237</v>
      </c>
      <c r="T258" s="1225">
        <f t="shared" si="103"/>
        <v>50.903963475159237</v>
      </c>
      <c r="U258" s="1224"/>
      <c r="V258" s="1165">
        <f t="shared" si="104"/>
        <v>65.173001946496811</v>
      </c>
      <c r="W258" s="1223"/>
      <c r="X258" s="1163"/>
      <c r="Y258" s="1162"/>
      <c r="Z258" s="1222"/>
      <c r="AA258" s="1160"/>
      <c r="AB258" s="962">
        <f t="shared" si="105"/>
        <v>981.6853849681529</v>
      </c>
      <c r="AC258" s="1035"/>
    </row>
    <row r="259" spans="1:29" ht="15.75">
      <c r="A259" s="1245">
        <v>72</v>
      </c>
      <c r="B259" s="972">
        <v>140</v>
      </c>
      <c r="C259" s="1170" t="s">
        <v>13911</v>
      </c>
      <c r="D259" s="996">
        <v>80</v>
      </c>
      <c r="E259" s="1170" t="s">
        <v>13911</v>
      </c>
      <c r="F259" s="1229">
        <v>5</v>
      </c>
      <c r="G259" s="969">
        <f t="shared" si="89"/>
        <v>16.917949044585988</v>
      </c>
      <c r="H259" s="1236">
        <v>1</v>
      </c>
      <c r="I259" s="1235" t="str">
        <f t="shared" si="99"/>
        <v>140805</v>
      </c>
      <c r="J259" s="1196">
        <v>2.35</v>
      </c>
      <c r="K259" s="1196">
        <v>1.2</v>
      </c>
      <c r="L259" s="1228">
        <v>3.15</v>
      </c>
      <c r="M259" s="1228">
        <f t="shared" si="100"/>
        <v>4.3499999999999996</v>
      </c>
      <c r="N259" s="1228">
        <v>0.4</v>
      </c>
      <c r="O259" s="1228">
        <f t="shared" si="101"/>
        <v>4.75</v>
      </c>
      <c r="P259" s="1227">
        <v>16</v>
      </c>
      <c r="Q259" s="1220"/>
      <c r="R259" s="1226"/>
      <c r="S259" s="1168">
        <f t="shared" si="102"/>
        <v>47.877795796178347</v>
      </c>
      <c r="T259" s="1225">
        <f t="shared" si="103"/>
        <v>63.877795796178347</v>
      </c>
      <c r="U259" s="1224"/>
      <c r="V259" s="1165">
        <f t="shared" si="104"/>
        <v>81.713693885350324</v>
      </c>
      <c r="W259" s="1223"/>
      <c r="X259" s="1163"/>
      <c r="Y259" s="1162">
        <f>((H259*(1-$Y$2)+O259+$Y$3)*G259*$S$6)*$AD$9</f>
        <v>88.819232484076437</v>
      </c>
      <c r="Z259" s="1222"/>
      <c r="AA259" s="1244"/>
      <c r="AB259" s="962">
        <f t="shared" si="105"/>
        <v>1218.0923312101911</v>
      </c>
      <c r="AC259" s="1035"/>
    </row>
    <row r="260" spans="1:29" ht="16.5" thickBot="1">
      <c r="A260" s="1243">
        <v>54</v>
      </c>
      <c r="B260" s="972">
        <v>140</v>
      </c>
      <c r="C260" s="1170" t="s">
        <v>13911</v>
      </c>
      <c r="D260" s="996">
        <v>80</v>
      </c>
      <c r="E260" s="1170" t="s">
        <v>13911</v>
      </c>
      <c r="F260" s="1229">
        <v>6</v>
      </c>
      <c r="G260" s="969">
        <f t="shared" si="89"/>
        <v>20.151298853503185</v>
      </c>
      <c r="H260" s="1236"/>
      <c r="I260" s="1235"/>
      <c r="J260" s="1196"/>
      <c r="K260" s="1196"/>
      <c r="L260" s="1228"/>
      <c r="M260" s="1228"/>
      <c r="N260" s="1228"/>
      <c r="O260" s="1228"/>
      <c r="P260" s="1227"/>
      <c r="Q260" s="1220"/>
      <c r="R260" s="1226"/>
      <c r="S260" s="1146" t="s">
        <v>15213</v>
      </c>
      <c r="T260" s="1242"/>
      <c r="U260" s="1241"/>
      <c r="V260" s="1143" t="s">
        <v>15213</v>
      </c>
      <c r="W260" s="1240"/>
      <c r="X260" s="1141"/>
      <c r="Y260" s="1140"/>
      <c r="Z260" s="1239"/>
      <c r="AA260" s="1138"/>
      <c r="AB260" s="944">
        <f t="shared" si="105"/>
        <v>1088.170138089172</v>
      </c>
      <c r="AC260" s="1035"/>
    </row>
    <row r="261" spans="1:29" ht="15.75">
      <c r="A261" s="1238">
        <v>144</v>
      </c>
      <c r="B261" s="974">
        <v>150</v>
      </c>
      <c r="C261" s="1191" t="s">
        <v>13911</v>
      </c>
      <c r="D261" s="992">
        <v>50</v>
      </c>
      <c r="E261" s="1191" t="s">
        <v>13911</v>
      </c>
      <c r="F261" s="1237">
        <v>2</v>
      </c>
      <c r="G261" s="989">
        <f t="shared" si="89"/>
        <v>6.2794578343949041</v>
      </c>
      <c r="H261" s="1236">
        <v>1</v>
      </c>
      <c r="I261" s="1235" t="str">
        <f>CONCATENATE(B261,D261,F261)</f>
        <v>150502</v>
      </c>
      <c r="J261" s="1151">
        <v>2.13</v>
      </c>
      <c r="K261" s="1196">
        <v>1.47</v>
      </c>
      <c r="L261" s="1228">
        <v>2.79</v>
      </c>
      <c r="M261" s="1228">
        <f>K261+L261</f>
        <v>4.26</v>
      </c>
      <c r="N261" s="1228">
        <v>0.4</v>
      </c>
      <c r="O261" s="1228">
        <f>M261+N261</f>
        <v>4.66</v>
      </c>
      <c r="P261" s="1227">
        <v>8.7199200000000001</v>
      </c>
      <c r="Q261" s="1220">
        <v>50.169240000000009</v>
      </c>
      <c r="R261" s="1226"/>
      <c r="S261" s="1168">
        <f>((H261*(1-$S$2)+J261+$S$3)*G261*$S$6)*$AD$9</f>
        <v>16.389384947770701</v>
      </c>
      <c r="T261" s="1234">
        <f>S261+(P261*$AD$9)</f>
        <v>25.109304947770703</v>
      </c>
      <c r="U261" s="1233">
        <f>S261+(Q261*$AD$9)</f>
        <v>66.55862494777071</v>
      </c>
      <c r="V261" s="1165">
        <f>((H261*(1-$V$2)+M261+$V$3)*G261*$S$6)*$AD$9</f>
        <v>29.764630135031847</v>
      </c>
      <c r="W261" s="1232">
        <f>V261+P261*$AD$9</f>
        <v>38.484550135031846</v>
      </c>
      <c r="X261" s="1178"/>
      <c r="Y261" s="1162"/>
      <c r="Z261" s="1231"/>
      <c r="AA261" s="1175"/>
      <c r="AB261" s="981">
        <f t="shared" si="105"/>
        <v>904.24192815286619</v>
      </c>
      <c r="AC261" s="1035"/>
    </row>
    <row r="262" spans="1:29" ht="15.75">
      <c r="A262" s="1230">
        <v>96</v>
      </c>
      <c r="B262" s="972">
        <v>150</v>
      </c>
      <c r="C262" s="1170" t="s">
        <v>13911</v>
      </c>
      <c r="D262" s="996">
        <v>50</v>
      </c>
      <c r="E262" s="1170" t="s">
        <v>13911</v>
      </c>
      <c r="F262" s="1229">
        <v>3</v>
      </c>
      <c r="G262" s="969">
        <f t="shared" si="89"/>
        <v>9.3440667515923561</v>
      </c>
      <c r="H262" s="1153">
        <v>1</v>
      </c>
      <c r="I262" s="1152" t="str">
        <f>CONCATENATE(B262,D262,F262)</f>
        <v>150503</v>
      </c>
      <c r="J262" s="1151">
        <v>2.0999999999999996</v>
      </c>
      <c r="K262" s="1196">
        <v>1.2000000000000002</v>
      </c>
      <c r="L262" s="1228">
        <v>2.8100000000000005</v>
      </c>
      <c r="M262" s="1228">
        <f>K262+L262</f>
        <v>4.0100000000000007</v>
      </c>
      <c r="N262" s="1228">
        <v>0.4</v>
      </c>
      <c r="O262" s="1228">
        <f>M262+N262</f>
        <v>4.410000000000001</v>
      </c>
      <c r="P262" s="1227">
        <v>9.8722800000000035</v>
      </c>
      <c r="Q262" s="1220">
        <v>81.247320000000016</v>
      </c>
      <c r="R262" s="1226"/>
      <c r="S262" s="1168">
        <f>((H262*(1-$S$2)+J262+$S$3)*G262*$S$6)*$AD$9</f>
        <v>24.107692219108277</v>
      </c>
      <c r="T262" s="1225">
        <f>S262+(P262*$AD$9)</f>
        <v>33.979972219108276</v>
      </c>
      <c r="U262" s="1224"/>
      <c r="V262" s="1165">
        <f>((H262*(1-$V$2)+M262+$V$3)*G262*$S$6)*$AD$9</f>
        <v>41.954859714649679</v>
      </c>
      <c r="W262" s="1223">
        <f>V262+P262*$AD$9</f>
        <v>51.827139714649682</v>
      </c>
      <c r="X262" s="1163"/>
      <c r="Y262" s="1162"/>
      <c r="Z262" s="1222"/>
      <c r="AA262" s="1160"/>
      <c r="AB262" s="962">
        <f t="shared" si="105"/>
        <v>897.03040815286613</v>
      </c>
      <c r="AC262" s="1035"/>
    </row>
    <row r="263" spans="1:29" ht="15.75">
      <c r="A263" s="1188">
        <v>96</v>
      </c>
      <c r="B263" s="1172">
        <v>150</v>
      </c>
      <c r="C263" s="1170" t="s">
        <v>13911</v>
      </c>
      <c r="D263" s="1171">
        <v>50</v>
      </c>
      <c r="E263" s="1170" t="s">
        <v>13911</v>
      </c>
      <c r="F263" s="1169">
        <v>4</v>
      </c>
      <c r="G263" s="1032">
        <f t="shared" si="89"/>
        <v>12.358595668789809</v>
      </c>
      <c r="H263" s="1153">
        <v>1</v>
      </c>
      <c r="I263" s="1152" t="str">
        <f>CONCATENATE(B263,D263,F263)</f>
        <v>150504</v>
      </c>
      <c r="J263" s="1151">
        <v>2.12</v>
      </c>
      <c r="K263" s="1196">
        <v>1.2</v>
      </c>
      <c r="L263" s="1150">
        <v>2.92</v>
      </c>
      <c r="M263" s="1150">
        <f>K263+L263</f>
        <v>4.12</v>
      </c>
      <c r="N263" s="1150">
        <v>0.4</v>
      </c>
      <c r="O263" s="1150">
        <f>M263+N263</f>
        <v>4.5200000000000005</v>
      </c>
      <c r="P263" s="1149">
        <v>20</v>
      </c>
      <c r="Q263" s="1220"/>
      <c r="R263" s="1147"/>
      <c r="S263" s="1168">
        <f>((H263*(1-$S$2)+J263+$S$3)*G263*$S$6)*$AD$9</f>
        <v>32.132348738853501</v>
      </c>
      <c r="T263" s="1167">
        <f>S263+(P263*$AD$9)</f>
        <v>52.132348738853501</v>
      </c>
      <c r="U263" s="1221"/>
      <c r="V263" s="1165">
        <f>((H263*(1-$V$2)+M263+$V$3)*G263*$S$6)*$AD$9</f>
        <v>56.849540076433115</v>
      </c>
      <c r="W263" s="1218"/>
      <c r="X263" s="1201"/>
      <c r="Y263" s="1162"/>
      <c r="Z263" s="1217"/>
      <c r="AA263" s="1199"/>
      <c r="AB263" s="962">
        <f t="shared" si="105"/>
        <v>1186.4251842038216</v>
      </c>
      <c r="AC263" s="1035"/>
    </row>
    <row r="264" spans="1:29" ht="15.75">
      <c r="A264" s="1188">
        <v>72</v>
      </c>
      <c r="B264" s="1172">
        <v>150</v>
      </c>
      <c r="C264" s="1170" t="s">
        <v>13911</v>
      </c>
      <c r="D264" s="1171">
        <v>50</v>
      </c>
      <c r="E264" s="1170" t="s">
        <v>13911</v>
      </c>
      <c r="F264" s="1169">
        <v>5</v>
      </c>
      <c r="G264" s="1032">
        <f t="shared" si="89"/>
        <v>15.32304458598726</v>
      </c>
      <c r="H264" s="1153">
        <v>1</v>
      </c>
      <c r="I264" s="1152" t="str">
        <f>CONCATENATE(B264,D264,F264)</f>
        <v>150505</v>
      </c>
      <c r="J264" s="1151">
        <v>2.1399999999999997</v>
      </c>
      <c r="K264" s="1196">
        <v>1.2</v>
      </c>
      <c r="L264" s="1150">
        <v>2.94</v>
      </c>
      <c r="M264" s="1150">
        <f>K264+L264</f>
        <v>4.1399999999999997</v>
      </c>
      <c r="N264" s="1150">
        <v>0.4</v>
      </c>
      <c r="O264" s="1150">
        <f>M264+N264</f>
        <v>4.54</v>
      </c>
      <c r="P264" s="1149">
        <v>20</v>
      </c>
      <c r="Q264" s="1220"/>
      <c r="R264" s="1147"/>
      <c r="S264" s="1168">
        <f>((H264*(1-$S$2)+J264+$S$3)*G264*$S$6)*$AD$9</f>
        <v>40.146376815286615</v>
      </c>
      <c r="T264" s="1167">
        <f>S264+(P264*$AD$9)</f>
        <v>60.146376815286615</v>
      </c>
      <c r="U264" s="1221"/>
      <c r="V264" s="1165">
        <f>((H264*(1-$V$2)+M264+$V$3)*G264*$S$6)*$AD$9</f>
        <v>70.792465987261124</v>
      </c>
      <c r="W264" s="1218"/>
      <c r="X264" s="1201"/>
      <c r="Y264" s="1162"/>
      <c r="Z264" s="1217"/>
      <c r="AA264" s="1199"/>
      <c r="AB264" s="962">
        <f t="shared" si="105"/>
        <v>1103.2592101910827</v>
      </c>
      <c r="AC264" s="1035"/>
    </row>
    <row r="265" spans="1:29" ht="16.5" thickBot="1">
      <c r="A265" s="1186">
        <v>54</v>
      </c>
      <c r="B265" s="1158">
        <v>150</v>
      </c>
      <c r="C265" s="1156"/>
      <c r="D265" s="1157">
        <v>50</v>
      </c>
      <c r="E265" s="1156"/>
      <c r="F265" s="1155">
        <v>6</v>
      </c>
      <c r="G265" s="1154">
        <f t="shared" si="89"/>
        <v>18.237413503184712</v>
      </c>
      <c r="H265" s="1153"/>
      <c r="I265" s="1152"/>
      <c r="J265" s="1151"/>
      <c r="K265" s="1196"/>
      <c r="L265" s="1150"/>
      <c r="M265" s="1150"/>
      <c r="N265" s="1150"/>
      <c r="O265" s="1150"/>
      <c r="P265" s="1149"/>
      <c r="Q265" s="1220"/>
      <c r="R265" s="1147"/>
      <c r="S265" s="1168" t="s">
        <v>15213</v>
      </c>
      <c r="T265" s="1145"/>
      <c r="U265" s="1219"/>
      <c r="V265" s="1165" t="s">
        <v>15213</v>
      </c>
      <c r="W265" s="1218"/>
      <c r="X265" s="1201"/>
      <c r="Y265" s="1162"/>
      <c r="Z265" s="1217"/>
      <c r="AA265" s="1199"/>
      <c r="AB265" s="944">
        <f t="shared" si="105"/>
        <v>984.82032917197444</v>
      </c>
      <c r="AC265" s="1035"/>
    </row>
    <row r="266" spans="1:29" ht="15.75">
      <c r="A266" s="1174">
        <v>120</v>
      </c>
      <c r="B266" s="1172">
        <v>150</v>
      </c>
      <c r="C266" s="1170" t="s">
        <v>13911</v>
      </c>
      <c r="D266" s="1171">
        <v>100</v>
      </c>
      <c r="E266" s="1170" t="s">
        <v>13911</v>
      </c>
      <c r="F266" s="1169">
        <v>2</v>
      </c>
      <c r="G266" s="1032">
        <f t="shared" si="89"/>
        <v>7.8743622929936299</v>
      </c>
      <c r="H266" s="1153">
        <v>1</v>
      </c>
      <c r="I266" s="1152" t="str">
        <f>CONCATENATE(B266,D266,F266)</f>
        <v>1501002</v>
      </c>
      <c r="J266" s="1196">
        <v>2.4</v>
      </c>
      <c r="K266" s="1196">
        <v>1.47</v>
      </c>
      <c r="L266" s="1150">
        <v>3.2</v>
      </c>
      <c r="M266" s="1150">
        <f>K266+L266</f>
        <v>4.67</v>
      </c>
      <c r="N266" s="1150">
        <v>0.4</v>
      </c>
      <c r="O266" s="1150">
        <f>M266+N266</f>
        <v>5.07</v>
      </c>
      <c r="P266" s="1149">
        <v>13.1</v>
      </c>
      <c r="Q266" s="1148"/>
      <c r="R266" s="1147"/>
      <c r="S266" s="1183">
        <f>((H266*(1-$S$2)+J266+$S$3)*G266*$S$6)*$AD$9</f>
        <v>22.678163403821653</v>
      </c>
      <c r="T266" s="1182">
        <f>S266+(P266*$AD$9)</f>
        <v>35.778163403821651</v>
      </c>
      <c r="U266" s="1216"/>
      <c r="V266" s="1180">
        <f>((H266*(1-$V$2)+M266+$V$3)*G266*$S$6)*$AD$9</f>
        <v>40.552965808917193</v>
      </c>
      <c r="W266" s="1212"/>
      <c r="X266" s="1211"/>
      <c r="Y266" s="1177"/>
      <c r="Z266" s="1210"/>
      <c r="AA266" s="1209"/>
      <c r="AB266" s="981">
        <f t="shared" si="105"/>
        <v>944.92347515923564</v>
      </c>
      <c r="AC266" s="1173"/>
    </row>
    <row r="267" spans="1:29" ht="15.75">
      <c r="A267" s="1174">
        <v>90</v>
      </c>
      <c r="B267" s="1172">
        <v>150</v>
      </c>
      <c r="C267" s="1170" t="s">
        <v>13911</v>
      </c>
      <c r="D267" s="1171">
        <v>100</v>
      </c>
      <c r="E267" s="1170" t="s">
        <v>13911</v>
      </c>
      <c r="F267" s="1169">
        <v>3</v>
      </c>
      <c r="G267" s="1032">
        <f t="shared" si="89"/>
        <v>11.736423439490444</v>
      </c>
      <c r="H267" s="1153">
        <v>1</v>
      </c>
      <c r="I267" s="1152" t="str">
        <f>CONCATENATE(B267,D267,F267)</f>
        <v>1501003</v>
      </c>
      <c r="J267" s="1196">
        <v>2.1799999999999997</v>
      </c>
      <c r="K267" s="1196">
        <v>0</v>
      </c>
      <c r="L267" s="1150">
        <v>2.83</v>
      </c>
      <c r="M267" s="1150">
        <f>K267+L267</f>
        <v>2.83</v>
      </c>
      <c r="N267" s="1150">
        <v>0.4</v>
      </c>
      <c r="O267" s="1150">
        <f>M267+N267</f>
        <v>3.23</v>
      </c>
      <c r="P267" s="1149">
        <v>13.10364</v>
      </c>
      <c r="Q267" s="1148">
        <v>0</v>
      </c>
      <c r="R267" s="1147"/>
      <c r="S267" s="1168">
        <f>((H267*(1-$S$2)+J267+$S$3)*G267*$S$6)*$AD$9</f>
        <v>31.218886349044578</v>
      </c>
      <c r="T267" s="1167">
        <f>S267+(P267*$AD$9)</f>
        <v>44.32252634904458</v>
      </c>
      <c r="U267" s="1215"/>
      <c r="V267" s="1165">
        <f>((H267*(1-$V$2)+M267+$V$3)*G267*$S$6)*$AD$9</f>
        <v>38.847561584713368</v>
      </c>
      <c r="W267" s="1202"/>
      <c r="X267" s="1201"/>
      <c r="Y267" s="1162">
        <f>((H267*(1-$Y$2)+O267+$Y$3)*G267*$S$6)*$AD$9</f>
        <v>43.776859429299357</v>
      </c>
      <c r="Z267" s="1200"/>
      <c r="AA267" s="1199"/>
      <c r="AB267" s="962">
        <f t="shared" si="105"/>
        <v>1056.27810955414</v>
      </c>
      <c r="AC267" s="1173"/>
    </row>
    <row r="268" spans="1:29" ht="15.75">
      <c r="A268" s="1174">
        <v>72</v>
      </c>
      <c r="B268" s="1172">
        <v>150</v>
      </c>
      <c r="C268" s="1170" t="s">
        <v>13911</v>
      </c>
      <c r="D268" s="1171">
        <v>100</v>
      </c>
      <c r="E268" s="1170" t="s">
        <v>13911</v>
      </c>
      <c r="F268" s="1169">
        <v>4</v>
      </c>
      <c r="G268" s="1032">
        <f t="shared" si="89"/>
        <v>15.548404585987258</v>
      </c>
      <c r="H268" s="1153">
        <v>1</v>
      </c>
      <c r="I268" s="1152" t="str">
        <f>CONCATENATE(B268,D268,F268)</f>
        <v>1501004</v>
      </c>
      <c r="J268" s="1196">
        <v>2.21</v>
      </c>
      <c r="K268" s="1196">
        <v>0</v>
      </c>
      <c r="L268" s="1150">
        <v>2.86</v>
      </c>
      <c r="M268" s="1150">
        <f>K268+L268</f>
        <v>2.86</v>
      </c>
      <c r="N268" s="1150">
        <v>0.4</v>
      </c>
      <c r="O268" s="1150">
        <f>M268+N268</f>
        <v>3.26</v>
      </c>
      <c r="P268" s="1149">
        <v>20.160360000000001</v>
      </c>
      <c r="Q268" s="1148">
        <v>0</v>
      </c>
      <c r="R268" s="1147"/>
      <c r="S268" s="1168">
        <f>((H268*(1-$S$2)+J268+$S$3)*G268*$S$6)*$AD$9</f>
        <v>41.825208336305721</v>
      </c>
      <c r="T268" s="1167">
        <f>S268+(P268*$AD$9)</f>
        <v>61.985568336305718</v>
      </c>
      <c r="U268" s="1215"/>
      <c r="V268" s="1165">
        <f>((H268*(1-$V$2)+M268+$V$3)*G268*$S$6)*$AD$9</f>
        <v>51.931671317197441</v>
      </c>
      <c r="W268" s="1202"/>
      <c r="X268" s="1201"/>
      <c r="Y268" s="1162">
        <f>((H268*(1-$Y$2)+O268+$Y$3)*G268*$S$6)*$AD$9</f>
        <v>58.462001243312088</v>
      </c>
      <c r="Z268" s="1200"/>
      <c r="AA268" s="1199"/>
      <c r="AB268" s="962">
        <f t="shared" si="105"/>
        <v>1119.4851301910826</v>
      </c>
      <c r="AC268" s="1173"/>
    </row>
    <row r="269" spans="1:29" ht="15.75">
      <c r="A269" s="1174">
        <v>54</v>
      </c>
      <c r="B269" s="1172">
        <v>150</v>
      </c>
      <c r="C269" s="1170" t="s">
        <v>13911</v>
      </c>
      <c r="D269" s="1171">
        <v>100</v>
      </c>
      <c r="E269" s="1170" t="s">
        <v>13911</v>
      </c>
      <c r="F269" s="1169">
        <v>5</v>
      </c>
      <c r="G269" s="1032">
        <f t="shared" si="89"/>
        <v>19.310305732484075</v>
      </c>
      <c r="H269" s="1153">
        <v>1</v>
      </c>
      <c r="I269" s="1152" t="str">
        <f>CONCATENATE(B269,D269,F269)</f>
        <v>1501005</v>
      </c>
      <c r="J269" s="1196">
        <v>2.23</v>
      </c>
      <c r="K269" s="1196">
        <v>0</v>
      </c>
      <c r="L269" s="1150">
        <v>2.88</v>
      </c>
      <c r="M269" s="1150">
        <f>K269+L269</f>
        <v>2.88</v>
      </c>
      <c r="N269" s="1150">
        <v>0.4</v>
      </c>
      <c r="O269" s="1150">
        <f>M269+N269</f>
        <v>3.28</v>
      </c>
      <c r="P269" s="1149">
        <v>24.247080000000004</v>
      </c>
      <c r="Q269" s="1148">
        <v>0</v>
      </c>
      <c r="R269" s="1147"/>
      <c r="S269" s="1168">
        <f>((H269*(1-$S$2)+J269+$S$3)*G269*$S$6)*$AD$9</f>
        <v>52.330928535031845</v>
      </c>
      <c r="T269" s="1167"/>
      <c r="U269" s="1215"/>
      <c r="V269" s="1165">
        <f>((H269*(1-$V$2)+M269+$V$3)*G269*$S$6)*$AD$9</f>
        <v>64.882627261146496</v>
      </c>
      <c r="W269" s="1208"/>
      <c r="X269" s="1201"/>
      <c r="Y269" s="1162">
        <f>((H269*(1-$Y$2)+O269+$Y$3)*G269*$S$6)*$AD$9</f>
        <v>72.992955668789804</v>
      </c>
      <c r="Z269" s="1207"/>
      <c r="AA269" s="1199"/>
      <c r="AB269" s="962">
        <f t="shared" si="105"/>
        <v>1042.7565095541399</v>
      </c>
      <c r="AC269" s="1173"/>
    </row>
    <row r="270" spans="1:29" ht="16.5" thickBot="1">
      <c r="A270" s="1173">
        <v>48</v>
      </c>
      <c r="B270" s="1158">
        <v>150</v>
      </c>
      <c r="C270" s="1156" t="s">
        <v>13911</v>
      </c>
      <c r="D270" s="1157">
        <v>100</v>
      </c>
      <c r="E270" s="1156" t="s">
        <v>13911</v>
      </c>
      <c r="F270" s="1155">
        <v>6</v>
      </c>
      <c r="G270" s="1154">
        <f t="shared" ref="G270:G289" si="106">(((B270*2+D270*2)/3.14)-F270)*F270*0.02504</f>
        <v>23.022126878980892</v>
      </c>
      <c r="H270" s="1153"/>
      <c r="I270" s="1152"/>
      <c r="J270" s="1196"/>
      <c r="K270" s="1196"/>
      <c r="L270" s="1150"/>
      <c r="M270" s="1150"/>
      <c r="N270" s="1150"/>
      <c r="O270" s="1150"/>
      <c r="P270" s="1149"/>
      <c r="Q270" s="1148"/>
      <c r="R270" s="1147"/>
      <c r="S270" s="1146" t="s">
        <v>15213</v>
      </c>
      <c r="T270" s="1145"/>
      <c r="U270" s="1214"/>
      <c r="V270" s="1143" t="s">
        <v>15213</v>
      </c>
      <c r="W270" s="1206"/>
      <c r="X270" s="1205"/>
      <c r="Y270" s="1140"/>
      <c r="Z270" s="1204"/>
      <c r="AA270" s="1203"/>
      <c r="AB270" s="944">
        <f t="shared" si="105"/>
        <v>1105.0620901910829</v>
      </c>
      <c r="AC270" s="1173"/>
    </row>
    <row r="271" spans="1:29" ht="15.75">
      <c r="A271" s="1213">
        <v>108</v>
      </c>
      <c r="B271" s="1193">
        <v>160</v>
      </c>
      <c r="C271" s="1191" t="s">
        <v>13911</v>
      </c>
      <c r="D271" s="1192">
        <v>80</v>
      </c>
      <c r="E271" s="1191" t="s">
        <v>13911</v>
      </c>
      <c r="F271" s="1190">
        <v>2</v>
      </c>
      <c r="G271" s="1189">
        <f t="shared" si="106"/>
        <v>7.555381401273884</v>
      </c>
      <c r="H271" s="1153">
        <v>1</v>
      </c>
      <c r="I271" s="1152" t="str">
        <f>CONCATENATE(B271,D271,F271)</f>
        <v>160802</v>
      </c>
      <c r="J271" s="1151">
        <v>2.4500000000000002</v>
      </c>
      <c r="K271" s="1196">
        <v>1.47</v>
      </c>
      <c r="L271" s="1150">
        <v>3.25</v>
      </c>
      <c r="M271" s="1150">
        <f>K271+L271</f>
        <v>4.72</v>
      </c>
      <c r="N271" s="1150">
        <v>0.4</v>
      </c>
      <c r="O271" s="1150">
        <f>M271+N271</f>
        <v>5.12</v>
      </c>
      <c r="P271" s="1149"/>
      <c r="Q271" s="1148"/>
      <c r="R271" s="1147"/>
      <c r="S271" s="1168">
        <f>((H271*(1-$S$2)+J271+$S$3)*G271*$S$6)*$AD$9</f>
        <v>22.137267505732481</v>
      </c>
      <c r="T271" s="1182"/>
      <c r="U271" s="1181"/>
      <c r="V271" s="1165"/>
      <c r="W271" s="1212"/>
      <c r="X271" s="1211"/>
      <c r="Y271" s="1162"/>
      <c r="Z271" s="1210"/>
      <c r="AA271" s="1209"/>
      <c r="AB271" s="981">
        <f t="shared" si="105"/>
        <v>815.9811913375795</v>
      </c>
      <c r="AC271" s="1173"/>
    </row>
    <row r="272" spans="1:29" ht="15.75">
      <c r="A272" s="1188">
        <v>90</v>
      </c>
      <c r="B272" s="1172">
        <v>160</v>
      </c>
      <c r="C272" s="1170" t="s">
        <v>13911</v>
      </c>
      <c r="D272" s="1171">
        <v>80</v>
      </c>
      <c r="E272" s="1170" t="s">
        <v>13911</v>
      </c>
      <c r="F272" s="1169">
        <v>3</v>
      </c>
      <c r="G272" s="1032">
        <f t="shared" si="106"/>
        <v>11.257952101910826</v>
      </c>
      <c r="H272" s="1153">
        <v>1</v>
      </c>
      <c r="I272" s="1152" t="str">
        <f>CONCATENATE(B272,D272,F272)</f>
        <v>160803</v>
      </c>
      <c r="J272" s="1151">
        <v>2.17</v>
      </c>
      <c r="K272" s="1196">
        <v>1.2</v>
      </c>
      <c r="L272" s="1148">
        <v>2.9699999999999998</v>
      </c>
      <c r="M272" s="1150">
        <f>K272+L272</f>
        <v>4.17</v>
      </c>
      <c r="N272" s="1150">
        <v>0.4</v>
      </c>
      <c r="O272" s="1150">
        <f>M272+N272</f>
        <v>4.57</v>
      </c>
      <c r="P272" s="1149"/>
      <c r="Q272" s="1148"/>
      <c r="R272" s="1147"/>
      <c r="S272" s="1168">
        <f>((H272*(1-$S$2)+J272+$S$3)*G272*$S$6)*$AD$9</f>
        <v>29.833573070063689</v>
      </c>
      <c r="T272" s="1167"/>
      <c r="U272" s="1166"/>
      <c r="V272" s="1165">
        <f>((H272*(1-$V$2)+M272+$V$3)*G272*$S$6)*$AD$9</f>
        <v>52.349477273885341</v>
      </c>
      <c r="W272" s="1202"/>
      <c r="X272" s="1201"/>
      <c r="Y272" s="1162">
        <f>((H272*(1-$Y$2)+O272+$Y$3)*G272*$S$6)*$AD$9</f>
        <v>57.077817156687892</v>
      </c>
      <c r="Z272" s="1200"/>
      <c r="AA272" s="1199"/>
      <c r="AB272" s="962">
        <f t="shared" si="105"/>
        <v>1013.2156891719743</v>
      </c>
      <c r="AC272" s="1173"/>
    </row>
    <row r="273" spans="1:29" ht="15.75">
      <c r="A273" s="1188">
        <v>72</v>
      </c>
      <c r="B273" s="1172">
        <v>160</v>
      </c>
      <c r="C273" s="1170" t="s">
        <v>13911</v>
      </c>
      <c r="D273" s="1171">
        <v>80</v>
      </c>
      <c r="E273" s="1170" t="s">
        <v>13911</v>
      </c>
      <c r="F273" s="1169">
        <v>4</v>
      </c>
      <c r="G273" s="1032">
        <f t="shared" si="106"/>
        <v>14.910442802547768</v>
      </c>
      <c r="H273" s="1153">
        <v>1</v>
      </c>
      <c r="I273" s="1152" t="str">
        <f>CONCATENATE(B273,D273,F273)</f>
        <v>160804</v>
      </c>
      <c r="J273" s="1151">
        <v>2.2000000000000002</v>
      </c>
      <c r="K273" s="1196">
        <v>1.2</v>
      </c>
      <c r="L273" s="1148">
        <v>3</v>
      </c>
      <c r="M273" s="1150">
        <f>K273+L273</f>
        <v>4.2</v>
      </c>
      <c r="N273" s="1150">
        <v>0.4</v>
      </c>
      <c r="O273" s="1150">
        <f>M273+N273</f>
        <v>4.6000000000000005</v>
      </c>
      <c r="P273" s="1149"/>
      <c r="Q273" s="1148"/>
      <c r="R273" s="1147"/>
      <c r="S273" s="1168">
        <f>((H273*(1-$S$2)+J273+$S$3)*G273*$S$6)*$AD$9</f>
        <v>39.959986710828019</v>
      </c>
      <c r="T273" s="1167"/>
      <c r="U273" s="1166"/>
      <c r="V273" s="1165">
        <f>((H273*(1-$V$2)+M273+$V$3)*G273*$S$6)*$AD$9</f>
        <v>69.780872315923546</v>
      </c>
      <c r="W273" s="1202"/>
      <c r="X273" s="1201"/>
      <c r="Y273" s="1162"/>
      <c r="Z273" s="1200"/>
      <c r="AA273" s="1199"/>
      <c r="AB273" s="962">
        <f t="shared" si="105"/>
        <v>1073.5518817834393</v>
      </c>
      <c r="AC273" s="1173"/>
    </row>
    <row r="274" spans="1:29" ht="15.75">
      <c r="A274" s="1188">
        <v>60</v>
      </c>
      <c r="B274" s="1172">
        <v>160</v>
      </c>
      <c r="C274" s="1170" t="s">
        <v>13911</v>
      </c>
      <c r="D274" s="1171">
        <v>80</v>
      </c>
      <c r="E274" s="1170" t="s">
        <v>13911</v>
      </c>
      <c r="F274" s="1169">
        <v>5</v>
      </c>
      <c r="G274" s="1032">
        <f t="shared" si="106"/>
        <v>18.512853503184711</v>
      </c>
      <c r="H274" s="1153">
        <v>1</v>
      </c>
      <c r="I274" s="1152" t="str">
        <f>CONCATENATE(B274,D274,F274)</f>
        <v>160805</v>
      </c>
      <c r="J274" s="1151">
        <v>2.2799999999999998</v>
      </c>
      <c r="K274" s="1196">
        <v>1.2</v>
      </c>
      <c r="L274" s="1148">
        <v>3.08</v>
      </c>
      <c r="M274" s="1150">
        <f>K274+L274</f>
        <v>4.28</v>
      </c>
      <c r="N274" s="1150">
        <v>0.4</v>
      </c>
      <c r="O274" s="1150">
        <f>M274+N274</f>
        <v>4.6800000000000006</v>
      </c>
      <c r="P274" s="1149"/>
      <c r="Q274" s="1148"/>
      <c r="R274" s="1147"/>
      <c r="S274" s="1168">
        <f>((H274*(1-$S$2)+J274+$S$3)*G274*$S$6)*$AD$9</f>
        <v>51.095475668789803</v>
      </c>
      <c r="T274" s="1167"/>
      <c r="U274" s="1166"/>
      <c r="V274" s="1165">
        <f>((H274*(1-$V$2)+M274+$V$3)*G274*$S$6)*$AD$9</f>
        <v>88.121182675159218</v>
      </c>
      <c r="W274" s="1208"/>
      <c r="X274" s="1201"/>
      <c r="Y274" s="1162"/>
      <c r="Z274" s="1207"/>
      <c r="AA274" s="1199"/>
      <c r="AB274" s="962">
        <f t="shared" si="105"/>
        <v>1110.7712101910827</v>
      </c>
      <c r="AC274" s="1173"/>
    </row>
    <row r="275" spans="1:29" ht="16.5" thickBot="1">
      <c r="A275" s="1186">
        <v>48</v>
      </c>
      <c r="B275" s="1158">
        <v>160</v>
      </c>
      <c r="C275" s="1156" t="s">
        <v>13911</v>
      </c>
      <c r="D275" s="1157">
        <v>80</v>
      </c>
      <c r="E275" s="1156" t="s">
        <v>13911</v>
      </c>
      <c r="F275" s="1155">
        <v>6</v>
      </c>
      <c r="G275" s="1154">
        <f t="shared" si="106"/>
        <v>22.065184203821651</v>
      </c>
      <c r="H275" s="1153"/>
      <c r="I275" s="1152"/>
      <c r="J275" s="1151"/>
      <c r="K275" s="1196"/>
      <c r="L275" s="1148"/>
      <c r="M275" s="1150"/>
      <c r="N275" s="1150"/>
      <c r="O275" s="1150"/>
      <c r="P275" s="1149"/>
      <c r="Q275" s="1148"/>
      <c r="R275" s="1147"/>
      <c r="S275" s="1146" t="s">
        <v>15213</v>
      </c>
      <c r="T275" s="1145"/>
      <c r="U275" s="1144"/>
      <c r="V275" s="1143" t="s">
        <v>15213</v>
      </c>
      <c r="W275" s="1206"/>
      <c r="X275" s="1205"/>
      <c r="Y275" s="1140"/>
      <c r="Z275" s="1204"/>
      <c r="AA275" s="1203"/>
      <c r="AB275" s="944">
        <f t="shared" si="105"/>
        <v>1059.1288417834394</v>
      </c>
      <c r="AC275" s="1173"/>
    </row>
    <row r="276" spans="1:29" ht="15.75">
      <c r="A276" s="1174">
        <v>96</v>
      </c>
      <c r="B276" s="1172">
        <v>180</v>
      </c>
      <c r="C276" s="1170" t="s">
        <v>13911</v>
      </c>
      <c r="D276" s="1171">
        <v>60</v>
      </c>
      <c r="E276" s="1170" t="s">
        <v>13911</v>
      </c>
      <c r="F276" s="1197">
        <v>3</v>
      </c>
      <c r="G276" s="1032">
        <f t="shared" si="106"/>
        <v>11.257952101910826</v>
      </c>
      <c r="H276" s="1153">
        <v>1</v>
      </c>
      <c r="I276" s="1152" t="str">
        <f>CONCATENATE(B276,D276,F276)</f>
        <v>180603</v>
      </c>
      <c r="J276" s="1196">
        <v>2.2999999999999998</v>
      </c>
      <c r="K276" s="1196">
        <v>1.2</v>
      </c>
      <c r="L276" s="1148">
        <v>3.0999999999999996</v>
      </c>
      <c r="M276" s="1150">
        <f>K276+L276</f>
        <v>4.3</v>
      </c>
      <c r="N276" s="1150">
        <v>0.4</v>
      </c>
      <c r="O276" s="1150">
        <f>M276+N276</f>
        <v>4.7</v>
      </c>
      <c r="P276" s="1149"/>
      <c r="Q276" s="1148"/>
      <c r="R276" s="1147"/>
      <c r="S276" s="1168">
        <f>((H276*(1-$S$2)+J276+$S$3)*G276*$S$6)*$AD$9</f>
        <v>31.297106843312093</v>
      </c>
      <c r="T276" s="1167"/>
      <c r="U276" s="1166"/>
      <c r="V276" s="1165">
        <f>((H276*(1-$V$2)+M276+$V$3)*G276*$S$6)*$AD$9</f>
        <v>53.813011047133742</v>
      </c>
      <c r="W276" s="1202"/>
      <c r="X276" s="1201"/>
      <c r="Y276" s="1162"/>
      <c r="Z276" s="1200"/>
      <c r="AA276" s="1199"/>
      <c r="AB276" s="962">
        <f t="shared" si="105"/>
        <v>1080.7634017834393</v>
      </c>
      <c r="AC276" s="1173"/>
    </row>
    <row r="277" spans="1:29" ht="16.5" thickBot="1">
      <c r="A277" s="1198">
        <v>72</v>
      </c>
      <c r="B277" s="1172">
        <v>180</v>
      </c>
      <c r="C277" s="1170" t="s">
        <v>13911</v>
      </c>
      <c r="D277" s="1171">
        <v>60</v>
      </c>
      <c r="E277" s="1170" t="s">
        <v>13911</v>
      </c>
      <c r="F277" s="1197">
        <v>4</v>
      </c>
      <c r="G277" s="1032">
        <f t="shared" si="106"/>
        <v>14.910442802547768</v>
      </c>
      <c r="H277" s="1153">
        <v>1</v>
      </c>
      <c r="I277" s="1152" t="str">
        <f>CONCATENATE(B277,D277,F277)</f>
        <v>180604</v>
      </c>
      <c r="J277" s="1196">
        <v>2.35</v>
      </c>
      <c r="K277" s="1196">
        <v>1.2</v>
      </c>
      <c r="L277" s="1148">
        <v>3.1500000000000004</v>
      </c>
      <c r="M277" s="1150">
        <f>K277+L277</f>
        <v>4.3500000000000005</v>
      </c>
      <c r="N277" s="1150">
        <v>0.4</v>
      </c>
      <c r="O277" s="1150">
        <f>M277+N277</f>
        <v>4.7500000000000009</v>
      </c>
      <c r="P277" s="1149"/>
      <c r="Q277" s="1148"/>
      <c r="R277" s="1147"/>
      <c r="S277" s="1146">
        <f>((H277*(1-$S$2)+J277+$S$3)*G277*$S$6)*$AD$9</f>
        <v>42.196553131210187</v>
      </c>
      <c r="T277" s="1145"/>
      <c r="U277" s="1144"/>
      <c r="V277" s="1143">
        <f>((H277*(1-$V$2)+M277+$V$3)*G277*$S$6)*$AD$9</f>
        <v>72.017438736305721</v>
      </c>
      <c r="W277" s="1195"/>
      <c r="X277" s="1141"/>
      <c r="Y277" s="1140"/>
      <c r="Z277" s="1194"/>
      <c r="AA277" s="1138"/>
      <c r="AB277" s="944">
        <f t="shared" si="105"/>
        <v>1073.5518817834393</v>
      </c>
      <c r="AC277" s="1173"/>
    </row>
    <row r="278" spans="1:29" ht="15.75">
      <c r="A278" s="1188">
        <v>72</v>
      </c>
      <c r="B278" s="1193">
        <v>200</v>
      </c>
      <c r="C278" s="1191" t="s">
        <v>13911</v>
      </c>
      <c r="D278" s="1192">
        <v>100</v>
      </c>
      <c r="E278" s="1191" t="s">
        <v>13911</v>
      </c>
      <c r="F278" s="1190">
        <v>3</v>
      </c>
      <c r="G278" s="1189">
        <f t="shared" si="106"/>
        <v>14.128780127388533</v>
      </c>
      <c r="H278" s="1153">
        <v>1</v>
      </c>
      <c r="I278" s="1152" t="str">
        <f>CONCATENATE(B278,D278,F278)</f>
        <v>2001003</v>
      </c>
      <c r="J278" s="1187">
        <v>2.15</v>
      </c>
      <c r="K278" s="1187">
        <v>1.2</v>
      </c>
      <c r="L278" s="1148">
        <v>2.95</v>
      </c>
      <c r="M278" s="1150">
        <f>K278+L278</f>
        <v>4.1500000000000004</v>
      </c>
      <c r="N278" s="1150">
        <v>0.4</v>
      </c>
      <c r="O278" s="1150">
        <f>M278+N278</f>
        <v>4.5500000000000007</v>
      </c>
      <c r="P278" s="1149"/>
      <c r="Q278" s="1148"/>
      <c r="R278" s="1147"/>
      <c r="S278" s="1168">
        <f>((H278*(1-$S$2)+J278+$S$3)*G278*$S$6)*$AD$9</f>
        <v>37.158691735031837</v>
      </c>
      <c r="T278" s="1167"/>
      <c r="U278" s="1166"/>
      <c r="V278" s="1165">
        <f>((H278*(1-$V$2)+M278+$V$3)*G278*$S$6)*$AD$9</f>
        <v>65.416251989808913</v>
      </c>
      <c r="W278" s="1164"/>
      <c r="X278" s="1163"/>
      <c r="Y278" s="1162">
        <f>((H278*(1-$Y$2)+O278+$Y$3)*G278*$S$6)*$AD$9</f>
        <v>71.350339643312097</v>
      </c>
      <c r="Z278" s="1161"/>
      <c r="AA278" s="1160"/>
      <c r="AB278" s="962">
        <f t="shared" si="105"/>
        <v>1017.2721691719744</v>
      </c>
      <c r="AC278" s="1035"/>
    </row>
    <row r="279" spans="1:29" ht="15.75">
      <c r="A279" s="1188">
        <v>60</v>
      </c>
      <c r="B279" s="1172">
        <v>200</v>
      </c>
      <c r="C279" s="1170" t="s">
        <v>13911</v>
      </c>
      <c r="D279" s="1171">
        <v>100</v>
      </c>
      <c r="E279" s="1170" t="s">
        <v>13911</v>
      </c>
      <c r="F279" s="1169">
        <v>4</v>
      </c>
      <c r="G279" s="1032">
        <f t="shared" si="106"/>
        <v>18.73821350318471</v>
      </c>
      <c r="H279" s="1153">
        <v>1</v>
      </c>
      <c r="I279" s="1152" t="str">
        <f>CONCATENATE(B279,D279,F279)</f>
        <v>2001004</v>
      </c>
      <c r="J279" s="1187">
        <v>2.1800000000000002</v>
      </c>
      <c r="K279" s="1187">
        <v>1.2</v>
      </c>
      <c r="L279" s="1148">
        <v>2.9800000000000004</v>
      </c>
      <c r="M279" s="1150">
        <f>K279+L279</f>
        <v>4.1800000000000006</v>
      </c>
      <c r="N279" s="1150">
        <v>0.4</v>
      </c>
      <c r="O279" s="1150">
        <f>M279+N279</f>
        <v>4.580000000000001</v>
      </c>
      <c r="P279" s="1149"/>
      <c r="Q279" s="1148"/>
      <c r="R279" s="1147"/>
      <c r="S279" s="1168">
        <f>((H279*(1-$S$2)+J279+$S$3)*G279*$S$6)*$AD$9</f>
        <v>49.843647918471333</v>
      </c>
      <c r="T279" s="1167"/>
      <c r="U279" s="1166"/>
      <c r="V279" s="1165">
        <f>((H279*(1-$V$2)+M279+$V$3)*G279*$S$6)*$AD$9</f>
        <v>87.320074924840753</v>
      </c>
      <c r="W279" s="1164"/>
      <c r="X279" s="1163"/>
      <c r="Y279" s="1162">
        <f>((H279*(1-$Y$2)+O279+$Y$3)*G279*$S$6)*$AD$9</f>
        <v>95.19012459617835</v>
      </c>
      <c r="Z279" s="1161"/>
      <c r="AA279" s="1160"/>
      <c r="AB279" s="962">
        <f t="shared" si="105"/>
        <v>1124.2928101910825</v>
      </c>
      <c r="AC279" s="1035"/>
    </row>
    <row r="280" spans="1:29" ht="15.75">
      <c r="A280" s="1188">
        <v>48</v>
      </c>
      <c r="B280" s="1172">
        <v>200</v>
      </c>
      <c r="C280" s="1170" t="s">
        <v>13911</v>
      </c>
      <c r="D280" s="1171">
        <v>100</v>
      </c>
      <c r="E280" s="1170" t="s">
        <v>13911</v>
      </c>
      <c r="F280" s="1169">
        <v>5</v>
      </c>
      <c r="G280" s="1032">
        <f t="shared" si="106"/>
        <v>23.297566878980891</v>
      </c>
      <c r="H280" s="1153">
        <v>1</v>
      </c>
      <c r="I280" s="1152" t="str">
        <f>CONCATENATE(B280,D280,F280)</f>
        <v>2001005</v>
      </c>
      <c r="J280" s="1187">
        <v>2.23</v>
      </c>
      <c r="K280" s="1187">
        <v>1.2</v>
      </c>
      <c r="L280" s="1148">
        <v>3.0300000000000002</v>
      </c>
      <c r="M280" s="1150">
        <f>K280+L280</f>
        <v>4.2300000000000004</v>
      </c>
      <c r="N280" s="1150">
        <v>0.4</v>
      </c>
      <c r="O280" s="1150">
        <f>M280+N280</f>
        <v>4.6300000000000008</v>
      </c>
      <c r="P280" s="1149"/>
      <c r="Q280" s="1148"/>
      <c r="R280" s="1147"/>
      <c r="S280" s="1168">
        <f>((H280*(1-$S$2)+J280+$S$3)*G280*$S$6)*$AD$9</f>
        <v>63.136406242038213</v>
      </c>
      <c r="T280" s="1167"/>
      <c r="U280" s="1166"/>
      <c r="V280" s="1165">
        <f>((H280*(1-$V$2)+M280+$V$3)*G280*$S$6)*$AD$9</f>
        <v>109.73154000000002</v>
      </c>
      <c r="W280" s="1164"/>
      <c r="X280" s="1163"/>
      <c r="Y280" s="1162">
        <f>((H280*(1-$Y$2)+O280+$Y$3)*G280*$S$6)*$AD$9</f>
        <v>119.516518089172</v>
      </c>
      <c r="Z280" s="1161"/>
      <c r="AA280" s="1160"/>
      <c r="AB280" s="962">
        <f t="shared" si="105"/>
        <v>1118.2832101910828</v>
      </c>
      <c r="AC280" s="1035"/>
    </row>
    <row r="281" spans="1:29" ht="16.5" thickBot="1">
      <c r="A281" s="1186">
        <v>36</v>
      </c>
      <c r="B281" s="1158">
        <v>200</v>
      </c>
      <c r="C281" s="1156" t="s">
        <v>13911</v>
      </c>
      <c r="D281" s="1157">
        <v>100</v>
      </c>
      <c r="E281" s="1156" t="s">
        <v>13911</v>
      </c>
      <c r="F281" s="1155">
        <v>6</v>
      </c>
      <c r="G281" s="1154">
        <f t="shared" si="106"/>
        <v>27.806840254777065</v>
      </c>
      <c r="H281" s="1153"/>
      <c r="I281" s="1152"/>
      <c r="J281" s="1151"/>
      <c r="K281" s="1151"/>
      <c r="L281" s="1148"/>
      <c r="M281" s="1150"/>
      <c r="N281" s="1150"/>
      <c r="O281" s="1150"/>
      <c r="P281" s="1149"/>
      <c r="Q281" s="1148"/>
      <c r="R281" s="1147"/>
      <c r="S281" s="1168" t="s">
        <v>15213</v>
      </c>
      <c r="T281" s="1185"/>
      <c r="U281" s="1144"/>
      <c r="V281" s="1165" t="s">
        <v>15213</v>
      </c>
      <c r="W281" s="1164"/>
      <c r="X281" s="1163"/>
      <c r="Y281" s="1162"/>
      <c r="Z281" s="1161"/>
      <c r="AA281" s="1160"/>
      <c r="AB281" s="944">
        <f t="shared" si="105"/>
        <v>1001.0462491719743</v>
      </c>
      <c r="AC281" s="1035"/>
    </row>
    <row r="282" spans="1:29" ht="15.75">
      <c r="A282" s="1184">
        <v>24</v>
      </c>
      <c r="B282" s="1172">
        <v>200</v>
      </c>
      <c r="C282" s="1170" t="s">
        <v>13911</v>
      </c>
      <c r="D282" s="1171">
        <v>150</v>
      </c>
      <c r="E282" s="1170" t="s">
        <v>13911</v>
      </c>
      <c r="F282" s="1169">
        <v>3</v>
      </c>
      <c r="G282" s="1032">
        <f t="shared" si="106"/>
        <v>16.521136815286624</v>
      </c>
      <c r="H282" s="1153">
        <v>1</v>
      </c>
      <c r="I282" s="1152" t="str">
        <f>CONCATENATE(B282,D282,F282)</f>
        <v>2001503</v>
      </c>
      <c r="J282" s="1151">
        <v>2.2000000000000002</v>
      </c>
      <c r="K282" s="1151">
        <v>1.2</v>
      </c>
      <c r="L282" s="1148">
        <v>3</v>
      </c>
      <c r="M282" s="1150">
        <f>K282+L282</f>
        <v>4.2</v>
      </c>
      <c r="N282" s="1150">
        <v>0.4</v>
      </c>
      <c r="O282" s="1150">
        <f>M282+N282</f>
        <v>4.6000000000000005</v>
      </c>
      <c r="P282" s="1149"/>
      <c r="Q282" s="1148"/>
      <c r="R282" s="1147"/>
      <c r="S282" s="1183">
        <f>((H282*(1-$S$2)+J282+$S$3)*G282*$S$6)*$AD$9</f>
        <v>44.276646664968155</v>
      </c>
      <c r="T282" s="1182"/>
      <c r="U282" s="1181"/>
      <c r="V282" s="1180">
        <f>((H282*(1-$V$2)+M282+$V$3)*G282*$S$6)*$AD$9</f>
        <v>77.318920295541403</v>
      </c>
      <c r="W282" s="1179"/>
      <c r="X282" s="1178"/>
      <c r="Y282" s="1177"/>
      <c r="Z282" s="1176"/>
      <c r="AA282" s="1175"/>
      <c r="AB282" s="981">
        <f t="shared" si="105"/>
        <v>396.50728356687898</v>
      </c>
      <c r="AC282" s="1035"/>
    </row>
    <row r="283" spans="1:29" ht="15.75">
      <c r="A283" s="1174">
        <v>24</v>
      </c>
      <c r="B283" s="1172">
        <v>200</v>
      </c>
      <c r="C283" s="1170" t="s">
        <v>13911</v>
      </c>
      <c r="D283" s="1171">
        <v>150</v>
      </c>
      <c r="E283" s="1170" t="s">
        <v>13911</v>
      </c>
      <c r="F283" s="1169">
        <v>4</v>
      </c>
      <c r="G283" s="1032">
        <f t="shared" si="106"/>
        <v>21.928022420382163</v>
      </c>
      <c r="H283" s="1153">
        <v>1</v>
      </c>
      <c r="I283" s="1152" t="str">
        <f>CONCATENATE(B283,D283,F283)</f>
        <v>2001504</v>
      </c>
      <c r="J283" s="1151">
        <v>2.23</v>
      </c>
      <c r="K283" s="1151">
        <v>1.2</v>
      </c>
      <c r="L283" s="1148">
        <v>3.0300000000000002</v>
      </c>
      <c r="M283" s="1150">
        <f>K283+L283</f>
        <v>4.2300000000000004</v>
      </c>
      <c r="N283" s="1150">
        <v>0.4</v>
      </c>
      <c r="O283" s="1150">
        <f>M283+N283</f>
        <v>4.6300000000000008</v>
      </c>
      <c r="P283" s="1149"/>
      <c r="Q283" s="1148"/>
      <c r="R283" s="1147"/>
      <c r="S283" s="1168">
        <f>((H283*(1-$S$2)+J283+$S$3)*G283*$S$6)*$AD$9</f>
        <v>59.42494075923566</v>
      </c>
      <c r="T283" s="1167"/>
      <c r="U283" s="1166"/>
      <c r="V283" s="1165">
        <f>((H283*(1-$V$2)+M283+$V$3)*G283*$S$6)*$AD$9</f>
        <v>103.28098560000001</v>
      </c>
      <c r="W283" s="1164"/>
      <c r="X283" s="1163"/>
      <c r="Y283" s="1162"/>
      <c r="Z283" s="1161"/>
      <c r="AA283" s="1160"/>
      <c r="AB283" s="962">
        <f t="shared" si="105"/>
        <v>526.27253808917192</v>
      </c>
      <c r="AC283" s="1035"/>
    </row>
    <row r="284" spans="1:29" ht="15.75">
      <c r="A284" s="1173">
        <v>24</v>
      </c>
      <c r="B284" s="1172">
        <v>200</v>
      </c>
      <c r="C284" s="1170" t="s">
        <v>13911</v>
      </c>
      <c r="D284" s="1171">
        <v>150</v>
      </c>
      <c r="E284" s="1170" t="s">
        <v>13911</v>
      </c>
      <c r="F284" s="1169">
        <v>5</v>
      </c>
      <c r="G284" s="1032">
        <f t="shared" si="106"/>
        <v>27.284828025477704</v>
      </c>
      <c r="H284" s="1153">
        <v>1</v>
      </c>
      <c r="I284" s="1152" t="str">
        <f>CONCATENATE(B284,D284,F284)</f>
        <v>2001505</v>
      </c>
      <c r="J284" s="1151">
        <v>2.2799999999999998</v>
      </c>
      <c r="K284" s="1151">
        <v>1.2</v>
      </c>
      <c r="L284" s="1148">
        <v>3.08</v>
      </c>
      <c r="M284" s="1150">
        <f>K284+L284</f>
        <v>4.28</v>
      </c>
      <c r="N284" s="1150">
        <v>0.4</v>
      </c>
      <c r="O284" s="1150">
        <f>M284+N284</f>
        <v>4.6800000000000006</v>
      </c>
      <c r="P284" s="1149"/>
      <c r="Q284" s="1148"/>
      <c r="R284" s="1147"/>
      <c r="S284" s="1168">
        <f>((H284*(1-$S$2)+J284+$S$3)*G284*$S$6)*$AD$9</f>
        <v>75.306125350318453</v>
      </c>
      <c r="T284" s="1167"/>
      <c r="U284" s="1166"/>
      <c r="V284" s="1165">
        <f>((H284*(1-$V$2)+M284+$V$3)*G284*$S$6)*$AD$9</f>
        <v>129.87578140127385</v>
      </c>
      <c r="W284" s="1164"/>
      <c r="X284" s="1163"/>
      <c r="Y284" s="1162"/>
      <c r="Z284" s="1161"/>
      <c r="AA284" s="1160"/>
      <c r="AB284" s="962">
        <f t="shared" si="105"/>
        <v>654.83587261146488</v>
      </c>
      <c r="AC284" s="1035"/>
    </row>
    <row r="285" spans="1:29" ht="16.5" thickBot="1">
      <c r="A285" s="1159">
        <v>24</v>
      </c>
      <c r="B285" s="1158">
        <v>200</v>
      </c>
      <c r="C285" s="1156" t="s">
        <v>13911</v>
      </c>
      <c r="D285" s="1157">
        <v>150</v>
      </c>
      <c r="E285" s="1156" t="s">
        <v>13911</v>
      </c>
      <c r="F285" s="1155">
        <v>6</v>
      </c>
      <c r="G285" s="1154">
        <f t="shared" si="106"/>
        <v>32.591553630573245</v>
      </c>
      <c r="H285" s="1153"/>
      <c r="I285" s="1152"/>
      <c r="J285" s="1151"/>
      <c r="K285" s="1151"/>
      <c r="L285" s="1148"/>
      <c r="M285" s="1150"/>
      <c r="N285" s="1150"/>
      <c r="O285" s="1150"/>
      <c r="P285" s="1149"/>
      <c r="Q285" s="1148"/>
      <c r="R285" s="1147"/>
      <c r="S285" s="1146" t="s">
        <v>15213</v>
      </c>
      <c r="T285" s="1145"/>
      <c r="U285" s="1144"/>
      <c r="V285" s="1143" t="s">
        <v>15213</v>
      </c>
      <c r="W285" s="1142"/>
      <c r="X285" s="1141"/>
      <c r="Y285" s="1140"/>
      <c r="Z285" s="1139"/>
      <c r="AA285" s="1138"/>
      <c r="AB285" s="944">
        <f t="shared" si="105"/>
        <v>782.19728713375787</v>
      </c>
      <c r="AC285" s="1035"/>
    </row>
    <row r="286" spans="1:29" ht="15.75">
      <c r="A286" s="1173">
        <v>24</v>
      </c>
      <c r="B286" s="1172">
        <v>250</v>
      </c>
      <c r="C286" s="1170" t="s">
        <v>13911</v>
      </c>
      <c r="D286" s="1171">
        <v>100</v>
      </c>
      <c r="E286" s="1170" t="s">
        <v>13911</v>
      </c>
      <c r="F286" s="1169">
        <v>3</v>
      </c>
      <c r="G286" s="1032">
        <f t="shared" si="106"/>
        <v>16.521136815286624</v>
      </c>
      <c r="H286" s="1153">
        <v>1</v>
      </c>
      <c r="I286" s="1152" t="str">
        <f>CONCATENATE(B286,D286,F286)</f>
        <v>2501003</v>
      </c>
      <c r="J286" s="1151">
        <v>2.2000000000000002</v>
      </c>
      <c r="K286" s="1151">
        <v>1.2</v>
      </c>
      <c r="L286" s="1148">
        <v>3</v>
      </c>
      <c r="M286" s="1150">
        <f>K286+L286</f>
        <v>4.2</v>
      </c>
      <c r="N286" s="1150">
        <v>0.4</v>
      </c>
      <c r="O286" s="1150">
        <f>M286+N286</f>
        <v>4.6000000000000005</v>
      </c>
      <c r="P286" s="1149"/>
      <c r="Q286" s="1148"/>
      <c r="R286" s="1147"/>
      <c r="S286" s="1168">
        <f>((H286*(1-$S$2)+J286+$S$3)*G286*$S$6)*$AD$9</f>
        <v>44.276646664968155</v>
      </c>
      <c r="T286" s="1167"/>
      <c r="U286" s="1166"/>
      <c r="V286" s="1165"/>
      <c r="W286" s="1164"/>
      <c r="X286" s="1163"/>
      <c r="Y286" s="1162"/>
      <c r="Z286" s="1161"/>
      <c r="AA286" s="1160"/>
      <c r="AB286" s="962">
        <f t="shared" si="105"/>
        <v>396.50728356687898</v>
      </c>
      <c r="AC286" s="1035"/>
    </row>
    <row r="287" spans="1:29" ht="15.75">
      <c r="A287" s="1173">
        <v>24</v>
      </c>
      <c r="B287" s="1172">
        <v>250</v>
      </c>
      <c r="C287" s="1170" t="s">
        <v>13911</v>
      </c>
      <c r="D287" s="1171">
        <v>100</v>
      </c>
      <c r="E287" s="1170" t="s">
        <v>13911</v>
      </c>
      <c r="F287" s="1169">
        <v>4</v>
      </c>
      <c r="G287" s="1032">
        <f t="shared" si="106"/>
        <v>21.928022420382163</v>
      </c>
      <c r="H287" s="1153">
        <v>1</v>
      </c>
      <c r="I287" s="1152" t="str">
        <f>CONCATENATE(B287,D287,F287)</f>
        <v>2501004</v>
      </c>
      <c r="J287" s="1151">
        <v>2.23</v>
      </c>
      <c r="K287" s="1151">
        <v>1.2</v>
      </c>
      <c r="L287" s="1148">
        <v>3.0300000000000002</v>
      </c>
      <c r="M287" s="1150">
        <f>K287+L287</f>
        <v>4.2300000000000004</v>
      </c>
      <c r="N287" s="1150">
        <v>0.4</v>
      </c>
      <c r="O287" s="1150">
        <f>M287+N287</f>
        <v>4.6300000000000008</v>
      </c>
      <c r="P287" s="1149"/>
      <c r="Q287" s="1148"/>
      <c r="R287" s="1147"/>
      <c r="S287" s="1168">
        <f>((H287*(1-$S$2)+J287+$S$3)*G287*$S$6)*$AD$9</f>
        <v>59.42494075923566</v>
      </c>
      <c r="T287" s="1167"/>
      <c r="U287" s="1166"/>
      <c r="V287" s="1165"/>
      <c r="W287" s="1164"/>
      <c r="X287" s="1163"/>
      <c r="Y287" s="1162"/>
      <c r="Z287" s="1161"/>
      <c r="AA287" s="1160"/>
      <c r="AB287" s="962">
        <f t="shared" si="105"/>
        <v>526.27253808917192</v>
      </c>
      <c r="AC287" s="1035"/>
    </row>
    <row r="288" spans="1:29" ht="15.75">
      <c r="A288" s="1173">
        <v>24</v>
      </c>
      <c r="B288" s="1172">
        <v>250</v>
      </c>
      <c r="C288" s="1170" t="s">
        <v>13911</v>
      </c>
      <c r="D288" s="1171">
        <v>100</v>
      </c>
      <c r="E288" s="1170" t="s">
        <v>13911</v>
      </c>
      <c r="F288" s="1169">
        <v>5</v>
      </c>
      <c r="G288" s="1032">
        <f t="shared" si="106"/>
        <v>27.284828025477704</v>
      </c>
      <c r="H288" s="1153">
        <v>1</v>
      </c>
      <c r="I288" s="1152" t="str">
        <f>CONCATENATE(B288,D288,F288)</f>
        <v>2501005</v>
      </c>
      <c r="J288" s="1151">
        <v>2.2799999999999998</v>
      </c>
      <c r="K288" s="1151">
        <v>1.2</v>
      </c>
      <c r="L288" s="1148">
        <v>3.08</v>
      </c>
      <c r="M288" s="1150">
        <f>K288+L288</f>
        <v>4.28</v>
      </c>
      <c r="N288" s="1150">
        <v>0.4</v>
      </c>
      <c r="O288" s="1150">
        <f>M288+N288</f>
        <v>4.6800000000000006</v>
      </c>
      <c r="P288" s="1149"/>
      <c r="Q288" s="1148"/>
      <c r="R288" s="1147"/>
      <c r="S288" s="1168">
        <f>((H288*(1-$S$2)+J288+$S$3)*G288*$S$6)*$AD$9</f>
        <v>75.306125350318453</v>
      </c>
      <c r="T288" s="1167"/>
      <c r="U288" s="1166"/>
      <c r="V288" s="1165">
        <f>((H288*(1-$V$2)+M288+$V$3)*G288*$S$6)*$AD$9</f>
        <v>129.87578140127385</v>
      </c>
      <c r="W288" s="1164"/>
      <c r="X288" s="1163"/>
      <c r="Y288" s="1162"/>
      <c r="Z288" s="1161"/>
      <c r="AA288" s="1160"/>
      <c r="AB288" s="962">
        <f t="shared" si="105"/>
        <v>654.83587261146488</v>
      </c>
      <c r="AC288" s="1035"/>
    </row>
    <row r="289" spans="1:29" ht="16.5" thickBot="1">
      <c r="A289" s="1159">
        <v>24</v>
      </c>
      <c r="B289" s="1158">
        <v>250</v>
      </c>
      <c r="C289" s="1156" t="s">
        <v>13911</v>
      </c>
      <c r="D289" s="1157">
        <v>100</v>
      </c>
      <c r="E289" s="1156" t="s">
        <v>13911</v>
      </c>
      <c r="F289" s="1155">
        <v>6</v>
      </c>
      <c r="G289" s="1154">
        <f t="shared" si="106"/>
        <v>32.591553630573245</v>
      </c>
      <c r="H289" s="1153"/>
      <c r="I289" s="1152"/>
      <c r="J289" s="1151"/>
      <c r="K289" s="1151"/>
      <c r="L289" s="1148"/>
      <c r="M289" s="1150"/>
      <c r="N289" s="1150"/>
      <c r="O289" s="1150"/>
      <c r="P289" s="1149"/>
      <c r="Q289" s="1148"/>
      <c r="R289" s="1147"/>
      <c r="S289" s="1146" t="s">
        <v>15213</v>
      </c>
      <c r="T289" s="1145"/>
      <c r="U289" s="1144"/>
      <c r="V289" s="1143" t="s">
        <v>15213</v>
      </c>
      <c r="W289" s="1142"/>
      <c r="X289" s="1141"/>
      <c r="Y289" s="1140"/>
      <c r="Z289" s="1139"/>
      <c r="AA289" s="1138"/>
      <c r="AB289" s="944"/>
      <c r="AC289" s="1035"/>
    </row>
    <row r="290" spans="1:29" ht="15.75">
      <c r="A290" s="1173">
        <v>24</v>
      </c>
      <c r="B290" s="1172">
        <v>250</v>
      </c>
      <c r="C290" s="1170" t="s">
        <v>13911</v>
      </c>
      <c r="D290" s="1171">
        <v>150</v>
      </c>
      <c r="E290" s="1170" t="s">
        <v>13911</v>
      </c>
      <c r="F290" s="1169">
        <v>4</v>
      </c>
      <c r="G290" s="1032">
        <v>25.117831337579617</v>
      </c>
      <c r="H290" s="1153">
        <v>1</v>
      </c>
      <c r="I290" s="1152" t="str">
        <f>CONCATENATE(B290,D290,F290)</f>
        <v>2501504</v>
      </c>
      <c r="J290" s="1151">
        <v>2.2999999999999998</v>
      </c>
      <c r="K290" s="1151">
        <v>1.2</v>
      </c>
      <c r="L290" s="1148">
        <v>3.0999999999999996</v>
      </c>
      <c r="M290" s="1150">
        <f>K290+L290</f>
        <v>4.3</v>
      </c>
      <c r="N290" s="1150">
        <v>0.4</v>
      </c>
      <c r="O290" s="1150">
        <f>M290+N290</f>
        <v>4.7</v>
      </c>
      <c r="P290" s="1149"/>
      <c r="Q290" s="1148"/>
      <c r="R290" s="1147"/>
      <c r="S290" s="1168">
        <f>((H290*(1-$S$2)+J290+$S$3)*G290*$S$6)*$AD$9</f>
        <v>69.827571118471326</v>
      </c>
      <c r="T290" s="1167"/>
      <c r="U290" s="1166"/>
      <c r="V290" s="1165">
        <f>((H290*(1-$V$2)+M290+$V$3)*G290*$S$6)*$AD$9</f>
        <v>120.06323379363054</v>
      </c>
      <c r="W290" s="1164"/>
      <c r="X290" s="1163"/>
      <c r="Y290" s="1162"/>
      <c r="Z290" s="1161"/>
      <c r="AA290" s="1160"/>
      <c r="AB290" s="962">
        <v>602.8279521019108</v>
      </c>
      <c r="AC290" s="1035"/>
    </row>
    <row r="291" spans="1:29" ht="15.75">
      <c r="A291" s="1173">
        <v>24</v>
      </c>
      <c r="B291" s="1172">
        <v>250</v>
      </c>
      <c r="C291" s="1170" t="s">
        <v>13911</v>
      </c>
      <c r="D291" s="1171">
        <v>150</v>
      </c>
      <c r="E291" s="1170" t="s">
        <v>13911</v>
      </c>
      <c r="F291" s="1169">
        <v>5</v>
      </c>
      <c r="G291" s="1032">
        <v>31.272089171974518</v>
      </c>
      <c r="H291" s="1153">
        <v>1</v>
      </c>
      <c r="I291" s="1152" t="str">
        <f>CONCATENATE(B291,D291,F291)</f>
        <v>2501505</v>
      </c>
      <c r="J291" s="1151">
        <v>2.35</v>
      </c>
      <c r="K291" s="1151">
        <v>1.2</v>
      </c>
      <c r="L291" s="1148">
        <v>3.1500000000000004</v>
      </c>
      <c r="M291" s="1150">
        <f>K291+L291</f>
        <v>4.3500000000000005</v>
      </c>
      <c r="N291" s="1150">
        <v>0.4</v>
      </c>
      <c r="O291" s="1150">
        <f>M291+N291</f>
        <v>4.7500000000000009</v>
      </c>
      <c r="P291" s="1149"/>
      <c r="Q291" s="1148"/>
      <c r="R291" s="1147"/>
      <c r="S291" s="1168">
        <f>((H291*(1-$S$2)+J291+$S$3)*G291*$S$6)*$AD$9</f>
        <v>88.50001235668789</v>
      </c>
      <c r="T291" s="1167"/>
      <c r="U291" s="1166"/>
      <c r="V291" s="1165">
        <f>((H291*(1-$V$2)+M291+$V$3)*G291*$S$6)*$AD$9</f>
        <v>151.04419070063693</v>
      </c>
      <c r="W291" s="1164"/>
      <c r="X291" s="1163"/>
      <c r="Y291" s="1162"/>
      <c r="Z291" s="1161"/>
      <c r="AA291" s="1160"/>
      <c r="AB291" s="962">
        <v>750.53014012738845</v>
      </c>
      <c r="AC291" s="1035"/>
    </row>
    <row r="292" spans="1:29" ht="16.5" thickBot="1">
      <c r="A292" s="1159">
        <v>24</v>
      </c>
      <c r="B292" s="1158">
        <v>250</v>
      </c>
      <c r="C292" s="1156" t="s">
        <v>13911</v>
      </c>
      <c r="D292" s="1157">
        <v>150</v>
      </c>
      <c r="E292" s="1156" t="s">
        <v>13911</v>
      </c>
      <c r="F292" s="1155">
        <v>6</v>
      </c>
      <c r="G292" s="1154">
        <v>37.376267006369424</v>
      </c>
      <c r="H292" s="1153"/>
      <c r="I292" s="1152"/>
      <c r="J292" s="1151"/>
      <c r="K292" s="1151"/>
      <c r="L292" s="1148"/>
      <c r="M292" s="1150"/>
      <c r="N292" s="1150"/>
      <c r="O292" s="1150"/>
      <c r="P292" s="1149"/>
      <c r="Q292" s="1148"/>
      <c r="R292" s="1147"/>
      <c r="S292" s="1146" t="s">
        <v>15213</v>
      </c>
      <c r="T292" s="1145"/>
      <c r="U292" s="1144"/>
      <c r="V292" s="1143"/>
      <c r="W292" s="1142"/>
      <c r="X292" s="1141"/>
      <c r="Y292" s="1140"/>
      <c r="Z292" s="1139"/>
      <c r="AA292" s="1138"/>
      <c r="AB292" s="944">
        <v>897.03040815286613</v>
      </c>
      <c r="AC292" s="1035"/>
    </row>
    <row r="293" spans="1:29" ht="15.75">
      <c r="A293" s="1173">
        <v>24</v>
      </c>
      <c r="B293" s="1172">
        <v>300</v>
      </c>
      <c r="C293" s="1170" t="s">
        <v>13911</v>
      </c>
      <c r="D293" s="1171">
        <v>100</v>
      </c>
      <c r="E293" s="1170" t="s">
        <v>13911</v>
      </c>
      <c r="F293" s="1169">
        <v>3</v>
      </c>
      <c r="G293" s="1032">
        <f>(((B293*2+D293*2)/3.14)-F293)*F293*0.02504</f>
        <v>18.913493503184711</v>
      </c>
      <c r="H293" s="1153">
        <v>1</v>
      </c>
      <c r="I293" s="1152" t="str">
        <f>CONCATENATE(B293,D293,F293)</f>
        <v>3001003</v>
      </c>
      <c r="J293" s="1151">
        <v>2.25</v>
      </c>
      <c r="K293" s="1151">
        <v>1.2</v>
      </c>
      <c r="L293" s="1148">
        <v>3.05</v>
      </c>
      <c r="M293" s="1150">
        <f>K293+L293</f>
        <v>4.25</v>
      </c>
      <c r="N293" s="1150">
        <v>0.4</v>
      </c>
      <c r="O293" s="1150">
        <f>M293+N293</f>
        <v>4.6500000000000004</v>
      </c>
      <c r="P293" s="1149"/>
      <c r="Q293" s="1148"/>
      <c r="R293" s="1147"/>
      <c r="S293" s="1168">
        <f>((H293*(1-$S$2)+J293+$S$3)*G293*$S$6)*$AD$9</f>
        <v>51.633837263694261</v>
      </c>
      <c r="T293" s="1167"/>
      <c r="U293" s="1166"/>
      <c r="V293" s="1165">
        <f>((H293*(1-$V$2)+M293+$V$3)*G293*$S$6)*$AD$9</f>
        <v>89.460824270063696</v>
      </c>
      <c r="W293" s="1164"/>
      <c r="X293" s="1163"/>
      <c r="Y293" s="1162"/>
      <c r="Z293" s="1161"/>
      <c r="AA293" s="1160"/>
      <c r="AB293" s="962">
        <f>A293*G293</f>
        <v>453.92384407643306</v>
      </c>
      <c r="AC293" s="1035"/>
    </row>
    <row r="294" spans="1:29" ht="15.75">
      <c r="A294" s="1173">
        <v>24</v>
      </c>
      <c r="B294" s="1172">
        <v>300</v>
      </c>
      <c r="C294" s="1170" t="s">
        <v>13911</v>
      </c>
      <c r="D294" s="1171">
        <v>100</v>
      </c>
      <c r="E294" s="1170" t="s">
        <v>13911</v>
      </c>
      <c r="F294" s="1169">
        <v>4</v>
      </c>
      <c r="G294" s="1032">
        <f>(((B294*2+D294*2)/3.14)-F294)*F294*0.02504</f>
        <v>25.117831337579617</v>
      </c>
      <c r="H294" s="1153">
        <v>1</v>
      </c>
      <c r="I294" s="1152" t="str">
        <f>CONCATENATE(B294,D294,F294)</f>
        <v>3001004</v>
      </c>
      <c r="J294" s="1151">
        <v>2.2999999999999998</v>
      </c>
      <c r="K294" s="1151">
        <v>1.2</v>
      </c>
      <c r="L294" s="1148">
        <v>3.0999999999999996</v>
      </c>
      <c r="M294" s="1150">
        <f>K294+L294</f>
        <v>4.3</v>
      </c>
      <c r="N294" s="1150">
        <v>0.4</v>
      </c>
      <c r="O294" s="1150">
        <f>M294+N294</f>
        <v>4.7</v>
      </c>
      <c r="P294" s="1149"/>
      <c r="Q294" s="1148"/>
      <c r="R294" s="1147"/>
      <c r="S294" s="1168">
        <f>((H294*(1-$S$2)+J294+$S$3)*G294*$S$6)*$AD$9</f>
        <v>69.827571118471326</v>
      </c>
      <c r="T294" s="1167"/>
      <c r="U294" s="1166"/>
      <c r="V294" s="1165">
        <f>((H294*(1-$V$2)+M294+$V$3)*G294*$S$6)*$AD$9</f>
        <v>120.06323379363054</v>
      </c>
      <c r="W294" s="1164"/>
      <c r="X294" s="1163"/>
      <c r="Y294" s="1162"/>
      <c r="Z294" s="1161"/>
      <c r="AA294" s="1160"/>
      <c r="AB294" s="962">
        <f>A294*G294</f>
        <v>602.8279521019108</v>
      </c>
      <c r="AC294" s="1173"/>
    </row>
    <row r="295" spans="1:29" ht="15.75">
      <c r="A295" s="1173">
        <v>24</v>
      </c>
      <c r="B295" s="1172">
        <v>300</v>
      </c>
      <c r="C295" s="1170" t="s">
        <v>13911</v>
      </c>
      <c r="D295" s="1171">
        <v>100</v>
      </c>
      <c r="E295" s="1170" t="s">
        <v>13911</v>
      </c>
      <c r="F295" s="1169">
        <v>5</v>
      </c>
      <c r="G295" s="1032">
        <f>(((B295*2+D295*2)/3.14)-F295)*F295*0.02504</f>
        <v>31.272089171974518</v>
      </c>
      <c r="H295" s="1153">
        <v>1</v>
      </c>
      <c r="I295" s="1152" t="str">
        <f>CONCATENATE(B295,D295,F295)</f>
        <v>3001005</v>
      </c>
      <c r="J295" s="1151">
        <v>2.35</v>
      </c>
      <c r="K295" s="1151">
        <v>1.2</v>
      </c>
      <c r="L295" s="1148">
        <v>3.1500000000000004</v>
      </c>
      <c r="M295" s="1150">
        <f>K295+L295</f>
        <v>4.3500000000000005</v>
      </c>
      <c r="N295" s="1150">
        <v>0.4</v>
      </c>
      <c r="O295" s="1150">
        <f>M295+N295</f>
        <v>4.7500000000000009</v>
      </c>
      <c r="P295" s="1149"/>
      <c r="Q295" s="1148"/>
      <c r="R295" s="1147"/>
      <c r="S295" s="1168">
        <f>((H295*(1-$S$2)+J295+$S$3)*G295*$S$6)*$AD$9</f>
        <v>88.50001235668789</v>
      </c>
      <c r="T295" s="1167"/>
      <c r="U295" s="1166"/>
      <c r="V295" s="1165">
        <f>((H295*(1-$V$2)+M295+$V$3)*G295*$S$6)*$AD$9</f>
        <v>151.04419070063693</v>
      </c>
      <c r="W295" s="1164"/>
      <c r="X295" s="1163"/>
      <c r="Y295" s="1162"/>
      <c r="Z295" s="1161"/>
      <c r="AA295" s="1160"/>
      <c r="AB295" s="962">
        <f>A295*G295</f>
        <v>750.53014012738845</v>
      </c>
    </row>
    <row r="296" spans="1:29" ht="16.5" thickBot="1">
      <c r="A296" s="1159">
        <v>24</v>
      </c>
      <c r="B296" s="1158">
        <v>300</v>
      </c>
      <c r="C296" s="1156" t="s">
        <v>13911</v>
      </c>
      <c r="D296" s="1157">
        <v>100</v>
      </c>
      <c r="E296" s="1156" t="s">
        <v>13911</v>
      </c>
      <c r="F296" s="1155">
        <v>6</v>
      </c>
      <c r="G296" s="1154">
        <f>(((B296*2+D296*2)/3.14)-F296)*F296*0.02504</f>
        <v>37.376267006369424</v>
      </c>
      <c r="H296" s="1153"/>
      <c r="I296" s="1152"/>
      <c r="J296" s="1151"/>
      <c r="K296" s="1151"/>
      <c r="L296" s="1148"/>
      <c r="M296" s="1150"/>
      <c r="N296" s="1150"/>
      <c r="O296" s="1150"/>
      <c r="P296" s="1149"/>
      <c r="Q296" s="1148"/>
      <c r="R296" s="1147"/>
      <c r="S296" s="1146" t="s">
        <v>15213</v>
      </c>
      <c r="T296" s="1145"/>
      <c r="U296" s="1144"/>
      <c r="V296" s="1143" t="s">
        <v>15213</v>
      </c>
      <c r="W296" s="1142"/>
      <c r="X296" s="1141"/>
      <c r="Y296" s="1140"/>
      <c r="Z296" s="1139"/>
      <c r="AA296" s="1138"/>
      <c r="AB296" s="944">
        <f>A296*G296</f>
        <v>897.03040815286613</v>
      </c>
    </row>
  </sheetData>
  <sheetProtection sheet="1" formatCells="0"/>
  <mergeCells count="8">
    <mergeCell ref="X1:AA1"/>
    <mergeCell ref="A9:A10"/>
    <mergeCell ref="S1:W1"/>
    <mergeCell ref="B3:G3"/>
    <mergeCell ref="B2:G2"/>
    <mergeCell ref="D6:G6"/>
    <mergeCell ref="A1:G1"/>
    <mergeCell ref="D4:G4"/>
  </mergeCells>
  <conditionalFormatting sqref="S6 V6">
    <cfRule type="cellIs" dxfId="4" priority="1" stopIfTrue="1" operator="notEqual">
      <formula>1</formula>
    </cfRule>
  </conditionalFormatting>
  <dataValidations count="1">
    <dataValidation type="list" allowBlank="1" showInputMessage="1" showErrorMessage="1" prompt="Selezionare Valuta" sqref="S7 JO7 TK7 ADG7 ANC7 AWY7 BGU7 BQQ7 CAM7 CKI7 CUE7 DEA7 DNW7 DXS7 EHO7 ERK7 FBG7 FLC7 FUY7 GEU7 GOQ7 GYM7 HII7 HSE7 ICA7 ILW7 IVS7 JFO7 JPK7 JZG7 KJC7 KSY7 LCU7 LMQ7 LWM7 MGI7 MQE7 NAA7 NJW7 NTS7 ODO7 ONK7 OXG7 PHC7 PQY7 QAU7 QKQ7 QUM7 REI7 ROE7 RYA7 SHW7 SRS7 TBO7 TLK7 TVG7 UFC7 UOY7 UYU7 VIQ7 VSM7 WCI7 WME7 WWA7 S65543 JO65543 TK65543 ADG65543 ANC65543 AWY65543 BGU65543 BQQ65543 CAM65543 CKI65543 CUE65543 DEA65543 DNW65543 DXS65543 EHO65543 ERK65543 FBG65543 FLC65543 FUY65543 GEU65543 GOQ65543 GYM65543 HII65543 HSE65543 ICA65543 ILW65543 IVS65543 JFO65543 JPK65543 JZG65543 KJC65543 KSY65543 LCU65543 LMQ65543 LWM65543 MGI65543 MQE65543 NAA65543 NJW65543 NTS65543 ODO65543 ONK65543 OXG65543 PHC65543 PQY65543 QAU65543 QKQ65543 QUM65543 REI65543 ROE65543 RYA65543 SHW65543 SRS65543 TBO65543 TLK65543 TVG65543 UFC65543 UOY65543 UYU65543 VIQ65543 VSM65543 WCI65543 WME65543 WWA65543 S131079 JO131079 TK131079 ADG131079 ANC131079 AWY131079 BGU131079 BQQ131079 CAM131079 CKI131079 CUE131079 DEA131079 DNW131079 DXS131079 EHO131079 ERK131079 FBG131079 FLC131079 FUY131079 GEU131079 GOQ131079 GYM131079 HII131079 HSE131079 ICA131079 ILW131079 IVS131079 JFO131079 JPK131079 JZG131079 KJC131079 KSY131079 LCU131079 LMQ131079 LWM131079 MGI131079 MQE131079 NAA131079 NJW131079 NTS131079 ODO131079 ONK131079 OXG131079 PHC131079 PQY131079 QAU131079 QKQ131079 QUM131079 REI131079 ROE131079 RYA131079 SHW131079 SRS131079 TBO131079 TLK131079 TVG131079 UFC131079 UOY131079 UYU131079 VIQ131079 VSM131079 WCI131079 WME131079 WWA131079 S196615 JO196615 TK196615 ADG196615 ANC196615 AWY196615 BGU196615 BQQ196615 CAM196615 CKI196615 CUE196615 DEA196615 DNW196615 DXS196615 EHO196615 ERK196615 FBG196615 FLC196615 FUY196615 GEU196615 GOQ196615 GYM196615 HII196615 HSE196615 ICA196615 ILW196615 IVS196615 JFO196615 JPK196615 JZG196615 KJC196615 KSY196615 LCU196615 LMQ196615 LWM196615 MGI196615 MQE196615 NAA196615 NJW196615 NTS196615 ODO196615 ONK196615 OXG196615 PHC196615 PQY196615 QAU196615 QKQ196615 QUM196615 REI196615 ROE196615 RYA196615 SHW196615 SRS196615 TBO196615 TLK196615 TVG196615 UFC196615 UOY196615 UYU196615 VIQ196615 VSM196615 WCI196615 WME196615 WWA196615 S262151 JO262151 TK262151 ADG262151 ANC262151 AWY262151 BGU262151 BQQ262151 CAM262151 CKI262151 CUE262151 DEA262151 DNW262151 DXS262151 EHO262151 ERK262151 FBG262151 FLC262151 FUY262151 GEU262151 GOQ262151 GYM262151 HII262151 HSE262151 ICA262151 ILW262151 IVS262151 JFO262151 JPK262151 JZG262151 KJC262151 KSY262151 LCU262151 LMQ262151 LWM262151 MGI262151 MQE262151 NAA262151 NJW262151 NTS262151 ODO262151 ONK262151 OXG262151 PHC262151 PQY262151 QAU262151 QKQ262151 QUM262151 REI262151 ROE262151 RYA262151 SHW262151 SRS262151 TBO262151 TLK262151 TVG262151 UFC262151 UOY262151 UYU262151 VIQ262151 VSM262151 WCI262151 WME262151 WWA262151 S327687 JO327687 TK327687 ADG327687 ANC327687 AWY327687 BGU327687 BQQ327687 CAM327687 CKI327687 CUE327687 DEA327687 DNW327687 DXS327687 EHO327687 ERK327687 FBG327687 FLC327687 FUY327687 GEU327687 GOQ327687 GYM327687 HII327687 HSE327687 ICA327687 ILW327687 IVS327687 JFO327687 JPK327687 JZG327687 KJC327687 KSY327687 LCU327687 LMQ327687 LWM327687 MGI327687 MQE327687 NAA327687 NJW327687 NTS327687 ODO327687 ONK327687 OXG327687 PHC327687 PQY327687 QAU327687 QKQ327687 QUM327687 REI327687 ROE327687 RYA327687 SHW327687 SRS327687 TBO327687 TLK327687 TVG327687 UFC327687 UOY327687 UYU327687 VIQ327687 VSM327687 WCI327687 WME327687 WWA327687 S393223 JO393223 TK393223 ADG393223 ANC393223 AWY393223 BGU393223 BQQ393223 CAM393223 CKI393223 CUE393223 DEA393223 DNW393223 DXS393223 EHO393223 ERK393223 FBG393223 FLC393223 FUY393223 GEU393223 GOQ393223 GYM393223 HII393223 HSE393223 ICA393223 ILW393223 IVS393223 JFO393223 JPK393223 JZG393223 KJC393223 KSY393223 LCU393223 LMQ393223 LWM393223 MGI393223 MQE393223 NAA393223 NJW393223 NTS393223 ODO393223 ONK393223 OXG393223 PHC393223 PQY393223 QAU393223 QKQ393223 QUM393223 REI393223 ROE393223 RYA393223 SHW393223 SRS393223 TBO393223 TLK393223 TVG393223 UFC393223 UOY393223 UYU393223 VIQ393223 VSM393223 WCI393223 WME393223 WWA393223 S458759 JO458759 TK458759 ADG458759 ANC458759 AWY458759 BGU458759 BQQ458759 CAM458759 CKI458759 CUE458759 DEA458759 DNW458759 DXS458759 EHO458759 ERK458759 FBG458759 FLC458759 FUY458759 GEU458759 GOQ458759 GYM458759 HII458759 HSE458759 ICA458759 ILW458759 IVS458759 JFO458759 JPK458759 JZG458759 KJC458759 KSY458759 LCU458759 LMQ458759 LWM458759 MGI458759 MQE458759 NAA458759 NJW458759 NTS458759 ODO458759 ONK458759 OXG458759 PHC458759 PQY458759 QAU458759 QKQ458759 QUM458759 REI458759 ROE458759 RYA458759 SHW458759 SRS458759 TBO458759 TLK458759 TVG458759 UFC458759 UOY458759 UYU458759 VIQ458759 VSM458759 WCI458759 WME458759 WWA458759 S524295 JO524295 TK524295 ADG524295 ANC524295 AWY524295 BGU524295 BQQ524295 CAM524295 CKI524295 CUE524295 DEA524295 DNW524295 DXS524295 EHO524295 ERK524295 FBG524295 FLC524295 FUY524295 GEU524295 GOQ524295 GYM524295 HII524295 HSE524295 ICA524295 ILW524295 IVS524295 JFO524295 JPK524295 JZG524295 KJC524295 KSY524295 LCU524295 LMQ524295 LWM524295 MGI524295 MQE524295 NAA524295 NJW524295 NTS524295 ODO524295 ONK524295 OXG524295 PHC524295 PQY524295 QAU524295 QKQ524295 QUM524295 REI524295 ROE524295 RYA524295 SHW524295 SRS524295 TBO524295 TLK524295 TVG524295 UFC524295 UOY524295 UYU524295 VIQ524295 VSM524295 WCI524295 WME524295 WWA524295 S589831 JO589831 TK589831 ADG589831 ANC589831 AWY589831 BGU589831 BQQ589831 CAM589831 CKI589831 CUE589831 DEA589831 DNW589831 DXS589831 EHO589831 ERK589831 FBG589831 FLC589831 FUY589831 GEU589831 GOQ589831 GYM589831 HII589831 HSE589831 ICA589831 ILW589831 IVS589831 JFO589831 JPK589831 JZG589831 KJC589831 KSY589831 LCU589831 LMQ589831 LWM589831 MGI589831 MQE589831 NAA589831 NJW589831 NTS589831 ODO589831 ONK589831 OXG589831 PHC589831 PQY589831 QAU589831 QKQ589831 QUM589831 REI589831 ROE589831 RYA589831 SHW589831 SRS589831 TBO589831 TLK589831 TVG589831 UFC589831 UOY589831 UYU589831 VIQ589831 VSM589831 WCI589831 WME589831 WWA589831 S655367 JO655367 TK655367 ADG655367 ANC655367 AWY655367 BGU655367 BQQ655367 CAM655367 CKI655367 CUE655367 DEA655367 DNW655367 DXS655367 EHO655367 ERK655367 FBG655367 FLC655367 FUY655367 GEU655367 GOQ655367 GYM655367 HII655367 HSE655367 ICA655367 ILW655367 IVS655367 JFO655367 JPK655367 JZG655367 KJC655367 KSY655367 LCU655367 LMQ655367 LWM655367 MGI655367 MQE655367 NAA655367 NJW655367 NTS655367 ODO655367 ONK655367 OXG655367 PHC655367 PQY655367 QAU655367 QKQ655367 QUM655367 REI655367 ROE655367 RYA655367 SHW655367 SRS655367 TBO655367 TLK655367 TVG655367 UFC655367 UOY655367 UYU655367 VIQ655367 VSM655367 WCI655367 WME655367 WWA655367 S720903 JO720903 TK720903 ADG720903 ANC720903 AWY720903 BGU720903 BQQ720903 CAM720903 CKI720903 CUE720903 DEA720903 DNW720903 DXS720903 EHO720903 ERK720903 FBG720903 FLC720903 FUY720903 GEU720903 GOQ720903 GYM720903 HII720903 HSE720903 ICA720903 ILW720903 IVS720903 JFO720903 JPK720903 JZG720903 KJC720903 KSY720903 LCU720903 LMQ720903 LWM720903 MGI720903 MQE720903 NAA720903 NJW720903 NTS720903 ODO720903 ONK720903 OXG720903 PHC720903 PQY720903 QAU720903 QKQ720903 QUM720903 REI720903 ROE720903 RYA720903 SHW720903 SRS720903 TBO720903 TLK720903 TVG720903 UFC720903 UOY720903 UYU720903 VIQ720903 VSM720903 WCI720903 WME720903 WWA720903 S786439 JO786439 TK786439 ADG786439 ANC786439 AWY786439 BGU786439 BQQ786439 CAM786439 CKI786439 CUE786439 DEA786439 DNW786439 DXS786439 EHO786439 ERK786439 FBG786439 FLC786439 FUY786439 GEU786439 GOQ786439 GYM786439 HII786439 HSE786439 ICA786439 ILW786439 IVS786439 JFO786439 JPK786439 JZG786439 KJC786439 KSY786439 LCU786439 LMQ786439 LWM786439 MGI786439 MQE786439 NAA786439 NJW786439 NTS786439 ODO786439 ONK786439 OXG786439 PHC786439 PQY786439 QAU786439 QKQ786439 QUM786439 REI786439 ROE786439 RYA786439 SHW786439 SRS786439 TBO786439 TLK786439 TVG786439 UFC786439 UOY786439 UYU786439 VIQ786439 VSM786439 WCI786439 WME786439 WWA786439 S851975 JO851975 TK851975 ADG851975 ANC851975 AWY851975 BGU851975 BQQ851975 CAM851975 CKI851975 CUE851975 DEA851975 DNW851975 DXS851975 EHO851975 ERK851975 FBG851975 FLC851975 FUY851975 GEU851975 GOQ851975 GYM851975 HII851975 HSE851975 ICA851975 ILW851975 IVS851975 JFO851975 JPK851975 JZG851975 KJC851975 KSY851975 LCU851975 LMQ851975 LWM851975 MGI851975 MQE851975 NAA851975 NJW851975 NTS851975 ODO851975 ONK851975 OXG851975 PHC851975 PQY851975 QAU851975 QKQ851975 QUM851975 REI851975 ROE851975 RYA851975 SHW851975 SRS851975 TBO851975 TLK851975 TVG851975 UFC851975 UOY851975 UYU851975 VIQ851975 VSM851975 WCI851975 WME851975 WWA851975 S917511 JO917511 TK917511 ADG917511 ANC917511 AWY917511 BGU917511 BQQ917511 CAM917511 CKI917511 CUE917511 DEA917511 DNW917511 DXS917511 EHO917511 ERK917511 FBG917511 FLC917511 FUY917511 GEU917511 GOQ917511 GYM917511 HII917511 HSE917511 ICA917511 ILW917511 IVS917511 JFO917511 JPK917511 JZG917511 KJC917511 KSY917511 LCU917511 LMQ917511 LWM917511 MGI917511 MQE917511 NAA917511 NJW917511 NTS917511 ODO917511 ONK917511 OXG917511 PHC917511 PQY917511 QAU917511 QKQ917511 QUM917511 REI917511 ROE917511 RYA917511 SHW917511 SRS917511 TBO917511 TLK917511 TVG917511 UFC917511 UOY917511 UYU917511 VIQ917511 VSM917511 WCI917511 WME917511 WWA917511 S983047 JO983047 TK983047 ADG983047 ANC983047 AWY983047 BGU983047 BQQ983047 CAM983047 CKI983047 CUE983047 DEA983047 DNW983047 DXS983047 EHO983047 ERK983047 FBG983047 FLC983047 FUY983047 GEU983047 GOQ983047 GYM983047 HII983047 HSE983047 ICA983047 ILW983047 IVS983047 JFO983047 JPK983047 JZG983047 KJC983047 KSY983047 LCU983047 LMQ983047 LWM983047 MGI983047 MQE983047 NAA983047 NJW983047 NTS983047 ODO983047 ONK983047 OXG983047 PHC983047 PQY983047 QAU983047 QKQ983047 QUM983047 REI983047 ROE983047 RYA983047 SHW983047 SRS983047 TBO983047 TLK983047 TVG983047 UFC983047 UOY983047 UYU983047 VIQ983047 VSM983047 WCI983047 WME983047 WWA983047" xr:uid="{3AD18012-6E32-4D51-8388-7EBE787D1360}">
      <formula1>$AC$2:$AC$7</formula1>
    </dataValidation>
  </dataValidations>
  <pageMargins left="0.70866141732283472" right="0.70866141732283472" top="0.74803149606299213" bottom="0.74803149606299213" header="0.31496062992125984" footer="0.31496062992125984"/>
  <pageSetup paperSize="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1A73-C69C-4586-9282-ACCEEA4AB8BF}">
  <sheetPr codeName="Foglio3">
    <tabColor rgb="FFFF0000"/>
  </sheetPr>
  <dimension ref="A1:AD300"/>
  <sheetViews>
    <sheetView zoomScale="70" zoomScaleNormal="70" workbookViewId="0">
      <pane ySplit="12" topLeftCell="A120" activePane="bottomLeft" state="frozen"/>
      <selection activeCell="T1" sqref="T1:U1"/>
      <selection pane="bottomLeft" activeCell="O131" sqref="O131"/>
    </sheetView>
  </sheetViews>
  <sheetFormatPr defaultColWidth="9.140625" defaultRowHeight="14.25"/>
  <cols>
    <col min="1" max="1" width="9.140625" style="928"/>
    <col min="2" max="2" width="7" style="933" bestFit="1" customWidth="1"/>
    <col min="3" max="3" width="6.28515625" style="933" bestFit="1" customWidth="1"/>
    <col min="4" max="5" width="11.140625" style="928" customWidth="1"/>
    <col min="6" max="6" width="10.85546875" style="928" customWidth="1"/>
    <col min="7" max="9" width="9.85546875" style="928" hidden="1" customWidth="1"/>
    <col min="10" max="10" width="7.140625" style="928" hidden="1" customWidth="1"/>
    <col min="11" max="13" width="6.85546875" style="928" hidden="1" customWidth="1"/>
    <col min="14" max="14" width="3.85546875" style="928" customWidth="1"/>
    <col min="15" max="15" width="14.85546875" style="928" customWidth="1"/>
    <col min="16" max="16" width="14.7109375" style="928" customWidth="1"/>
    <col min="17" max="17" width="12.5703125" style="928" customWidth="1"/>
    <col min="18" max="18" width="12" style="928" hidden="1" customWidth="1"/>
    <col min="19" max="20" width="14.7109375" style="932" customWidth="1"/>
    <col min="21" max="21" width="12.85546875" style="932" customWidth="1"/>
    <col min="22" max="22" width="12" style="931" hidden="1" customWidth="1"/>
    <col min="23" max="24" width="14.7109375" style="930" customWidth="1"/>
    <col min="25" max="25" width="12.7109375" style="930" customWidth="1"/>
    <col min="26" max="26" width="8.28515625" style="928" bestFit="1" customWidth="1"/>
    <col min="27" max="27" width="9" style="928" customWidth="1"/>
    <col min="28" max="28" width="9.42578125" style="928" customWidth="1"/>
    <col min="29" max="29" width="9.140625" style="928" customWidth="1"/>
    <col min="30" max="30" width="11.42578125" style="928" bestFit="1" customWidth="1"/>
    <col min="31" max="16384" width="9.140625" style="928"/>
  </cols>
  <sheetData>
    <row r="1" spans="1:28" s="1123" customFormat="1" ht="84.2" customHeight="1" thickBot="1">
      <c r="A1" s="1633" t="s">
        <v>15253</v>
      </c>
      <c r="B1" s="1634"/>
      <c r="C1" s="1634"/>
      <c r="D1" s="1634"/>
      <c r="E1" s="1634"/>
      <c r="F1" s="1634"/>
      <c r="G1" s="1130"/>
      <c r="H1" s="1130"/>
      <c r="I1" s="1128"/>
      <c r="J1" s="1128"/>
      <c r="K1" s="1128"/>
      <c r="L1" s="1128"/>
      <c r="M1" s="1128"/>
      <c r="N1" s="1128"/>
      <c r="O1" s="1129"/>
      <c r="P1" s="1128"/>
      <c r="Q1" s="1626"/>
      <c r="R1" s="1127"/>
      <c r="S1" s="1126"/>
      <c r="T1" s="1126"/>
      <c r="U1" s="1126"/>
      <c r="V1" s="1126"/>
      <c r="W1" s="1125"/>
      <c r="X1" s="1460" t="s">
        <v>15201</v>
      </c>
      <c r="Y1" s="1460"/>
      <c r="Z1" s="1625"/>
    </row>
    <row r="2" spans="1:28" s="1070" customFormat="1" ht="21.75" customHeight="1">
      <c r="B2" s="1081"/>
      <c r="C2" s="1081"/>
      <c r="D2" s="1629" t="s">
        <v>11783</v>
      </c>
      <c r="E2" s="1629"/>
      <c r="F2" s="1629"/>
      <c r="G2" s="1121"/>
      <c r="H2" s="1121"/>
      <c r="I2" s="1121"/>
      <c r="J2" s="1121"/>
      <c r="K2" s="1121"/>
      <c r="L2" s="1121"/>
      <c r="M2" s="1121"/>
      <c r="N2" s="1121"/>
      <c r="O2" s="1120">
        <v>0.55000000000000004</v>
      </c>
      <c r="P2" s="1119">
        <v>0.55000000000000004</v>
      </c>
      <c r="Q2" s="1624">
        <v>0.55000000000000004</v>
      </c>
      <c r="R2" s="1623"/>
      <c r="S2" s="1622"/>
      <c r="T2" s="1621"/>
      <c r="U2" s="1620"/>
      <c r="V2" s="1072"/>
      <c r="W2" s="1072"/>
      <c r="X2" s="1085"/>
      <c r="Y2" s="1085"/>
      <c r="Z2" s="1085"/>
      <c r="AA2" s="1072"/>
      <c r="AB2" s="1115"/>
    </row>
    <row r="3" spans="1:28" s="1092" customFormat="1" ht="28.5" customHeight="1" thickBot="1">
      <c r="B3" s="1102"/>
      <c r="C3" s="1102"/>
      <c r="D3" s="1663" t="s">
        <v>15132</v>
      </c>
      <c r="E3" s="1663"/>
      <c r="F3" s="1663"/>
      <c r="G3" s="1106"/>
      <c r="H3" s="1106"/>
      <c r="I3" s="1106"/>
      <c r="J3" s="1106"/>
      <c r="K3" s="1106"/>
      <c r="L3" s="1106"/>
      <c r="M3" s="1106"/>
      <c r="N3" s="1106"/>
      <c r="O3" s="1114">
        <v>0</v>
      </c>
      <c r="P3" s="1113">
        <v>0</v>
      </c>
      <c r="Q3" s="1619">
        <v>0</v>
      </c>
      <c r="R3" s="1094"/>
      <c r="S3" s="1618"/>
      <c r="T3" s="1618"/>
      <c r="U3" s="1112"/>
      <c r="V3" s="1096"/>
      <c r="W3" s="1095"/>
      <c r="X3" s="1095"/>
      <c r="Y3" s="1095"/>
      <c r="Z3" s="1094"/>
    </row>
    <row r="4" spans="1:28" s="1092" customFormat="1" ht="16.5" customHeight="1" thickTop="1">
      <c r="B4" s="1102"/>
      <c r="C4" s="1102"/>
      <c r="D4" s="1636" t="s">
        <v>15153</v>
      </c>
      <c r="E4" s="1637"/>
      <c r="F4" s="1638"/>
      <c r="G4" s="1617"/>
      <c r="H4" s="1617"/>
      <c r="I4" s="1617"/>
      <c r="J4" s="1617"/>
      <c r="K4" s="1617"/>
      <c r="L4" s="1106"/>
      <c r="M4" s="1106"/>
      <c r="N4" s="1106"/>
      <c r="O4" s="1111" t="s">
        <v>15133</v>
      </c>
      <c r="P4" s="1110" t="s">
        <v>631</v>
      </c>
      <c r="Q4" s="1616" t="s">
        <v>630</v>
      </c>
      <c r="R4" s="1094"/>
      <c r="S4" s="1097"/>
      <c r="T4" s="1104"/>
      <c r="U4" s="1104"/>
      <c r="V4" s="1096"/>
      <c r="W4" s="1095"/>
      <c r="X4" s="1095"/>
      <c r="Y4" s="1095"/>
      <c r="Z4" s="1094"/>
      <c r="AA4" s="1084" t="s">
        <v>11785</v>
      </c>
      <c r="AB4" s="1083">
        <v>0</v>
      </c>
    </row>
    <row r="5" spans="1:28" s="1092" customFormat="1" ht="16.5" thickBot="1">
      <c r="B5" s="1102"/>
      <c r="C5" s="1102"/>
      <c r="D5" s="1639"/>
      <c r="E5" s="1640"/>
      <c r="F5" s="1641"/>
      <c r="G5" s="1615"/>
      <c r="H5" s="1615"/>
      <c r="I5" s="1615"/>
      <c r="J5" s="1615"/>
      <c r="K5" s="1615"/>
      <c r="L5" s="1106"/>
      <c r="M5" s="1106"/>
      <c r="N5" s="1106"/>
      <c r="O5" s="1109"/>
      <c r="P5" s="1094"/>
      <c r="R5" s="1094"/>
      <c r="S5" s="1097"/>
      <c r="T5" s="1097"/>
      <c r="U5" s="1097"/>
      <c r="V5" s="1096"/>
      <c r="W5" s="1095"/>
      <c r="X5" s="1095"/>
      <c r="Y5" s="1095"/>
      <c r="Z5" s="1094"/>
      <c r="AA5" s="1084" t="s">
        <v>11786</v>
      </c>
      <c r="AB5" s="1083">
        <v>1</v>
      </c>
    </row>
    <row r="6" spans="1:28" s="1092" customFormat="1" ht="23.25" thickTop="1">
      <c r="B6" s="1102"/>
      <c r="C6" s="1102"/>
      <c r="D6" s="1614"/>
      <c r="E6" s="1613"/>
      <c r="G6" s="1106"/>
      <c r="H6" s="1106"/>
      <c r="I6" s="1106"/>
      <c r="J6" s="1106"/>
      <c r="K6" s="1106"/>
      <c r="L6" s="1106"/>
      <c r="M6" s="1106"/>
      <c r="N6" s="1106"/>
      <c r="O6" s="1109"/>
      <c r="P6" s="1094"/>
      <c r="Q6" s="1094"/>
      <c r="R6" s="1094"/>
      <c r="S6" s="1097"/>
      <c r="T6" s="1097"/>
      <c r="U6" s="1097"/>
      <c r="V6" s="1096"/>
      <c r="W6" s="1095"/>
      <c r="X6" s="1095"/>
      <c r="Y6" s="1095"/>
      <c r="Z6" s="1094"/>
      <c r="AA6" s="1084" t="s">
        <v>11787</v>
      </c>
      <c r="AB6" s="1083">
        <v>0.87</v>
      </c>
    </row>
    <row r="7" spans="1:28" s="1092" customFormat="1" ht="18.75">
      <c r="B7" s="1102"/>
      <c r="C7" s="1102"/>
      <c r="D7" s="1108"/>
      <c r="E7" s="1635" t="s">
        <v>15134</v>
      </c>
      <c r="F7" s="1635"/>
      <c r="G7" s="1106"/>
      <c r="H7" s="1106"/>
      <c r="I7" s="1106"/>
      <c r="J7" s="1106"/>
      <c r="K7" s="1106"/>
      <c r="L7" s="1106"/>
      <c r="M7" s="1106"/>
      <c r="N7" s="1106"/>
      <c r="O7" s="1612">
        <v>1</v>
      </c>
      <c r="P7" s="1094"/>
      <c r="Q7" s="1094"/>
      <c r="R7" s="1094"/>
      <c r="S7" s="1097"/>
      <c r="T7" s="1104" t="s">
        <v>721</v>
      </c>
      <c r="U7" s="1104" t="s">
        <v>721</v>
      </c>
      <c r="V7" s="1103"/>
      <c r="W7" s="1095"/>
      <c r="X7" s="1095"/>
      <c r="Y7" s="1095"/>
      <c r="Z7" s="1094"/>
      <c r="AA7" s="1084" t="s">
        <v>11788</v>
      </c>
      <c r="AB7" s="1083">
        <v>0</v>
      </c>
    </row>
    <row r="8" spans="1:28" s="1092" customFormat="1" ht="15.75" customHeight="1">
      <c r="B8" s="1102"/>
      <c r="C8" s="1102"/>
      <c r="D8" s="1099" t="s">
        <v>12963</v>
      </c>
      <c r="E8" s="1101"/>
      <c r="F8" s="1101"/>
      <c r="G8" s="1098"/>
      <c r="H8" s="1098"/>
      <c r="I8" s="1098"/>
      <c r="J8" s="1098"/>
      <c r="K8" s="1098"/>
      <c r="L8" s="1098"/>
      <c r="M8" s="1098"/>
      <c r="N8" s="1098"/>
      <c r="O8" s="1099" t="s">
        <v>11786</v>
      </c>
      <c r="P8" s="1098"/>
      <c r="Q8" s="1098"/>
      <c r="R8" s="1094"/>
      <c r="S8" s="1097"/>
      <c r="T8" s="1097"/>
      <c r="U8" s="1097"/>
      <c r="V8" s="1096"/>
      <c r="W8" s="1095"/>
      <c r="X8" s="1095"/>
      <c r="Y8" s="1095"/>
      <c r="Z8" s="1094"/>
      <c r="AA8" s="1084" t="s">
        <v>11789</v>
      </c>
      <c r="AB8" s="1083">
        <v>0</v>
      </c>
    </row>
    <row r="9" spans="1:28" s="1070" customFormat="1" ht="16.149999999999999" customHeight="1" thickBot="1">
      <c r="B9" s="1081"/>
      <c r="C9" s="1081"/>
      <c r="D9" s="1089"/>
      <c r="E9" s="1072"/>
      <c r="F9" s="1072"/>
      <c r="G9" s="1090"/>
      <c r="H9" s="1090"/>
      <c r="I9" s="1090"/>
      <c r="J9" s="1090"/>
      <c r="K9" s="1090"/>
      <c r="L9" s="1090"/>
      <c r="M9" s="1090"/>
      <c r="N9" s="1090"/>
      <c r="O9" s="1089"/>
      <c r="P9" s="1088"/>
      <c r="Q9" s="1088"/>
      <c r="R9" s="1072"/>
      <c r="S9" s="1087"/>
      <c r="T9" s="1087"/>
      <c r="U9" s="1087"/>
      <c r="V9" s="1086"/>
      <c r="W9" s="1085"/>
      <c r="X9" s="1085"/>
      <c r="Y9" s="1085"/>
      <c r="Z9" s="1072"/>
      <c r="AA9" s="1084" t="s">
        <v>12964</v>
      </c>
      <c r="AB9" s="1083">
        <v>1.1599999999999999</v>
      </c>
    </row>
    <row r="10" spans="1:28" s="1070" customFormat="1" ht="15" customHeight="1" thickBot="1">
      <c r="B10" s="1081"/>
      <c r="C10" s="1081"/>
      <c r="D10" s="1072"/>
      <c r="E10" s="1072"/>
      <c r="F10" s="1072"/>
      <c r="G10" s="1072"/>
      <c r="H10" s="1072"/>
      <c r="I10" s="1072"/>
      <c r="J10" s="1072"/>
      <c r="K10" s="1072"/>
      <c r="L10" s="1072"/>
      <c r="M10" s="1072"/>
      <c r="N10" s="1072"/>
      <c r="O10" s="1080" t="s">
        <v>12965</v>
      </c>
      <c r="P10" s="1079"/>
      <c r="Q10" s="1611"/>
      <c r="R10" s="1078"/>
      <c r="S10" s="1077" t="s">
        <v>12966</v>
      </c>
      <c r="T10" s="1076"/>
      <c r="U10" s="1610"/>
      <c r="V10" s="1075"/>
      <c r="W10" s="1074" t="s">
        <v>12967</v>
      </c>
      <c r="X10" s="1073"/>
      <c r="Y10" s="1609"/>
      <c r="Z10" s="1072"/>
      <c r="AA10" s="1071"/>
      <c r="AB10" s="1071"/>
    </row>
    <row r="11" spans="1:28" s="1036" customFormat="1" ht="16.5" thickBot="1">
      <c r="B11" s="1055"/>
      <c r="C11" s="1608" t="s">
        <v>2651</v>
      </c>
      <c r="D11" s="1607" t="s">
        <v>12968</v>
      </c>
      <c r="E11" s="1067"/>
      <c r="F11" s="1606"/>
      <c r="G11" s="1605" t="s">
        <v>12980</v>
      </c>
      <c r="H11" s="1605"/>
      <c r="I11" s="1603" t="s">
        <v>15149</v>
      </c>
      <c r="J11" s="1604"/>
      <c r="K11" s="1603"/>
      <c r="L11" s="1602"/>
      <c r="M11" s="1602"/>
      <c r="N11" s="1038"/>
      <c r="O11" s="1599" t="s">
        <v>12970</v>
      </c>
      <c r="P11" s="1598" t="s">
        <v>651</v>
      </c>
      <c r="Q11" s="1597" t="s">
        <v>652</v>
      </c>
      <c r="R11" s="1601"/>
      <c r="S11" s="1599" t="s">
        <v>12970</v>
      </c>
      <c r="T11" s="1598" t="s">
        <v>651</v>
      </c>
      <c r="U11" s="1597" t="s">
        <v>652</v>
      </c>
      <c r="V11" s="1600"/>
      <c r="W11" s="1599" t="s">
        <v>12970</v>
      </c>
      <c r="X11" s="1598" t="s">
        <v>651</v>
      </c>
      <c r="Y11" s="1597" t="s">
        <v>652</v>
      </c>
      <c r="Z11" s="1038"/>
      <c r="AA11" s="1058" t="s">
        <v>12972</v>
      </c>
      <c r="AB11" s="1057">
        <f>VLOOKUP(O8,$AA$4:$AB$9,2)</f>
        <v>1</v>
      </c>
    </row>
    <row r="12" spans="1:28" s="1036" customFormat="1" ht="18" thickBot="1">
      <c r="A12" s="1596" t="s">
        <v>15212</v>
      </c>
      <c r="B12" s="1595" t="s">
        <v>15211</v>
      </c>
      <c r="C12" s="1594" t="s">
        <v>15154</v>
      </c>
      <c r="D12" s="974" t="s">
        <v>3586</v>
      </c>
      <c r="E12" s="990" t="s">
        <v>12975</v>
      </c>
      <c r="F12" s="1593" t="s">
        <v>12976</v>
      </c>
      <c r="G12" s="1592" t="s">
        <v>12969</v>
      </c>
      <c r="H12" s="1592"/>
      <c r="I12" s="1591">
        <v>304</v>
      </c>
      <c r="J12" s="1590" t="s">
        <v>15258</v>
      </c>
      <c r="K12" s="1589" t="s">
        <v>15257</v>
      </c>
      <c r="L12" s="1588"/>
      <c r="M12" s="1588"/>
      <c r="N12" s="1038"/>
      <c r="O12" s="1046">
        <v>304</v>
      </c>
      <c r="P12" s="1575" t="s">
        <v>12978</v>
      </c>
      <c r="Q12" s="1586" t="s">
        <v>632</v>
      </c>
      <c r="R12" s="1038" t="s">
        <v>14726</v>
      </c>
      <c r="S12" s="1041">
        <v>304</v>
      </c>
      <c r="T12" s="1579" t="s">
        <v>12978</v>
      </c>
      <c r="U12" s="1586" t="s">
        <v>632</v>
      </c>
      <c r="V12" s="1587" t="s">
        <v>15150</v>
      </c>
      <c r="W12" s="1041">
        <v>304</v>
      </c>
      <c r="X12" s="1579" t="s">
        <v>12978</v>
      </c>
      <c r="Y12" s="1586" t="s">
        <v>632</v>
      </c>
      <c r="Z12" s="1585" t="s">
        <v>15116</v>
      </c>
      <c r="AA12" s="1038"/>
      <c r="AB12" s="1038"/>
    </row>
    <row r="13" spans="1:28" s="1036" customFormat="1" ht="18" thickBot="1">
      <c r="A13" s="1517"/>
      <c r="B13" s="1055"/>
      <c r="C13" s="1158">
        <v>1050</v>
      </c>
      <c r="D13" s="1008">
        <v>6</v>
      </c>
      <c r="E13" s="1007">
        <v>1</v>
      </c>
      <c r="F13" s="1006">
        <f t="shared" ref="F13:F76" si="0">(D13-E13)*E13*0.02504</f>
        <v>0.12520000000000001</v>
      </c>
      <c r="G13" s="1488">
        <v>1</v>
      </c>
      <c r="H13" s="1472" t="str">
        <f t="shared" ref="H13:H76" si="1">CONCATENATE(D13,E13)</f>
        <v>61</v>
      </c>
      <c r="I13" s="1473">
        <v>7.6499999999999995</v>
      </c>
      <c r="J13" s="1474">
        <v>1.9</v>
      </c>
      <c r="K13" s="1582">
        <v>2.3000000000000003</v>
      </c>
      <c r="L13" s="1582">
        <f t="shared" ref="L13:L76" si="2">I13+J13</f>
        <v>9.5499999999999989</v>
      </c>
      <c r="M13" s="1582">
        <f t="shared" ref="M13:M76" si="3">I13+K13</f>
        <v>9.9499999999999993</v>
      </c>
      <c r="N13" s="1038"/>
      <c r="O13" s="1576">
        <f t="shared" ref="O13:O76" si="4">((G13*(1-$O$2)+I13+$O$3)*F13*$O$7)*$AB$11</f>
        <v>1.0141199999999999</v>
      </c>
      <c r="P13" s="1575"/>
      <c r="Q13" s="1578"/>
      <c r="R13" s="1572">
        <v>0</v>
      </c>
      <c r="S13" s="1584"/>
      <c r="T13" s="1568"/>
      <c r="U13" s="1578"/>
      <c r="V13" s="1572">
        <v>0</v>
      </c>
      <c r="W13" s="1584"/>
      <c r="X13" s="1575"/>
      <c r="Y13" s="1578"/>
      <c r="Z13" s="1583">
        <f t="shared" ref="Z13:Z76" si="5">F13*C13</f>
        <v>131.46</v>
      </c>
      <c r="AA13" s="1038"/>
      <c r="AB13" s="928"/>
    </row>
    <row r="14" spans="1:28" s="1036" customFormat="1" ht="18" thickBot="1">
      <c r="A14" s="1517"/>
      <c r="B14" s="1055"/>
      <c r="C14" s="1172">
        <v>1050</v>
      </c>
      <c r="D14" s="971">
        <v>8</v>
      </c>
      <c r="E14" s="970">
        <v>1</v>
      </c>
      <c r="F14" s="969">
        <f t="shared" si="0"/>
        <v>0.17527999999999999</v>
      </c>
      <c r="G14" s="1488">
        <v>1</v>
      </c>
      <c r="H14" s="1472" t="str">
        <f t="shared" si="1"/>
        <v>81</v>
      </c>
      <c r="I14" s="1473">
        <v>6.2</v>
      </c>
      <c r="J14" s="1474">
        <v>1.9</v>
      </c>
      <c r="K14" s="1582">
        <v>2.3000000000000003</v>
      </c>
      <c r="L14" s="1582">
        <f t="shared" si="2"/>
        <v>8.1</v>
      </c>
      <c r="M14" s="1582">
        <f t="shared" si="3"/>
        <v>8.5</v>
      </c>
      <c r="N14" s="1038"/>
      <c r="O14" s="1576">
        <f t="shared" si="4"/>
        <v>1.1656120000000001</v>
      </c>
      <c r="P14" s="1575"/>
      <c r="Q14" s="1581"/>
      <c r="R14" s="1572">
        <v>0</v>
      </c>
      <c r="S14" s="1041"/>
      <c r="T14" s="1579"/>
      <c r="U14" s="1578"/>
      <c r="V14" s="1580">
        <v>0</v>
      </c>
      <c r="W14" s="1041"/>
      <c r="X14" s="1579"/>
      <c r="Y14" s="1578"/>
      <c r="Z14" s="1577">
        <f t="shared" si="5"/>
        <v>184.04399999999998</v>
      </c>
      <c r="AA14" s="1038"/>
      <c r="AB14" s="928"/>
    </row>
    <row r="15" spans="1:28" s="1036" customFormat="1" ht="17.25">
      <c r="A15" s="1517"/>
      <c r="B15" s="1029"/>
      <c r="C15" s="1193">
        <v>810</v>
      </c>
      <c r="D15" s="991">
        <v>10</v>
      </c>
      <c r="E15" s="990">
        <v>1</v>
      </c>
      <c r="F15" s="989">
        <f t="shared" si="0"/>
        <v>0.22536</v>
      </c>
      <c r="G15" s="1488">
        <v>1</v>
      </c>
      <c r="H15" s="1472" t="str">
        <f t="shared" si="1"/>
        <v>101</v>
      </c>
      <c r="I15" s="1473">
        <v>4.74</v>
      </c>
      <c r="J15" s="1472">
        <v>1.9</v>
      </c>
      <c r="K15" s="1472">
        <v>2.3000000000000003</v>
      </c>
      <c r="L15" s="1472">
        <f t="shared" si="2"/>
        <v>6.6400000000000006</v>
      </c>
      <c r="M15" s="1472">
        <f t="shared" si="3"/>
        <v>7.0400000000000009</v>
      </c>
      <c r="N15" s="1038"/>
      <c r="O15" s="1576">
        <f t="shared" si="4"/>
        <v>1.1696184000000001</v>
      </c>
      <c r="P15" s="1575"/>
      <c r="Q15" s="1502"/>
      <c r="R15" s="1572">
        <v>0.69</v>
      </c>
      <c r="S15" s="1574">
        <f t="shared" ref="S15:S78" si="6">O15+R15*$AB$11</f>
        <v>1.8596184</v>
      </c>
      <c r="T15" s="1568"/>
      <c r="U15" s="1502"/>
      <c r="V15" s="1572">
        <v>1.25</v>
      </c>
      <c r="W15" s="1574">
        <f>O15+V15*$AB$11</f>
        <v>2.4196184000000001</v>
      </c>
      <c r="X15" s="1568"/>
      <c r="Y15" s="1502"/>
      <c r="Z15" s="1567">
        <f t="shared" si="5"/>
        <v>182.54160000000002</v>
      </c>
      <c r="AA15" s="1038"/>
      <c r="AB15" s="928"/>
    </row>
    <row r="16" spans="1:28" s="1036" customFormat="1" ht="18" thickBot="1">
      <c r="A16" s="1517"/>
      <c r="B16" s="1029"/>
      <c r="C16" s="1158">
        <v>810</v>
      </c>
      <c r="D16" s="960">
        <v>10</v>
      </c>
      <c r="E16" s="959">
        <v>1.5</v>
      </c>
      <c r="F16" s="958">
        <f t="shared" si="0"/>
        <v>0.31925999999999999</v>
      </c>
      <c r="G16" s="1488">
        <v>1</v>
      </c>
      <c r="H16" s="1472" t="str">
        <f t="shared" si="1"/>
        <v>101,5</v>
      </c>
      <c r="I16" s="1473">
        <v>4.5320000000000009</v>
      </c>
      <c r="J16" s="1472">
        <v>1.9</v>
      </c>
      <c r="K16" s="1472">
        <v>2.3000000000000003</v>
      </c>
      <c r="L16" s="1472">
        <f t="shared" si="2"/>
        <v>6.4320000000000004</v>
      </c>
      <c r="M16" s="1472">
        <f t="shared" si="3"/>
        <v>6.8320000000000007</v>
      </c>
      <c r="N16" s="1038"/>
      <c r="O16" s="1573">
        <f t="shared" si="4"/>
        <v>1.5905533200000004</v>
      </c>
      <c r="P16" s="1483">
        <f>((G16*(1-$P$2)+I16+J16+$P$3)*F16*$O$7)*$AB$11</f>
        <v>2.1971473200000005</v>
      </c>
      <c r="Q16" s="1469"/>
      <c r="R16" s="1572">
        <v>0.69</v>
      </c>
      <c r="S16" s="1569">
        <f t="shared" si="6"/>
        <v>2.2805533200000001</v>
      </c>
      <c r="T16" s="1571"/>
      <c r="U16" s="1470"/>
      <c r="V16" s="1570">
        <v>1.25</v>
      </c>
      <c r="W16" s="1569">
        <f>O16+V16*$AB$11</f>
        <v>2.8405533200000006</v>
      </c>
      <c r="X16" s="1568"/>
      <c r="Y16" s="1470"/>
      <c r="Z16" s="1567">
        <f t="shared" si="5"/>
        <v>258.60059999999999</v>
      </c>
      <c r="AA16" s="1038"/>
      <c r="AB16" s="928"/>
    </row>
    <row r="17" spans="1:30" s="975" customFormat="1" ht="16.5" customHeight="1">
      <c r="A17" s="1517"/>
      <c r="B17" s="1029"/>
      <c r="C17" s="1172">
        <v>810</v>
      </c>
      <c r="D17" s="991">
        <v>12</v>
      </c>
      <c r="E17" s="990">
        <v>1</v>
      </c>
      <c r="F17" s="989">
        <f t="shared" si="0"/>
        <v>0.27544000000000002</v>
      </c>
      <c r="G17" s="1475">
        <v>1</v>
      </c>
      <c r="H17" s="1474" t="str">
        <f t="shared" si="1"/>
        <v>121</v>
      </c>
      <c r="I17" s="1473">
        <v>4.3120000000000003</v>
      </c>
      <c r="J17" s="1472">
        <v>1.9</v>
      </c>
      <c r="K17" s="1472">
        <v>2.3000000000000003</v>
      </c>
      <c r="L17" s="1472">
        <f t="shared" si="2"/>
        <v>6.2119999999999997</v>
      </c>
      <c r="M17" s="1472">
        <f t="shared" si="3"/>
        <v>6.6120000000000001</v>
      </c>
      <c r="N17" s="952"/>
      <c r="O17" s="1503">
        <f t="shared" si="4"/>
        <v>1.3116452800000002</v>
      </c>
      <c r="P17" s="1521"/>
      <c r="Q17" s="1482"/>
      <c r="R17" s="976">
        <v>0.68903999999999999</v>
      </c>
      <c r="S17" s="968">
        <f t="shared" si="6"/>
        <v>2.0006852800000003</v>
      </c>
      <c r="T17" s="1483"/>
      <c r="U17" s="1502"/>
      <c r="V17" s="976">
        <v>1.25</v>
      </c>
      <c r="W17" s="968">
        <f>O17+V17*$AB$11</f>
        <v>2.5616452800000005</v>
      </c>
      <c r="X17" s="1521"/>
      <c r="Y17" s="1502"/>
      <c r="Z17" s="1500">
        <f t="shared" si="5"/>
        <v>223.10640000000001</v>
      </c>
      <c r="AA17" s="978"/>
      <c r="AB17" s="928"/>
      <c r="AD17" s="1036"/>
    </row>
    <row r="18" spans="1:30" s="975" customFormat="1" ht="16.5" customHeight="1">
      <c r="A18" s="1517"/>
      <c r="B18" s="1029"/>
      <c r="C18" s="1172">
        <v>810</v>
      </c>
      <c r="D18" s="971">
        <v>12</v>
      </c>
      <c r="E18" s="970">
        <v>1.5</v>
      </c>
      <c r="F18" s="969">
        <f t="shared" si="0"/>
        <v>0.39438000000000001</v>
      </c>
      <c r="G18" s="1475">
        <v>1</v>
      </c>
      <c r="H18" s="1474" t="str">
        <f t="shared" si="1"/>
        <v>121,5</v>
      </c>
      <c r="I18" s="1473">
        <v>4.3820000000000006</v>
      </c>
      <c r="J18" s="1472">
        <v>1.9</v>
      </c>
      <c r="K18" s="1472">
        <v>2.3000000000000003</v>
      </c>
      <c r="L18" s="1472">
        <f t="shared" si="2"/>
        <v>6.282</v>
      </c>
      <c r="M18" s="1472">
        <f t="shared" si="3"/>
        <v>6.6820000000000004</v>
      </c>
      <c r="N18" s="952"/>
      <c r="O18" s="1484">
        <f t="shared" si="4"/>
        <v>1.9056441600000003</v>
      </c>
      <c r="P18" s="1483">
        <f>((G18*(1-$P$2)+I18+J18+$P$3)*F18*$O$7)*$AB$11</f>
        <v>2.6549661600000003</v>
      </c>
      <c r="Q18" s="1481"/>
      <c r="R18" s="976">
        <v>0.68903999999999999</v>
      </c>
      <c r="S18" s="968">
        <f t="shared" si="6"/>
        <v>2.5946841600000004</v>
      </c>
      <c r="T18" s="1483">
        <f>P18+R18*$AB$11</f>
        <v>3.3440061600000002</v>
      </c>
      <c r="U18" s="1482"/>
      <c r="V18" s="976">
        <v>1.2474000000000003</v>
      </c>
      <c r="W18" s="968">
        <f>O18+V18*$AB$11</f>
        <v>3.1530441600000003</v>
      </c>
      <c r="X18" s="1483">
        <f>P18+V18*$AB$11</f>
        <v>3.9023661600000006</v>
      </c>
      <c r="Y18" s="1482"/>
      <c r="Z18" s="1476">
        <f t="shared" si="5"/>
        <v>319.44780000000003</v>
      </c>
      <c r="AA18" s="978"/>
      <c r="AB18" s="928"/>
      <c r="AD18" s="1036"/>
    </row>
    <row r="19" spans="1:30" s="975" customFormat="1" ht="16.5" customHeight="1" thickBot="1">
      <c r="A19" s="1517"/>
      <c r="B19" s="1029"/>
      <c r="C19" s="1172">
        <v>810</v>
      </c>
      <c r="D19" s="960">
        <v>12</v>
      </c>
      <c r="E19" s="959">
        <v>2</v>
      </c>
      <c r="F19" s="958">
        <f t="shared" si="0"/>
        <v>0.50080000000000002</v>
      </c>
      <c r="G19" s="1475">
        <v>1</v>
      </c>
      <c r="H19" s="1474" t="str">
        <f t="shared" si="1"/>
        <v>122</v>
      </c>
      <c r="I19" s="1473">
        <v>4.1500000000000004</v>
      </c>
      <c r="J19" s="1472">
        <v>2.0499999999999998</v>
      </c>
      <c r="K19" s="1472">
        <v>2.4500000000000002</v>
      </c>
      <c r="L19" s="1472">
        <f t="shared" si="2"/>
        <v>6.2</v>
      </c>
      <c r="M19" s="1472">
        <f t="shared" si="3"/>
        <v>6.6000000000000005</v>
      </c>
      <c r="N19" s="952"/>
      <c r="O19" s="1512">
        <f t="shared" si="4"/>
        <v>2.3036800000000004</v>
      </c>
      <c r="P19" s="1487">
        <f>((G19*(1-$P$2)+I19+J19+$P$3)*F19*$O$7)*$AB$11</f>
        <v>3.3303200000000004</v>
      </c>
      <c r="Q19" s="1469"/>
      <c r="R19" s="1516">
        <v>0.71</v>
      </c>
      <c r="S19" s="951">
        <f t="shared" si="6"/>
        <v>3.0136800000000004</v>
      </c>
      <c r="T19" s="1487"/>
      <c r="U19" s="1470"/>
      <c r="V19" s="1539">
        <v>1.2</v>
      </c>
      <c r="W19" s="951">
        <f>O19+V19*$AB$11</f>
        <v>3.5036800000000001</v>
      </c>
      <c r="X19" s="1487"/>
      <c r="Y19" s="1470"/>
      <c r="Z19" s="1464">
        <f t="shared" si="5"/>
        <v>405.64800000000002</v>
      </c>
      <c r="AA19" s="978"/>
      <c r="AB19" s="928"/>
      <c r="AD19" s="1036"/>
    </row>
    <row r="20" spans="1:30" s="975" customFormat="1" ht="16.5" customHeight="1">
      <c r="A20" s="1517"/>
      <c r="B20" s="1029"/>
      <c r="C20" s="1193">
        <v>810</v>
      </c>
      <c r="D20" s="991">
        <v>13</v>
      </c>
      <c r="E20" s="990">
        <v>1</v>
      </c>
      <c r="F20" s="989">
        <f t="shared" si="0"/>
        <v>0.30047999999999997</v>
      </c>
      <c r="G20" s="1488">
        <v>1</v>
      </c>
      <c r="H20" s="1472" t="str">
        <f t="shared" si="1"/>
        <v>131</v>
      </c>
      <c r="I20" s="1473">
        <v>4.09</v>
      </c>
      <c r="J20" s="1472">
        <v>1.9</v>
      </c>
      <c r="K20" s="1472">
        <v>2.2999999999999998</v>
      </c>
      <c r="L20" s="1472">
        <f t="shared" si="2"/>
        <v>5.99</v>
      </c>
      <c r="M20" s="1472">
        <f t="shared" si="3"/>
        <v>6.39</v>
      </c>
      <c r="N20" s="952"/>
      <c r="O20" s="1484">
        <f t="shared" si="4"/>
        <v>1.3641791999999999</v>
      </c>
      <c r="P20" s="1483"/>
      <c r="Q20" s="1502"/>
      <c r="R20" s="976">
        <v>0.68903999999999999</v>
      </c>
      <c r="S20" s="968">
        <f t="shared" si="6"/>
        <v>2.0532192</v>
      </c>
      <c r="T20" s="1483"/>
      <c r="U20" s="1502"/>
      <c r="V20" s="1542">
        <v>1.2474000000000003</v>
      </c>
      <c r="W20" s="968"/>
      <c r="X20" s="1483"/>
      <c r="Y20" s="1502"/>
      <c r="Z20" s="1476">
        <f t="shared" si="5"/>
        <v>243.38879999999997</v>
      </c>
      <c r="AA20" s="978"/>
      <c r="AB20" s="928"/>
      <c r="AD20" s="1036"/>
    </row>
    <row r="21" spans="1:30" s="975" customFormat="1" ht="16.5" customHeight="1" thickBot="1">
      <c r="A21" s="1517"/>
      <c r="B21" s="1029"/>
      <c r="C21" s="1158">
        <v>810</v>
      </c>
      <c r="D21" s="960">
        <v>13</v>
      </c>
      <c r="E21" s="959">
        <v>1.5</v>
      </c>
      <c r="F21" s="958">
        <f t="shared" si="0"/>
        <v>0.43193999999999999</v>
      </c>
      <c r="G21" s="1488">
        <v>1</v>
      </c>
      <c r="H21" s="1472" t="str">
        <f t="shared" si="1"/>
        <v>131,5</v>
      </c>
      <c r="I21" s="1473">
        <v>3.92</v>
      </c>
      <c r="J21" s="1472">
        <v>1.9</v>
      </c>
      <c r="K21" s="1472">
        <v>2.2999999999999998</v>
      </c>
      <c r="L21" s="1472">
        <f t="shared" si="2"/>
        <v>5.82</v>
      </c>
      <c r="M21" s="1472">
        <f t="shared" si="3"/>
        <v>6.22</v>
      </c>
      <c r="N21" s="952"/>
      <c r="O21" s="1484">
        <f t="shared" si="4"/>
        <v>1.8875778000000001</v>
      </c>
      <c r="P21" s="1483">
        <f>((G21*(1-$P$2)+I21+J21+$P$3)*F21*$O$7)*$AB$11</f>
        <v>2.7082637999999997</v>
      </c>
      <c r="Q21" s="1481"/>
      <c r="R21" s="976">
        <v>0.69</v>
      </c>
      <c r="S21" s="968">
        <f t="shared" si="6"/>
        <v>2.5775778000000003</v>
      </c>
      <c r="T21" s="1483">
        <f>P21+R21*$AB$11</f>
        <v>3.3982637999999996</v>
      </c>
      <c r="U21" s="1482"/>
      <c r="V21" s="1542">
        <v>1.25</v>
      </c>
      <c r="W21" s="968"/>
      <c r="X21" s="1483"/>
      <c r="Y21" s="1482"/>
      <c r="Z21" s="1476">
        <f t="shared" si="5"/>
        <v>349.87139999999999</v>
      </c>
      <c r="AA21" s="978"/>
      <c r="AB21" s="928"/>
      <c r="AD21" s="1036"/>
    </row>
    <row r="22" spans="1:30" s="975" customFormat="1" ht="16.5" customHeight="1">
      <c r="A22" s="1517"/>
      <c r="B22" s="1029"/>
      <c r="C22" s="1172">
        <v>678</v>
      </c>
      <c r="D22" s="971">
        <v>14</v>
      </c>
      <c r="E22" s="970">
        <v>1</v>
      </c>
      <c r="F22" s="969">
        <f t="shared" si="0"/>
        <v>0.32551999999999998</v>
      </c>
      <c r="G22" s="1475">
        <v>1</v>
      </c>
      <c r="H22" s="1474" t="str">
        <f t="shared" si="1"/>
        <v>141</v>
      </c>
      <c r="I22" s="1473">
        <v>3.581999999999999</v>
      </c>
      <c r="J22" s="1472">
        <v>1.9</v>
      </c>
      <c r="K22" s="1472">
        <v>2.2999999999999998</v>
      </c>
      <c r="L22" s="1472">
        <f t="shared" si="2"/>
        <v>5.4819999999999993</v>
      </c>
      <c r="M22" s="1472">
        <f t="shared" si="3"/>
        <v>5.8819999999999988</v>
      </c>
      <c r="N22" s="952"/>
      <c r="O22" s="1503">
        <f t="shared" si="4"/>
        <v>1.3124966399999995</v>
      </c>
      <c r="P22" s="1521"/>
      <c r="Q22" s="1502"/>
      <c r="R22" s="1523">
        <v>0.68903999999999999</v>
      </c>
      <c r="S22" s="988">
        <f t="shared" si="6"/>
        <v>2.0015366399999994</v>
      </c>
      <c r="T22" s="1521"/>
      <c r="U22" s="1502"/>
      <c r="V22" s="1551">
        <v>1.2474000000000003</v>
      </c>
      <c r="W22" s="988">
        <f t="shared" ref="W22:W33" si="7">O22+V22*$AB$11</f>
        <v>2.5598966399999998</v>
      </c>
      <c r="X22" s="1521"/>
      <c r="Y22" s="1502"/>
      <c r="Z22" s="1500">
        <f t="shared" si="5"/>
        <v>220.70255999999998</v>
      </c>
      <c r="AA22" s="978"/>
      <c r="AB22" s="928"/>
      <c r="AD22" s="1036"/>
    </row>
    <row r="23" spans="1:30" s="975" customFormat="1" ht="16.5" customHeight="1">
      <c r="A23" s="1517"/>
      <c r="B23" s="1029"/>
      <c r="C23" s="1172">
        <v>678</v>
      </c>
      <c r="D23" s="971">
        <v>14</v>
      </c>
      <c r="E23" s="970">
        <v>1.5</v>
      </c>
      <c r="F23" s="969">
        <f t="shared" si="0"/>
        <v>0.46949999999999997</v>
      </c>
      <c r="G23" s="1475">
        <v>1</v>
      </c>
      <c r="H23" s="1474" t="str">
        <f t="shared" si="1"/>
        <v>141,5</v>
      </c>
      <c r="I23" s="1473">
        <v>3.6419999999999995</v>
      </c>
      <c r="J23" s="1472">
        <v>1.9</v>
      </c>
      <c r="K23" s="1472">
        <v>2.2999999999999998</v>
      </c>
      <c r="L23" s="1472">
        <f t="shared" si="2"/>
        <v>5.5419999999999998</v>
      </c>
      <c r="M23" s="1472">
        <f t="shared" si="3"/>
        <v>5.9419999999999993</v>
      </c>
      <c r="N23" s="952"/>
      <c r="O23" s="1484">
        <f t="shared" si="4"/>
        <v>1.9211939999999996</v>
      </c>
      <c r="P23" s="1483">
        <f>((G23*(1-$P$2)+I23+J23+$P$3)*F23*$O$7)*$AB$11</f>
        <v>2.8132439999999996</v>
      </c>
      <c r="Q23" s="1481"/>
      <c r="R23" s="976">
        <v>0.68903999999999999</v>
      </c>
      <c r="S23" s="968">
        <f t="shared" si="6"/>
        <v>2.6102339999999997</v>
      </c>
      <c r="T23" s="1483">
        <f>P23+R23*$AB$11</f>
        <v>3.5022839999999995</v>
      </c>
      <c r="U23" s="1482"/>
      <c r="V23" s="1547">
        <v>1.2474000000000003</v>
      </c>
      <c r="W23" s="968">
        <f t="shared" si="7"/>
        <v>3.1685939999999997</v>
      </c>
      <c r="X23" s="1483">
        <f>P23+V23*$AB$11</f>
        <v>4.0606439999999999</v>
      </c>
      <c r="Y23" s="1482"/>
      <c r="Z23" s="1476">
        <f t="shared" si="5"/>
        <v>318.32099999999997</v>
      </c>
      <c r="AA23" s="978"/>
      <c r="AB23" s="928"/>
      <c r="AD23" s="1036"/>
    </row>
    <row r="24" spans="1:30" s="975" customFormat="1" ht="16.5" customHeight="1" thickBot="1">
      <c r="A24" s="1517"/>
      <c r="B24" s="1029"/>
      <c r="C24" s="1172">
        <v>678</v>
      </c>
      <c r="D24" s="971">
        <v>14</v>
      </c>
      <c r="E24" s="970">
        <v>2</v>
      </c>
      <c r="F24" s="969">
        <f t="shared" si="0"/>
        <v>0.60095999999999994</v>
      </c>
      <c r="G24" s="1475">
        <v>1</v>
      </c>
      <c r="H24" s="1474" t="str">
        <f t="shared" si="1"/>
        <v>142</v>
      </c>
      <c r="I24" s="1473">
        <v>3.5100000000000002</v>
      </c>
      <c r="J24" s="1472">
        <v>2.0499999999999998</v>
      </c>
      <c r="K24" s="1472">
        <v>2.4500000000000002</v>
      </c>
      <c r="L24" s="1472">
        <f t="shared" si="2"/>
        <v>5.5600000000000005</v>
      </c>
      <c r="M24" s="1472">
        <f t="shared" si="3"/>
        <v>5.9600000000000009</v>
      </c>
      <c r="N24" s="952"/>
      <c r="O24" s="1512">
        <f t="shared" si="4"/>
        <v>2.3798015999999995</v>
      </c>
      <c r="P24" s="1483">
        <f>((G24*(1-$P$2)+I24+J24+$P$3)*F24*$O$7)*$AB$11</f>
        <v>3.6117695999999997</v>
      </c>
      <c r="Q24" s="1481"/>
      <c r="R24" s="1516">
        <v>0.7128000000000001</v>
      </c>
      <c r="S24" s="951">
        <f t="shared" si="6"/>
        <v>3.0926015999999996</v>
      </c>
      <c r="T24" s="1487">
        <f>P24+R24*$AB$11</f>
        <v>4.3245696000000002</v>
      </c>
      <c r="U24" s="1470"/>
      <c r="V24" s="1544">
        <v>1.2474000000000003</v>
      </c>
      <c r="W24" s="951">
        <f t="shared" si="7"/>
        <v>3.6272015999999998</v>
      </c>
      <c r="X24" s="1487">
        <f>P24+V24*$AB$11</f>
        <v>4.8591695999999995</v>
      </c>
      <c r="Y24" s="1470"/>
      <c r="Z24" s="1464">
        <f t="shared" si="5"/>
        <v>407.45087999999998</v>
      </c>
      <c r="AA24" s="978"/>
      <c r="AB24" s="928"/>
      <c r="AD24" s="1036"/>
    </row>
    <row r="25" spans="1:30" s="975" customFormat="1" ht="16.5" customHeight="1">
      <c r="A25" s="1517"/>
      <c r="B25" s="1029"/>
      <c r="C25" s="1193">
        <v>678</v>
      </c>
      <c r="D25" s="991">
        <v>15</v>
      </c>
      <c r="E25" s="990">
        <v>1</v>
      </c>
      <c r="F25" s="989">
        <f t="shared" si="0"/>
        <v>0.35055999999999998</v>
      </c>
      <c r="G25" s="1475">
        <v>1</v>
      </c>
      <c r="H25" s="1474" t="str">
        <f t="shared" si="1"/>
        <v>151</v>
      </c>
      <c r="I25" s="1473">
        <v>3.5419999999999994</v>
      </c>
      <c r="J25" s="1472">
        <v>1.9</v>
      </c>
      <c r="K25" s="1472">
        <v>2.2999999999999998</v>
      </c>
      <c r="L25" s="1472">
        <f t="shared" si="2"/>
        <v>5.4419999999999993</v>
      </c>
      <c r="M25" s="1472">
        <f t="shared" si="3"/>
        <v>5.8419999999999987</v>
      </c>
      <c r="N25" s="952"/>
      <c r="O25" s="1503">
        <f t="shared" si="4"/>
        <v>1.3994355199999997</v>
      </c>
      <c r="P25" s="1521"/>
      <c r="Q25" s="1502"/>
      <c r="R25" s="976">
        <v>0.68903999999999999</v>
      </c>
      <c r="S25" s="968">
        <f t="shared" si="6"/>
        <v>2.0884755199999998</v>
      </c>
      <c r="T25" s="1483"/>
      <c r="U25" s="1502"/>
      <c r="V25" s="1547">
        <v>1.2474000000000003</v>
      </c>
      <c r="W25" s="968">
        <f t="shared" si="7"/>
        <v>2.6468355199999998</v>
      </c>
      <c r="X25" s="1483"/>
      <c r="Y25" s="1502"/>
      <c r="Z25" s="1500">
        <f t="shared" si="5"/>
        <v>237.67967999999999</v>
      </c>
      <c r="AA25" s="978"/>
      <c r="AB25" s="928"/>
      <c r="AD25" s="1036"/>
    </row>
    <row r="26" spans="1:30" s="975" customFormat="1" ht="16.5" customHeight="1">
      <c r="A26" s="1517"/>
      <c r="B26" s="1029"/>
      <c r="C26" s="1172">
        <v>678</v>
      </c>
      <c r="D26" s="971">
        <v>15</v>
      </c>
      <c r="E26" s="970">
        <v>1.2</v>
      </c>
      <c r="F26" s="969">
        <f t="shared" si="0"/>
        <v>0.41466239999999999</v>
      </c>
      <c r="G26" s="1475">
        <v>1</v>
      </c>
      <c r="H26" s="1474" t="str">
        <f t="shared" si="1"/>
        <v>151,2</v>
      </c>
      <c r="I26" s="1473">
        <v>3.58</v>
      </c>
      <c r="J26" s="1472">
        <v>1.9</v>
      </c>
      <c r="K26" s="1472">
        <v>2.2999999999999998</v>
      </c>
      <c r="L26" s="1472">
        <f t="shared" si="2"/>
        <v>5.48</v>
      </c>
      <c r="M26" s="1472">
        <f t="shared" si="3"/>
        <v>5.88</v>
      </c>
      <c r="N26" s="952"/>
      <c r="O26" s="1484">
        <f t="shared" si="4"/>
        <v>1.671089472</v>
      </c>
      <c r="P26" s="1483"/>
      <c r="Q26" s="1482"/>
      <c r="R26" s="976">
        <v>0.69</v>
      </c>
      <c r="S26" s="968">
        <f t="shared" si="6"/>
        <v>2.3610894719999997</v>
      </c>
      <c r="T26" s="1483"/>
      <c r="U26" s="1482"/>
      <c r="V26" s="1547">
        <v>1.25</v>
      </c>
      <c r="W26" s="968">
        <f t="shared" si="7"/>
        <v>2.9210894720000002</v>
      </c>
      <c r="X26" s="1483" t="s">
        <v>721</v>
      </c>
      <c r="Y26" s="1482"/>
      <c r="Z26" s="1476">
        <f t="shared" si="5"/>
        <v>281.14110719999996</v>
      </c>
      <c r="AA26" s="978"/>
      <c r="AB26" s="928"/>
      <c r="AD26" s="1036"/>
    </row>
    <row r="27" spans="1:30" s="975" customFormat="1" ht="16.5" customHeight="1">
      <c r="A27" s="1517"/>
      <c r="B27" s="1029"/>
      <c r="C27" s="1172">
        <v>678</v>
      </c>
      <c r="D27" s="971">
        <v>15</v>
      </c>
      <c r="E27" s="970">
        <v>1.5</v>
      </c>
      <c r="F27" s="969">
        <f t="shared" si="0"/>
        <v>0.50705999999999996</v>
      </c>
      <c r="G27" s="1475">
        <v>1</v>
      </c>
      <c r="H27" s="1474" t="str">
        <f t="shared" si="1"/>
        <v>151,5</v>
      </c>
      <c r="I27" s="1473">
        <v>3.6019999999999994</v>
      </c>
      <c r="J27" s="1472">
        <v>1.9</v>
      </c>
      <c r="K27" s="1472">
        <v>2.2999999999999998</v>
      </c>
      <c r="L27" s="1472">
        <f t="shared" si="2"/>
        <v>5.5019999999999989</v>
      </c>
      <c r="M27" s="1472">
        <f t="shared" si="3"/>
        <v>5.9019999999999992</v>
      </c>
      <c r="N27" s="952"/>
      <c r="O27" s="1484">
        <f t="shared" si="4"/>
        <v>2.0546071199999996</v>
      </c>
      <c r="P27" s="1483">
        <f>((G27*(1-$P$2)+I27+J27+$P$3)*F27*$O$7)*$AB$11</f>
        <v>3.0180211199999998</v>
      </c>
      <c r="Q27" s="1481"/>
      <c r="R27" s="976">
        <v>0.68903999999999999</v>
      </c>
      <c r="S27" s="968">
        <f t="shared" si="6"/>
        <v>2.7436471199999994</v>
      </c>
      <c r="T27" s="1483">
        <f>P27+R27*$AB$11</f>
        <v>3.7070611199999997</v>
      </c>
      <c r="U27" s="1482"/>
      <c r="V27" s="1547">
        <v>1.2474000000000003</v>
      </c>
      <c r="W27" s="968">
        <f t="shared" si="7"/>
        <v>3.3020071199999999</v>
      </c>
      <c r="X27" s="1483">
        <f>P27+V27*$AB$11</f>
        <v>4.2654211200000001</v>
      </c>
      <c r="Y27" s="1482"/>
      <c r="Z27" s="1476">
        <f t="shared" si="5"/>
        <v>343.78667999999999</v>
      </c>
      <c r="AA27" s="978"/>
      <c r="AB27" s="928"/>
      <c r="AD27" s="1036"/>
    </row>
    <row r="28" spans="1:30" s="975" customFormat="1" ht="16.5" customHeight="1" thickBot="1">
      <c r="A28" s="1517"/>
      <c r="B28" s="1029"/>
      <c r="C28" s="1158">
        <v>678</v>
      </c>
      <c r="D28" s="960">
        <v>15</v>
      </c>
      <c r="E28" s="959">
        <v>2</v>
      </c>
      <c r="F28" s="958">
        <f t="shared" si="0"/>
        <v>0.65103999999999995</v>
      </c>
      <c r="G28" s="1475">
        <v>1</v>
      </c>
      <c r="H28" s="1474" t="str">
        <f t="shared" si="1"/>
        <v>152</v>
      </c>
      <c r="I28" s="1473">
        <v>3.56</v>
      </c>
      <c r="J28" s="1472">
        <v>2.0499999999999998</v>
      </c>
      <c r="K28" s="1472">
        <v>2.4500000000000002</v>
      </c>
      <c r="L28" s="1472">
        <f t="shared" si="2"/>
        <v>5.6099999999999994</v>
      </c>
      <c r="M28" s="1472">
        <f t="shared" si="3"/>
        <v>6.01</v>
      </c>
      <c r="N28" s="952"/>
      <c r="O28" s="1512">
        <f t="shared" si="4"/>
        <v>2.6106703999999996</v>
      </c>
      <c r="P28" s="1487">
        <f>((G28*(1-$P$2)+I28+J28+$P$3)*F28*$O$7)*$AB$11</f>
        <v>3.9453023999999997</v>
      </c>
      <c r="Q28" s="1469"/>
      <c r="R28" s="1516">
        <v>0.7128000000000001</v>
      </c>
      <c r="S28" s="951">
        <f t="shared" si="6"/>
        <v>3.3234703999999997</v>
      </c>
      <c r="T28" s="1487">
        <f>P28+R28*$AB$11</f>
        <v>4.6581023999999998</v>
      </c>
      <c r="U28" s="1470"/>
      <c r="V28" s="1544">
        <v>1.2474000000000003</v>
      </c>
      <c r="W28" s="951">
        <f t="shared" si="7"/>
        <v>3.8580703999999999</v>
      </c>
      <c r="X28" s="1487">
        <f>P28+V28*$AB$11</f>
        <v>5.1927023999999999</v>
      </c>
      <c r="Y28" s="1470"/>
      <c r="Z28" s="1464">
        <f t="shared" si="5"/>
        <v>441.40511999999995</v>
      </c>
      <c r="AA28" s="978"/>
      <c r="AB28" s="928"/>
      <c r="AD28" s="1036"/>
    </row>
    <row r="29" spans="1:30" s="975" customFormat="1" ht="16.5" customHeight="1">
      <c r="A29" s="1517"/>
      <c r="B29" s="1029"/>
      <c r="C29" s="1172">
        <v>678</v>
      </c>
      <c r="D29" s="971">
        <v>16</v>
      </c>
      <c r="E29" s="970">
        <v>1</v>
      </c>
      <c r="F29" s="969">
        <f t="shared" si="0"/>
        <v>0.37559999999999999</v>
      </c>
      <c r="G29" s="1475">
        <v>1</v>
      </c>
      <c r="H29" s="1474" t="str">
        <f t="shared" si="1"/>
        <v>161</v>
      </c>
      <c r="I29" s="1473">
        <v>3.4619999999999997</v>
      </c>
      <c r="J29" s="1472">
        <v>1.9</v>
      </c>
      <c r="K29" s="1472">
        <v>2.2999999999999998</v>
      </c>
      <c r="L29" s="1472">
        <f t="shared" si="2"/>
        <v>5.3620000000000001</v>
      </c>
      <c r="M29" s="1472">
        <f t="shared" si="3"/>
        <v>5.7619999999999996</v>
      </c>
      <c r="N29" s="952"/>
      <c r="O29" s="1484">
        <f t="shared" si="4"/>
        <v>1.4693471999999999</v>
      </c>
      <c r="P29" s="1483"/>
      <c r="Q29" s="1482"/>
      <c r="R29" s="976">
        <v>0.68903999999999999</v>
      </c>
      <c r="S29" s="968">
        <f t="shared" si="6"/>
        <v>2.1583872</v>
      </c>
      <c r="T29" s="1483"/>
      <c r="U29" s="1482"/>
      <c r="V29" s="1547">
        <v>1.2474000000000003</v>
      </c>
      <c r="W29" s="968">
        <f t="shared" si="7"/>
        <v>2.7167472000000004</v>
      </c>
      <c r="X29" s="1483"/>
      <c r="Y29" s="1482"/>
      <c r="Z29" s="1476">
        <f t="shared" si="5"/>
        <v>254.6568</v>
      </c>
      <c r="AA29" s="978"/>
      <c r="AB29" s="928"/>
      <c r="AD29" s="1036"/>
    </row>
    <row r="30" spans="1:30" s="975" customFormat="1" ht="16.5" customHeight="1">
      <c r="A30" s="1517"/>
      <c r="B30" s="1029"/>
      <c r="C30" s="1172">
        <v>678</v>
      </c>
      <c r="D30" s="971">
        <v>16</v>
      </c>
      <c r="E30" s="970">
        <v>1.2</v>
      </c>
      <c r="F30" s="969">
        <f t="shared" si="0"/>
        <v>0.44471040000000006</v>
      </c>
      <c r="G30" s="1475">
        <v>1</v>
      </c>
      <c r="H30" s="1474" t="str">
        <f t="shared" si="1"/>
        <v>161,2</v>
      </c>
      <c r="I30" s="1473">
        <v>3.3099999999999996</v>
      </c>
      <c r="J30" s="1472">
        <v>1.9</v>
      </c>
      <c r="K30" s="1472">
        <v>2.2999999999999998</v>
      </c>
      <c r="L30" s="1472">
        <f t="shared" si="2"/>
        <v>5.2099999999999991</v>
      </c>
      <c r="M30" s="1472">
        <f t="shared" si="3"/>
        <v>5.6099999999999994</v>
      </c>
      <c r="N30" s="952"/>
      <c r="O30" s="1484">
        <f t="shared" si="4"/>
        <v>1.6721111040000001</v>
      </c>
      <c r="P30" s="1483"/>
      <c r="Q30" s="1482"/>
      <c r="R30" s="976">
        <v>0.68903999999999999</v>
      </c>
      <c r="S30" s="968">
        <f t="shared" si="6"/>
        <v>2.3611511040000002</v>
      </c>
      <c r="T30" s="1483"/>
      <c r="U30" s="1482"/>
      <c r="V30" s="1547">
        <v>1.2474000000000003</v>
      </c>
      <c r="W30" s="968">
        <f t="shared" si="7"/>
        <v>2.9195111040000006</v>
      </c>
      <c r="X30" s="1483"/>
      <c r="Y30" s="1482"/>
      <c r="Z30" s="1476">
        <f t="shared" si="5"/>
        <v>301.51365120000003</v>
      </c>
      <c r="AB30" s="928"/>
      <c r="AD30" s="1036"/>
    </row>
    <row r="31" spans="1:30" s="975" customFormat="1" ht="16.5" customHeight="1">
      <c r="A31" s="1517"/>
      <c r="B31" s="1029"/>
      <c r="C31" s="1172">
        <v>678</v>
      </c>
      <c r="D31" s="971">
        <v>16</v>
      </c>
      <c r="E31" s="970">
        <v>1.5</v>
      </c>
      <c r="F31" s="969">
        <f t="shared" si="0"/>
        <v>0.54461999999999999</v>
      </c>
      <c r="G31" s="1475">
        <v>1</v>
      </c>
      <c r="H31" s="1474" t="str">
        <f t="shared" si="1"/>
        <v>161,5</v>
      </c>
      <c r="I31" s="1473">
        <v>3.4119999999999995</v>
      </c>
      <c r="J31" s="1472">
        <v>1.9</v>
      </c>
      <c r="K31" s="1472">
        <v>2.2999999999999998</v>
      </c>
      <c r="L31" s="1472">
        <f t="shared" si="2"/>
        <v>5.3119999999999994</v>
      </c>
      <c r="M31" s="1472">
        <f t="shared" si="3"/>
        <v>5.7119999999999997</v>
      </c>
      <c r="N31" s="952"/>
      <c r="O31" s="1484">
        <f t="shared" si="4"/>
        <v>2.1033224399999995</v>
      </c>
      <c r="P31" s="1483">
        <f t="shared" ref="P31:P36" si="8">((G31*(1-$P$2)+I31+J31+$P$3)*F31*$O$7)*$AB$11</f>
        <v>3.1381004399999992</v>
      </c>
      <c r="Q31" s="1481">
        <f>((G31*(1-$Q$2)+I31+K31+$Q$3)*F31*$O$7)*$AB$11</f>
        <v>3.3559484399999993</v>
      </c>
      <c r="R31" s="976">
        <v>0.68903999999999999</v>
      </c>
      <c r="S31" s="968">
        <f t="shared" si="6"/>
        <v>2.7923624399999993</v>
      </c>
      <c r="T31" s="1483">
        <f>P31+R31*$AB$11</f>
        <v>3.8271404399999991</v>
      </c>
      <c r="U31" s="1482">
        <f>Q31+R31*$AB$11</f>
        <v>4.0449884399999991</v>
      </c>
      <c r="V31" s="1547">
        <v>1.2474000000000003</v>
      </c>
      <c r="W31" s="968">
        <f t="shared" si="7"/>
        <v>3.3507224399999997</v>
      </c>
      <c r="X31" s="1483">
        <f>P31+V31*$AB$11</f>
        <v>4.3855004399999995</v>
      </c>
      <c r="Y31" s="1482">
        <f>Q31+V31*$AB$11</f>
        <v>4.6033484399999995</v>
      </c>
      <c r="Z31" s="1476">
        <f t="shared" si="5"/>
        <v>369.25236000000001</v>
      </c>
      <c r="AA31" s="978"/>
      <c r="AB31" s="928"/>
      <c r="AD31" s="1036"/>
    </row>
    <row r="32" spans="1:30" s="975" customFormat="1" ht="16.5" customHeight="1" thickBot="1">
      <c r="A32" s="1566"/>
      <c r="B32" s="1565"/>
      <c r="C32" s="1158">
        <v>678</v>
      </c>
      <c r="D32" s="960">
        <v>16</v>
      </c>
      <c r="E32" s="959">
        <v>2</v>
      </c>
      <c r="F32" s="958">
        <f t="shared" si="0"/>
        <v>0.70111999999999997</v>
      </c>
      <c r="G32" s="1475">
        <v>1</v>
      </c>
      <c r="H32" s="1474" t="str">
        <f t="shared" si="1"/>
        <v>162</v>
      </c>
      <c r="I32" s="1473">
        <v>3.31</v>
      </c>
      <c r="J32" s="1472">
        <v>2.0499999999999998</v>
      </c>
      <c r="K32" s="1472">
        <v>2.4500000000000002</v>
      </c>
      <c r="L32" s="1472">
        <f t="shared" si="2"/>
        <v>5.3599999999999994</v>
      </c>
      <c r="M32" s="1472">
        <f t="shared" si="3"/>
        <v>5.76</v>
      </c>
      <c r="N32" s="952"/>
      <c r="O32" s="1512">
        <f t="shared" si="4"/>
        <v>2.6362111999999995</v>
      </c>
      <c r="P32" s="1487">
        <f t="shared" si="8"/>
        <v>4.0735071999999999</v>
      </c>
      <c r="Q32" s="1469">
        <f>((G32*(1-$Q$2)+I32+K32+$Q$3)*F32*$O$7)*$AB$11</f>
        <v>4.3539551999999997</v>
      </c>
      <c r="R32" s="1516">
        <v>0.7128000000000001</v>
      </c>
      <c r="S32" s="951">
        <f t="shared" si="6"/>
        <v>3.3490111999999996</v>
      </c>
      <c r="T32" s="1487">
        <f>P32+R32*$AB$11</f>
        <v>4.7863071999999995</v>
      </c>
      <c r="U32" s="1470">
        <f>Q32+R32*$AB$11</f>
        <v>5.0667551999999993</v>
      </c>
      <c r="V32" s="1544">
        <v>1.2474000000000003</v>
      </c>
      <c r="W32" s="951">
        <f t="shared" si="7"/>
        <v>3.8836111999999998</v>
      </c>
      <c r="X32" s="1487">
        <f>P32+V32*$AB$11</f>
        <v>5.3209072000000006</v>
      </c>
      <c r="Y32" s="1470">
        <f>Q32+V32*$AB$11</f>
        <v>5.6013552000000004</v>
      </c>
      <c r="Z32" s="1464">
        <f t="shared" si="5"/>
        <v>475.35935999999998</v>
      </c>
      <c r="AA32" s="978"/>
      <c r="AB32" s="928"/>
      <c r="AD32" s="1036"/>
    </row>
    <row r="33" spans="1:30" s="975" customFormat="1" ht="16.5" customHeight="1">
      <c r="A33" s="1645">
        <v>10</v>
      </c>
      <c r="B33" s="1664" t="s">
        <v>633</v>
      </c>
      <c r="C33" s="1172">
        <v>678</v>
      </c>
      <c r="D33" s="971">
        <v>17.2</v>
      </c>
      <c r="E33" s="970">
        <v>1.5</v>
      </c>
      <c r="F33" s="969">
        <f t="shared" si="0"/>
        <v>0.58969199999999988</v>
      </c>
      <c r="G33" s="1475">
        <v>1</v>
      </c>
      <c r="H33" s="1474" t="str">
        <f t="shared" si="1"/>
        <v>17,21,5</v>
      </c>
      <c r="I33" s="1473">
        <v>3.2119999999999997</v>
      </c>
      <c r="J33" s="1472">
        <v>1.9</v>
      </c>
      <c r="K33" s="1472">
        <v>2.2999999999999998</v>
      </c>
      <c r="L33" s="1472">
        <f t="shared" si="2"/>
        <v>5.1120000000000001</v>
      </c>
      <c r="M33" s="1472">
        <f t="shared" si="3"/>
        <v>5.5119999999999996</v>
      </c>
      <c r="N33" s="952"/>
      <c r="O33" s="1484">
        <f t="shared" si="4"/>
        <v>2.1594521039999997</v>
      </c>
      <c r="P33" s="1483">
        <f t="shared" si="8"/>
        <v>3.279866903999999</v>
      </c>
      <c r="Q33" s="1481">
        <f>((G33*(1-$Q$2)+I33+K33+$Q$3)*F33*$O$7)*$AB$11</f>
        <v>3.5157437039999992</v>
      </c>
      <c r="R33" s="976">
        <v>0.68903999999999999</v>
      </c>
      <c r="S33" s="968">
        <f t="shared" si="6"/>
        <v>2.8484921039999995</v>
      </c>
      <c r="T33" s="1483">
        <f>P33+R33*$AB$11</f>
        <v>3.9689069039999989</v>
      </c>
      <c r="U33" s="1482">
        <f>Q33+R33*$AB$11</f>
        <v>4.2047837039999996</v>
      </c>
      <c r="V33" s="1547">
        <v>1.2474000000000003</v>
      </c>
      <c r="W33" s="968">
        <f t="shared" si="7"/>
        <v>3.4068521039999999</v>
      </c>
      <c r="X33" s="1483">
        <f>P33+V33*$AB$11</f>
        <v>4.5272669039999993</v>
      </c>
      <c r="Y33" s="1482">
        <f>Q33+V33*$AB$11</f>
        <v>4.7631437039999991</v>
      </c>
      <c r="Z33" s="1476">
        <f t="shared" si="5"/>
        <v>399.81117599999993</v>
      </c>
      <c r="AA33" s="978"/>
      <c r="AB33" s="928"/>
      <c r="AD33" s="1036"/>
    </row>
    <row r="34" spans="1:30" s="975" customFormat="1" ht="16.5" customHeight="1">
      <c r="A34" s="1645"/>
      <c r="B34" s="1664"/>
      <c r="C34" s="1172">
        <v>678</v>
      </c>
      <c r="D34" s="971">
        <v>17.2</v>
      </c>
      <c r="E34" s="970">
        <v>1.6</v>
      </c>
      <c r="F34" s="969">
        <f t="shared" si="0"/>
        <v>0.62499840000000007</v>
      </c>
      <c r="G34" s="1488">
        <v>1</v>
      </c>
      <c r="H34" s="1472" t="str">
        <f t="shared" si="1"/>
        <v>17,21,6</v>
      </c>
      <c r="I34" s="1473">
        <v>3.2119999999999997</v>
      </c>
      <c r="J34" s="1472">
        <v>1.9</v>
      </c>
      <c r="K34" s="1472">
        <v>2.2999999999999998</v>
      </c>
      <c r="L34" s="1472">
        <f t="shared" si="2"/>
        <v>5.1120000000000001</v>
      </c>
      <c r="M34" s="1472">
        <f t="shared" si="3"/>
        <v>5.5119999999999996</v>
      </c>
      <c r="N34" s="952"/>
      <c r="O34" s="1484">
        <f t="shared" si="4"/>
        <v>2.2887441408</v>
      </c>
      <c r="P34" s="1483">
        <f t="shared" si="8"/>
        <v>3.4762411007999998</v>
      </c>
      <c r="Q34" s="1482"/>
      <c r="R34" s="976">
        <v>0.68903999999999999</v>
      </c>
      <c r="S34" s="968">
        <f t="shared" si="6"/>
        <v>2.9777841407999999</v>
      </c>
      <c r="T34" s="1483"/>
      <c r="U34" s="1482"/>
      <c r="V34" s="1547">
        <v>1.2474000000000003</v>
      </c>
      <c r="W34" s="968"/>
      <c r="X34" s="1483"/>
      <c r="Y34" s="1482"/>
      <c r="Z34" s="1476">
        <f t="shared" si="5"/>
        <v>423.74891520000006</v>
      </c>
      <c r="AA34" s="978"/>
      <c r="AB34" s="928"/>
      <c r="AD34" s="1036"/>
    </row>
    <row r="35" spans="1:30" s="975" customFormat="1" ht="16.5" customHeight="1">
      <c r="A35" s="1645"/>
      <c r="B35" s="1664"/>
      <c r="C35" s="1172">
        <v>678</v>
      </c>
      <c r="D35" s="971">
        <v>17.2</v>
      </c>
      <c r="E35" s="970">
        <v>2</v>
      </c>
      <c r="F35" s="969">
        <f t="shared" si="0"/>
        <v>0.761216</v>
      </c>
      <c r="G35" s="1475">
        <v>1</v>
      </c>
      <c r="H35" s="1474" t="str">
        <f t="shared" si="1"/>
        <v>17,22</v>
      </c>
      <c r="I35" s="1473">
        <v>2.9599999999999995</v>
      </c>
      <c r="J35" s="1472">
        <v>2.0499999999999998</v>
      </c>
      <c r="K35" s="1472">
        <v>2.4500000000000002</v>
      </c>
      <c r="L35" s="1472">
        <f t="shared" si="2"/>
        <v>5.01</v>
      </c>
      <c r="M35" s="1472">
        <f t="shared" si="3"/>
        <v>5.41</v>
      </c>
      <c r="N35" s="952"/>
      <c r="O35" s="1484">
        <f t="shared" si="4"/>
        <v>2.5957465599999994</v>
      </c>
      <c r="P35" s="1483">
        <f t="shared" si="8"/>
        <v>4.1562393599999989</v>
      </c>
      <c r="Q35" s="1481">
        <f>((G35*(1-$Q$2)+I35+K35+$Q$3)*F35*$O$7)*$AB$11</f>
        <v>4.4607257599999999</v>
      </c>
      <c r="R35" s="976">
        <v>0.7128000000000001</v>
      </c>
      <c r="S35" s="968">
        <f t="shared" si="6"/>
        <v>3.3085465599999995</v>
      </c>
      <c r="T35" s="1483">
        <f>P35+R35*$AB$11</f>
        <v>4.8690393599999986</v>
      </c>
      <c r="U35" s="1482">
        <f>Q35+R35*$AB$11</f>
        <v>5.1735257600000004</v>
      </c>
      <c r="V35" s="1547">
        <v>1.2474000000000003</v>
      </c>
      <c r="W35" s="968">
        <f t="shared" ref="W35:W67" si="9">O35+V35*$AB$11</f>
        <v>3.8431465599999997</v>
      </c>
      <c r="X35" s="1483">
        <f>P35+V35*$AB$11</f>
        <v>5.4036393599999997</v>
      </c>
      <c r="Y35" s="1482">
        <f>Q35+V35*$AB$11</f>
        <v>5.7081257599999997</v>
      </c>
      <c r="Z35" s="1476">
        <f t="shared" si="5"/>
        <v>516.10444800000005</v>
      </c>
      <c r="AA35" s="978"/>
      <c r="AB35" s="928"/>
      <c r="AD35" s="1036"/>
    </row>
    <row r="36" spans="1:30" s="975" customFormat="1" ht="16.5" customHeight="1" thickBot="1">
      <c r="A36" s="1646"/>
      <c r="B36" s="1665"/>
      <c r="C36" s="1158">
        <v>678</v>
      </c>
      <c r="D36" s="960">
        <v>17.2</v>
      </c>
      <c r="E36" s="959">
        <v>2.5</v>
      </c>
      <c r="F36" s="958">
        <f t="shared" si="0"/>
        <v>0.92022000000000004</v>
      </c>
      <c r="G36" s="1475">
        <v>1</v>
      </c>
      <c r="H36" s="1474" t="str">
        <f t="shared" si="1"/>
        <v>17,22,5</v>
      </c>
      <c r="I36" s="1473">
        <v>3.11</v>
      </c>
      <c r="J36" s="1472">
        <v>1.9</v>
      </c>
      <c r="K36" s="1472">
        <v>2.2999999999999998</v>
      </c>
      <c r="L36" s="1472">
        <f t="shared" si="2"/>
        <v>5.01</v>
      </c>
      <c r="M36" s="1472">
        <f t="shared" si="3"/>
        <v>5.41</v>
      </c>
      <c r="N36" s="952"/>
      <c r="O36" s="1512">
        <f t="shared" si="4"/>
        <v>3.2759831999999998</v>
      </c>
      <c r="P36" s="1487">
        <f t="shared" si="8"/>
        <v>5.0244011999999998</v>
      </c>
      <c r="Q36" s="1469">
        <f>((G36*(1-$Q$2)+I36+K36+$Q$3)*F36*$O$7)*$AB$11</f>
        <v>5.3924892</v>
      </c>
      <c r="R36" s="1516">
        <v>0.86</v>
      </c>
      <c r="S36" s="951">
        <f t="shared" si="6"/>
        <v>4.1359832000000001</v>
      </c>
      <c r="T36" s="1487">
        <f>P36+R36*$AB$11</f>
        <v>5.8844012000000001</v>
      </c>
      <c r="U36" s="1470">
        <f>Q36+R36*$AB$11</f>
        <v>6.2524892000000003</v>
      </c>
      <c r="V36" s="1544">
        <v>1.72</v>
      </c>
      <c r="W36" s="951">
        <f t="shared" si="9"/>
        <v>4.9959831999999995</v>
      </c>
      <c r="X36" s="1487">
        <f>P36+V36*$AB$11</f>
        <v>6.7444011999999995</v>
      </c>
      <c r="Y36" s="1470">
        <f>Q36+V36*$AB$11</f>
        <v>7.1124891999999997</v>
      </c>
      <c r="Z36" s="1464">
        <f t="shared" si="5"/>
        <v>623.90916000000004</v>
      </c>
      <c r="AA36" s="978"/>
      <c r="AB36" s="928"/>
      <c r="AD36" s="1036"/>
    </row>
    <row r="37" spans="1:30" s="975" customFormat="1" ht="16.5" customHeight="1">
      <c r="A37" s="1517"/>
      <c r="B37" s="1029"/>
      <c r="C37" s="1172">
        <v>678</v>
      </c>
      <c r="D37" s="971">
        <v>18</v>
      </c>
      <c r="E37" s="970">
        <v>1</v>
      </c>
      <c r="F37" s="969">
        <f t="shared" si="0"/>
        <v>0.42568</v>
      </c>
      <c r="G37" s="1475">
        <v>1</v>
      </c>
      <c r="H37" s="1474" t="str">
        <f t="shared" si="1"/>
        <v>181</v>
      </c>
      <c r="I37" s="1473">
        <v>3.3619999999999992</v>
      </c>
      <c r="J37" s="1472">
        <v>1.9</v>
      </c>
      <c r="K37" s="1472">
        <v>2.2999999999999998</v>
      </c>
      <c r="L37" s="1472">
        <f t="shared" si="2"/>
        <v>5.2619999999999987</v>
      </c>
      <c r="M37" s="1472">
        <f t="shared" si="3"/>
        <v>5.661999999999999</v>
      </c>
      <c r="N37" s="952"/>
      <c r="O37" s="1484">
        <f t="shared" si="4"/>
        <v>1.6226921599999997</v>
      </c>
      <c r="P37" s="1483"/>
      <c r="Q37" s="1482"/>
      <c r="R37" s="976">
        <v>0.68903999999999999</v>
      </c>
      <c r="S37" s="968">
        <f t="shared" si="6"/>
        <v>2.3117321599999996</v>
      </c>
      <c r="T37" s="1483"/>
      <c r="U37" s="1482"/>
      <c r="V37" s="1547">
        <v>1.2474000000000003</v>
      </c>
      <c r="W37" s="968">
        <f t="shared" si="9"/>
        <v>2.87009216</v>
      </c>
      <c r="X37" s="1483"/>
      <c r="Y37" s="1482"/>
      <c r="Z37" s="1476">
        <f t="shared" si="5"/>
        <v>288.61104</v>
      </c>
      <c r="AA37" s="978"/>
      <c r="AB37" s="928"/>
      <c r="AD37" s="1036"/>
    </row>
    <row r="38" spans="1:30" s="975" customFormat="1" ht="16.5" customHeight="1">
      <c r="A38" s="1517"/>
      <c r="B38" s="1029"/>
      <c r="C38" s="1172">
        <v>678</v>
      </c>
      <c r="D38" s="971">
        <v>18</v>
      </c>
      <c r="E38" s="970">
        <v>1.2</v>
      </c>
      <c r="F38" s="969">
        <f t="shared" si="0"/>
        <v>0.50480639999999999</v>
      </c>
      <c r="G38" s="1475">
        <v>1</v>
      </c>
      <c r="H38" s="1474" t="str">
        <f t="shared" si="1"/>
        <v>181,2</v>
      </c>
      <c r="I38" s="1473">
        <v>3.1099999999999994</v>
      </c>
      <c r="J38" s="1472">
        <v>1.9</v>
      </c>
      <c r="K38" s="1472">
        <v>2.2999999999999998</v>
      </c>
      <c r="L38" s="1472">
        <f t="shared" si="2"/>
        <v>5.01</v>
      </c>
      <c r="M38" s="1472">
        <f t="shared" si="3"/>
        <v>5.4099999999999993</v>
      </c>
      <c r="N38" s="952"/>
      <c r="O38" s="1484">
        <f t="shared" si="4"/>
        <v>1.7971107839999998</v>
      </c>
      <c r="P38" s="1483"/>
      <c r="Q38" s="1482"/>
      <c r="R38" s="976">
        <v>0.68903999999999999</v>
      </c>
      <c r="S38" s="968">
        <f t="shared" si="6"/>
        <v>2.4861507839999999</v>
      </c>
      <c r="T38" s="1483"/>
      <c r="U38" s="1482"/>
      <c r="V38" s="1547">
        <v>1.2474000000000003</v>
      </c>
      <c r="W38" s="968">
        <f t="shared" si="9"/>
        <v>3.0445107839999999</v>
      </c>
      <c r="X38" s="1483"/>
      <c r="Y38" s="1482"/>
      <c r="Z38" s="1476">
        <f t="shared" si="5"/>
        <v>342.25873919999998</v>
      </c>
      <c r="AA38" s="978"/>
      <c r="AB38" s="928"/>
      <c r="AD38" s="1036"/>
    </row>
    <row r="39" spans="1:30" s="975" customFormat="1" ht="16.5" customHeight="1">
      <c r="A39" s="1517"/>
      <c r="B39" s="1029"/>
      <c r="C39" s="1172">
        <v>678</v>
      </c>
      <c r="D39" s="971">
        <v>18</v>
      </c>
      <c r="E39" s="970">
        <v>1.5</v>
      </c>
      <c r="F39" s="969">
        <f t="shared" si="0"/>
        <v>0.61973999999999996</v>
      </c>
      <c r="G39" s="1475">
        <v>1</v>
      </c>
      <c r="H39" s="1474" t="str">
        <f t="shared" si="1"/>
        <v>181,5</v>
      </c>
      <c r="I39" s="1473">
        <v>3.3219999999999992</v>
      </c>
      <c r="J39" s="1472">
        <v>1.9</v>
      </c>
      <c r="K39" s="1472">
        <v>2.2999999999999998</v>
      </c>
      <c r="L39" s="1472">
        <f t="shared" si="2"/>
        <v>5.2219999999999995</v>
      </c>
      <c r="M39" s="1472">
        <f t="shared" si="3"/>
        <v>5.621999999999999</v>
      </c>
      <c r="N39" s="952"/>
      <c r="O39" s="1484">
        <f t="shared" si="4"/>
        <v>2.3376592799999996</v>
      </c>
      <c r="P39" s="1483">
        <f>((G39*(1-$P$2)+I39+J39+$P$3)*F39*$O$7)*$AB$11</f>
        <v>3.5151652799999988</v>
      </c>
      <c r="Q39" s="1481">
        <f>((G39*(1-$Q$2)+I39+K39+$Q$3)*F39*$O$7)*$AB$11</f>
        <v>3.7630612799999992</v>
      </c>
      <c r="R39" s="976">
        <v>0.68903999999999999</v>
      </c>
      <c r="S39" s="968">
        <f t="shared" si="6"/>
        <v>3.0266992799999994</v>
      </c>
      <c r="T39" s="1483">
        <f>P39+R39*$AB$11</f>
        <v>4.2042052799999992</v>
      </c>
      <c r="U39" s="1482">
        <f>Q39+R39*$AB$11</f>
        <v>4.4521012799999991</v>
      </c>
      <c r="V39" s="1547">
        <v>1.2474000000000003</v>
      </c>
      <c r="W39" s="968">
        <f t="shared" si="9"/>
        <v>3.5850592799999998</v>
      </c>
      <c r="X39" s="1483">
        <f>P39+V39*$AB$11</f>
        <v>4.7625652799999987</v>
      </c>
      <c r="Y39" s="1482">
        <f>Q39+V39*$AB$11</f>
        <v>5.0104612799999995</v>
      </c>
      <c r="Z39" s="1476">
        <f t="shared" si="5"/>
        <v>420.18371999999999</v>
      </c>
      <c r="AA39" s="978"/>
      <c r="AB39" s="928"/>
      <c r="AD39" s="1036"/>
    </row>
    <row r="40" spans="1:30" s="975" customFormat="1" ht="16.5" customHeight="1" thickBot="1">
      <c r="A40" s="1517"/>
      <c r="B40" s="1029"/>
      <c r="C40" s="1158">
        <v>678</v>
      </c>
      <c r="D40" s="960">
        <v>18</v>
      </c>
      <c r="E40" s="959">
        <v>2</v>
      </c>
      <c r="F40" s="958">
        <f t="shared" si="0"/>
        <v>0.80127999999999999</v>
      </c>
      <c r="G40" s="1475">
        <v>1</v>
      </c>
      <c r="H40" s="1474" t="str">
        <f t="shared" si="1"/>
        <v>182</v>
      </c>
      <c r="I40" s="1473">
        <v>2.9599999999999995</v>
      </c>
      <c r="J40" s="1472">
        <v>2.0499999999999998</v>
      </c>
      <c r="K40" s="1472">
        <v>2.4500000000000002</v>
      </c>
      <c r="L40" s="1472">
        <f t="shared" si="2"/>
        <v>5.01</v>
      </c>
      <c r="M40" s="1472">
        <f t="shared" si="3"/>
        <v>5.41</v>
      </c>
      <c r="N40" s="952"/>
      <c r="O40" s="1512">
        <f t="shared" si="4"/>
        <v>2.7323647999999996</v>
      </c>
      <c r="P40" s="1487">
        <f>((G40*(1-$P$2)+I40+J40+$P$3)*F40*$O$7)*$AB$11</f>
        <v>4.3749887999999988</v>
      </c>
      <c r="Q40" s="1469">
        <f>((G40*(1-$Q$2)+I40+K40+$Q$3)*F40*$O$7)*$AB$11</f>
        <v>4.6955007999999996</v>
      </c>
      <c r="R40" s="1516">
        <v>0.7128000000000001</v>
      </c>
      <c r="S40" s="951">
        <f t="shared" si="6"/>
        <v>3.4451647999999997</v>
      </c>
      <c r="T40" s="1487">
        <f>P40+R40*$AB$11</f>
        <v>5.0877887999999984</v>
      </c>
      <c r="U40" s="1470">
        <f>Q40+R40*$AB$11</f>
        <v>5.4083007999999992</v>
      </c>
      <c r="V40" s="1544">
        <v>1.2474000000000003</v>
      </c>
      <c r="W40" s="951">
        <f t="shared" si="9"/>
        <v>3.9797647999999999</v>
      </c>
      <c r="X40" s="1487">
        <f>P40+V40*$AB$11</f>
        <v>5.6223887999999995</v>
      </c>
      <c r="Y40" s="1470">
        <f>Q40+V40*$AB$11</f>
        <v>5.9429008000000003</v>
      </c>
      <c r="Z40" s="1464">
        <f t="shared" si="5"/>
        <v>543.26783999999998</v>
      </c>
      <c r="AA40" s="978"/>
      <c r="AB40" s="928"/>
      <c r="AD40" s="1036"/>
    </row>
    <row r="41" spans="1:30" s="975" customFormat="1" ht="16.5" customHeight="1">
      <c r="A41" s="1517"/>
      <c r="B41" s="1029"/>
      <c r="C41" s="1172">
        <v>678</v>
      </c>
      <c r="D41" s="971">
        <v>19</v>
      </c>
      <c r="E41" s="970">
        <v>1.2</v>
      </c>
      <c r="F41" s="969">
        <f t="shared" si="0"/>
        <v>0.53485439999999995</v>
      </c>
      <c r="G41" s="1475">
        <v>1</v>
      </c>
      <c r="H41" s="1474" t="str">
        <f t="shared" si="1"/>
        <v>191,2</v>
      </c>
      <c r="I41" s="1473">
        <v>3.1099999999999994</v>
      </c>
      <c r="J41" s="1472">
        <v>1.9</v>
      </c>
      <c r="K41" s="1472">
        <v>2.2999999999999998</v>
      </c>
      <c r="L41" s="1472">
        <f t="shared" si="2"/>
        <v>5.01</v>
      </c>
      <c r="M41" s="1472">
        <f t="shared" si="3"/>
        <v>5.4099999999999993</v>
      </c>
      <c r="N41" s="952"/>
      <c r="O41" s="1484">
        <f t="shared" si="4"/>
        <v>1.9040816639999996</v>
      </c>
      <c r="P41" s="1483"/>
      <c r="Q41" s="1482"/>
      <c r="R41" s="976">
        <v>0.68903999999999999</v>
      </c>
      <c r="S41" s="968">
        <f t="shared" si="6"/>
        <v>2.5931216639999994</v>
      </c>
      <c r="T41" s="1483"/>
      <c r="U41" s="1482"/>
      <c r="V41" s="1547">
        <v>1.2474000000000003</v>
      </c>
      <c r="W41" s="968">
        <f t="shared" si="9"/>
        <v>3.1514816639999998</v>
      </c>
      <c r="X41" s="1483"/>
      <c r="Y41" s="1482"/>
      <c r="Z41" s="1476">
        <f t="shared" si="5"/>
        <v>362.63128319999998</v>
      </c>
      <c r="AA41" s="978"/>
      <c r="AB41" s="928"/>
      <c r="AD41" s="1036"/>
    </row>
    <row r="42" spans="1:30" s="975" customFormat="1" ht="16.5" customHeight="1" thickBot="1">
      <c r="A42" s="1517"/>
      <c r="B42" s="1029"/>
      <c r="C42" s="1158">
        <v>678</v>
      </c>
      <c r="D42" s="960">
        <v>19</v>
      </c>
      <c r="E42" s="959">
        <v>1.5</v>
      </c>
      <c r="F42" s="958">
        <f t="shared" si="0"/>
        <v>0.6573</v>
      </c>
      <c r="G42" s="1475">
        <v>1</v>
      </c>
      <c r="H42" s="1474" t="str">
        <f t="shared" si="1"/>
        <v>191,5</v>
      </c>
      <c r="I42" s="1473">
        <v>3.2719999999999994</v>
      </c>
      <c r="J42" s="1472">
        <v>1.9</v>
      </c>
      <c r="K42" s="1472">
        <v>2.2999999999999998</v>
      </c>
      <c r="L42" s="1472">
        <f t="shared" si="2"/>
        <v>5.1719999999999988</v>
      </c>
      <c r="M42" s="1472">
        <f t="shared" si="3"/>
        <v>5.5719999999999992</v>
      </c>
      <c r="N42" s="952"/>
      <c r="O42" s="1512">
        <f t="shared" si="4"/>
        <v>2.4464705999999996</v>
      </c>
      <c r="P42" s="1487">
        <f>((G42*(1-$P$2)+I42+J42+$P$3)*F42*$O$7)*$AB$11</f>
        <v>3.6953405999999998</v>
      </c>
      <c r="Q42" s="1469">
        <f>((G42*(1-$Q$2)+I42+K42+$Q$3)*F42*$O$7)*$AB$11</f>
        <v>3.9582605999999996</v>
      </c>
      <c r="R42" s="1516">
        <v>0.68903999999999999</v>
      </c>
      <c r="S42" s="951">
        <f t="shared" si="6"/>
        <v>3.1355105999999995</v>
      </c>
      <c r="T42" s="1487">
        <f>P42+R42*$AB$11</f>
        <v>4.3843806000000001</v>
      </c>
      <c r="U42" s="1470">
        <f>Q42+R42*$AB$11</f>
        <v>4.6473005999999994</v>
      </c>
      <c r="V42" s="1544">
        <v>1.2474000000000003</v>
      </c>
      <c r="W42" s="951">
        <f t="shared" si="9"/>
        <v>3.6938705999999999</v>
      </c>
      <c r="X42" s="1487">
        <f>P42+V42*$AB$11</f>
        <v>4.9427406000000005</v>
      </c>
      <c r="Y42" s="1470">
        <f>Q42+V42*$AB$11</f>
        <v>5.2056605999999999</v>
      </c>
      <c r="Z42" s="1464">
        <f t="shared" si="5"/>
        <v>445.64940000000001</v>
      </c>
      <c r="AA42" s="978"/>
      <c r="AB42" s="928"/>
      <c r="AD42" s="1036"/>
    </row>
    <row r="43" spans="1:30" s="975" customFormat="1" ht="16.5" customHeight="1">
      <c r="A43" s="1517"/>
      <c r="B43" s="1029"/>
      <c r="C43" s="1172">
        <v>678</v>
      </c>
      <c r="D43" s="971">
        <v>20</v>
      </c>
      <c r="E43" s="970">
        <v>1</v>
      </c>
      <c r="F43" s="969">
        <f t="shared" si="0"/>
        <v>0.47576000000000002</v>
      </c>
      <c r="G43" s="1475">
        <v>1</v>
      </c>
      <c r="H43" s="1474" t="str">
        <f t="shared" si="1"/>
        <v>201</v>
      </c>
      <c r="I43" s="1473">
        <v>3.1819999999999995</v>
      </c>
      <c r="J43" s="1472">
        <v>1.9</v>
      </c>
      <c r="K43" s="1472">
        <v>2.2999999999999998</v>
      </c>
      <c r="L43" s="1472">
        <f t="shared" si="2"/>
        <v>5.081999999999999</v>
      </c>
      <c r="M43" s="1472">
        <f t="shared" si="3"/>
        <v>5.4819999999999993</v>
      </c>
      <c r="N43" s="952"/>
      <c r="O43" s="1484">
        <f t="shared" si="4"/>
        <v>1.72796032</v>
      </c>
      <c r="P43" s="1483"/>
      <c r="Q43" s="1482"/>
      <c r="R43" s="976">
        <v>0.68903999999999999</v>
      </c>
      <c r="S43" s="968">
        <f t="shared" si="6"/>
        <v>2.4170003200000001</v>
      </c>
      <c r="T43" s="1483"/>
      <c r="U43" s="1482"/>
      <c r="V43" s="1547">
        <v>1.2474000000000003</v>
      </c>
      <c r="W43" s="968">
        <f t="shared" si="9"/>
        <v>2.9753603200000001</v>
      </c>
      <c r="X43" s="1483"/>
      <c r="Y43" s="1482"/>
      <c r="Z43" s="1476">
        <f t="shared" si="5"/>
        <v>322.56528000000003</v>
      </c>
      <c r="AA43" s="978"/>
      <c r="AB43" s="928"/>
      <c r="AD43" s="1036"/>
    </row>
    <row r="44" spans="1:30" s="975" customFormat="1" ht="16.5" customHeight="1">
      <c r="A44" s="1517"/>
      <c r="B44" s="1029"/>
      <c r="C44" s="1172">
        <v>678</v>
      </c>
      <c r="D44" s="971">
        <v>20</v>
      </c>
      <c r="E44" s="970">
        <v>1.2</v>
      </c>
      <c r="F44" s="969">
        <f t="shared" si="0"/>
        <v>0.56490239999999992</v>
      </c>
      <c r="G44" s="1475">
        <v>1</v>
      </c>
      <c r="H44" s="1474" t="str">
        <f t="shared" si="1"/>
        <v>201,2</v>
      </c>
      <c r="I44" s="1473">
        <v>3.0599999999999996</v>
      </c>
      <c r="J44" s="1472">
        <v>1.9</v>
      </c>
      <c r="K44" s="1472">
        <v>2.2999999999999998</v>
      </c>
      <c r="L44" s="1472">
        <f t="shared" si="2"/>
        <v>4.9599999999999991</v>
      </c>
      <c r="M44" s="1472">
        <f t="shared" si="3"/>
        <v>5.3599999999999994</v>
      </c>
      <c r="N44" s="952"/>
      <c r="O44" s="1484">
        <f t="shared" si="4"/>
        <v>1.9828074239999995</v>
      </c>
      <c r="P44" s="1483"/>
      <c r="Q44" s="1482"/>
      <c r="R44" s="976">
        <v>0.68903999999999999</v>
      </c>
      <c r="S44" s="968">
        <f t="shared" si="6"/>
        <v>2.6718474239999996</v>
      </c>
      <c r="T44" s="1483"/>
      <c r="U44" s="1482"/>
      <c r="V44" s="1547">
        <v>1.2474000000000003</v>
      </c>
      <c r="W44" s="968">
        <f t="shared" si="9"/>
        <v>3.2302074239999996</v>
      </c>
      <c r="X44" s="1483"/>
      <c r="Y44" s="1482"/>
      <c r="Z44" s="1476">
        <f t="shared" si="5"/>
        <v>383.00382719999993</v>
      </c>
      <c r="AA44" s="978"/>
      <c r="AB44" s="928"/>
      <c r="AD44" s="1036"/>
    </row>
    <row r="45" spans="1:30" s="975" customFormat="1" ht="16.5" customHeight="1">
      <c r="A45" s="1517"/>
      <c r="B45" s="1029"/>
      <c r="C45" s="1172">
        <v>678</v>
      </c>
      <c r="D45" s="971">
        <v>20</v>
      </c>
      <c r="E45" s="970">
        <v>1.5</v>
      </c>
      <c r="F45" s="969">
        <f t="shared" si="0"/>
        <v>0.69486000000000003</v>
      </c>
      <c r="G45" s="1475">
        <v>1</v>
      </c>
      <c r="H45" s="1474" t="str">
        <f t="shared" si="1"/>
        <v>201,5</v>
      </c>
      <c r="I45" s="1473">
        <v>3.1419999999999995</v>
      </c>
      <c r="J45" s="1472">
        <v>1.9</v>
      </c>
      <c r="K45" s="1472">
        <v>2.2999999999999998</v>
      </c>
      <c r="L45" s="1472">
        <f t="shared" si="2"/>
        <v>5.0419999999999998</v>
      </c>
      <c r="M45" s="1472">
        <f t="shared" si="3"/>
        <v>5.4419999999999993</v>
      </c>
      <c r="N45" s="952"/>
      <c r="O45" s="1484">
        <f t="shared" si="4"/>
        <v>2.4959371199999998</v>
      </c>
      <c r="P45" s="1483">
        <f>((G45*(1-$P$2)+I45+J45+$P$3)*F45*$O$7)*$AB$11</f>
        <v>3.8161711199999995</v>
      </c>
      <c r="Q45" s="1481"/>
      <c r="R45" s="976">
        <v>0.68903999999999999</v>
      </c>
      <c r="S45" s="968">
        <f t="shared" si="6"/>
        <v>3.1849771199999997</v>
      </c>
      <c r="T45" s="1483">
        <f>P45+R45*$AB$11</f>
        <v>4.5052111199999993</v>
      </c>
      <c r="U45" s="1482"/>
      <c r="V45" s="1547">
        <v>1.2474000000000003</v>
      </c>
      <c r="W45" s="968">
        <f t="shared" si="9"/>
        <v>3.7433371200000001</v>
      </c>
      <c r="X45" s="1483">
        <f>P45+V45*$AB$11</f>
        <v>5.0635711199999998</v>
      </c>
      <c r="Y45" s="1482"/>
      <c r="Z45" s="1476">
        <f t="shared" si="5"/>
        <v>471.11508000000003</v>
      </c>
      <c r="AA45" s="978"/>
      <c r="AB45" s="928"/>
      <c r="AD45" s="1036"/>
    </row>
    <row r="46" spans="1:30" s="975" customFormat="1" ht="16.5" customHeight="1">
      <c r="A46" s="1517"/>
      <c r="B46" s="1029"/>
      <c r="C46" s="1172">
        <v>678</v>
      </c>
      <c r="D46" s="971">
        <v>20</v>
      </c>
      <c r="E46" s="970">
        <v>2</v>
      </c>
      <c r="F46" s="969">
        <f t="shared" si="0"/>
        <v>0.90144000000000002</v>
      </c>
      <c r="G46" s="1475">
        <v>1</v>
      </c>
      <c r="H46" s="1474" t="str">
        <f t="shared" si="1"/>
        <v>202</v>
      </c>
      <c r="I46" s="1473">
        <v>2.8619999999999997</v>
      </c>
      <c r="J46" s="1472">
        <v>2.0499999999999998</v>
      </c>
      <c r="K46" s="1472">
        <v>2.4500000000000002</v>
      </c>
      <c r="L46" s="1472">
        <f t="shared" si="2"/>
        <v>4.911999999999999</v>
      </c>
      <c r="M46" s="1472">
        <f t="shared" si="3"/>
        <v>5.3119999999999994</v>
      </c>
      <c r="N46" s="952"/>
      <c r="O46" s="1484">
        <f t="shared" si="4"/>
        <v>2.9855692799999995</v>
      </c>
      <c r="P46" s="1483">
        <f>((G46*(1-$P$2)+I46+J46+$P$3)*F46*$O$7)*$AB$11</f>
        <v>4.8335212799999994</v>
      </c>
      <c r="Q46" s="1481">
        <f>((G46*(1-$Q$2)+I46+K46+$Q$3)*F46*$O$7)*$AB$11</f>
        <v>5.1940972799999994</v>
      </c>
      <c r="R46" s="976">
        <v>0.7128000000000001</v>
      </c>
      <c r="S46" s="968">
        <f t="shared" si="6"/>
        <v>3.6983692799999996</v>
      </c>
      <c r="T46" s="1483">
        <f>P46+R46*$AB$11</f>
        <v>5.546321279999999</v>
      </c>
      <c r="U46" s="1482">
        <f>Q46+R46*$AB$11</f>
        <v>5.906897279999999</v>
      </c>
      <c r="V46" s="1547">
        <v>1.2474000000000003</v>
      </c>
      <c r="W46" s="968">
        <f t="shared" si="9"/>
        <v>4.2329692799999998</v>
      </c>
      <c r="X46" s="1483">
        <f>P46+V46*$AB$11</f>
        <v>6.0809212800000001</v>
      </c>
      <c r="Y46" s="1482">
        <f>Q46+V46*$AB$11</f>
        <v>6.4414972800000001</v>
      </c>
      <c r="Z46" s="1476">
        <f t="shared" si="5"/>
        <v>611.17632000000003</v>
      </c>
      <c r="AA46" s="978"/>
      <c r="AB46" s="928"/>
      <c r="AD46" s="1036"/>
    </row>
    <row r="47" spans="1:30" s="975" customFormat="1" ht="16.5" customHeight="1" thickBot="1">
      <c r="A47" s="1517"/>
      <c r="B47" s="1029"/>
      <c r="C47" s="1172">
        <v>678</v>
      </c>
      <c r="D47" s="971">
        <v>20</v>
      </c>
      <c r="E47" s="970">
        <v>2.5</v>
      </c>
      <c r="F47" s="969">
        <f t="shared" si="0"/>
        <v>1.0954999999999999</v>
      </c>
      <c r="G47" s="1475">
        <v>1</v>
      </c>
      <c r="H47" s="1474" t="str">
        <f t="shared" si="1"/>
        <v>202,5</v>
      </c>
      <c r="I47" s="1473">
        <v>2.9</v>
      </c>
      <c r="J47" s="1472">
        <v>1.9</v>
      </c>
      <c r="K47" s="1472">
        <v>2.2999999999999998</v>
      </c>
      <c r="L47" s="1472">
        <f t="shared" si="2"/>
        <v>4.8</v>
      </c>
      <c r="M47" s="1472">
        <f t="shared" si="3"/>
        <v>5.1999999999999993</v>
      </c>
      <c r="N47" s="952"/>
      <c r="O47" s="1484">
        <f t="shared" si="4"/>
        <v>3.6699249999999992</v>
      </c>
      <c r="P47" s="1483"/>
      <c r="Q47" s="1482"/>
      <c r="R47" s="976">
        <v>0.86</v>
      </c>
      <c r="S47" s="951">
        <f t="shared" si="6"/>
        <v>4.5299249999999995</v>
      </c>
      <c r="T47" s="1487"/>
      <c r="U47" s="1470"/>
      <c r="V47" s="1544">
        <v>1.72</v>
      </c>
      <c r="W47" s="951">
        <f t="shared" si="9"/>
        <v>5.389924999999999</v>
      </c>
      <c r="X47" s="1487"/>
      <c r="Y47" s="1482"/>
      <c r="Z47" s="1476">
        <f t="shared" si="5"/>
        <v>742.74899999999991</v>
      </c>
      <c r="AA47" s="978"/>
      <c r="AB47" s="928"/>
      <c r="AD47" s="1036"/>
    </row>
    <row r="48" spans="1:30" s="975" customFormat="1" ht="16.5" customHeight="1">
      <c r="A48" s="1642">
        <v>15</v>
      </c>
      <c r="B48" s="1666" t="s">
        <v>634</v>
      </c>
      <c r="C48" s="1193">
        <v>678</v>
      </c>
      <c r="D48" s="991">
        <v>21.3</v>
      </c>
      <c r="E48" s="990">
        <v>1.2</v>
      </c>
      <c r="F48" s="989">
        <f t="shared" si="0"/>
        <v>0.60396479999999997</v>
      </c>
      <c r="G48" s="1475">
        <v>1</v>
      </c>
      <c r="H48" s="1474" t="str">
        <f t="shared" si="1"/>
        <v>21,31,2</v>
      </c>
      <c r="I48" s="1473">
        <v>3.1819999999999999</v>
      </c>
      <c r="J48" s="1472">
        <v>1.9</v>
      </c>
      <c r="K48" s="1472">
        <v>2.2999999999999998</v>
      </c>
      <c r="L48" s="1472">
        <f t="shared" si="2"/>
        <v>5.0819999999999999</v>
      </c>
      <c r="M48" s="1472">
        <f t="shared" si="3"/>
        <v>5.4819999999999993</v>
      </c>
      <c r="N48" s="952"/>
      <c r="O48" s="1503">
        <f t="shared" si="4"/>
        <v>2.1936001535999998</v>
      </c>
      <c r="P48" s="1521"/>
      <c r="Q48" s="1502"/>
      <c r="R48" s="976">
        <v>0.69</v>
      </c>
      <c r="S48" s="968">
        <f t="shared" si="6"/>
        <v>2.8836001535999998</v>
      </c>
      <c r="T48" s="1483"/>
      <c r="U48" s="1482"/>
      <c r="V48" s="1547">
        <v>1.25</v>
      </c>
      <c r="W48" s="968">
        <f t="shared" si="9"/>
        <v>3.4436001535999998</v>
      </c>
      <c r="X48" s="1483"/>
      <c r="Y48" s="1502"/>
      <c r="Z48" s="1500">
        <f t="shared" si="5"/>
        <v>409.48813439999998</v>
      </c>
      <c r="AA48" s="978"/>
      <c r="AB48" s="928"/>
      <c r="AD48" s="1036"/>
    </row>
    <row r="49" spans="1:30" s="975" customFormat="1" ht="16.5" customHeight="1">
      <c r="A49" s="1645"/>
      <c r="B49" s="1667"/>
      <c r="C49" s="1172">
        <v>678</v>
      </c>
      <c r="D49" s="971">
        <v>21.3</v>
      </c>
      <c r="E49" s="970">
        <v>1.5</v>
      </c>
      <c r="F49" s="969">
        <f t="shared" si="0"/>
        <v>0.74368800000000002</v>
      </c>
      <c r="G49" s="1475">
        <v>1</v>
      </c>
      <c r="H49" s="1474" t="str">
        <f t="shared" si="1"/>
        <v>21,31,5</v>
      </c>
      <c r="I49" s="1473">
        <v>3.0919999999999996</v>
      </c>
      <c r="J49" s="1472">
        <v>1.9</v>
      </c>
      <c r="K49" s="1472">
        <v>2.2999999999999998</v>
      </c>
      <c r="L49" s="1472">
        <f t="shared" si="2"/>
        <v>4.9919999999999991</v>
      </c>
      <c r="M49" s="1472">
        <f t="shared" si="3"/>
        <v>5.3919999999999995</v>
      </c>
      <c r="N49" s="952"/>
      <c r="O49" s="1484">
        <f t="shared" si="4"/>
        <v>2.6341428959999997</v>
      </c>
      <c r="P49" s="1483">
        <f t="shared" ref="P49:P54" si="10">((G49*(1-$P$2)+I49+J49+$P$3)*F49*$O$7)*$AB$11</f>
        <v>4.0471500960000002</v>
      </c>
      <c r="Q49" s="1481"/>
      <c r="R49" s="976">
        <v>0.68903999999999999</v>
      </c>
      <c r="S49" s="968">
        <f t="shared" si="6"/>
        <v>3.3231828959999996</v>
      </c>
      <c r="T49" s="1483">
        <f t="shared" ref="T49:T54" si="11">P49+R49*$AB$11</f>
        <v>4.7361900960000005</v>
      </c>
      <c r="U49" s="1482"/>
      <c r="V49" s="1547">
        <v>1.2474000000000003</v>
      </c>
      <c r="W49" s="968">
        <f t="shared" si="9"/>
        <v>3.881542896</v>
      </c>
      <c r="X49" s="1483">
        <f t="shared" ref="X49:X54" si="12">P49+V49*$AB$11</f>
        <v>5.294550096</v>
      </c>
      <c r="Y49" s="1482"/>
      <c r="Z49" s="1476">
        <f t="shared" si="5"/>
        <v>504.22046399999999</v>
      </c>
      <c r="AA49" s="978"/>
      <c r="AB49" s="928"/>
      <c r="AD49" s="1036"/>
    </row>
    <row r="50" spans="1:30" s="975" customFormat="1" ht="16.5" customHeight="1">
      <c r="A50" s="1645"/>
      <c r="B50" s="1667"/>
      <c r="C50" s="1172">
        <v>678</v>
      </c>
      <c r="D50" s="971">
        <v>21.3</v>
      </c>
      <c r="E50" s="970">
        <v>1.6</v>
      </c>
      <c r="F50" s="969">
        <f t="shared" si="0"/>
        <v>0.78926079999999998</v>
      </c>
      <c r="G50" s="1488">
        <v>1</v>
      </c>
      <c r="H50" s="1472" t="str">
        <f t="shared" si="1"/>
        <v>21,31,6</v>
      </c>
      <c r="I50" s="1473">
        <v>3.0919999999999996</v>
      </c>
      <c r="J50" s="1472">
        <v>1.9</v>
      </c>
      <c r="K50" s="1472">
        <v>2.2999999999999998</v>
      </c>
      <c r="L50" s="1472">
        <f t="shared" si="2"/>
        <v>4.9919999999999991</v>
      </c>
      <c r="M50" s="1472">
        <f t="shared" si="3"/>
        <v>5.3919999999999995</v>
      </c>
      <c r="N50" s="952"/>
      <c r="O50" s="1484">
        <f t="shared" si="4"/>
        <v>2.7955617535999999</v>
      </c>
      <c r="P50" s="1483">
        <f t="shared" si="10"/>
        <v>4.2951572736000001</v>
      </c>
      <c r="Q50" s="1482"/>
      <c r="R50" s="976">
        <v>0.68903999999999999</v>
      </c>
      <c r="S50" s="968">
        <f t="shared" si="6"/>
        <v>3.4846017535999998</v>
      </c>
      <c r="T50" s="1483">
        <f t="shared" si="11"/>
        <v>4.9841972736000004</v>
      </c>
      <c r="U50" s="1482"/>
      <c r="V50" s="1547">
        <v>1.2474000000000003</v>
      </c>
      <c r="W50" s="968">
        <f t="shared" si="9"/>
        <v>4.0429617536000002</v>
      </c>
      <c r="X50" s="1483">
        <f t="shared" si="12"/>
        <v>5.5425572735999999</v>
      </c>
      <c r="Y50" s="1482"/>
      <c r="Z50" s="1476">
        <f t="shared" si="5"/>
        <v>535.1188224</v>
      </c>
      <c r="AA50" s="978"/>
      <c r="AB50" s="928"/>
      <c r="AD50" s="1036"/>
    </row>
    <row r="51" spans="1:30" s="975" customFormat="1" ht="16.5" customHeight="1">
      <c r="A51" s="1645"/>
      <c r="B51" s="1667"/>
      <c r="C51" s="1172">
        <v>678</v>
      </c>
      <c r="D51" s="971">
        <v>21.3</v>
      </c>
      <c r="E51" s="970">
        <v>2</v>
      </c>
      <c r="F51" s="969">
        <f t="shared" si="0"/>
        <v>0.96654400000000007</v>
      </c>
      <c r="G51" s="1475">
        <v>1</v>
      </c>
      <c r="H51" s="1474" t="str">
        <f t="shared" si="1"/>
        <v>21,32</v>
      </c>
      <c r="I51" s="1473">
        <v>2.7619999999999996</v>
      </c>
      <c r="J51" s="1472">
        <v>2.0499999999999998</v>
      </c>
      <c r="K51" s="1472">
        <v>2.4500000000000002</v>
      </c>
      <c r="L51" s="1472">
        <f t="shared" si="2"/>
        <v>4.8119999999999994</v>
      </c>
      <c r="M51" s="1472">
        <f t="shared" si="3"/>
        <v>5.2119999999999997</v>
      </c>
      <c r="N51" s="952"/>
      <c r="O51" s="1484">
        <f t="shared" si="4"/>
        <v>3.104539328</v>
      </c>
      <c r="P51" s="1483">
        <f t="shared" si="10"/>
        <v>5.0859545280000003</v>
      </c>
      <c r="Q51" s="1481">
        <f>((G51*(1-$Q$2)+I51+K51+$Q$3)*F51*$O$7)*$AB$11</f>
        <v>5.4725721280000004</v>
      </c>
      <c r="R51" s="976">
        <v>0.7365600000000001</v>
      </c>
      <c r="S51" s="968">
        <f t="shared" si="6"/>
        <v>3.8410993280000003</v>
      </c>
      <c r="T51" s="1483">
        <f t="shared" si="11"/>
        <v>5.8225145280000001</v>
      </c>
      <c r="U51" s="1482">
        <f>Q51+R51*$AB$11</f>
        <v>6.2091321280000003</v>
      </c>
      <c r="V51" s="1547">
        <v>1.2474000000000003</v>
      </c>
      <c r="W51" s="968">
        <f t="shared" si="9"/>
        <v>4.3519393280000003</v>
      </c>
      <c r="X51" s="1483">
        <f t="shared" si="12"/>
        <v>6.333354528000001</v>
      </c>
      <c r="Y51" s="1482">
        <f>Q51+V51*$AB$11</f>
        <v>6.7199721280000002</v>
      </c>
      <c r="Z51" s="1476">
        <f t="shared" si="5"/>
        <v>655.31683200000009</v>
      </c>
      <c r="AA51" s="978"/>
      <c r="AB51" s="928"/>
      <c r="AD51" s="1036"/>
    </row>
    <row r="52" spans="1:30" s="975" customFormat="1" ht="16.5" customHeight="1">
      <c r="A52" s="1645"/>
      <c r="B52" s="1667"/>
      <c r="C52" s="1172">
        <v>678</v>
      </c>
      <c r="D52" s="971">
        <v>21.3</v>
      </c>
      <c r="E52" s="970">
        <v>2.5</v>
      </c>
      <c r="F52" s="969">
        <f t="shared" si="0"/>
        <v>1.1768799999999999</v>
      </c>
      <c r="G52" s="1475">
        <v>1</v>
      </c>
      <c r="H52" s="1474" t="str">
        <f t="shared" si="1"/>
        <v>21,32,5</v>
      </c>
      <c r="I52" s="1473">
        <v>2.8499999999999996</v>
      </c>
      <c r="J52" s="1472">
        <v>1.9</v>
      </c>
      <c r="K52" s="1472">
        <v>2.2999999999999998</v>
      </c>
      <c r="L52" s="1472">
        <f t="shared" si="2"/>
        <v>4.75</v>
      </c>
      <c r="M52" s="1472">
        <f t="shared" si="3"/>
        <v>5.1499999999999995</v>
      </c>
      <c r="N52" s="952"/>
      <c r="O52" s="1484">
        <f t="shared" si="4"/>
        <v>3.8837039999999994</v>
      </c>
      <c r="P52" s="1483">
        <f t="shared" si="10"/>
        <v>6.119775999999999</v>
      </c>
      <c r="Q52" s="1481"/>
      <c r="R52" s="976">
        <v>0.85536000000000012</v>
      </c>
      <c r="S52" s="968">
        <f t="shared" si="6"/>
        <v>4.7390639999999991</v>
      </c>
      <c r="T52" s="1483">
        <f t="shared" si="11"/>
        <v>6.9751359999999991</v>
      </c>
      <c r="U52" s="1482"/>
      <c r="V52" s="1547">
        <v>1.7226000000000001</v>
      </c>
      <c r="W52" s="968">
        <f t="shared" si="9"/>
        <v>5.6063039999999997</v>
      </c>
      <c r="X52" s="1483">
        <f t="shared" si="12"/>
        <v>7.8423759999999989</v>
      </c>
      <c r="Y52" s="1482"/>
      <c r="Z52" s="1476">
        <f t="shared" si="5"/>
        <v>797.92463999999995</v>
      </c>
      <c r="AA52" s="977"/>
      <c r="AB52" s="928"/>
      <c r="AD52" s="1036"/>
    </row>
    <row r="53" spans="1:30" s="975" customFormat="1" ht="16.5" customHeight="1">
      <c r="A53" s="1645"/>
      <c r="B53" s="1667"/>
      <c r="C53" s="1172">
        <v>678</v>
      </c>
      <c r="D53" s="971">
        <v>21.3</v>
      </c>
      <c r="E53" s="970">
        <v>2.6</v>
      </c>
      <c r="F53" s="969">
        <f t="shared" si="0"/>
        <v>1.2174448</v>
      </c>
      <c r="G53" s="1488">
        <v>1</v>
      </c>
      <c r="H53" s="1472" t="str">
        <f t="shared" si="1"/>
        <v>21,32,6</v>
      </c>
      <c r="I53" s="1473">
        <v>2.8319999999999994</v>
      </c>
      <c r="J53" s="1472">
        <v>1.9</v>
      </c>
      <c r="K53" s="1472">
        <v>2.2999999999999998</v>
      </c>
      <c r="L53" s="1472">
        <f t="shared" si="2"/>
        <v>4.7319999999999993</v>
      </c>
      <c r="M53" s="1472">
        <f t="shared" si="3"/>
        <v>5.1319999999999997</v>
      </c>
      <c r="N53" s="952"/>
      <c r="O53" s="1484">
        <f t="shared" si="4"/>
        <v>3.9956538335999991</v>
      </c>
      <c r="P53" s="1483">
        <f t="shared" si="10"/>
        <v>6.3087989535999984</v>
      </c>
      <c r="Q53" s="1482"/>
      <c r="R53" s="976">
        <v>0.85536000000000012</v>
      </c>
      <c r="S53" s="968">
        <f t="shared" si="6"/>
        <v>4.8510138335999997</v>
      </c>
      <c r="T53" s="1483">
        <f t="shared" si="11"/>
        <v>7.1641589535999985</v>
      </c>
      <c r="U53" s="1482"/>
      <c r="V53" s="1547">
        <v>1.7226000000000001</v>
      </c>
      <c r="W53" s="968">
        <f t="shared" si="9"/>
        <v>5.7182538335999995</v>
      </c>
      <c r="X53" s="1483">
        <f t="shared" si="12"/>
        <v>8.0313989535999983</v>
      </c>
      <c r="Y53" s="1482"/>
      <c r="Z53" s="1476">
        <f t="shared" si="5"/>
        <v>825.42757440000003</v>
      </c>
      <c r="AA53" s="977"/>
      <c r="AB53" s="928"/>
      <c r="AD53" s="1036"/>
    </row>
    <row r="54" spans="1:30" s="975" customFormat="1" ht="16.5" customHeight="1" thickBot="1">
      <c r="A54" s="1646"/>
      <c r="B54" s="1668"/>
      <c r="C54" s="1158">
        <v>678</v>
      </c>
      <c r="D54" s="960">
        <v>21.3</v>
      </c>
      <c r="E54" s="959">
        <v>3</v>
      </c>
      <c r="F54" s="958">
        <f t="shared" si="0"/>
        <v>1.3746960000000001</v>
      </c>
      <c r="G54" s="1475">
        <v>1</v>
      </c>
      <c r="H54" s="1474" t="str">
        <f t="shared" si="1"/>
        <v>21,33</v>
      </c>
      <c r="I54" s="1473">
        <v>2.9649999999999994</v>
      </c>
      <c r="J54" s="1472">
        <v>1.9</v>
      </c>
      <c r="K54" s="1472">
        <v>2.2999999999999998</v>
      </c>
      <c r="L54" s="1472">
        <f t="shared" si="2"/>
        <v>4.8649999999999993</v>
      </c>
      <c r="M54" s="1472">
        <f t="shared" si="3"/>
        <v>5.2649999999999988</v>
      </c>
      <c r="N54" s="952"/>
      <c r="O54" s="1484">
        <f t="shared" si="4"/>
        <v>4.6945868399999995</v>
      </c>
      <c r="P54" s="1483">
        <f t="shared" si="10"/>
        <v>7.3065092400000005</v>
      </c>
      <c r="Q54" s="1481"/>
      <c r="R54" s="976">
        <v>0.90288000000000013</v>
      </c>
      <c r="S54" s="968">
        <f t="shared" si="6"/>
        <v>5.5974668399999992</v>
      </c>
      <c r="T54" s="1483">
        <f t="shared" si="11"/>
        <v>8.2093892400000001</v>
      </c>
      <c r="U54" s="1482"/>
      <c r="V54" s="1547">
        <v>1.7938800000000001</v>
      </c>
      <c r="W54" s="968">
        <f t="shared" si="9"/>
        <v>6.4884668399999992</v>
      </c>
      <c r="X54" s="1483">
        <f t="shared" si="12"/>
        <v>9.1003892400000002</v>
      </c>
      <c r="Y54" s="1482"/>
      <c r="Z54" s="1476">
        <f t="shared" si="5"/>
        <v>932.04388800000015</v>
      </c>
      <c r="AA54" s="978"/>
      <c r="AB54" s="928"/>
      <c r="AD54" s="1036"/>
    </row>
    <row r="55" spans="1:30" s="975" customFormat="1" ht="16.5" customHeight="1">
      <c r="A55" s="1517"/>
      <c r="B55" s="1029"/>
      <c r="C55" s="1172">
        <v>678</v>
      </c>
      <c r="D55" s="991">
        <v>22</v>
      </c>
      <c r="E55" s="990">
        <v>1</v>
      </c>
      <c r="F55" s="989">
        <f t="shared" si="0"/>
        <v>0.52583999999999997</v>
      </c>
      <c r="G55" s="1475">
        <v>1</v>
      </c>
      <c r="H55" s="1474" t="str">
        <f t="shared" si="1"/>
        <v>221</v>
      </c>
      <c r="I55" s="1473">
        <v>3.2119999999999997</v>
      </c>
      <c r="J55" s="1472">
        <v>1.9</v>
      </c>
      <c r="K55" s="1472">
        <v>2.2999999999999998</v>
      </c>
      <c r="L55" s="1472">
        <f t="shared" si="2"/>
        <v>5.1120000000000001</v>
      </c>
      <c r="M55" s="1472">
        <f t="shared" si="3"/>
        <v>5.5119999999999996</v>
      </c>
      <c r="N55" s="952"/>
      <c r="O55" s="1503">
        <f t="shared" si="4"/>
        <v>1.9256260799999998</v>
      </c>
      <c r="P55" s="1521"/>
      <c r="Q55" s="1502"/>
      <c r="R55" s="1523">
        <v>0.68903999999999999</v>
      </c>
      <c r="S55" s="988">
        <f t="shared" si="6"/>
        <v>2.6146660799999997</v>
      </c>
      <c r="T55" s="1521"/>
      <c r="U55" s="1502"/>
      <c r="V55" s="1551">
        <v>1.2474000000000003</v>
      </c>
      <c r="W55" s="988">
        <f t="shared" si="9"/>
        <v>3.1730260800000001</v>
      </c>
      <c r="X55" s="1521"/>
      <c r="Y55" s="1502"/>
      <c r="Z55" s="1500">
        <f t="shared" si="5"/>
        <v>356.51952</v>
      </c>
      <c r="AA55" s="978"/>
      <c r="AB55" s="928"/>
      <c r="AD55" s="1036"/>
    </row>
    <row r="56" spans="1:30" s="975" customFormat="1" ht="16.5" customHeight="1">
      <c r="A56" s="1517"/>
      <c r="B56" s="1029"/>
      <c r="C56" s="1172">
        <v>678</v>
      </c>
      <c r="D56" s="971">
        <v>22</v>
      </c>
      <c r="E56" s="970">
        <v>1.2</v>
      </c>
      <c r="F56" s="969">
        <f t="shared" si="0"/>
        <v>0.62499840000000007</v>
      </c>
      <c r="G56" s="1475">
        <v>1</v>
      </c>
      <c r="H56" s="1474" t="str">
        <f t="shared" si="1"/>
        <v>221,2</v>
      </c>
      <c r="I56" s="1473">
        <v>3.0099999999999993</v>
      </c>
      <c r="J56" s="1472">
        <v>1.9</v>
      </c>
      <c r="K56" s="1472">
        <v>2.2999999999999998</v>
      </c>
      <c r="L56" s="1472">
        <f t="shared" si="2"/>
        <v>4.9099999999999993</v>
      </c>
      <c r="M56" s="1472">
        <f t="shared" si="3"/>
        <v>5.3099999999999987</v>
      </c>
      <c r="N56" s="952"/>
      <c r="O56" s="1484">
        <f t="shared" si="4"/>
        <v>2.1624944639999995</v>
      </c>
      <c r="P56" s="1483"/>
      <c r="Q56" s="1482"/>
      <c r="R56" s="976">
        <v>0.68903999999999999</v>
      </c>
      <c r="S56" s="968">
        <f t="shared" si="6"/>
        <v>2.8515344639999993</v>
      </c>
      <c r="T56" s="1483"/>
      <c r="U56" s="1482"/>
      <c r="V56" s="1547">
        <v>1.2474000000000003</v>
      </c>
      <c r="W56" s="968">
        <f t="shared" si="9"/>
        <v>3.4098944639999997</v>
      </c>
      <c r="X56" s="1483"/>
      <c r="Y56" s="1482"/>
      <c r="Z56" s="1476">
        <f t="shared" si="5"/>
        <v>423.74891520000006</v>
      </c>
      <c r="AA56" s="978"/>
      <c r="AB56" s="928"/>
      <c r="AD56" s="1036"/>
    </row>
    <row r="57" spans="1:30" s="975" customFormat="1" ht="16.5" customHeight="1">
      <c r="A57" s="1517"/>
      <c r="B57" s="1029"/>
      <c r="C57" s="1172">
        <v>678</v>
      </c>
      <c r="D57" s="971">
        <v>22</v>
      </c>
      <c r="E57" s="970">
        <v>1.5</v>
      </c>
      <c r="F57" s="969">
        <f t="shared" si="0"/>
        <v>0.76998</v>
      </c>
      <c r="G57" s="1475">
        <v>1</v>
      </c>
      <c r="H57" s="1474" t="str">
        <f t="shared" si="1"/>
        <v>221,5</v>
      </c>
      <c r="I57" s="1473">
        <v>3.1819999999999995</v>
      </c>
      <c r="J57" s="1472">
        <v>1.9</v>
      </c>
      <c r="K57" s="1472">
        <v>2.2999999999999998</v>
      </c>
      <c r="L57" s="1472">
        <f t="shared" si="2"/>
        <v>5.081999999999999</v>
      </c>
      <c r="M57" s="1472">
        <f t="shared" si="3"/>
        <v>5.4819999999999993</v>
      </c>
      <c r="N57" s="952"/>
      <c r="O57" s="1484">
        <f t="shared" si="4"/>
        <v>2.7965673599999996</v>
      </c>
      <c r="P57" s="1483">
        <f>((G57*(1-$P$2)+I57+J57+$P$3)*F57*$O$7)*$AB$11</f>
        <v>4.2595293600000002</v>
      </c>
      <c r="Q57" s="1481">
        <f>((G57*(1-$Q$2)+I57+K57+$Q$3)*F57*$O$7)*$AB$11</f>
        <v>4.5675213599999998</v>
      </c>
      <c r="R57" s="976">
        <v>0.68903999999999999</v>
      </c>
      <c r="S57" s="968">
        <f t="shared" si="6"/>
        <v>3.4856073599999995</v>
      </c>
      <c r="T57" s="1483">
        <f>P57+R57*$AB$11</f>
        <v>4.9485693600000005</v>
      </c>
      <c r="U57" s="1482">
        <f>Q57+R57*$AB$11</f>
        <v>5.2565613600000001</v>
      </c>
      <c r="V57" s="1547">
        <v>1.2474000000000003</v>
      </c>
      <c r="W57" s="968">
        <f t="shared" si="9"/>
        <v>4.0439673599999999</v>
      </c>
      <c r="X57" s="1483">
        <f>P57+V57*$AB$11</f>
        <v>5.5069293600000009</v>
      </c>
      <c r="Y57" s="1482">
        <f>Q57+V57*$AB$11</f>
        <v>5.8149213599999996</v>
      </c>
      <c r="Z57" s="1476">
        <f t="shared" si="5"/>
        <v>522.04643999999996</v>
      </c>
      <c r="AA57" s="978"/>
      <c r="AB57" s="928"/>
      <c r="AD57" s="1036"/>
    </row>
    <row r="58" spans="1:30" s="975" customFormat="1" ht="16.5" customHeight="1" thickBot="1">
      <c r="A58" s="1517"/>
      <c r="B58" s="1029"/>
      <c r="C58" s="1158">
        <v>678</v>
      </c>
      <c r="D58" s="960">
        <v>22</v>
      </c>
      <c r="E58" s="959">
        <v>2</v>
      </c>
      <c r="F58" s="958">
        <f t="shared" si="0"/>
        <v>1.0016</v>
      </c>
      <c r="G58" s="1475">
        <v>1</v>
      </c>
      <c r="H58" s="1474" t="str">
        <f t="shared" si="1"/>
        <v>222</v>
      </c>
      <c r="I58" s="1473">
        <v>2.8319999999999994</v>
      </c>
      <c r="J58" s="1472">
        <v>2.0499999999999998</v>
      </c>
      <c r="K58" s="1472">
        <v>2.4500000000000002</v>
      </c>
      <c r="L58" s="1472">
        <f t="shared" si="2"/>
        <v>4.8819999999999997</v>
      </c>
      <c r="M58" s="1472">
        <f t="shared" si="3"/>
        <v>5.282</v>
      </c>
      <c r="N58" s="952"/>
      <c r="O58" s="1512">
        <f t="shared" si="4"/>
        <v>3.2872511999999992</v>
      </c>
      <c r="P58" s="1487">
        <f>((G58*(1-$P$2)+I58+J58+$P$3)*F58*$O$7)*$AB$11</f>
        <v>5.3405311999999991</v>
      </c>
      <c r="Q58" s="1469">
        <f>((G58*(1-$Q$2)+I58+K58+$Q$3)*F58*$O$7)*$AB$11</f>
        <v>5.7411711999999993</v>
      </c>
      <c r="R58" s="1516">
        <v>0.74844000000000011</v>
      </c>
      <c r="S58" s="951">
        <f t="shared" si="6"/>
        <v>4.0356911999999996</v>
      </c>
      <c r="T58" s="1487">
        <f>P58+R58*$AB$11</f>
        <v>6.0889711999999996</v>
      </c>
      <c r="U58" s="1470">
        <f>Q58+R58*$AB$11</f>
        <v>6.4896111999999997</v>
      </c>
      <c r="V58" s="1544">
        <v>1.2474000000000003</v>
      </c>
      <c r="W58" s="951">
        <f t="shared" si="9"/>
        <v>4.534651199999999</v>
      </c>
      <c r="X58" s="1487">
        <f>P58+V58*$AB$11</f>
        <v>6.5879311999999999</v>
      </c>
      <c r="Y58" s="1470">
        <f>Q58+V58*$AB$11</f>
        <v>6.9885711999999991</v>
      </c>
      <c r="Z58" s="1464">
        <f t="shared" si="5"/>
        <v>679.08480000000009</v>
      </c>
      <c r="AA58" s="978"/>
      <c r="AB58" s="928"/>
      <c r="AD58" s="1036"/>
    </row>
    <row r="59" spans="1:30" s="975" customFormat="1" ht="16.5" customHeight="1">
      <c r="A59" s="1517"/>
      <c r="B59" s="1029"/>
      <c r="C59" s="1193">
        <v>678</v>
      </c>
      <c r="D59" s="971">
        <v>23</v>
      </c>
      <c r="E59" s="970">
        <v>1.5</v>
      </c>
      <c r="F59" s="969">
        <f t="shared" si="0"/>
        <v>0.80754000000000004</v>
      </c>
      <c r="G59" s="1475">
        <v>1</v>
      </c>
      <c r="H59" s="1474" t="str">
        <f t="shared" si="1"/>
        <v>231,5</v>
      </c>
      <c r="I59" s="1473">
        <v>3.3419999999999996</v>
      </c>
      <c r="J59" s="1472">
        <v>1.9</v>
      </c>
      <c r="K59" s="1472">
        <v>2.2999999999999998</v>
      </c>
      <c r="L59" s="1472">
        <f t="shared" si="2"/>
        <v>5.2419999999999991</v>
      </c>
      <c r="M59" s="1472">
        <f t="shared" si="3"/>
        <v>5.6419999999999995</v>
      </c>
      <c r="N59" s="952"/>
      <c r="O59" s="1484">
        <f t="shared" si="4"/>
        <v>3.0621916800000002</v>
      </c>
      <c r="P59" s="1483">
        <f>((G59*(1-$P$2)+I59+J59+$P$3)*F59*$O$7)*$AB$11</f>
        <v>4.5965176800000007</v>
      </c>
      <c r="Q59" s="1481">
        <f>((G59*(1-$Q$2)+I59+K59+$Q$3)*F59*$O$7)*$AB$11</f>
        <v>4.9195336799999998</v>
      </c>
      <c r="R59" s="976">
        <v>0.68903999999999999</v>
      </c>
      <c r="S59" s="968">
        <f t="shared" si="6"/>
        <v>3.7512316800000001</v>
      </c>
      <c r="T59" s="1483">
        <f>P59+R59*$AB$11</f>
        <v>5.285557680000001</v>
      </c>
      <c r="U59" s="1482">
        <f>Q59+R59*$AB$11</f>
        <v>5.6085736800000001</v>
      </c>
      <c r="V59" s="1547">
        <v>1.2474000000000003</v>
      </c>
      <c r="W59" s="968">
        <f t="shared" si="9"/>
        <v>4.3095916800000005</v>
      </c>
      <c r="X59" s="1483">
        <f>P59+V59*$AB$11</f>
        <v>5.8439176800000006</v>
      </c>
      <c r="Y59" s="1482">
        <f>Q59+V59*$AB$11</f>
        <v>6.1669336799999996</v>
      </c>
      <c r="Z59" s="1476">
        <f t="shared" si="5"/>
        <v>547.51211999999998</v>
      </c>
      <c r="AA59" s="978"/>
      <c r="AB59" s="928"/>
      <c r="AD59" s="1036"/>
    </row>
    <row r="60" spans="1:30" s="975" customFormat="1" ht="16.5" customHeight="1" thickBot="1">
      <c r="A60" s="1517"/>
      <c r="B60" s="1029"/>
      <c r="C60" s="1158">
        <v>678</v>
      </c>
      <c r="D60" s="971">
        <v>23</v>
      </c>
      <c r="E60" s="970">
        <v>2</v>
      </c>
      <c r="F60" s="969">
        <f t="shared" si="0"/>
        <v>1.0516799999999999</v>
      </c>
      <c r="G60" s="1475">
        <v>1</v>
      </c>
      <c r="H60" s="1474" t="str">
        <f t="shared" si="1"/>
        <v>232</v>
      </c>
      <c r="I60" s="1473">
        <v>3.1819999999999999</v>
      </c>
      <c r="J60" s="1472">
        <v>2.0499999999999998</v>
      </c>
      <c r="K60" s="1472">
        <v>2.4500000000000002</v>
      </c>
      <c r="L60" s="1472">
        <f t="shared" si="2"/>
        <v>5.2319999999999993</v>
      </c>
      <c r="M60" s="1472">
        <f t="shared" si="3"/>
        <v>5.6319999999999997</v>
      </c>
      <c r="N60" s="952"/>
      <c r="O60" s="1512">
        <f t="shared" si="4"/>
        <v>3.8197017599999996</v>
      </c>
      <c r="P60" s="1483">
        <f>((G60*(1-$P$2)+I60+J60+$P$3)*F60*$O$7)*$AB$11</f>
        <v>5.975645759999999</v>
      </c>
      <c r="Q60" s="1470"/>
      <c r="R60" s="976">
        <v>0.82</v>
      </c>
      <c r="S60" s="968">
        <f t="shared" si="6"/>
        <v>4.6397017599999995</v>
      </c>
      <c r="T60" s="1483"/>
      <c r="U60" s="1470"/>
      <c r="V60" s="1547">
        <v>1.25</v>
      </c>
      <c r="W60" s="968">
        <f t="shared" si="9"/>
        <v>5.0697017599999992</v>
      </c>
      <c r="X60" s="1483"/>
      <c r="Y60" s="1470"/>
      <c r="Z60" s="1464">
        <f t="shared" si="5"/>
        <v>713.03904</v>
      </c>
      <c r="AA60" s="978"/>
      <c r="AB60" s="928"/>
      <c r="AD60" s="1036"/>
    </row>
    <row r="61" spans="1:30" s="975" customFormat="1" ht="16.5" customHeight="1">
      <c r="A61" s="1517"/>
      <c r="B61" s="1029"/>
      <c r="C61" s="1172">
        <v>678</v>
      </c>
      <c r="D61" s="991">
        <v>25</v>
      </c>
      <c r="E61" s="990">
        <v>1</v>
      </c>
      <c r="F61" s="989">
        <f t="shared" si="0"/>
        <v>0.60095999999999994</v>
      </c>
      <c r="G61" s="1475">
        <v>1</v>
      </c>
      <c r="H61" s="1474" t="str">
        <f t="shared" si="1"/>
        <v>251</v>
      </c>
      <c r="I61" s="1473">
        <v>3.1219999999999994</v>
      </c>
      <c r="J61" s="1472">
        <v>1.9</v>
      </c>
      <c r="K61" s="1472">
        <v>2.2999999999999998</v>
      </c>
      <c r="L61" s="1472">
        <f t="shared" si="2"/>
        <v>5.0219999999999994</v>
      </c>
      <c r="M61" s="1472">
        <f t="shared" si="3"/>
        <v>5.4219999999999988</v>
      </c>
      <c r="N61" s="952"/>
      <c r="O61" s="1503">
        <f t="shared" si="4"/>
        <v>2.1466291199999992</v>
      </c>
      <c r="P61" s="1521"/>
      <c r="Q61" s="1482"/>
      <c r="R61" s="1523">
        <v>0.7128000000000001</v>
      </c>
      <c r="S61" s="988">
        <f t="shared" si="6"/>
        <v>2.8594291199999993</v>
      </c>
      <c r="T61" s="1521"/>
      <c r="U61" s="1502"/>
      <c r="V61" s="1551">
        <v>1.2474000000000003</v>
      </c>
      <c r="W61" s="988">
        <f t="shared" si="9"/>
        <v>3.3940291199999995</v>
      </c>
      <c r="X61" s="1521"/>
      <c r="Y61" s="1502"/>
      <c r="Z61" s="1500">
        <f t="shared" si="5"/>
        <v>407.45087999999998</v>
      </c>
      <c r="AA61" s="978"/>
      <c r="AB61" s="928"/>
      <c r="AD61" s="1036"/>
    </row>
    <row r="62" spans="1:30" s="975" customFormat="1" ht="16.5" customHeight="1">
      <c r="A62" s="1517"/>
      <c r="B62" s="1029"/>
      <c r="C62" s="1172">
        <v>678</v>
      </c>
      <c r="D62" s="971">
        <v>25</v>
      </c>
      <c r="E62" s="970">
        <v>1.2</v>
      </c>
      <c r="F62" s="969">
        <f t="shared" si="0"/>
        <v>0.71514239999999996</v>
      </c>
      <c r="G62" s="1475">
        <v>1</v>
      </c>
      <c r="H62" s="1474" t="str">
        <f t="shared" si="1"/>
        <v>251,2</v>
      </c>
      <c r="I62" s="1473">
        <v>2.9599999999999995</v>
      </c>
      <c r="J62" s="1472">
        <v>1.9</v>
      </c>
      <c r="K62" s="1472">
        <v>2.2999999999999998</v>
      </c>
      <c r="L62" s="1472">
        <f t="shared" si="2"/>
        <v>4.8599999999999994</v>
      </c>
      <c r="M62" s="1472">
        <f t="shared" si="3"/>
        <v>5.26</v>
      </c>
      <c r="N62" s="952"/>
      <c r="O62" s="1484">
        <f t="shared" si="4"/>
        <v>2.4386355839999991</v>
      </c>
      <c r="P62" s="1483"/>
      <c r="Q62" s="1482"/>
      <c r="R62" s="976">
        <v>0.7128000000000001</v>
      </c>
      <c r="S62" s="968">
        <f t="shared" si="6"/>
        <v>3.1514355839999992</v>
      </c>
      <c r="T62" s="1483"/>
      <c r="U62" s="1482"/>
      <c r="V62" s="1547">
        <v>1.2474000000000003</v>
      </c>
      <c r="W62" s="968">
        <f t="shared" si="9"/>
        <v>3.6860355839999994</v>
      </c>
      <c r="X62" s="1483"/>
      <c r="Y62" s="1482"/>
      <c r="Z62" s="1476">
        <f t="shared" si="5"/>
        <v>484.86654719999996</v>
      </c>
      <c r="AA62" s="978"/>
      <c r="AB62" s="928"/>
      <c r="AD62" s="1036"/>
    </row>
    <row r="63" spans="1:30" s="975" customFormat="1" ht="16.5" customHeight="1">
      <c r="A63" s="1517"/>
      <c r="B63" s="1029"/>
      <c r="C63" s="1172">
        <v>678</v>
      </c>
      <c r="D63" s="971">
        <v>25</v>
      </c>
      <c r="E63" s="970">
        <v>1.5</v>
      </c>
      <c r="F63" s="969">
        <f t="shared" si="0"/>
        <v>0.88266</v>
      </c>
      <c r="G63" s="1475">
        <v>1</v>
      </c>
      <c r="H63" s="1474" t="str">
        <f t="shared" si="1"/>
        <v>251,5</v>
      </c>
      <c r="I63" s="1473">
        <v>3.0219999999999994</v>
      </c>
      <c r="J63" s="1472">
        <v>1.9</v>
      </c>
      <c r="K63" s="1472">
        <v>2.2999999999999998</v>
      </c>
      <c r="L63" s="1472">
        <f t="shared" si="2"/>
        <v>4.9219999999999988</v>
      </c>
      <c r="M63" s="1472">
        <f t="shared" si="3"/>
        <v>5.3219999999999992</v>
      </c>
      <c r="N63" s="952"/>
      <c r="O63" s="1484">
        <f t="shared" si="4"/>
        <v>3.0645955199999997</v>
      </c>
      <c r="P63" s="1483">
        <f t="shared" ref="P63:P68" si="13">((G63*(1-$P$2)+I63+J63+$P$3)*F63*$O$7)*$AB$11</f>
        <v>4.7416495200000002</v>
      </c>
      <c r="Q63" s="1481"/>
      <c r="R63" s="976">
        <v>0.7128000000000001</v>
      </c>
      <c r="S63" s="968">
        <f t="shared" si="6"/>
        <v>3.7773955199999998</v>
      </c>
      <c r="T63" s="1483">
        <f t="shared" ref="T63:T68" si="14">P63+R63*$AB$11</f>
        <v>5.4544495200000007</v>
      </c>
      <c r="U63" s="1482"/>
      <c r="V63" s="1547">
        <v>1.2474000000000003</v>
      </c>
      <c r="W63" s="968">
        <f t="shared" si="9"/>
        <v>4.31199552</v>
      </c>
      <c r="X63" s="1483">
        <f>P63+V63*$AB$11</f>
        <v>5.98904952</v>
      </c>
      <c r="Y63" s="1482"/>
      <c r="Z63" s="1476">
        <f t="shared" si="5"/>
        <v>598.44348000000002</v>
      </c>
      <c r="AA63" s="978"/>
      <c r="AB63" s="928"/>
      <c r="AD63" s="1036"/>
    </row>
    <row r="64" spans="1:30" s="975" customFormat="1" ht="16.5" customHeight="1">
      <c r="A64" s="1517"/>
      <c r="B64" s="1029"/>
      <c r="C64" s="1172">
        <v>678</v>
      </c>
      <c r="D64" s="971">
        <v>25</v>
      </c>
      <c r="E64" s="970">
        <v>2</v>
      </c>
      <c r="F64" s="969">
        <f t="shared" si="0"/>
        <v>1.15184</v>
      </c>
      <c r="G64" s="1475">
        <v>1</v>
      </c>
      <c r="H64" s="1474" t="str">
        <f t="shared" si="1"/>
        <v>252</v>
      </c>
      <c r="I64" s="1473">
        <v>2.7219999999999995</v>
      </c>
      <c r="J64" s="1472">
        <v>2.0499999999999998</v>
      </c>
      <c r="K64" s="1472">
        <v>2.4500000000000002</v>
      </c>
      <c r="L64" s="1472">
        <f t="shared" si="2"/>
        <v>4.7719999999999994</v>
      </c>
      <c r="M64" s="1472">
        <f t="shared" si="3"/>
        <v>5.1719999999999997</v>
      </c>
      <c r="N64" s="952"/>
      <c r="O64" s="1484">
        <f t="shared" si="4"/>
        <v>3.6536364799999994</v>
      </c>
      <c r="P64" s="1483">
        <f t="shared" si="13"/>
        <v>6.014908479999999</v>
      </c>
      <c r="Q64" s="1481">
        <f>((G64*(1-$Q$2)+I64+K64+$Q$3)*F64*$O$7)*$AB$11</f>
        <v>6.4756444799999997</v>
      </c>
      <c r="R64" s="976">
        <v>0.81972</v>
      </c>
      <c r="S64" s="968">
        <f t="shared" si="6"/>
        <v>4.4733564799999996</v>
      </c>
      <c r="T64" s="1483">
        <f t="shared" si="14"/>
        <v>6.8346284799999992</v>
      </c>
      <c r="U64" s="1482">
        <f>Q64+R64*$AB$11</f>
        <v>7.2953644799999999</v>
      </c>
      <c r="V64" s="1547">
        <v>1.2474000000000003</v>
      </c>
      <c r="W64" s="968">
        <f t="shared" si="9"/>
        <v>4.9010364800000001</v>
      </c>
      <c r="X64" s="1483">
        <f>P64+V64*$AB$11</f>
        <v>7.2623084799999997</v>
      </c>
      <c r="Y64" s="1482">
        <f>Q64+V64*$AB$11</f>
        <v>7.7230444800000004</v>
      </c>
      <c r="Z64" s="1476">
        <f t="shared" si="5"/>
        <v>780.94751999999994</v>
      </c>
      <c r="AA64" s="978"/>
      <c r="AB64" s="928"/>
      <c r="AD64" s="1036"/>
    </row>
    <row r="65" spans="1:30" s="975" customFormat="1" ht="16.5" customHeight="1">
      <c r="A65" s="1517"/>
      <c r="B65" s="1029"/>
      <c r="C65" s="1172">
        <v>474</v>
      </c>
      <c r="D65" s="971">
        <v>25</v>
      </c>
      <c r="E65" s="970">
        <v>2.5</v>
      </c>
      <c r="F65" s="969">
        <f t="shared" si="0"/>
        <v>1.4085000000000001</v>
      </c>
      <c r="G65" s="1475">
        <v>1</v>
      </c>
      <c r="H65" s="1474" t="str">
        <f t="shared" si="1"/>
        <v>252,5</v>
      </c>
      <c r="I65" s="1473">
        <v>2.8099999999999996</v>
      </c>
      <c r="J65" s="1472">
        <v>1.9</v>
      </c>
      <c r="K65" s="1472">
        <v>2.2999999999999998</v>
      </c>
      <c r="L65" s="1472">
        <f t="shared" si="2"/>
        <v>4.7099999999999991</v>
      </c>
      <c r="M65" s="1472">
        <f t="shared" si="3"/>
        <v>5.1099999999999994</v>
      </c>
      <c r="N65" s="952"/>
      <c r="O65" s="1484">
        <f t="shared" si="4"/>
        <v>4.59171</v>
      </c>
      <c r="P65" s="1483">
        <f t="shared" si="13"/>
        <v>7.2678600000000007</v>
      </c>
      <c r="Q65" s="1481"/>
      <c r="R65" s="976">
        <v>0.93852000000000013</v>
      </c>
      <c r="S65" s="968">
        <f t="shared" si="6"/>
        <v>5.5302300000000004</v>
      </c>
      <c r="T65" s="1483">
        <f t="shared" si="14"/>
        <v>8.2063800000000011</v>
      </c>
      <c r="U65" s="1482"/>
      <c r="V65" s="1547">
        <v>1.7226000000000001</v>
      </c>
      <c r="W65" s="968">
        <f t="shared" si="9"/>
        <v>6.3143099999999999</v>
      </c>
      <c r="X65" s="1483">
        <f>P65+V65*$AB$11</f>
        <v>8.9904600000000006</v>
      </c>
      <c r="Y65" s="1482"/>
      <c r="Z65" s="1476">
        <f t="shared" si="5"/>
        <v>667.62900000000002</v>
      </c>
      <c r="AA65" s="977"/>
      <c r="AB65" s="928"/>
      <c r="AD65" s="1036"/>
    </row>
    <row r="66" spans="1:30" s="975" customFormat="1" ht="16.5" customHeight="1" thickBot="1">
      <c r="A66" s="1517"/>
      <c r="B66" s="1029"/>
      <c r="C66" s="1172">
        <v>474</v>
      </c>
      <c r="D66" s="960">
        <v>25</v>
      </c>
      <c r="E66" s="959">
        <v>3</v>
      </c>
      <c r="F66" s="958">
        <f t="shared" si="0"/>
        <v>1.6526399999999999</v>
      </c>
      <c r="G66" s="1475">
        <v>1</v>
      </c>
      <c r="H66" s="1474" t="str">
        <f t="shared" si="1"/>
        <v>253</v>
      </c>
      <c r="I66" s="1473">
        <v>2.9649999999999994</v>
      </c>
      <c r="J66" s="1472">
        <v>1.9</v>
      </c>
      <c r="K66" s="1472">
        <v>2.2999999999999998</v>
      </c>
      <c r="L66" s="1472">
        <f t="shared" si="2"/>
        <v>4.8649999999999993</v>
      </c>
      <c r="M66" s="1472">
        <f t="shared" si="3"/>
        <v>5.2649999999999988</v>
      </c>
      <c r="N66" s="952"/>
      <c r="O66" s="1484">
        <f t="shared" si="4"/>
        <v>5.6437655999999983</v>
      </c>
      <c r="P66" s="1487">
        <f t="shared" si="13"/>
        <v>8.7837815999999993</v>
      </c>
      <c r="Q66" s="1469"/>
      <c r="R66" s="976">
        <v>1.05732</v>
      </c>
      <c r="S66" s="968">
        <f t="shared" si="6"/>
        <v>6.7010855999999981</v>
      </c>
      <c r="T66" s="1483">
        <f t="shared" si="14"/>
        <v>9.8411016</v>
      </c>
      <c r="U66" s="1482"/>
      <c r="V66" s="1547">
        <v>1.9958400000000003</v>
      </c>
      <c r="W66" s="968">
        <f t="shared" si="9"/>
        <v>7.6396055999999986</v>
      </c>
      <c r="X66" s="1483">
        <f>P66+V66*$AB$11</f>
        <v>10.779621599999999</v>
      </c>
      <c r="Y66" s="1482"/>
      <c r="Z66" s="1476">
        <f t="shared" si="5"/>
        <v>783.35136</v>
      </c>
      <c r="AA66" s="978"/>
      <c r="AB66" s="928"/>
      <c r="AD66" s="1036"/>
    </row>
    <row r="67" spans="1:30" s="975" customFormat="1" ht="16.5" customHeight="1">
      <c r="A67" s="1517"/>
      <c r="B67" s="1029"/>
      <c r="C67" s="1193">
        <v>678</v>
      </c>
      <c r="D67" s="971">
        <v>25.4</v>
      </c>
      <c r="E67" s="970">
        <v>1.5</v>
      </c>
      <c r="F67" s="969">
        <f t="shared" si="0"/>
        <v>0.89768399999999982</v>
      </c>
      <c r="G67" s="1475">
        <v>1</v>
      </c>
      <c r="H67" s="1474" t="str">
        <f t="shared" si="1"/>
        <v>25,41,5</v>
      </c>
      <c r="I67" s="1473">
        <v>3.1019999999999994</v>
      </c>
      <c r="J67" s="1472">
        <v>1.9</v>
      </c>
      <c r="K67" s="1472">
        <v>2.2999999999999998</v>
      </c>
      <c r="L67" s="1472">
        <f t="shared" si="2"/>
        <v>5.0019999999999989</v>
      </c>
      <c r="M67" s="1472">
        <f t="shared" si="3"/>
        <v>5.4019999999999992</v>
      </c>
      <c r="N67" s="952"/>
      <c r="O67" s="1503">
        <f t="shared" si="4"/>
        <v>3.1885735679999989</v>
      </c>
      <c r="P67" s="1483">
        <f t="shared" si="13"/>
        <v>4.8941731679999991</v>
      </c>
      <c r="Q67" s="1481">
        <f>((G67*(1-$Q$2)+I67+K67+$Q$3)*F67*$O$7)*$AB$11</f>
        <v>5.2532467679999986</v>
      </c>
      <c r="R67" s="1523">
        <v>0.7246800000000001</v>
      </c>
      <c r="S67" s="988">
        <f t="shared" si="6"/>
        <v>3.9132535679999991</v>
      </c>
      <c r="T67" s="1521">
        <f t="shared" si="14"/>
        <v>5.6188531679999993</v>
      </c>
      <c r="U67" s="1502">
        <f>Q67+R67*$AB$11</f>
        <v>5.9779267679999988</v>
      </c>
      <c r="V67" s="1551">
        <v>1.2474000000000003</v>
      </c>
      <c r="W67" s="988">
        <f t="shared" si="9"/>
        <v>4.4359735679999996</v>
      </c>
      <c r="X67" s="1521"/>
      <c r="Y67" s="1502">
        <f>Q67+V67*$AB$11</f>
        <v>6.5006467679999993</v>
      </c>
      <c r="Z67" s="1500">
        <f t="shared" si="5"/>
        <v>608.62975199999983</v>
      </c>
      <c r="AA67" s="978"/>
      <c r="AB67" s="928"/>
      <c r="AD67" s="1036"/>
    </row>
    <row r="68" spans="1:30" s="975" customFormat="1" ht="16.5" customHeight="1" thickBot="1">
      <c r="A68" s="1517"/>
      <c r="B68" s="1029"/>
      <c r="C68" s="1158">
        <v>678</v>
      </c>
      <c r="D68" s="960">
        <v>25.4</v>
      </c>
      <c r="E68" s="959">
        <v>2</v>
      </c>
      <c r="F68" s="958">
        <f t="shared" si="0"/>
        <v>1.171872</v>
      </c>
      <c r="G68" s="1488">
        <v>1</v>
      </c>
      <c r="H68" s="1472" t="str">
        <f t="shared" si="1"/>
        <v>25,42</v>
      </c>
      <c r="I68" s="1473">
        <v>2.7219999999999995</v>
      </c>
      <c r="J68" s="1472">
        <v>2.0499999999999998</v>
      </c>
      <c r="K68" s="1472">
        <v>2.4500000000000002</v>
      </c>
      <c r="L68" s="1472">
        <f t="shared" si="2"/>
        <v>4.7719999999999994</v>
      </c>
      <c r="M68" s="1472">
        <f t="shared" si="3"/>
        <v>5.1719999999999997</v>
      </c>
      <c r="N68" s="952"/>
      <c r="O68" s="1512">
        <f t="shared" si="4"/>
        <v>3.7171779839999997</v>
      </c>
      <c r="P68" s="1487">
        <f t="shared" si="13"/>
        <v>6.1195155839999993</v>
      </c>
      <c r="Q68" s="1469">
        <f>((G68*(1-$Q$2)+I68+K68+$Q$3)*F68*$O$7)*$AB$11</f>
        <v>6.5882643840000004</v>
      </c>
      <c r="R68" s="1516">
        <v>0.83160000000000012</v>
      </c>
      <c r="S68" s="951">
        <f t="shared" si="6"/>
        <v>4.548777984</v>
      </c>
      <c r="T68" s="1487">
        <f t="shared" si="14"/>
        <v>6.9511155839999992</v>
      </c>
      <c r="U68" s="1470">
        <f>Q68+R68*$AB$11</f>
        <v>7.4198643840000003</v>
      </c>
      <c r="V68" s="1544">
        <v>1.2474000000000003</v>
      </c>
      <c r="W68" s="951"/>
      <c r="X68" s="1487"/>
      <c r="Y68" s="1470">
        <f>Q68+V68*$AB$11</f>
        <v>7.8356643840000011</v>
      </c>
      <c r="Z68" s="1464">
        <f t="shared" si="5"/>
        <v>794.52921600000002</v>
      </c>
      <c r="AA68" s="978"/>
      <c r="AB68" s="928"/>
      <c r="AD68" s="1036"/>
    </row>
    <row r="69" spans="1:30" s="975" customFormat="1" ht="16.5" customHeight="1">
      <c r="A69" s="1657">
        <v>20</v>
      </c>
      <c r="B69" s="1669" t="s">
        <v>635</v>
      </c>
      <c r="C69" s="1172">
        <v>678</v>
      </c>
      <c r="D69" s="991">
        <v>26.9</v>
      </c>
      <c r="E69" s="990">
        <v>1.2</v>
      </c>
      <c r="F69" s="989">
        <f t="shared" si="0"/>
        <v>0.77223359999999985</v>
      </c>
      <c r="G69" s="1475">
        <v>1</v>
      </c>
      <c r="H69" s="1474" t="str">
        <f t="shared" si="1"/>
        <v>26,91,2</v>
      </c>
      <c r="I69" s="1473">
        <v>2.9099999999999993</v>
      </c>
      <c r="J69" s="1472">
        <v>1.9</v>
      </c>
      <c r="K69" s="1472">
        <v>2.2999999999999998</v>
      </c>
      <c r="L69" s="1472">
        <f t="shared" si="2"/>
        <v>4.8099999999999987</v>
      </c>
      <c r="M69" s="1472">
        <f t="shared" si="3"/>
        <v>5.2099999999999991</v>
      </c>
      <c r="N69" s="952"/>
      <c r="O69" s="1484">
        <f t="shared" si="4"/>
        <v>2.5947048959999992</v>
      </c>
      <c r="P69" s="1483"/>
      <c r="Q69" s="1482"/>
      <c r="R69" s="976">
        <v>0.68903999999999999</v>
      </c>
      <c r="S69" s="968">
        <f t="shared" si="6"/>
        <v>3.2837448959999991</v>
      </c>
      <c r="T69" s="1483"/>
      <c r="U69" s="1482"/>
      <c r="V69" s="1547">
        <v>1.2474000000000003</v>
      </c>
      <c r="W69" s="968">
        <f>O69+V69*$AB$11</f>
        <v>3.8421048959999995</v>
      </c>
      <c r="X69" s="1483"/>
      <c r="Y69" s="1482"/>
      <c r="Z69" s="1476">
        <f t="shared" si="5"/>
        <v>523.57438079999986</v>
      </c>
      <c r="AA69" s="978"/>
      <c r="AB69" s="928"/>
      <c r="AD69" s="1036"/>
    </row>
    <row r="70" spans="1:30" s="975" customFormat="1" ht="16.5" customHeight="1">
      <c r="A70" s="1658"/>
      <c r="B70" s="1670"/>
      <c r="C70" s="1172">
        <v>678</v>
      </c>
      <c r="D70" s="971">
        <v>26.9</v>
      </c>
      <c r="E70" s="970">
        <v>1.5</v>
      </c>
      <c r="F70" s="969">
        <f t="shared" si="0"/>
        <v>0.95402399999999987</v>
      </c>
      <c r="G70" s="1475">
        <v>1</v>
      </c>
      <c r="H70" s="1474" t="str">
        <f t="shared" si="1"/>
        <v>26,91,5</v>
      </c>
      <c r="I70" s="1473">
        <v>2.9919999999999995</v>
      </c>
      <c r="J70" s="1472">
        <v>1.9</v>
      </c>
      <c r="K70" s="1472">
        <v>2.2999999999999998</v>
      </c>
      <c r="L70" s="1472">
        <f t="shared" si="2"/>
        <v>4.8919999999999995</v>
      </c>
      <c r="M70" s="1472">
        <f t="shared" si="3"/>
        <v>5.2919999999999998</v>
      </c>
      <c r="N70" s="952"/>
      <c r="O70" s="1484">
        <f t="shared" si="4"/>
        <v>3.2837506079999987</v>
      </c>
      <c r="P70" s="1483">
        <f t="shared" ref="P70:P75" si="15">((G70*(1-$P$2)+I70+J70+$P$3)*F70*$O$7)*$AB$11</f>
        <v>5.096396207999998</v>
      </c>
      <c r="Q70" s="1481">
        <f>((G70*(1-$Q$2)+I70+K70+$Q$3)*F70*$O$7)*$AB$11</f>
        <v>5.478005807999998</v>
      </c>
      <c r="R70" s="976">
        <v>0.68903999999999999</v>
      </c>
      <c r="S70" s="968">
        <f t="shared" si="6"/>
        <v>3.9727906079999986</v>
      </c>
      <c r="T70" s="1483">
        <f>P70+R70*$AB$11</f>
        <v>5.7854362079999984</v>
      </c>
      <c r="U70" s="1482">
        <f>Q70+R70*$AB$11</f>
        <v>6.1670458079999984</v>
      </c>
      <c r="V70" s="1547">
        <v>1.2474000000000003</v>
      </c>
      <c r="W70" s="968">
        <f>O70+V70*$AB$11</f>
        <v>4.531150607999999</v>
      </c>
      <c r="X70" s="1483">
        <f>P70+V70*$AB$11</f>
        <v>6.3437962079999988</v>
      </c>
      <c r="Y70" s="1482">
        <f>Q70+V70*$AB$11</f>
        <v>6.7254058079999979</v>
      </c>
      <c r="Z70" s="1476">
        <f t="shared" si="5"/>
        <v>646.82827199999997</v>
      </c>
      <c r="AA70" s="978"/>
      <c r="AB70" s="928"/>
      <c r="AD70" s="1036"/>
    </row>
    <row r="71" spans="1:30" s="975" customFormat="1" ht="16.5" customHeight="1">
      <c r="A71" s="1645"/>
      <c r="B71" s="1670"/>
      <c r="C71" s="1172">
        <v>678</v>
      </c>
      <c r="D71" s="971">
        <v>26.9</v>
      </c>
      <c r="E71" s="970">
        <v>1.6</v>
      </c>
      <c r="F71" s="969">
        <f t="shared" si="0"/>
        <v>1.0136191999999999</v>
      </c>
      <c r="G71" s="1488">
        <v>1</v>
      </c>
      <c r="H71" s="1472" t="str">
        <f t="shared" si="1"/>
        <v>26,91,6</v>
      </c>
      <c r="I71" s="1473">
        <v>2.9919999999999995</v>
      </c>
      <c r="J71" s="1472">
        <v>1.9</v>
      </c>
      <c r="K71" s="1472">
        <v>2.2999999999999998</v>
      </c>
      <c r="L71" s="1472">
        <f t="shared" si="2"/>
        <v>4.8919999999999995</v>
      </c>
      <c r="M71" s="1472">
        <f t="shared" si="3"/>
        <v>5.2919999999999998</v>
      </c>
      <c r="N71" s="952"/>
      <c r="O71" s="1484">
        <f t="shared" si="4"/>
        <v>3.4888772863999993</v>
      </c>
      <c r="P71" s="1483">
        <f t="shared" si="15"/>
        <v>5.4147537663999987</v>
      </c>
      <c r="Q71" s="1482"/>
      <c r="R71" s="976">
        <v>0.68903999999999999</v>
      </c>
      <c r="S71" s="968">
        <f t="shared" si="6"/>
        <v>4.1779172863999996</v>
      </c>
      <c r="T71" s="1483">
        <f>P71+R71*$AB$11</f>
        <v>6.103793766399999</v>
      </c>
      <c r="U71" s="1482"/>
      <c r="V71" s="1547">
        <v>1.2474000000000003</v>
      </c>
      <c r="W71" s="968">
        <f>O71+V71*$AB$11</f>
        <v>4.7362772864</v>
      </c>
      <c r="X71" s="1483"/>
      <c r="Y71" s="1482"/>
      <c r="Z71" s="1476">
        <f t="shared" si="5"/>
        <v>687.23381759999995</v>
      </c>
      <c r="AA71" s="978"/>
      <c r="AB71" s="928"/>
      <c r="AD71" s="1036"/>
    </row>
    <row r="72" spans="1:30" s="975" customFormat="1" ht="16.5" customHeight="1">
      <c r="A72" s="1645"/>
      <c r="B72" s="1670"/>
      <c r="C72" s="1172">
        <v>678</v>
      </c>
      <c r="D72" s="971">
        <v>26.9</v>
      </c>
      <c r="E72" s="970">
        <v>2</v>
      </c>
      <c r="F72" s="969">
        <f t="shared" si="0"/>
        <v>1.2469919999999999</v>
      </c>
      <c r="G72" s="1475">
        <v>1</v>
      </c>
      <c r="H72" s="1474" t="str">
        <f t="shared" si="1"/>
        <v>26,92</v>
      </c>
      <c r="I72" s="1473">
        <v>2.6119999999999997</v>
      </c>
      <c r="J72" s="1472">
        <v>2.0499999999999998</v>
      </c>
      <c r="K72" s="1472">
        <v>2.4500000000000002</v>
      </c>
      <c r="L72" s="1472">
        <f t="shared" si="2"/>
        <v>4.661999999999999</v>
      </c>
      <c r="M72" s="1472">
        <f t="shared" si="3"/>
        <v>5.0619999999999994</v>
      </c>
      <c r="N72" s="952"/>
      <c r="O72" s="1484">
        <f t="shared" si="4"/>
        <v>3.8182895039999987</v>
      </c>
      <c r="P72" s="1483">
        <f t="shared" si="15"/>
        <v>6.3746231039999985</v>
      </c>
      <c r="Q72" s="1481">
        <f>((G72*(1-$Q$2)+I72+K72+$Q$3)*F72*$O$7)*$AB$11</f>
        <v>6.8734199039999986</v>
      </c>
      <c r="R72" s="976">
        <v>0.79596000000000022</v>
      </c>
      <c r="S72" s="968">
        <f t="shared" si="6"/>
        <v>4.6142495039999991</v>
      </c>
      <c r="T72" s="1483">
        <f>P72+R72*$AB$11</f>
        <v>7.1705831039999985</v>
      </c>
      <c r="U72" s="1482">
        <f>Q72+R72*$AB$11</f>
        <v>7.6693799039999986</v>
      </c>
      <c r="V72" s="1547">
        <v>1.2474000000000003</v>
      </c>
      <c r="W72" s="968">
        <f>O72+V72*$AB$11</f>
        <v>5.065689503999999</v>
      </c>
      <c r="X72" s="1483">
        <f>P72+V72*$AB$11</f>
        <v>7.6220231039999984</v>
      </c>
      <c r="Y72" s="1482">
        <f>Q72+V72*$AB$11</f>
        <v>8.1208199039999993</v>
      </c>
      <c r="Z72" s="1476">
        <f t="shared" si="5"/>
        <v>845.46057599999995</v>
      </c>
      <c r="AA72" s="978"/>
      <c r="AB72" s="928"/>
      <c r="AD72" s="1036"/>
    </row>
    <row r="73" spans="1:30" s="975" customFormat="1" ht="16.5" customHeight="1">
      <c r="A73" s="1645"/>
      <c r="B73" s="1670"/>
      <c r="C73" s="1172">
        <v>366</v>
      </c>
      <c r="D73" s="971">
        <v>26.9</v>
      </c>
      <c r="E73" s="970">
        <v>2.5</v>
      </c>
      <c r="F73" s="969">
        <f t="shared" si="0"/>
        <v>1.5274399999999999</v>
      </c>
      <c r="G73" s="1475">
        <v>1</v>
      </c>
      <c r="H73" s="1474" t="str">
        <f t="shared" si="1"/>
        <v>26,92,5</v>
      </c>
      <c r="I73" s="1473">
        <v>2.7599999999999993</v>
      </c>
      <c r="J73" s="1472">
        <v>1.9</v>
      </c>
      <c r="K73" s="1472">
        <v>2.2999999999999998</v>
      </c>
      <c r="L73" s="1472">
        <f t="shared" si="2"/>
        <v>4.6599999999999993</v>
      </c>
      <c r="M73" s="1472">
        <f t="shared" si="3"/>
        <v>5.0599999999999987</v>
      </c>
      <c r="N73" s="952"/>
      <c r="O73" s="1484">
        <f t="shared" si="4"/>
        <v>4.903082399999998</v>
      </c>
      <c r="P73" s="1483">
        <f t="shared" si="15"/>
        <v>7.8052183999999984</v>
      </c>
      <c r="Q73" s="1481">
        <f>((G73*(1-$Q$2)+I73+K73+$Q$3)*F73*$O$7)*$AB$11</f>
        <v>8.4161943999999984</v>
      </c>
      <c r="R73" s="976">
        <v>0.92664000000000013</v>
      </c>
      <c r="S73" s="968">
        <f t="shared" si="6"/>
        <v>5.8297223999999979</v>
      </c>
      <c r="T73" s="1483">
        <f>P73+R73*$AB$11</f>
        <v>8.7318583999999984</v>
      </c>
      <c r="U73" s="1482">
        <f>Q73+R73*$AB$11</f>
        <v>9.3428343999999992</v>
      </c>
      <c r="V73" s="1547">
        <v>1.7226000000000001</v>
      </c>
      <c r="W73" s="968">
        <f>O73+V73*$AB$11</f>
        <v>6.6256823999999979</v>
      </c>
      <c r="X73" s="1483">
        <f>P73+V73*$AB$11</f>
        <v>9.5278183999999992</v>
      </c>
      <c r="Y73" s="1482">
        <f>Q73+V73*$AB$11</f>
        <v>10.138794399999998</v>
      </c>
      <c r="Z73" s="1476">
        <f t="shared" si="5"/>
        <v>559.04304000000002</v>
      </c>
      <c r="AA73" s="977"/>
      <c r="AB73" s="928"/>
      <c r="AD73" s="1036"/>
    </row>
    <row r="74" spans="1:30" s="975" customFormat="1" ht="16.5" customHeight="1">
      <c r="A74" s="1645"/>
      <c r="B74" s="1670"/>
      <c r="C74" s="1172">
        <v>366</v>
      </c>
      <c r="D74" s="971">
        <v>26.9</v>
      </c>
      <c r="E74" s="970">
        <v>2.6</v>
      </c>
      <c r="F74" s="969">
        <f t="shared" si="0"/>
        <v>1.5820271999999997</v>
      </c>
      <c r="G74" s="1488">
        <v>1</v>
      </c>
      <c r="H74" s="1472" t="str">
        <f t="shared" si="1"/>
        <v>26,92,6</v>
      </c>
      <c r="I74" s="1473">
        <v>2.7399999999999993</v>
      </c>
      <c r="J74" s="1472">
        <v>1.9</v>
      </c>
      <c r="K74" s="1472">
        <v>2.2999999999999998</v>
      </c>
      <c r="L74" s="1472">
        <f t="shared" si="2"/>
        <v>4.6399999999999988</v>
      </c>
      <c r="M74" s="1472">
        <f t="shared" si="3"/>
        <v>5.0399999999999991</v>
      </c>
      <c r="N74" s="952"/>
      <c r="O74" s="1484">
        <f t="shared" si="4"/>
        <v>5.0466667679999988</v>
      </c>
      <c r="P74" s="1483">
        <f t="shared" si="15"/>
        <v>8.0525184479999989</v>
      </c>
      <c r="Q74" s="1482"/>
      <c r="R74" s="976">
        <v>0.92664000000000013</v>
      </c>
      <c r="S74" s="968">
        <f t="shared" si="6"/>
        <v>5.9733067679999987</v>
      </c>
      <c r="T74" s="1483"/>
      <c r="U74" s="1482"/>
      <c r="V74" s="1547">
        <v>1.7226000000000001</v>
      </c>
      <c r="W74" s="968"/>
      <c r="X74" s="1483"/>
      <c r="Y74" s="1482"/>
      <c r="Z74" s="1476">
        <f t="shared" si="5"/>
        <v>579.02195519999987</v>
      </c>
      <c r="AA74" s="977"/>
      <c r="AB74" s="928"/>
      <c r="AD74" s="1036"/>
    </row>
    <row r="75" spans="1:30" s="975" customFormat="1" ht="16.5" customHeight="1" thickBot="1">
      <c r="A75" s="1646"/>
      <c r="B75" s="1671"/>
      <c r="C75" s="1172">
        <v>366</v>
      </c>
      <c r="D75" s="960">
        <v>26.9</v>
      </c>
      <c r="E75" s="959">
        <v>3</v>
      </c>
      <c r="F75" s="958">
        <f t="shared" si="0"/>
        <v>1.7953679999999996</v>
      </c>
      <c r="G75" s="1475">
        <v>1</v>
      </c>
      <c r="H75" s="1474" t="str">
        <f t="shared" si="1"/>
        <v>26,93</v>
      </c>
      <c r="I75" s="1473">
        <v>2.9649999999999994</v>
      </c>
      <c r="J75" s="1472">
        <v>1.9</v>
      </c>
      <c r="K75" s="1472">
        <v>2.2999999999999998</v>
      </c>
      <c r="L75" s="1472">
        <f t="shared" si="2"/>
        <v>4.8649999999999993</v>
      </c>
      <c r="M75" s="1472">
        <f t="shared" si="3"/>
        <v>5.2649999999999988</v>
      </c>
      <c r="N75" s="952"/>
      <c r="O75" s="1512">
        <f t="shared" si="4"/>
        <v>6.1311817199999972</v>
      </c>
      <c r="P75" s="1483">
        <f t="shared" si="15"/>
        <v>9.5423809199999976</v>
      </c>
      <c r="Q75" s="1481">
        <f>((G75*(1-$Q$2)+I75+K75+$Q$3)*F75*$O$7)*$AB$11</f>
        <v>10.260528119999996</v>
      </c>
      <c r="R75" s="1516">
        <v>1.0692000000000002</v>
      </c>
      <c r="S75" s="951">
        <f t="shared" si="6"/>
        <v>7.2003817199999975</v>
      </c>
      <c r="T75" s="1487">
        <f>P75+R75*$AB$11</f>
        <v>10.611580919999998</v>
      </c>
      <c r="U75" s="1470">
        <f>Q75+R75*$AB$11</f>
        <v>11.329728119999997</v>
      </c>
      <c r="V75" s="1544">
        <v>2.0433600000000003</v>
      </c>
      <c r="W75" s="951">
        <f t="shared" ref="W75:W92" si="16">O75+V75*$AB$11</f>
        <v>8.174541719999997</v>
      </c>
      <c r="X75" s="1487">
        <f>P75+V75*$AB$11</f>
        <v>11.585740919999997</v>
      </c>
      <c r="Y75" s="1470">
        <f>Q75+V75*$AB$11</f>
        <v>12.303888119999996</v>
      </c>
      <c r="Z75" s="1464">
        <f t="shared" si="5"/>
        <v>657.1046879999999</v>
      </c>
      <c r="AA75" s="978"/>
      <c r="AB75" s="928"/>
      <c r="AD75" s="1036"/>
    </row>
    <row r="76" spans="1:30" s="975" customFormat="1" ht="16.5" customHeight="1">
      <c r="A76" s="1517"/>
      <c r="B76" s="1029"/>
      <c r="C76" s="1193">
        <v>366</v>
      </c>
      <c r="D76" s="971">
        <v>28</v>
      </c>
      <c r="E76" s="970">
        <v>1</v>
      </c>
      <c r="F76" s="969">
        <f t="shared" si="0"/>
        <v>0.67608000000000001</v>
      </c>
      <c r="G76" s="1475">
        <v>1</v>
      </c>
      <c r="H76" s="1474" t="str">
        <f t="shared" si="1"/>
        <v>281</v>
      </c>
      <c r="I76" s="1473">
        <v>3.1519999999999992</v>
      </c>
      <c r="J76" s="1472">
        <v>1.9</v>
      </c>
      <c r="K76" s="1472">
        <v>2.2999999999999998</v>
      </c>
      <c r="L76" s="1472">
        <f t="shared" si="2"/>
        <v>5.0519999999999996</v>
      </c>
      <c r="M76" s="1472">
        <f t="shared" si="3"/>
        <v>5.4519999999999991</v>
      </c>
      <c r="N76" s="952"/>
      <c r="O76" s="1503">
        <f t="shared" si="4"/>
        <v>2.4352401599999998</v>
      </c>
      <c r="P76" s="1521"/>
      <c r="Q76" s="1502"/>
      <c r="R76" s="976">
        <v>0.7128000000000001</v>
      </c>
      <c r="S76" s="988">
        <f t="shared" si="6"/>
        <v>3.1480401599999999</v>
      </c>
      <c r="T76" s="1521"/>
      <c r="U76" s="1502"/>
      <c r="V76" s="1551">
        <v>1.2474000000000003</v>
      </c>
      <c r="W76" s="988">
        <f t="shared" si="16"/>
        <v>3.6826401600000001</v>
      </c>
      <c r="X76" s="1521"/>
      <c r="Y76" s="1502"/>
      <c r="Z76" s="1500">
        <f t="shared" si="5"/>
        <v>247.44528</v>
      </c>
      <c r="AA76" s="978"/>
      <c r="AB76" s="928"/>
      <c r="AD76" s="1036"/>
    </row>
    <row r="77" spans="1:30" s="975" customFormat="1" ht="16.5" customHeight="1">
      <c r="A77" s="1517"/>
      <c r="B77" s="1029"/>
      <c r="C77" s="1172">
        <v>366</v>
      </c>
      <c r="D77" s="971">
        <v>28</v>
      </c>
      <c r="E77" s="970">
        <v>1.2</v>
      </c>
      <c r="F77" s="969">
        <f t="shared" ref="F77:F140" si="17">(D77-E77)*E77*0.02504</f>
        <v>0.80528639999999996</v>
      </c>
      <c r="G77" s="1475">
        <v>1</v>
      </c>
      <c r="H77" s="1474" t="str">
        <f t="shared" ref="H77:H140" si="18">CONCATENATE(D77,E77)</f>
        <v>281,2</v>
      </c>
      <c r="I77" s="1473">
        <v>2.9099999999999993</v>
      </c>
      <c r="J77" s="1472">
        <v>1.9</v>
      </c>
      <c r="K77" s="1472">
        <v>2.2999999999999998</v>
      </c>
      <c r="L77" s="1472">
        <f t="shared" ref="L77:L140" si="19">I77+J77</f>
        <v>4.8099999999999987</v>
      </c>
      <c r="M77" s="1472">
        <f t="shared" ref="M77:M140" si="20">I77+K77</f>
        <v>5.2099999999999991</v>
      </c>
      <c r="N77" s="952"/>
      <c r="O77" s="1484">
        <f t="shared" ref="O77:O140" si="21">((G77*(1-$O$2)+I77+$O$3)*F77*$O$7)*$AB$11</f>
        <v>2.7057623039999994</v>
      </c>
      <c r="P77" s="1483"/>
      <c r="Q77" s="1482"/>
      <c r="R77" s="976">
        <v>0.7128000000000001</v>
      </c>
      <c r="S77" s="968">
        <f t="shared" si="6"/>
        <v>3.4185623039999995</v>
      </c>
      <c r="T77" s="1483"/>
      <c r="U77" s="1482"/>
      <c r="V77" s="1547">
        <v>1.2474000000000003</v>
      </c>
      <c r="W77" s="968">
        <f t="shared" si="16"/>
        <v>3.9531623039999997</v>
      </c>
      <c r="X77" s="1483"/>
      <c r="Y77" s="1482"/>
      <c r="Z77" s="1476">
        <f t="shared" ref="Z77:Z140" si="22">F77*C77</f>
        <v>294.73482239999998</v>
      </c>
      <c r="AA77" s="978"/>
      <c r="AB77" s="928"/>
      <c r="AD77" s="1036"/>
    </row>
    <row r="78" spans="1:30" s="975" customFormat="1" ht="16.5" customHeight="1">
      <c r="A78" s="1517"/>
      <c r="B78" s="1029"/>
      <c r="C78" s="1172">
        <v>366</v>
      </c>
      <c r="D78" s="971">
        <v>28</v>
      </c>
      <c r="E78" s="970">
        <v>1.5</v>
      </c>
      <c r="F78" s="969">
        <f t="shared" si="17"/>
        <v>0.99534</v>
      </c>
      <c r="G78" s="1475">
        <v>1</v>
      </c>
      <c r="H78" s="1474" t="str">
        <f t="shared" si="18"/>
        <v>281,5</v>
      </c>
      <c r="I78" s="1473">
        <v>3.2019999999999995</v>
      </c>
      <c r="J78" s="1472">
        <v>1.9</v>
      </c>
      <c r="K78" s="1472">
        <v>2.2999999999999998</v>
      </c>
      <c r="L78" s="1472">
        <f t="shared" si="19"/>
        <v>5.1019999999999994</v>
      </c>
      <c r="M78" s="1472">
        <f t="shared" si="20"/>
        <v>5.5019999999999989</v>
      </c>
      <c r="N78" s="952"/>
      <c r="O78" s="1484">
        <f t="shared" si="21"/>
        <v>3.6349816799999992</v>
      </c>
      <c r="P78" s="1483">
        <f>((G78*(1-$P$2)+I78+J78+$P$3)*F78*$O$7)*$AB$11</f>
        <v>5.5261276799999992</v>
      </c>
      <c r="Q78" s="1481"/>
      <c r="R78" s="976">
        <v>0.7128000000000001</v>
      </c>
      <c r="S78" s="968">
        <f t="shared" si="6"/>
        <v>4.3477816799999989</v>
      </c>
      <c r="T78" s="1483">
        <f>P78+R78*$AB$11</f>
        <v>6.2389276799999998</v>
      </c>
      <c r="U78" s="1482"/>
      <c r="V78" s="1547">
        <v>1.2474000000000003</v>
      </c>
      <c r="W78" s="968">
        <f t="shared" si="16"/>
        <v>4.8823816799999999</v>
      </c>
      <c r="X78" s="1483">
        <f>P78+V78*$AB$11</f>
        <v>6.7735276799999991</v>
      </c>
      <c r="Y78" s="1482"/>
      <c r="Z78" s="1476">
        <f t="shared" si="22"/>
        <v>364.29444000000001</v>
      </c>
      <c r="AA78" s="978"/>
      <c r="AB78" s="928"/>
      <c r="AD78" s="1036"/>
    </row>
    <row r="79" spans="1:30" s="975" customFormat="1" ht="16.5" customHeight="1">
      <c r="A79" s="1517"/>
      <c r="B79" s="1029"/>
      <c r="C79" s="1172">
        <v>366</v>
      </c>
      <c r="D79" s="971">
        <v>28</v>
      </c>
      <c r="E79" s="970">
        <v>2</v>
      </c>
      <c r="F79" s="969">
        <f t="shared" si="17"/>
        <v>1.3020799999999999</v>
      </c>
      <c r="G79" s="1475">
        <v>1</v>
      </c>
      <c r="H79" s="1474" t="str">
        <f t="shared" si="18"/>
        <v>282</v>
      </c>
      <c r="I79" s="1473">
        <v>2.7219999999999995</v>
      </c>
      <c r="J79" s="1472">
        <v>2.0499999999999998</v>
      </c>
      <c r="K79" s="1472">
        <v>2.4500000000000002</v>
      </c>
      <c r="L79" s="1472">
        <f t="shared" si="19"/>
        <v>4.7719999999999994</v>
      </c>
      <c r="M79" s="1472">
        <f t="shared" si="20"/>
        <v>5.1719999999999997</v>
      </c>
      <c r="N79" s="952"/>
      <c r="O79" s="1484">
        <f t="shared" si="21"/>
        <v>4.1301977599999997</v>
      </c>
      <c r="P79" s="1483">
        <f>((G79*(1-$P$2)+I79+J79+$P$3)*F79*$O$7)*$AB$11</f>
        <v>6.7994617599999989</v>
      </c>
      <c r="Q79" s="1481"/>
      <c r="R79" s="976">
        <v>0.80784000000000011</v>
      </c>
      <c r="S79" s="968">
        <f t="shared" ref="S79:S142" si="23">O79+R79*$AB$11</f>
        <v>4.9380377600000003</v>
      </c>
      <c r="T79" s="1483">
        <f>P79+R79*$AB$11</f>
        <v>7.6073017599999986</v>
      </c>
      <c r="U79" s="1482"/>
      <c r="V79" s="1547">
        <v>1.2474000000000003</v>
      </c>
      <c r="W79" s="968">
        <f t="shared" si="16"/>
        <v>5.3775977600000004</v>
      </c>
      <c r="X79" s="1483">
        <f>P79+V79*$AB$11</f>
        <v>8.0468617599999988</v>
      </c>
      <c r="Y79" s="1482"/>
      <c r="Z79" s="1476">
        <f t="shared" si="22"/>
        <v>476.56127999999995</v>
      </c>
      <c r="AA79" s="978"/>
      <c r="AB79" s="928"/>
      <c r="AD79" s="1036"/>
    </row>
    <row r="80" spans="1:30" s="975" customFormat="1" ht="16.5" customHeight="1" thickBot="1">
      <c r="A80" s="1517"/>
      <c r="B80" s="1029"/>
      <c r="C80" s="1158">
        <v>366</v>
      </c>
      <c r="D80" s="971">
        <v>28</v>
      </c>
      <c r="E80" s="970">
        <v>2.5</v>
      </c>
      <c r="F80" s="969">
        <f t="shared" si="17"/>
        <v>1.5963000000000001</v>
      </c>
      <c r="G80" s="1475">
        <v>1</v>
      </c>
      <c r="H80" s="1474" t="str">
        <f t="shared" si="18"/>
        <v>282,5</v>
      </c>
      <c r="I80" s="1473">
        <v>2.8220000000000001</v>
      </c>
      <c r="J80" s="1472">
        <v>1.9</v>
      </c>
      <c r="K80" s="1472">
        <v>2.2999999999999998</v>
      </c>
      <c r="L80" s="1472">
        <f t="shared" si="19"/>
        <v>4.7219999999999995</v>
      </c>
      <c r="M80" s="1472">
        <f t="shared" si="20"/>
        <v>5.1219999999999999</v>
      </c>
      <c r="N80" s="952"/>
      <c r="O80" s="1512">
        <f t="shared" si="21"/>
        <v>5.2230936000000003</v>
      </c>
      <c r="P80" s="1483"/>
      <c r="Q80" s="1470"/>
      <c r="R80" s="976">
        <v>1.03</v>
      </c>
      <c r="S80" s="951">
        <f t="shared" si="23"/>
        <v>6.2530936000000006</v>
      </c>
      <c r="T80" s="1487"/>
      <c r="U80" s="1470"/>
      <c r="V80" s="1544">
        <v>1.89</v>
      </c>
      <c r="W80" s="951">
        <f t="shared" si="16"/>
        <v>7.1130936</v>
      </c>
      <c r="X80" s="1487"/>
      <c r="Y80" s="1470"/>
      <c r="Z80" s="1464">
        <f t="shared" si="22"/>
        <v>584.24580000000003</v>
      </c>
      <c r="AA80" s="978"/>
      <c r="AB80" s="928"/>
      <c r="AD80" s="1036"/>
    </row>
    <row r="81" spans="1:30" s="975" customFormat="1" ht="16.5" customHeight="1">
      <c r="A81" s="1517"/>
      <c r="B81" s="1029"/>
      <c r="C81" s="1172">
        <v>366</v>
      </c>
      <c r="D81" s="991">
        <v>30</v>
      </c>
      <c r="E81" s="990">
        <v>1</v>
      </c>
      <c r="F81" s="989">
        <f t="shared" si="17"/>
        <v>0.72616000000000003</v>
      </c>
      <c r="G81" s="1475">
        <v>1</v>
      </c>
      <c r="H81" s="1474" t="str">
        <f t="shared" si="18"/>
        <v>301</v>
      </c>
      <c r="I81" s="1473">
        <v>3.0519999999999996</v>
      </c>
      <c r="J81" s="1472">
        <v>1.9</v>
      </c>
      <c r="K81" s="1472">
        <v>2.2999999999999998</v>
      </c>
      <c r="L81" s="1472">
        <f t="shared" si="19"/>
        <v>4.952</v>
      </c>
      <c r="M81" s="1472">
        <f t="shared" si="20"/>
        <v>5.3519999999999994</v>
      </c>
      <c r="N81" s="952"/>
      <c r="O81" s="1503">
        <f t="shared" si="21"/>
        <v>2.5430123199999999</v>
      </c>
      <c r="P81" s="1521"/>
      <c r="Q81" s="1482"/>
      <c r="R81" s="1523">
        <v>0.7365600000000001</v>
      </c>
      <c r="S81" s="988">
        <f t="shared" si="23"/>
        <v>3.2795723199999998</v>
      </c>
      <c r="T81" s="1521"/>
      <c r="U81" s="1502"/>
      <c r="V81" s="1551">
        <v>1.2474000000000003</v>
      </c>
      <c r="W81" s="988">
        <f t="shared" si="16"/>
        <v>3.7904123200000002</v>
      </c>
      <c r="X81" s="1521"/>
      <c r="Y81" s="1502"/>
      <c r="Z81" s="1500">
        <f t="shared" si="22"/>
        <v>265.77456000000001</v>
      </c>
      <c r="AA81" s="978"/>
      <c r="AB81" s="928"/>
      <c r="AD81" s="1036"/>
    </row>
    <row r="82" spans="1:30" s="975" customFormat="1" ht="16.5" customHeight="1">
      <c r="A82" s="1517"/>
      <c r="B82" s="1029"/>
      <c r="C82" s="1172">
        <v>366</v>
      </c>
      <c r="D82" s="971">
        <v>30</v>
      </c>
      <c r="E82" s="970">
        <v>1.2</v>
      </c>
      <c r="F82" s="969">
        <f t="shared" si="17"/>
        <v>0.8653824</v>
      </c>
      <c r="G82" s="1475">
        <v>1</v>
      </c>
      <c r="H82" s="1474" t="str">
        <f t="shared" si="18"/>
        <v>301,2</v>
      </c>
      <c r="I82" s="1473">
        <v>2.8899999999999992</v>
      </c>
      <c r="J82" s="1472">
        <v>1.9</v>
      </c>
      <c r="K82" s="1472">
        <v>2.2999999999999998</v>
      </c>
      <c r="L82" s="1472">
        <f t="shared" si="19"/>
        <v>4.7899999999999991</v>
      </c>
      <c r="M82" s="1472">
        <f t="shared" si="20"/>
        <v>5.1899999999999995</v>
      </c>
      <c r="N82" s="952"/>
      <c r="O82" s="1484">
        <f t="shared" si="21"/>
        <v>2.8903772159999992</v>
      </c>
      <c r="P82" s="1483"/>
      <c r="Q82" s="1482"/>
      <c r="R82" s="976">
        <v>0.7365600000000001</v>
      </c>
      <c r="S82" s="968">
        <f t="shared" si="23"/>
        <v>3.6269372159999991</v>
      </c>
      <c r="T82" s="1483"/>
      <c r="U82" s="1482"/>
      <c r="V82" s="1547">
        <v>1.2474000000000003</v>
      </c>
      <c r="W82" s="968">
        <f t="shared" si="16"/>
        <v>4.1377772159999999</v>
      </c>
      <c r="X82" s="1483"/>
      <c r="Y82" s="1482"/>
      <c r="Z82" s="1476">
        <f t="shared" si="22"/>
        <v>316.72995839999999</v>
      </c>
      <c r="AA82" s="978"/>
      <c r="AB82" s="928"/>
      <c r="AD82" s="1036"/>
    </row>
    <row r="83" spans="1:30" s="975" customFormat="1" ht="16.5" customHeight="1">
      <c r="A83" s="1517"/>
      <c r="B83" s="1029"/>
      <c r="C83" s="1172">
        <v>366</v>
      </c>
      <c r="D83" s="971">
        <v>30</v>
      </c>
      <c r="E83" s="970">
        <v>1.5</v>
      </c>
      <c r="F83" s="969">
        <f t="shared" si="17"/>
        <v>1.07046</v>
      </c>
      <c r="G83" s="1475">
        <v>1</v>
      </c>
      <c r="H83" s="1474" t="str">
        <f t="shared" si="18"/>
        <v>301,5</v>
      </c>
      <c r="I83" s="1473">
        <v>3.0119999999999996</v>
      </c>
      <c r="J83" s="1472">
        <v>1.9</v>
      </c>
      <c r="K83" s="1472">
        <v>2.2999999999999998</v>
      </c>
      <c r="L83" s="1472">
        <f t="shared" si="19"/>
        <v>4.911999999999999</v>
      </c>
      <c r="M83" s="1472">
        <f t="shared" si="20"/>
        <v>5.3119999999999994</v>
      </c>
      <c r="N83" s="952"/>
      <c r="O83" s="1484">
        <f t="shared" si="21"/>
        <v>3.7059325199999997</v>
      </c>
      <c r="P83" s="1483">
        <f>((G83*(1-$P$2)+I83+J83+$P$3)*F83*$O$7)*$AB$11</f>
        <v>5.7398065200000001</v>
      </c>
      <c r="Q83" s="1481">
        <f>((G83*(1-$Q$2)+I83+K83+$Q$3)*F83*$O$7)*$AB$11</f>
        <v>6.1679905199999991</v>
      </c>
      <c r="R83" s="976">
        <v>0.7365600000000001</v>
      </c>
      <c r="S83" s="968">
        <f t="shared" si="23"/>
        <v>4.4424925200000001</v>
      </c>
      <c r="T83" s="1483">
        <f>P83+R83*$AB$11</f>
        <v>6.47636652</v>
      </c>
      <c r="U83" s="1482">
        <f>Q83+R83*$AB$11</f>
        <v>6.904550519999999</v>
      </c>
      <c r="V83" s="1547">
        <v>1.2474000000000003</v>
      </c>
      <c r="W83" s="968">
        <f t="shared" si="16"/>
        <v>4.95333252</v>
      </c>
      <c r="X83" s="1483">
        <f>P83+V83*$AB$11</f>
        <v>6.9872065200000009</v>
      </c>
      <c r="Y83" s="1482">
        <f>Q83+V83*$AB$11</f>
        <v>7.415390519999999</v>
      </c>
      <c r="Z83" s="1476">
        <f t="shared" si="22"/>
        <v>391.78836000000001</v>
      </c>
      <c r="AA83" s="978"/>
      <c r="AB83" s="928"/>
      <c r="AD83" s="1036"/>
    </row>
    <row r="84" spans="1:30" s="975" customFormat="1" ht="16.5" customHeight="1">
      <c r="A84" s="1517"/>
      <c r="B84" s="1029"/>
      <c r="C84" s="1172">
        <v>366</v>
      </c>
      <c r="D84" s="971">
        <v>30</v>
      </c>
      <c r="E84" s="970">
        <v>2</v>
      </c>
      <c r="F84" s="969">
        <f t="shared" si="17"/>
        <v>1.4022399999999999</v>
      </c>
      <c r="G84" s="1475">
        <v>1</v>
      </c>
      <c r="H84" s="1474" t="str">
        <f t="shared" si="18"/>
        <v>302</v>
      </c>
      <c r="I84" s="1473">
        <v>2.6619999999999995</v>
      </c>
      <c r="J84" s="1472">
        <v>2.0499999999999998</v>
      </c>
      <c r="K84" s="1472">
        <v>2.4500000000000002</v>
      </c>
      <c r="L84" s="1472">
        <f t="shared" si="19"/>
        <v>4.7119999999999997</v>
      </c>
      <c r="M84" s="1472">
        <f t="shared" si="20"/>
        <v>5.1120000000000001</v>
      </c>
      <c r="N84" s="952"/>
      <c r="O84" s="1484">
        <f t="shared" si="21"/>
        <v>4.3637708799999988</v>
      </c>
      <c r="P84" s="1483">
        <f>((G84*(1-$P$2)+I84+J84+$P$3)*F84*$O$7)*$AB$11</f>
        <v>7.2383628799999986</v>
      </c>
      <c r="Q84" s="1481">
        <f>((G84*(1-$Q$2)+I84+K84+$Q$3)*F84*$O$7)*$AB$11</f>
        <v>7.7992588799999991</v>
      </c>
      <c r="R84" s="976">
        <v>0.83160000000000012</v>
      </c>
      <c r="S84" s="968">
        <f t="shared" si="23"/>
        <v>5.1953708799999987</v>
      </c>
      <c r="T84" s="1483">
        <f>P84+R84*$AB$11</f>
        <v>8.0699628799999985</v>
      </c>
      <c r="U84" s="1482">
        <f>Q84+R84*$AB$11</f>
        <v>8.6308588799999999</v>
      </c>
      <c r="V84" s="1547">
        <v>1.2474000000000003</v>
      </c>
      <c r="W84" s="968">
        <f t="shared" si="16"/>
        <v>5.6111708799999995</v>
      </c>
      <c r="X84" s="1483">
        <f>P84+V84*$AB$11</f>
        <v>8.4857628799999993</v>
      </c>
      <c r="Y84" s="1482">
        <f>Q84+V84*$AB$11</f>
        <v>9.046658879999999</v>
      </c>
      <c r="Z84" s="1476">
        <f t="shared" si="22"/>
        <v>513.21983999999998</v>
      </c>
      <c r="AA84" s="978"/>
      <c r="AB84" s="928"/>
      <c r="AD84" s="1036"/>
    </row>
    <row r="85" spans="1:30" s="975" customFormat="1" ht="16.5" customHeight="1">
      <c r="A85" s="1517"/>
      <c r="B85" s="1029"/>
      <c r="C85" s="1172">
        <v>366</v>
      </c>
      <c r="D85" s="971">
        <v>30</v>
      </c>
      <c r="E85" s="970">
        <v>2.5</v>
      </c>
      <c r="F85" s="969">
        <f t="shared" si="17"/>
        <v>1.7215</v>
      </c>
      <c r="G85" s="1475">
        <v>1</v>
      </c>
      <c r="H85" s="1474" t="str">
        <f t="shared" si="18"/>
        <v>302,5</v>
      </c>
      <c r="I85" s="1473">
        <v>2.76</v>
      </c>
      <c r="J85" s="1472">
        <v>1.9</v>
      </c>
      <c r="K85" s="1472">
        <v>2.2999999999999998</v>
      </c>
      <c r="L85" s="1472">
        <f t="shared" si="19"/>
        <v>4.66</v>
      </c>
      <c r="M85" s="1472">
        <f t="shared" si="20"/>
        <v>5.0599999999999996</v>
      </c>
      <c r="N85" s="952"/>
      <c r="O85" s="1484">
        <f t="shared" si="21"/>
        <v>5.5260150000000001</v>
      </c>
      <c r="P85" s="1483">
        <f>((G85*(1-$P$2)+I85+J85+$P$3)*F85*$O$7)*$AB$11</f>
        <v>8.7968649999999986</v>
      </c>
      <c r="Q85" s="1481">
        <f>((G85*(1-$Q$2)+I85+K85+$Q$3)*F85*$O$7)*$AB$11</f>
        <v>9.4854649999999996</v>
      </c>
      <c r="R85" s="976">
        <v>1.0335600000000003</v>
      </c>
      <c r="S85" s="968">
        <f t="shared" si="23"/>
        <v>6.5595750000000006</v>
      </c>
      <c r="T85" s="1483">
        <f>P85+R85*$AB$11</f>
        <v>9.8304249999999982</v>
      </c>
      <c r="U85" s="1482">
        <f>Q85+R85*$AB$11</f>
        <v>10.519024999999999</v>
      </c>
      <c r="V85" s="1547">
        <v>1.8889200000000004</v>
      </c>
      <c r="W85" s="968">
        <f t="shared" si="16"/>
        <v>7.4149350000000007</v>
      </c>
      <c r="X85" s="1483">
        <f>P85+V85*$AB$11</f>
        <v>10.685784999999999</v>
      </c>
      <c r="Y85" s="1482">
        <f>Q85+V85*$AB$11</f>
        <v>11.374385</v>
      </c>
      <c r="Z85" s="1476">
        <f t="shared" si="22"/>
        <v>630.06899999999996</v>
      </c>
      <c r="AA85" s="978"/>
      <c r="AB85" s="928"/>
      <c r="AD85" s="1036"/>
    </row>
    <row r="86" spans="1:30" s="975" customFormat="1" ht="16.5" customHeight="1" thickBot="1">
      <c r="A86" s="1517"/>
      <c r="B86" s="1029"/>
      <c r="C86" s="1172">
        <v>366</v>
      </c>
      <c r="D86" s="960">
        <v>30</v>
      </c>
      <c r="E86" s="959">
        <v>3</v>
      </c>
      <c r="F86" s="958">
        <f t="shared" si="17"/>
        <v>2.0282399999999998</v>
      </c>
      <c r="G86" s="1475">
        <v>1</v>
      </c>
      <c r="H86" s="1474" t="str">
        <f t="shared" si="18"/>
        <v>303</v>
      </c>
      <c r="I86" s="1473">
        <v>2.9699999999999998</v>
      </c>
      <c r="J86" s="1472">
        <v>1.9</v>
      </c>
      <c r="K86" s="1472">
        <v>2.2999999999999998</v>
      </c>
      <c r="L86" s="1472">
        <f t="shared" si="19"/>
        <v>4.8699999999999992</v>
      </c>
      <c r="M86" s="1472">
        <f t="shared" si="20"/>
        <v>5.27</v>
      </c>
      <c r="N86" s="952"/>
      <c r="O86" s="1512">
        <f t="shared" si="21"/>
        <v>6.9365807999999989</v>
      </c>
      <c r="P86" s="1483">
        <f>((G86*(1-$P$2)+I86+J86+$P$3)*F86*$O$7)*$AB$11</f>
        <v>10.790236799999999</v>
      </c>
      <c r="Q86" s="1481">
        <f>((G86*(1-$Q$2)+I86+K86+$Q$3)*F86*$O$7)*$AB$11</f>
        <v>11.601532799999999</v>
      </c>
      <c r="R86" s="1516">
        <v>1.0335600000000003</v>
      </c>
      <c r="S86" s="951">
        <f t="shared" si="23"/>
        <v>7.9701407999999994</v>
      </c>
      <c r="T86" s="1487">
        <f>P86+R86*$AB$11</f>
        <v>11.823796799999998</v>
      </c>
      <c r="U86" s="1470">
        <f>Q86+R86*$AB$11</f>
        <v>12.635092799999999</v>
      </c>
      <c r="V86" s="1544">
        <v>1.9839600000000002</v>
      </c>
      <c r="W86" s="951">
        <f t="shared" si="16"/>
        <v>8.9205407999999995</v>
      </c>
      <c r="X86" s="1487">
        <f>P86+V86*$AB$11</f>
        <v>12.774196799999999</v>
      </c>
      <c r="Y86" s="1470">
        <f>Q86+V86*$AB$11</f>
        <v>13.585492799999999</v>
      </c>
      <c r="Z86" s="1464">
        <f t="shared" si="22"/>
        <v>742.33583999999996</v>
      </c>
      <c r="AA86" s="978"/>
      <c r="AB86" s="928"/>
      <c r="AD86" s="1036"/>
    </row>
    <row r="87" spans="1:30" s="975" customFormat="1" ht="16.5" customHeight="1">
      <c r="A87" s="1517"/>
      <c r="B87" s="1029"/>
      <c r="C87" s="1193">
        <v>366</v>
      </c>
      <c r="D87" s="971">
        <v>32</v>
      </c>
      <c r="E87" s="970">
        <v>1</v>
      </c>
      <c r="F87" s="969">
        <f t="shared" si="17"/>
        <v>0.77624000000000004</v>
      </c>
      <c r="G87" s="1475">
        <v>1</v>
      </c>
      <c r="H87" s="1474" t="str">
        <f t="shared" si="18"/>
        <v>321</v>
      </c>
      <c r="I87" s="1473">
        <v>3.0119999999999996</v>
      </c>
      <c r="J87" s="1472">
        <v>1.9</v>
      </c>
      <c r="K87" s="1472">
        <v>2.2999999999999998</v>
      </c>
      <c r="L87" s="1472">
        <f t="shared" si="19"/>
        <v>4.911999999999999</v>
      </c>
      <c r="M87" s="1472">
        <f t="shared" si="20"/>
        <v>5.3119999999999994</v>
      </c>
      <c r="N87" s="952"/>
      <c r="O87" s="1503">
        <f t="shared" si="21"/>
        <v>2.6873428800000001</v>
      </c>
      <c r="P87" s="1521"/>
      <c r="Q87" s="1502"/>
      <c r="R87" s="976">
        <v>0.78408000000000022</v>
      </c>
      <c r="S87" s="968">
        <f t="shared" si="23"/>
        <v>3.4714228800000004</v>
      </c>
      <c r="T87" s="1483"/>
      <c r="U87" s="1502"/>
      <c r="V87" s="1547">
        <v>1.3305600000000004</v>
      </c>
      <c r="W87" s="968">
        <f t="shared" si="16"/>
        <v>4.0179028800000003</v>
      </c>
      <c r="X87" s="1483"/>
      <c r="Y87" s="1502"/>
      <c r="Z87" s="1500">
        <f t="shared" si="22"/>
        <v>284.10383999999999</v>
      </c>
      <c r="AA87" s="978"/>
      <c r="AB87" s="928"/>
      <c r="AD87" s="1036"/>
    </row>
    <row r="88" spans="1:30" s="975" customFormat="1" ht="16.5" customHeight="1">
      <c r="A88" s="1517"/>
      <c r="B88" s="1029"/>
      <c r="C88" s="1172">
        <v>366</v>
      </c>
      <c r="D88" s="971">
        <v>32</v>
      </c>
      <c r="E88" s="970">
        <v>1.2</v>
      </c>
      <c r="F88" s="969">
        <f t="shared" si="17"/>
        <v>0.92547840000000003</v>
      </c>
      <c r="G88" s="1475">
        <v>1</v>
      </c>
      <c r="H88" s="1474" t="str">
        <f t="shared" si="18"/>
        <v>321,2</v>
      </c>
      <c r="I88" s="1473">
        <v>2.8599999999999994</v>
      </c>
      <c r="J88" s="1472">
        <v>1.9</v>
      </c>
      <c r="K88" s="1472">
        <v>2.2999999999999998</v>
      </c>
      <c r="L88" s="1472">
        <f t="shared" si="19"/>
        <v>4.76</v>
      </c>
      <c r="M88" s="1472">
        <f t="shared" si="20"/>
        <v>5.1599999999999993</v>
      </c>
      <c r="N88" s="952"/>
      <c r="O88" s="1484">
        <f t="shared" si="21"/>
        <v>3.0633335039999996</v>
      </c>
      <c r="P88" s="1483"/>
      <c r="Q88" s="1482"/>
      <c r="R88" s="976">
        <v>0.78408000000000022</v>
      </c>
      <c r="S88" s="968">
        <f t="shared" si="23"/>
        <v>3.8474135039999999</v>
      </c>
      <c r="T88" s="1483"/>
      <c r="U88" s="1482"/>
      <c r="V88" s="1547">
        <v>1.3305600000000004</v>
      </c>
      <c r="W88" s="968">
        <f t="shared" si="16"/>
        <v>4.3938935040000002</v>
      </c>
      <c r="X88" s="1483"/>
      <c r="Y88" s="1482"/>
      <c r="Z88" s="1476">
        <f t="shared" si="22"/>
        <v>338.72509439999999</v>
      </c>
      <c r="AA88" s="978"/>
      <c r="AB88" s="928"/>
      <c r="AD88" s="1036"/>
    </row>
    <row r="89" spans="1:30" s="975" customFormat="1" ht="16.5" customHeight="1">
      <c r="A89" s="1517"/>
      <c r="B89" s="1029"/>
      <c r="C89" s="1172">
        <v>366</v>
      </c>
      <c r="D89" s="971">
        <v>32</v>
      </c>
      <c r="E89" s="970">
        <v>1.5</v>
      </c>
      <c r="F89" s="969">
        <f t="shared" si="17"/>
        <v>1.14558</v>
      </c>
      <c r="G89" s="1475">
        <v>1</v>
      </c>
      <c r="H89" s="1474" t="str">
        <f t="shared" si="18"/>
        <v>321,5</v>
      </c>
      <c r="I89" s="1473">
        <v>2.9219999999999997</v>
      </c>
      <c r="J89" s="1472">
        <v>1.9</v>
      </c>
      <c r="K89" s="1472">
        <v>2.2999999999999998</v>
      </c>
      <c r="L89" s="1472">
        <f t="shared" si="19"/>
        <v>4.8219999999999992</v>
      </c>
      <c r="M89" s="1472">
        <f t="shared" si="20"/>
        <v>5.2219999999999995</v>
      </c>
      <c r="N89" s="952"/>
      <c r="O89" s="1484">
        <f t="shared" si="21"/>
        <v>3.8628957600000002</v>
      </c>
      <c r="P89" s="1483">
        <f>((G89*(1-$P$2)+I89+J89+$P$3)*F89*$O$7)*$AB$11</f>
        <v>6.0394977600000006</v>
      </c>
      <c r="Q89" s="1481">
        <f>((G89*(1-$Q$2)+I89+K89+$Q$3)*F89*$O$7)*$AB$11</f>
        <v>6.4977297599999995</v>
      </c>
      <c r="R89" s="976">
        <v>0.78408000000000022</v>
      </c>
      <c r="S89" s="968">
        <f t="shared" si="23"/>
        <v>4.6469757600000001</v>
      </c>
      <c r="T89" s="1483">
        <f>P89+R89*$AB$11</f>
        <v>6.8235777600000009</v>
      </c>
      <c r="U89" s="1482">
        <f>Q89+R89*$AB$11</f>
        <v>7.2818097599999998</v>
      </c>
      <c r="V89" s="1547">
        <v>1.3305600000000004</v>
      </c>
      <c r="W89" s="968">
        <f t="shared" si="16"/>
        <v>5.1934557600000009</v>
      </c>
      <c r="X89" s="1483">
        <f>P89+V89*$AB$11</f>
        <v>7.3700577600000008</v>
      </c>
      <c r="Y89" s="1482">
        <f>Q89+V89*$AB$11</f>
        <v>7.8282897599999997</v>
      </c>
      <c r="Z89" s="1476">
        <f t="shared" si="22"/>
        <v>419.28228000000001</v>
      </c>
      <c r="AA89" s="978"/>
      <c r="AB89" s="928"/>
      <c r="AD89" s="1036"/>
    </row>
    <row r="90" spans="1:30" s="975" customFormat="1" ht="16.5" customHeight="1">
      <c r="A90" s="1517"/>
      <c r="B90" s="1029"/>
      <c r="C90" s="1172">
        <v>366</v>
      </c>
      <c r="D90" s="971">
        <v>32</v>
      </c>
      <c r="E90" s="970">
        <v>2</v>
      </c>
      <c r="F90" s="969">
        <f t="shared" si="17"/>
        <v>1.5024</v>
      </c>
      <c r="G90" s="1475">
        <v>1</v>
      </c>
      <c r="H90" s="1474" t="str">
        <f t="shared" si="18"/>
        <v>322</v>
      </c>
      <c r="I90" s="1473">
        <v>2.5619999999999998</v>
      </c>
      <c r="J90" s="1472">
        <v>2.0499999999999998</v>
      </c>
      <c r="K90" s="1472">
        <v>2.4500000000000002</v>
      </c>
      <c r="L90" s="1472">
        <f t="shared" si="19"/>
        <v>4.6120000000000001</v>
      </c>
      <c r="M90" s="1472">
        <f t="shared" si="20"/>
        <v>5.0120000000000005</v>
      </c>
      <c r="N90" s="952"/>
      <c r="O90" s="1484">
        <f t="shared" si="21"/>
        <v>4.5252287999999989</v>
      </c>
      <c r="P90" s="1483">
        <f>((G90*(1-$P$2)+I90+J90+$P$3)*F90*$O$7)*$AB$11</f>
        <v>7.6051487999999985</v>
      </c>
      <c r="Q90" s="1481">
        <f>((G90*(1-$Q$2)+I90+K90+$Q$3)*F90*$O$7)*$AB$11</f>
        <v>8.2061087999999991</v>
      </c>
      <c r="R90" s="976">
        <v>0.85536000000000012</v>
      </c>
      <c r="S90" s="968">
        <f t="shared" si="23"/>
        <v>5.3805887999999991</v>
      </c>
      <c r="T90" s="1483">
        <f>P90+R90*$AB$11</f>
        <v>8.4605087999999995</v>
      </c>
      <c r="U90" s="1482">
        <f>Q90+R90*$AB$11</f>
        <v>9.0614688000000001</v>
      </c>
      <c r="V90" s="1547">
        <v>1.3305600000000004</v>
      </c>
      <c r="W90" s="968">
        <f t="shared" si="16"/>
        <v>5.8557887999999991</v>
      </c>
      <c r="X90" s="1483">
        <f>P90+V90*$AB$11</f>
        <v>8.9357087999999987</v>
      </c>
      <c r="Y90" s="1482">
        <f>Q90+V90*$AB$11</f>
        <v>9.5366687999999993</v>
      </c>
      <c r="Z90" s="1476">
        <f t="shared" si="22"/>
        <v>549.87839999999994</v>
      </c>
      <c r="AA90" s="978"/>
      <c r="AB90" s="928"/>
      <c r="AD90" s="1036"/>
    </row>
    <row r="91" spans="1:30" s="975" customFormat="1" ht="16.5" customHeight="1">
      <c r="A91" s="1517"/>
      <c r="B91" s="1029"/>
      <c r="C91" s="1172">
        <v>366</v>
      </c>
      <c r="D91" s="971">
        <v>32</v>
      </c>
      <c r="E91" s="970">
        <v>2.5</v>
      </c>
      <c r="F91" s="969">
        <f t="shared" si="17"/>
        <v>1.8467</v>
      </c>
      <c r="G91" s="1475">
        <v>1</v>
      </c>
      <c r="H91" s="1474" t="str">
        <f t="shared" si="18"/>
        <v>322,5</v>
      </c>
      <c r="I91" s="1473">
        <v>2.71</v>
      </c>
      <c r="J91" s="1472">
        <v>1.9</v>
      </c>
      <c r="K91" s="1472">
        <v>2.2999999999999998</v>
      </c>
      <c r="L91" s="1472">
        <f t="shared" si="19"/>
        <v>4.6099999999999994</v>
      </c>
      <c r="M91" s="1472">
        <f t="shared" si="20"/>
        <v>5.01</v>
      </c>
      <c r="N91" s="952"/>
      <c r="O91" s="1484">
        <f t="shared" si="21"/>
        <v>5.835572</v>
      </c>
      <c r="P91" s="1483">
        <f>((G91*(1-$P$2)+I91+J91+$P$3)*F91*$O$7)*$AB$11</f>
        <v>9.3443020000000008</v>
      </c>
      <c r="Q91" s="1481">
        <f>((G91*(1-$Q$2)+I91+K91+$Q$3)*F91*$O$7)*$AB$11</f>
        <v>10.082981999999999</v>
      </c>
      <c r="R91" s="976">
        <v>0.99792000000000014</v>
      </c>
      <c r="S91" s="968">
        <f t="shared" si="23"/>
        <v>6.8334919999999997</v>
      </c>
      <c r="T91" s="1483">
        <f>P91+R91*$AB$11</f>
        <v>10.342222000000001</v>
      </c>
      <c r="U91" s="1482">
        <f>Q91+R91*$AB$11</f>
        <v>11.080902</v>
      </c>
      <c r="V91" s="1547">
        <v>1.8414000000000004</v>
      </c>
      <c r="W91" s="968">
        <f t="shared" si="16"/>
        <v>7.6769720000000001</v>
      </c>
      <c r="X91" s="1483">
        <f>P91+V91*$AB$11</f>
        <v>11.185702000000001</v>
      </c>
      <c r="Y91" s="1482">
        <f>Q91+V91*$AB$11</f>
        <v>11.924382</v>
      </c>
      <c r="Z91" s="1476">
        <f t="shared" si="22"/>
        <v>675.8922</v>
      </c>
      <c r="AA91" s="978"/>
      <c r="AB91" s="928"/>
      <c r="AD91" s="1036"/>
    </row>
    <row r="92" spans="1:30" s="975" customFormat="1" ht="16.5" customHeight="1" thickBot="1">
      <c r="A92" s="1517"/>
      <c r="B92" s="1029"/>
      <c r="C92" s="1158">
        <v>366</v>
      </c>
      <c r="D92" s="971">
        <v>32</v>
      </c>
      <c r="E92" s="970">
        <v>3</v>
      </c>
      <c r="F92" s="969">
        <f t="shared" si="17"/>
        <v>2.17848</v>
      </c>
      <c r="G92" s="1475">
        <v>1</v>
      </c>
      <c r="H92" s="1474" t="str">
        <f t="shared" si="18"/>
        <v>323</v>
      </c>
      <c r="I92" s="1473">
        <v>2.8</v>
      </c>
      <c r="J92" s="1472">
        <v>1.9</v>
      </c>
      <c r="K92" s="1472">
        <v>2.2999999999999998</v>
      </c>
      <c r="L92" s="1472">
        <f t="shared" si="19"/>
        <v>4.6999999999999993</v>
      </c>
      <c r="M92" s="1472">
        <f t="shared" si="20"/>
        <v>5.0999999999999996</v>
      </c>
      <c r="N92" s="952"/>
      <c r="O92" s="1484">
        <f t="shared" si="21"/>
        <v>7.0800599999999996</v>
      </c>
      <c r="P92" s="1487">
        <f>((G92*(1-$P$2)+I92+J92+$P$3)*F92*$O$7)*$AB$11</f>
        <v>11.219172</v>
      </c>
      <c r="Q92" s="1469">
        <f>((G92*(1-$Q$2)+I92+K92+$Q$3)*F92*$O$7)*$AB$11</f>
        <v>12.090563999999999</v>
      </c>
      <c r="R92" s="976">
        <v>1.2117600000000002</v>
      </c>
      <c r="S92" s="968">
        <f t="shared" si="23"/>
        <v>8.2918199999999995</v>
      </c>
      <c r="T92" s="1483">
        <f>P92+R92*$AB$11</f>
        <v>12.430932</v>
      </c>
      <c r="U92" s="1482">
        <f>Q92+R92*$AB$11</f>
        <v>13.302323999999999</v>
      </c>
      <c r="V92" s="1547">
        <v>2.3047200000000005</v>
      </c>
      <c r="W92" s="968">
        <f t="shared" si="16"/>
        <v>9.3847799999999992</v>
      </c>
      <c r="X92" s="1483">
        <f>P92+V92*$AB$11</f>
        <v>13.523892</v>
      </c>
      <c r="Y92" s="1482">
        <f>Q92+V92*$AB$11</f>
        <v>14.395284</v>
      </c>
      <c r="Z92" s="1476">
        <f t="shared" si="22"/>
        <v>797.32367999999997</v>
      </c>
      <c r="AA92" s="978"/>
      <c r="AB92" s="928"/>
      <c r="AD92" s="1036"/>
    </row>
    <row r="93" spans="1:30" s="975" customFormat="1" ht="16.5" customHeight="1" thickBot="1">
      <c r="A93" s="1517"/>
      <c r="B93" s="1029"/>
      <c r="C93" s="1172">
        <v>366</v>
      </c>
      <c r="D93" s="1008">
        <v>33</v>
      </c>
      <c r="E93" s="1007">
        <v>1.5</v>
      </c>
      <c r="F93" s="1006">
        <f t="shared" si="17"/>
        <v>1.1831400000000001</v>
      </c>
      <c r="G93" s="1488">
        <v>1</v>
      </c>
      <c r="H93" s="1472" t="str">
        <f t="shared" si="18"/>
        <v>331,5</v>
      </c>
      <c r="I93" s="1473">
        <v>2.8819999999999997</v>
      </c>
      <c r="J93" s="1472">
        <v>1.9</v>
      </c>
      <c r="K93" s="1472">
        <v>2.2999999999999998</v>
      </c>
      <c r="L93" s="1472">
        <f t="shared" si="19"/>
        <v>4.782</v>
      </c>
      <c r="M93" s="1472">
        <f t="shared" si="20"/>
        <v>5.1819999999999995</v>
      </c>
      <c r="N93" s="952"/>
      <c r="O93" s="1496">
        <f t="shared" si="21"/>
        <v>3.9422224800000003</v>
      </c>
      <c r="P93" s="1487">
        <f>((G93*(1-$P$2)+I93+J93+$P$3)*F93*$O$7)*$AB$11</f>
        <v>6.1901884799999998</v>
      </c>
      <c r="Q93" s="1510">
        <f>((G93*(1-$Q$2)+I93+K93+$Q$3)*F93*$O$7)*$AB$11</f>
        <v>6.6634444799999999</v>
      </c>
      <c r="R93" s="1509">
        <v>0.80784000000000011</v>
      </c>
      <c r="S93" s="1005">
        <f t="shared" si="23"/>
        <v>4.7500624800000004</v>
      </c>
      <c r="T93" s="1495">
        <f>P93+R93*$AB$11</f>
        <v>6.9980284800000003</v>
      </c>
      <c r="U93" s="1494">
        <f>Q93+R93*$AB$11</f>
        <v>7.4712844799999996</v>
      </c>
      <c r="V93" s="1552">
        <v>1.3662000000000001</v>
      </c>
      <c r="W93" s="1005"/>
      <c r="X93" s="1495"/>
      <c r="Y93" s="1494">
        <f>Q93+V93*$AB$11</f>
        <v>8.02964448</v>
      </c>
      <c r="Z93" s="1489">
        <f t="shared" si="22"/>
        <v>433.02924000000002</v>
      </c>
      <c r="AA93" s="978"/>
      <c r="AB93" s="928"/>
      <c r="AD93" s="1036"/>
    </row>
    <row r="94" spans="1:30" s="975" customFormat="1" ht="16.5" customHeight="1">
      <c r="A94" s="1642">
        <v>25</v>
      </c>
      <c r="B94" s="1669" t="s">
        <v>636</v>
      </c>
      <c r="C94" s="1193">
        <v>366</v>
      </c>
      <c r="D94" s="991">
        <v>33.700000000000003</v>
      </c>
      <c r="E94" s="990">
        <v>1.2</v>
      </c>
      <c r="F94" s="989">
        <f t="shared" si="17"/>
        <v>0.97655999999999998</v>
      </c>
      <c r="G94" s="1475">
        <v>1</v>
      </c>
      <c r="H94" s="1474" t="str">
        <f t="shared" si="18"/>
        <v>33,71,2</v>
      </c>
      <c r="I94" s="1473">
        <v>2.8319999999999994</v>
      </c>
      <c r="J94" s="1472">
        <v>1.9</v>
      </c>
      <c r="K94" s="1472">
        <v>2.2999999999999998</v>
      </c>
      <c r="L94" s="1472">
        <f t="shared" si="19"/>
        <v>4.7319999999999993</v>
      </c>
      <c r="M94" s="1472">
        <f t="shared" si="20"/>
        <v>5.1319999999999997</v>
      </c>
      <c r="N94" s="952"/>
      <c r="O94" s="1484">
        <f t="shared" si="21"/>
        <v>3.2050699199999992</v>
      </c>
      <c r="P94" s="1483"/>
      <c r="Q94" s="1482"/>
      <c r="R94" s="976">
        <v>0.83160000000000012</v>
      </c>
      <c r="S94" s="968">
        <f t="shared" si="23"/>
        <v>4.0366699199999996</v>
      </c>
      <c r="T94" s="1483"/>
      <c r="U94" s="1482"/>
      <c r="V94" s="1547">
        <v>1.4018400000000002</v>
      </c>
      <c r="W94" s="968">
        <f>O94+V94*$AB$11</f>
        <v>4.6069099199999997</v>
      </c>
      <c r="X94" s="1483"/>
      <c r="Y94" s="1482"/>
      <c r="Z94" s="1476">
        <f t="shared" si="22"/>
        <v>357.42095999999998</v>
      </c>
      <c r="AA94" s="978"/>
      <c r="AB94" s="928"/>
      <c r="AD94" s="1036"/>
    </row>
    <row r="95" spans="1:30" s="975" customFormat="1" ht="16.5" customHeight="1">
      <c r="A95" s="1645"/>
      <c r="B95" s="1661"/>
      <c r="C95" s="1172">
        <v>366</v>
      </c>
      <c r="D95" s="971">
        <v>33.700000000000003</v>
      </c>
      <c r="E95" s="970">
        <v>1.5</v>
      </c>
      <c r="F95" s="969">
        <f t="shared" si="17"/>
        <v>1.2094320000000001</v>
      </c>
      <c r="G95" s="1475">
        <v>1</v>
      </c>
      <c r="H95" s="1474" t="str">
        <f t="shared" si="18"/>
        <v>33,71,5</v>
      </c>
      <c r="I95" s="1473">
        <v>2.8019999999999996</v>
      </c>
      <c r="J95" s="1472">
        <v>1.9</v>
      </c>
      <c r="K95" s="1472">
        <v>2.2999999999999998</v>
      </c>
      <c r="L95" s="1472">
        <f t="shared" si="19"/>
        <v>4.702</v>
      </c>
      <c r="M95" s="1472">
        <f t="shared" si="20"/>
        <v>5.1019999999999994</v>
      </c>
      <c r="N95" s="952"/>
      <c r="O95" s="1484">
        <f t="shared" si="21"/>
        <v>3.9330728640000001</v>
      </c>
      <c r="P95" s="1483">
        <f t="shared" ref="P95:P100" si="24">((G95*(1-$P$2)+I95+J95+$P$3)*F95*$O$7)*$AB$11</f>
        <v>6.2309936639999997</v>
      </c>
      <c r="Q95" s="1481">
        <f>((G95*(1-$Q$2)+I95+K95+$Q$3)*F95*$O$7)*$AB$11</f>
        <v>6.7147664640000002</v>
      </c>
      <c r="R95" s="976">
        <v>0.83160000000000012</v>
      </c>
      <c r="S95" s="968">
        <f t="shared" si="23"/>
        <v>4.7646728640000005</v>
      </c>
      <c r="T95" s="1483">
        <f>P95+R95*$AB$11</f>
        <v>7.0625936639999995</v>
      </c>
      <c r="U95" s="1482">
        <f>Q95+R95*$AB$11</f>
        <v>7.5463664640000001</v>
      </c>
      <c r="V95" s="1547">
        <v>1.4018400000000002</v>
      </c>
      <c r="W95" s="968">
        <f>O95+V95*$AB$11</f>
        <v>5.3349128640000005</v>
      </c>
      <c r="X95" s="1483">
        <f>P95+V95*$AB$11</f>
        <v>7.6328336639999996</v>
      </c>
      <c r="Y95" s="1482">
        <f>Q95+V95*$AB$11</f>
        <v>8.1166064640000002</v>
      </c>
      <c r="Z95" s="1476">
        <f t="shared" si="22"/>
        <v>442.65211200000005</v>
      </c>
      <c r="AA95" s="978"/>
      <c r="AB95" s="928"/>
      <c r="AD95" s="1036"/>
    </row>
    <row r="96" spans="1:30" s="975" customFormat="1" ht="16.5" customHeight="1">
      <c r="A96" s="1645"/>
      <c r="B96" s="1661"/>
      <c r="C96" s="1172">
        <v>366</v>
      </c>
      <c r="D96" s="971">
        <v>33.700000000000003</v>
      </c>
      <c r="E96" s="970">
        <v>1.6</v>
      </c>
      <c r="F96" s="969">
        <f t="shared" si="17"/>
        <v>1.2860544</v>
      </c>
      <c r="G96" s="1488">
        <v>1</v>
      </c>
      <c r="H96" s="1472" t="str">
        <f t="shared" si="18"/>
        <v>33,71,6</v>
      </c>
      <c r="I96" s="1473">
        <v>2.8019999999999996</v>
      </c>
      <c r="J96" s="1474">
        <v>1.9</v>
      </c>
      <c r="K96" s="1474">
        <v>2.2999999999999998</v>
      </c>
      <c r="L96" s="1474">
        <f t="shared" si="19"/>
        <v>4.702</v>
      </c>
      <c r="M96" s="1474">
        <f t="shared" si="20"/>
        <v>5.1019999999999994</v>
      </c>
      <c r="N96" s="952"/>
      <c r="O96" s="1484">
        <f t="shared" si="21"/>
        <v>4.1822489088000001</v>
      </c>
      <c r="P96" s="1483">
        <f t="shared" si="24"/>
        <v>6.6257522687999995</v>
      </c>
      <c r="Q96" s="1482"/>
      <c r="R96" s="976">
        <v>0.83160000000000012</v>
      </c>
      <c r="S96" s="968">
        <f t="shared" si="23"/>
        <v>5.0138489088</v>
      </c>
      <c r="T96" s="1483">
        <f>P96+R96*$AB$11</f>
        <v>7.4573522687999994</v>
      </c>
      <c r="U96" s="1482"/>
      <c r="V96" s="1547">
        <v>1.4018400000000002</v>
      </c>
      <c r="W96" s="968"/>
      <c r="X96" s="1483"/>
      <c r="Y96" s="1482"/>
      <c r="Z96" s="1476">
        <f t="shared" si="22"/>
        <v>470.6959104</v>
      </c>
      <c r="AA96" s="978"/>
      <c r="AB96" s="928"/>
      <c r="AD96" s="1036"/>
    </row>
    <row r="97" spans="1:30" s="975" customFormat="1" ht="16.5" customHeight="1">
      <c r="A97" s="1645"/>
      <c r="B97" s="1661"/>
      <c r="C97" s="1172">
        <v>366</v>
      </c>
      <c r="D97" s="971">
        <v>33.700000000000003</v>
      </c>
      <c r="E97" s="970">
        <v>2</v>
      </c>
      <c r="F97" s="969">
        <f t="shared" si="17"/>
        <v>1.5875360000000001</v>
      </c>
      <c r="G97" s="1475">
        <v>1</v>
      </c>
      <c r="H97" s="1474" t="str">
        <f t="shared" si="18"/>
        <v>33,72</v>
      </c>
      <c r="I97" s="1473">
        <v>2.5319999999999996</v>
      </c>
      <c r="J97" s="1472">
        <v>2.0499999999999998</v>
      </c>
      <c r="K97" s="1472">
        <v>2.4500000000000002</v>
      </c>
      <c r="L97" s="1472">
        <f t="shared" si="19"/>
        <v>4.581999999999999</v>
      </c>
      <c r="M97" s="1472">
        <f t="shared" si="20"/>
        <v>4.9819999999999993</v>
      </c>
      <c r="N97" s="952"/>
      <c r="O97" s="1484">
        <f t="shared" si="21"/>
        <v>4.7340323519999989</v>
      </c>
      <c r="P97" s="1483">
        <f t="shared" si="24"/>
        <v>7.9884811519999985</v>
      </c>
      <c r="Q97" s="1481">
        <f>((G97*(1-$Q$2)+I97+K97+$Q$3)*F97*$O$7)*$AB$11</f>
        <v>8.6234955519999996</v>
      </c>
      <c r="R97" s="976">
        <v>0.86724000000000001</v>
      </c>
      <c r="S97" s="968">
        <f t="shared" si="23"/>
        <v>5.6012723519999987</v>
      </c>
      <c r="T97" s="1483">
        <f>P97+R97*$AB$11</f>
        <v>8.8557211519999992</v>
      </c>
      <c r="U97" s="1482">
        <f>Q97+R97*$AB$11</f>
        <v>9.4907355520000003</v>
      </c>
      <c r="V97" s="1547">
        <v>1.4018400000000002</v>
      </c>
      <c r="W97" s="968">
        <f>O97+V97*$AB$11</f>
        <v>6.1358723519999989</v>
      </c>
      <c r="X97" s="1483">
        <f>P97+V97*$AB$11</f>
        <v>9.3903211519999985</v>
      </c>
      <c r="Y97" s="1482">
        <f>Q97+V97*$AB$11</f>
        <v>10.025335552</v>
      </c>
      <c r="Z97" s="1476">
        <f t="shared" si="22"/>
        <v>581.03817600000002</v>
      </c>
      <c r="AA97" s="978"/>
      <c r="AB97" s="928"/>
      <c r="AD97" s="1036"/>
    </row>
    <row r="98" spans="1:30" s="975" customFormat="1" ht="16.5" customHeight="1">
      <c r="A98" s="1645"/>
      <c r="B98" s="1661"/>
      <c r="C98" s="1172">
        <v>366</v>
      </c>
      <c r="D98" s="971">
        <v>33.700000000000003</v>
      </c>
      <c r="E98" s="970">
        <v>2.5</v>
      </c>
      <c r="F98" s="969">
        <f t="shared" si="17"/>
        <v>1.95312</v>
      </c>
      <c r="G98" s="1475">
        <v>1</v>
      </c>
      <c r="H98" s="1474" t="str">
        <f t="shared" si="18"/>
        <v>33,72,5</v>
      </c>
      <c r="I98" s="1473">
        <v>2.5119999999999996</v>
      </c>
      <c r="J98" s="1472">
        <v>1.9</v>
      </c>
      <c r="K98" s="1472">
        <v>2.2999999999999998</v>
      </c>
      <c r="L98" s="1472">
        <f t="shared" si="19"/>
        <v>4.411999999999999</v>
      </c>
      <c r="M98" s="1472">
        <f t="shared" si="20"/>
        <v>4.8119999999999994</v>
      </c>
      <c r="N98" s="952"/>
      <c r="O98" s="1484">
        <f t="shared" si="21"/>
        <v>5.7851414399999994</v>
      </c>
      <c r="P98" s="1483">
        <f t="shared" si="24"/>
        <v>9.4960694399999994</v>
      </c>
      <c r="Q98" s="1481">
        <f>((G98*(1-$Q$2)+I98+K98+$Q$3)*F98*$O$7)*$AB$11</f>
        <v>10.277317439999999</v>
      </c>
      <c r="R98" s="976">
        <v>0.93852000000000013</v>
      </c>
      <c r="S98" s="968">
        <f t="shared" si="23"/>
        <v>6.7236614399999999</v>
      </c>
      <c r="T98" s="1483">
        <f>P98+R98*$AB$11</f>
        <v>10.43458944</v>
      </c>
      <c r="U98" s="1482">
        <f>Q98+R98*$AB$11</f>
        <v>11.21583744</v>
      </c>
      <c r="V98" s="1547">
        <v>1.9364400000000002</v>
      </c>
      <c r="W98" s="968">
        <f>O98+V98*$AB$11</f>
        <v>7.7215814399999996</v>
      </c>
      <c r="X98" s="1483">
        <f>P98+V98*$AB$11</f>
        <v>11.43250944</v>
      </c>
      <c r="Y98" s="1482">
        <f>Q98+V98*$AB$11</f>
        <v>12.213757439999998</v>
      </c>
      <c r="Z98" s="1476">
        <f t="shared" si="22"/>
        <v>714.84191999999996</v>
      </c>
      <c r="AA98" s="977"/>
      <c r="AB98" s="928"/>
      <c r="AD98" s="1036"/>
    </row>
    <row r="99" spans="1:30" s="975" customFormat="1" ht="16.5" customHeight="1">
      <c r="A99" s="1645"/>
      <c r="B99" s="1661"/>
      <c r="C99" s="1172">
        <v>366</v>
      </c>
      <c r="D99" s="971">
        <v>33.700000000000003</v>
      </c>
      <c r="E99" s="970">
        <v>2.6</v>
      </c>
      <c r="F99" s="969">
        <f t="shared" si="17"/>
        <v>2.0247343999999998</v>
      </c>
      <c r="G99" s="1488">
        <v>1</v>
      </c>
      <c r="H99" s="1472" t="str">
        <f t="shared" si="18"/>
        <v>33,72,6</v>
      </c>
      <c r="I99" s="1473">
        <v>2.4919999999999995</v>
      </c>
      <c r="J99" s="1472">
        <v>1.9</v>
      </c>
      <c r="K99" s="1472">
        <v>2.2999999999999998</v>
      </c>
      <c r="L99" s="1472">
        <f t="shared" si="19"/>
        <v>4.3919999999999995</v>
      </c>
      <c r="M99" s="1472">
        <f t="shared" si="20"/>
        <v>4.7919999999999998</v>
      </c>
      <c r="N99" s="952"/>
      <c r="O99" s="1484">
        <f t="shared" si="21"/>
        <v>5.9567686047999979</v>
      </c>
      <c r="P99" s="1483">
        <f t="shared" si="24"/>
        <v>9.8037639647999963</v>
      </c>
      <c r="Q99" s="1482"/>
      <c r="R99" s="976">
        <v>0.93852000000000013</v>
      </c>
      <c r="S99" s="968">
        <f t="shared" si="23"/>
        <v>6.8952886047999984</v>
      </c>
      <c r="T99" s="1483"/>
      <c r="U99" s="1482"/>
      <c r="V99" s="1547">
        <v>1.9364400000000002</v>
      </c>
      <c r="W99" s="968"/>
      <c r="X99" s="1483"/>
      <c r="Y99" s="1482"/>
      <c r="Z99" s="1476">
        <f t="shared" si="22"/>
        <v>741.05279039999994</v>
      </c>
      <c r="AA99" s="977"/>
      <c r="AB99" s="928"/>
      <c r="AD99" s="1036"/>
    </row>
    <row r="100" spans="1:30" s="975" customFormat="1" ht="16.5" customHeight="1">
      <c r="A100" s="1645"/>
      <c r="B100" s="1661"/>
      <c r="C100" s="1172">
        <v>366</v>
      </c>
      <c r="D100" s="971">
        <v>33.700000000000003</v>
      </c>
      <c r="E100" s="970">
        <v>3</v>
      </c>
      <c r="F100" s="969">
        <f t="shared" si="17"/>
        <v>2.306184</v>
      </c>
      <c r="G100" s="1475">
        <v>1</v>
      </c>
      <c r="H100" s="1474" t="str">
        <f t="shared" si="18"/>
        <v>33,73</v>
      </c>
      <c r="I100" s="1473">
        <v>2.5019999999999998</v>
      </c>
      <c r="J100" s="1472">
        <v>1.9</v>
      </c>
      <c r="K100" s="1472">
        <v>2.2999999999999998</v>
      </c>
      <c r="L100" s="1472">
        <f t="shared" si="19"/>
        <v>4.4019999999999992</v>
      </c>
      <c r="M100" s="1472">
        <f t="shared" si="20"/>
        <v>4.8019999999999996</v>
      </c>
      <c r="N100" s="952"/>
      <c r="O100" s="1484">
        <f t="shared" si="21"/>
        <v>6.8078551679999997</v>
      </c>
      <c r="P100" s="1483">
        <f t="shared" si="24"/>
        <v>11.189604768000001</v>
      </c>
      <c r="Q100" s="1481">
        <f>((G100*(1-$Q$2)+I100+K100+$Q$3)*F100*$O$7)*$AB$11</f>
        <v>12.112078367999999</v>
      </c>
      <c r="R100" s="976">
        <v>0.97416000000000014</v>
      </c>
      <c r="S100" s="968">
        <f t="shared" si="23"/>
        <v>7.782015168</v>
      </c>
      <c r="T100" s="1483">
        <f>P100+R100*$AB$11</f>
        <v>12.163764768</v>
      </c>
      <c r="U100" s="1482">
        <f>Q100+R100*$AB$11</f>
        <v>13.086238367999998</v>
      </c>
      <c r="V100" s="1547">
        <v>2.0196000000000001</v>
      </c>
      <c r="W100" s="968">
        <f>O100+V100*$AB$11</f>
        <v>8.8274551680000002</v>
      </c>
      <c r="X100" s="1483">
        <f>P100+V100*$AB$11</f>
        <v>13.209204768000001</v>
      </c>
      <c r="Y100" s="1482">
        <f>Q100+V100*$AB$11</f>
        <v>14.131678367999999</v>
      </c>
      <c r="Z100" s="1476">
        <f t="shared" si="22"/>
        <v>844.06334400000003</v>
      </c>
      <c r="AA100" s="978"/>
      <c r="AB100" s="928"/>
      <c r="AD100" s="1036"/>
    </row>
    <row r="101" spans="1:30" s="975" customFormat="1" ht="16.5" customHeight="1">
      <c r="A101" s="1645"/>
      <c r="B101" s="1661"/>
      <c r="C101" s="1172">
        <v>366</v>
      </c>
      <c r="D101" s="971">
        <v>33.700000000000003</v>
      </c>
      <c r="E101" s="970">
        <v>3.2</v>
      </c>
      <c r="F101" s="969">
        <f t="shared" si="17"/>
        <v>2.4439040000000007</v>
      </c>
      <c r="G101" s="1488">
        <v>1</v>
      </c>
      <c r="H101" s="1472" t="str">
        <f t="shared" si="18"/>
        <v>33,73,2</v>
      </c>
      <c r="I101" s="1473">
        <v>2.5119999999999996</v>
      </c>
      <c r="J101" s="1472">
        <v>1.9</v>
      </c>
      <c r="K101" s="1472">
        <v>2.2999999999999998</v>
      </c>
      <c r="L101" s="1472">
        <f t="shared" si="19"/>
        <v>4.411999999999999</v>
      </c>
      <c r="M101" s="1472">
        <f t="shared" si="20"/>
        <v>4.8119999999999994</v>
      </c>
      <c r="N101" s="952"/>
      <c r="O101" s="1484">
        <f t="shared" si="21"/>
        <v>7.2388436480000014</v>
      </c>
      <c r="P101" s="1483"/>
      <c r="Q101" s="1482"/>
      <c r="R101" s="976">
        <v>1.0098</v>
      </c>
      <c r="S101" s="968">
        <f t="shared" si="23"/>
        <v>8.2486436480000016</v>
      </c>
      <c r="T101" s="1483"/>
      <c r="U101" s="1482"/>
      <c r="V101" s="1547">
        <v>2.0196000000000001</v>
      </c>
      <c r="W101" s="968"/>
      <c r="X101" s="1483"/>
      <c r="Y101" s="1482"/>
      <c r="Z101" s="1476">
        <f t="shared" si="22"/>
        <v>894.46886400000028</v>
      </c>
      <c r="AA101" s="978"/>
      <c r="AB101" s="928"/>
      <c r="AD101" s="1036"/>
    </row>
    <row r="102" spans="1:30" s="975" customFormat="1" ht="16.5" customHeight="1" thickBot="1">
      <c r="A102" s="1646"/>
      <c r="B102" s="1672"/>
      <c r="C102" s="1158">
        <v>306</v>
      </c>
      <c r="D102" s="960">
        <v>33.700000000000003</v>
      </c>
      <c r="E102" s="959">
        <v>4</v>
      </c>
      <c r="F102" s="958">
        <f t="shared" si="17"/>
        <v>2.9747520000000001</v>
      </c>
      <c r="G102" s="1488">
        <v>1</v>
      </c>
      <c r="H102" s="1472" t="str">
        <f t="shared" si="18"/>
        <v>33,74</v>
      </c>
      <c r="I102" s="1473">
        <v>2.6619999999999999</v>
      </c>
      <c r="J102" s="1472">
        <v>1.9</v>
      </c>
      <c r="K102" s="1472">
        <v>2.2999999999999998</v>
      </c>
      <c r="L102" s="1472">
        <f t="shared" si="19"/>
        <v>4.5619999999999994</v>
      </c>
      <c r="M102" s="1472">
        <f t="shared" si="20"/>
        <v>4.9619999999999997</v>
      </c>
      <c r="N102" s="952"/>
      <c r="O102" s="1512">
        <f t="shared" si="21"/>
        <v>9.2574282239999999</v>
      </c>
      <c r="P102" s="1487">
        <f>((G102*(1-$P$2)+I102+J102+$P$3)*F102*$O$7)*$AB$11</f>
        <v>14.909457024000002</v>
      </c>
      <c r="Q102" s="1469">
        <f>((G102*(1-$Q$2)+I102+K102+$Q$3)*F102*$O$7)*$AB$11</f>
        <v>16.099357823999998</v>
      </c>
      <c r="R102" s="1516">
        <v>1.47</v>
      </c>
      <c r="S102" s="951">
        <f t="shared" si="23"/>
        <v>10.727428224000001</v>
      </c>
      <c r="T102" s="1487">
        <f>P102+R102*$AB$11</f>
        <v>16.379457024000001</v>
      </c>
      <c r="U102" s="1470">
        <f>Q102+R102*$AB$11</f>
        <v>17.569357823999997</v>
      </c>
      <c r="V102" s="1544">
        <v>2.71</v>
      </c>
      <c r="W102" s="951"/>
      <c r="X102" s="1487"/>
      <c r="Y102" s="1470"/>
      <c r="Z102" s="1464">
        <f t="shared" si="22"/>
        <v>910.27411200000006</v>
      </c>
      <c r="AA102" s="978"/>
      <c r="AB102" s="928"/>
      <c r="AD102" s="1036"/>
    </row>
    <row r="103" spans="1:30" s="975" customFormat="1" ht="16.5" customHeight="1">
      <c r="A103" s="1517"/>
      <c r="B103" s="1029"/>
      <c r="C103" s="1193">
        <v>366</v>
      </c>
      <c r="D103" s="971">
        <v>35</v>
      </c>
      <c r="E103" s="970">
        <v>1</v>
      </c>
      <c r="F103" s="969">
        <f t="shared" si="17"/>
        <v>0.85136000000000001</v>
      </c>
      <c r="G103" s="1475">
        <v>1</v>
      </c>
      <c r="H103" s="1474" t="str">
        <f t="shared" si="18"/>
        <v>351</v>
      </c>
      <c r="I103" s="1473">
        <v>2.9099999999999993</v>
      </c>
      <c r="J103" s="1472">
        <v>1.9</v>
      </c>
      <c r="K103" s="1472">
        <v>2.2999999999999998</v>
      </c>
      <c r="L103" s="1472">
        <f t="shared" si="19"/>
        <v>4.8099999999999987</v>
      </c>
      <c r="M103" s="1472">
        <f t="shared" si="20"/>
        <v>5.2099999999999991</v>
      </c>
      <c r="N103" s="952"/>
      <c r="O103" s="1484">
        <f t="shared" si="21"/>
        <v>2.8605695999999994</v>
      </c>
      <c r="P103" s="1483"/>
      <c r="Q103" s="1502"/>
      <c r="R103" s="976">
        <v>0.85536000000000012</v>
      </c>
      <c r="S103" s="968">
        <f t="shared" si="23"/>
        <v>3.7159295999999995</v>
      </c>
      <c r="T103" s="1483"/>
      <c r="U103" s="1502"/>
      <c r="V103" s="1547">
        <v>1.4493600000000002</v>
      </c>
      <c r="W103" s="968">
        <f t="shared" ref="W103:W123" si="25">O103+V103*$AB$11</f>
        <v>4.3099295999999994</v>
      </c>
      <c r="X103" s="1483"/>
      <c r="Y103" s="1502"/>
      <c r="Z103" s="1476">
        <f t="shared" si="22"/>
        <v>311.59775999999999</v>
      </c>
      <c r="AA103" s="978"/>
      <c r="AB103" s="928"/>
      <c r="AD103" s="1036"/>
    </row>
    <row r="104" spans="1:30" s="975" customFormat="1" ht="16.5" customHeight="1">
      <c r="A104" s="1517"/>
      <c r="B104" s="1029"/>
      <c r="C104" s="1172">
        <v>366</v>
      </c>
      <c r="D104" s="971">
        <v>35</v>
      </c>
      <c r="E104" s="970">
        <v>1.2</v>
      </c>
      <c r="F104" s="969">
        <f t="shared" si="17"/>
        <v>1.0156223999999998</v>
      </c>
      <c r="G104" s="1475">
        <v>1</v>
      </c>
      <c r="H104" s="1474" t="str">
        <f t="shared" si="18"/>
        <v>351,2</v>
      </c>
      <c r="I104" s="1473">
        <v>2.9099999999999993</v>
      </c>
      <c r="J104" s="1472">
        <v>1.9</v>
      </c>
      <c r="K104" s="1472">
        <v>2.2999999999999998</v>
      </c>
      <c r="L104" s="1472">
        <f t="shared" si="19"/>
        <v>4.8099999999999987</v>
      </c>
      <c r="M104" s="1472">
        <f t="shared" si="20"/>
        <v>5.2099999999999991</v>
      </c>
      <c r="N104" s="952"/>
      <c r="O104" s="1484">
        <f t="shared" si="21"/>
        <v>3.4124912639999989</v>
      </c>
      <c r="P104" s="1483"/>
      <c r="Q104" s="1482"/>
      <c r="R104" s="976">
        <v>0.85536000000000012</v>
      </c>
      <c r="S104" s="968">
        <f t="shared" si="23"/>
        <v>4.267851263999999</v>
      </c>
      <c r="T104" s="1483"/>
      <c r="U104" s="1482"/>
      <c r="V104" s="1547">
        <v>1.4493600000000002</v>
      </c>
      <c r="W104" s="968">
        <f t="shared" si="25"/>
        <v>4.8618512639999993</v>
      </c>
      <c r="X104" s="1483"/>
      <c r="Y104" s="1482"/>
      <c r="Z104" s="1476">
        <f t="shared" si="22"/>
        <v>371.71779839999994</v>
      </c>
      <c r="AA104" s="978"/>
      <c r="AB104" s="928"/>
      <c r="AD104" s="1036"/>
    </row>
    <row r="105" spans="1:30" s="975" customFormat="1" ht="16.5" customHeight="1">
      <c r="A105" s="1517"/>
      <c r="B105" s="1029"/>
      <c r="C105" s="1172">
        <v>366</v>
      </c>
      <c r="D105" s="971">
        <v>35</v>
      </c>
      <c r="E105" s="970">
        <v>1.5</v>
      </c>
      <c r="F105" s="969">
        <f t="shared" si="17"/>
        <v>1.2582599999999999</v>
      </c>
      <c r="G105" s="1475">
        <v>1</v>
      </c>
      <c r="H105" s="1474" t="str">
        <f t="shared" si="18"/>
        <v>351,5</v>
      </c>
      <c r="I105" s="1473">
        <v>2.8799999999999994</v>
      </c>
      <c r="J105" s="1472">
        <v>1.9</v>
      </c>
      <c r="K105" s="1472">
        <v>2.2999999999999998</v>
      </c>
      <c r="L105" s="1472">
        <f t="shared" si="19"/>
        <v>4.7799999999999994</v>
      </c>
      <c r="M105" s="1472">
        <f t="shared" si="20"/>
        <v>5.18</v>
      </c>
      <c r="N105" s="952"/>
      <c r="O105" s="1484">
        <f t="shared" si="21"/>
        <v>4.1900057999999989</v>
      </c>
      <c r="P105" s="1483">
        <f>((G105*(1-$P$2)+I105+J105+$P$3)*F105*$O$7)*$AB$11</f>
        <v>6.5806997999999979</v>
      </c>
      <c r="Q105" s="1481">
        <f>((G105*(1-$Q$2)+I105+K105+$Q$3)*F105*$O$7)*$AB$11</f>
        <v>7.0840037999999987</v>
      </c>
      <c r="R105" s="976">
        <v>0.85536000000000012</v>
      </c>
      <c r="S105" s="968">
        <f t="shared" si="23"/>
        <v>5.045365799999999</v>
      </c>
      <c r="T105" s="1483">
        <f>P105+R105*$AB$11</f>
        <v>7.436059799999998</v>
      </c>
      <c r="U105" s="1482">
        <f>Q105+R105*$AB$11</f>
        <v>7.9393637999999989</v>
      </c>
      <c r="V105" s="1547">
        <v>1.4493600000000002</v>
      </c>
      <c r="W105" s="968">
        <f t="shared" si="25"/>
        <v>5.6393657999999993</v>
      </c>
      <c r="X105" s="1483">
        <f>P105+V105*$AB$11</f>
        <v>8.0300597999999983</v>
      </c>
      <c r="Y105" s="1482">
        <f>Q105+V105*$AB$11</f>
        <v>8.5333637999999983</v>
      </c>
      <c r="Z105" s="1476">
        <f t="shared" si="22"/>
        <v>460.52315999999996</v>
      </c>
      <c r="AA105" s="978"/>
      <c r="AB105" s="928"/>
      <c r="AD105" s="1036"/>
    </row>
    <row r="106" spans="1:30" s="975" customFormat="1" ht="16.5" customHeight="1">
      <c r="A106" s="1517"/>
      <c r="B106" s="1029"/>
      <c r="C106" s="1172">
        <v>366</v>
      </c>
      <c r="D106" s="971">
        <v>35</v>
      </c>
      <c r="E106" s="970">
        <v>2</v>
      </c>
      <c r="F106" s="969">
        <f t="shared" si="17"/>
        <v>1.6526399999999999</v>
      </c>
      <c r="G106" s="1475">
        <v>1</v>
      </c>
      <c r="H106" s="1474" t="str">
        <f t="shared" si="18"/>
        <v>352</v>
      </c>
      <c r="I106" s="1473">
        <v>2.8719999999999994</v>
      </c>
      <c r="J106" s="1472">
        <v>2.0499999999999998</v>
      </c>
      <c r="K106" s="1472">
        <v>2.4500000000000002</v>
      </c>
      <c r="L106" s="1472">
        <f t="shared" si="19"/>
        <v>4.9219999999999988</v>
      </c>
      <c r="M106" s="1472">
        <f t="shared" si="20"/>
        <v>5.3219999999999992</v>
      </c>
      <c r="N106" s="952"/>
      <c r="O106" s="1484">
        <f t="shared" si="21"/>
        <v>5.490070079999998</v>
      </c>
      <c r="P106" s="1483">
        <f>((G106*(1-$P$2)+I106+J106+$P$3)*F106*$O$7)*$AB$11</f>
        <v>8.8779820799999971</v>
      </c>
      <c r="Q106" s="1481">
        <f>((G106*(1-$Q$2)+I106+K106+$Q$3)*F106*$O$7)*$AB$11</f>
        <v>9.5390380799999974</v>
      </c>
      <c r="R106" s="976">
        <v>0.89100000000000013</v>
      </c>
      <c r="S106" s="968">
        <f t="shared" si="23"/>
        <v>6.381070079999998</v>
      </c>
      <c r="T106" s="1483">
        <f>P106+R106*$AB$11</f>
        <v>9.7689820799999971</v>
      </c>
      <c r="U106" s="1482">
        <f>Q106+R106*$AB$11</f>
        <v>10.430038079999997</v>
      </c>
      <c r="V106" s="1547">
        <v>1.4493600000000002</v>
      </c>
      <c r="W106" s="968">
        <f t="shared" si="25"/>
        <v>6.9394300799999984</v>
      </c>
      <c r="X106" s="1483">
        <f>P106+V106*$AB$11</f>
        <v>10.327342079999998</v>
      </c>
      <c r="Y106" s="1482">
        <f>Q106+V106*$AB$11</f>
        <v>10.988398079999998</v>
      </c>
      <c r="Z106" s="1476">
        <f t="shared" si="22"/>
        <v>604.86623999999995</v>
      </c>
      <c r="AA106" s="978"/>
      <c r="AB106" s="928"/>
      <c r="AD106" s="1036"/>
    </row>
    <row r="107" spans="1:30" s="975" customFormat="1" ht="16.5" customHeight="1">
      <c r="A107" s="1517"/>
      <c r="B107" s="1029"/>
      <c r="C107" s="1172">
        <v>366</v>
      </c>
      <c r="D107" s="971">
        <v>35</v>
      </c>
      <c r="E107" s="970">
        <v>2.5</v>
      </c>
      <c r="F107" s="969">
        <f t="shared" si="17"/>
        <v>2.0345</v>
      </c>
      <c r="G107" s="1475">
        <v>1</v>
      </c>
      <c r="H107" s="1474" t="str">
        <f t="shared" si="18"/>
        <v>352,5</v>
      </c>
      <c r="I107" s="1473">
        <v>2.8719999999999999</v>
      </c>
      <c r="J107" s="1472">
        <v>1.9</v>
      </c>
      <c r="K107" s="1472">
        <v>2.2999999999999998</v>
      </c>
      <c r="L107" s="1472">
        <f t="shared" si="19"/>
        <v>4.7720000000000002</v>
      </c>
      <c r="M107" s="1472">
        <f t="shared" si="20"/>
        <v>5.1719999999999997</v>
      </c>
      <c r="N107" s="952"/>
      <c r="O107" s="1484">
        <f t="shared" si="21"/>
        <v>6.7586089999999999</v>
      </c>
      <c r="P107" s="1483">
        <f>((G107*(1-$P$2)+I107+J107+$P$3)*F107*$O$7)*$AB$11</f>
        <v>10.624158999999999</v>
      </c>
      <c r="Q107" s="1481">
        <f>((G107*(1-$Q$2)+I107+K107+$Q$3)*F107*$O$7)*$AB$11</f>
        <v>11.437958999999999</v>
      </c>
      <c r="R107" s="976">
        <v>1.0098</v>
      </c>
      <c r="S107" s="968">
        <f t="shared" si="23"/>
        <v>7.7684090000000001</v>
      </c>
      <c r="T107" s="1483">
        <f>P107+R107*$AB$11</f>
        <v>11.633958999999999</v>
      </c>
      <c r="U107" s="1482">
        <f>Q107+R107*$AB$11</f>
        <v>12.447759</v>
      </c>
      <c r="V107" s="1547">
        <v>2.0077200000000004</v>
      </c>
      <c r="W107" s="968">
        <f t="shared" si="25"/>
        <v>8.7663290000000007</v>
      </c>
      <c r="X107" s="1483">
        <f>P107+V107*$AB$11</f>
        <v>12.631879</v>
      </c>
      <c r="Y107" s="1482">
        <f>Q107+V107*$AB$11</f>
        <v>13.445679</v>
      </c>
      <c r="Z107" s="1476">
        <f t="shared" si="22"/>
        <v>744.62699999999995</v>
      </c>
      <c r="AA107" s="978"/>
      <c r="AB107" s="928"/>
      <c r="AD107" s="1036"/>
    </row>
    <row r="108" spans="1:30" s="975" customFormat="1" ht="16.5" customHeight="1" thickBot="1">
      <c r="A108" s="1517"/>
      <c r="B108" s="1029"/>
      <c r="C108" s="1158">
        <v>366</v>
      </c>
      <c r="D108" s="971">
        <v>35</v>
      </c>
      <c r="E108" s="970">
        <v>3</v>
      </c>
      <c r="F108" s="969">
        <f t="shared" si="17"/>
        <v>2.4038399999999998</v>
      </c>
      <c r="G108" s="1475">
        <v>1</v>
      </c>
      <c r="H108" s="1474" t="str">
        <f t="shared" si="18"/>
        <v>353</v>
      </c>
      <c r="I108" s="1473">
        <v>2.9419999999999997</v>
      </c>
      <c r="J108" s="1472">
        <v>1.9</v>
      </c>
      <c r="K108" s="1472">
        <v>2.2999999999999998</v>
      </c>
      <c r="L108" s="1472">
        <f t="shared" si="19"/>
        <v>4.8419999999999996</v>
      </c>
      <c r="M108" s="1472">
        <f t="shared" si="20"/>
        <v>5.2419999999999991</v>
      </c>
      <c r="N108" s="952"/>
      <c r="O108" s="1512">
        <f t="shared" si="21"/>
        <v>8.1538252799999977</v>
      </c>
      <c r="P108" s="1487">
        <f>((G108*(1-$P$2)+I108+J108+$P$3)*F108*$O$7)*$AB$11</f>
        <v>12.721121279999998</v>
      </c>
      <c r="Q108" s="1470"/>
      <c r="R108" s="976">
        <v>1.0098</v>
      </c>
      <c r="S108" s="968">
        <f t="shared" si="23"/>
        <v>9.163625279999998</v>
      </c>
      <c r="T108" s="1483">
        <f>P108+R108*$AB$11</f>
        <v>13.730921279999999</v>
      </c>
      <c r="U108" s="1470"/>
      <c r="V108" s="1547">
        <v>2.1027600000000004</v>
      </c>
      <c r="W108" s="968">
        <f t="shared" si="25"/>
        <v>10.256585279999998</v>
      </c>
      <c r="X108" s="1483"/>
      <c r="Y108" s="1470"/>
      <c r="Z108" s="1464">
        <f t="shared" si="22"/>
        <v>879.80543999999986</v>
      </c>
      <c r="AA108" s="978"/>
      <c r="AB108" s="928"/>
      <c r="AD108" s="1036"/>
    </row>
    <row r="109" spans="1:30" s="975" customFormat="1" ht="16.5" customHeight="1">
      <c r="A109" s="1517"/>
      <c r="B109" s="1029"/>
      <c r="C109" s="1172">
        <v>366</v>
      </c>
      <c r="D109" s="991">
        <v>38</v>
      </c>
      <c r="E109" s="990">
        <v>1</v>
      </c>
      <c r="F109" s="989">
        <f t="shared" si="17"/>
        <v>0.92647999999999997</v>
      </c>
      <c r="G109" s="1475">
        <v>1</v>
      </c>
      <c r="H109" s="1474" t="str">
        <f t="shared" si="18"/>
        <v>381</v>
      </c>
      <c r="I109" s="1473">
        <v>3.0099999999999993</v>
      </c>
      <c r="J109" s="1472">
        <v>1.9</v>
      </c>
      <c r="K109" s="1472">
        <v>2.2999999999999998</v>
      </c>
      <c r="L109" s="1472">
        <f t="shared" si="19"/>
        <v>4.9099999999999993</v>
      </c>
      <c r="M109" s="1472">
        <f t="shared" si="20"/>
        <v>5.3099999999999987</v>
      </c>
      <c r="N109" s="952"/>
      <c r="O109" s="1503">
        <f t="shared" si="21"/>
        <v>3.2056207999999988</v>
      </c>
      <c r="P109" s="1483"/>
      <c r="Q109" s="1482"/>
      <c r="R109" s="1523">
        <v>0.93852000000000013</v>
      </c>
      <c r="S109" s="988">
        <f t="shared" si="23"/>
        <v>4.1441407999999988</v>
      </c>
      <c r="T109" s="1521"/>
      <c r="U109" s="1502"/>
      <c r="V109" s="1551">
        <v>1.5800400000000003</v>
      </c>
      <c r="W109" s="988">
        <f t="shared" si="25"/>
        <v>4.7856607999999987</v>
      </c>
      <c r="X109" s="1521"/>
      <c r="Y109" s="1502"/>
      <c r="Z109" s="1500">
        <f t="shared" si="22"/>
        <v>339.09168</v>
      </c>
      <c r="AA109" s="978"/>
      <c r="AB109" s="928"/>
      <c r="AD109" s="1036"/>
    </row>
    <row r="110" spans="1:30" s="975" customFormat="1" ht="16.5" customHeight="1">
      <c r="A110" s="1517"/>
      <c r="B110" s="1029"/>
      <c r="C110" s="1172">
        <v>366</v>
      </c>
      <c r="D110" s="971">
        <v>38</v>
      </c>
      <c r="E110" s="970">
        <v>1.2</v>
      </c>
      <c r="F110" s="969">
        <f t="shared" si="17"/>
        <v>1.1057663999999998</v>
      </c>
      <c r="G110" s="1475">
        <v>1</v>
      </c>
      <c r="H110" s="1474" t="str">
        <f t="shared" si="18"/>
        <v>381,2</v>
      </c>
      <c r="I110" s="1473">
        <v>3.0019999999999993</v>
      </c>
      <c r="J110" s="1472">
        <v>1.9</v>
      </c>
      <c r="K110" s="1472">
        <v>2.2999999999999998</v>
      </c>
      <c r="L110" s="1472">
        <f t="shared" si="19"/>
        <v>4.9019999999999992</v>
      </c>
      <c r="M110" s="1472">
        <f t="shared" si="20"/>
        <v>5.3019999999999996</v>
      </c>
      <c r="N110" s="952"/>
      <c r="O110" s="1484">
        <f t="shared" si="21"/>
        <v>3.8171056127999985</v>
      </c>
      <c r="P110" s="1483"/>
      <c r="Q110" s="1482"/>
      <c r="R110" s="976">
        <v>0.93852000000000013</v>
      </c>
      <c r="S110" s="968">
        <f t="shared" si="23"/>
        <v>4.7556256127999985</v>
      </c>
      <c r="T110" s="1483"/>
      <c r="U110" s="1482"/>
      <c r="V110" s="1547">
        <v>1.5800400000000003</v>
      </c>
      <c r="W110" s="968">
        <f t="shared" si="25"/>
        <v>5.3971456127999993</v>
      </c>
      <c r="X110" s="1483"/>
      <c r="Y110" s="1482"/>
      <c r="Z110" s="1476">
        <f t="shared" si="22"/>
        <v>404.71050239999994</v>
      </c>
      <c r="AA110" s="978"/>
      <c r="AB110" s="928"/>
      <c r="AD110" s="1036"/>
    </row>
    <row r="111" spans="1:30" s="975" customFormat="1" ht="16.5" customHeight="1">
      <c r="A111" s="1517"/>
      <c r="B111" s="1029"/>
      <c r="C111" s="1172">
        <v>366</v>
      </c>
      <c r="D111" s="971">
        <v>38</v>
      </c>
      <c r="E111" s="970">
        <v>1.5</v>
      </c>
      <c r="F111" s="969">
        <f t="shared" si="17"/>
        <v>1.37094</v>
      </c>
      <c r="G111" s="1475">
        <v>1</v>
      </c>
      <c r="H111" s="1474" t="str">
        <f t="shared" si="18"/>
        <v>381,5</v>
      </c>
      <c r="I111" s="1473">
        <v>2.9719999999999995</v>
      </c>
      <c r="J111" s="1472">
        <v>1.9</v>
      </c>
      <c r="K111" s="1472">
        <v>2.2999999999999998</v>
      </c>
      <c r="L111" s="1472">
        <f t="shared" si="19"/>
        <v>4.8719999999999999</v>
      </c>
      <c r="M111" s="1472">
        <f t="shared" si="20"/>
        <v>5.2719999999999994</v>
      </c>
      <c r="N111" s="952"/>
      <c r="O111" s="1484">
        <f t="shared" si="21"/>
        <v>4.6913566800000002</v>
      </c>
      <c r="P111" s="1483">
        <f>((G111*(1-$P$2)+I111+J111+$P$3)*F111*$O$7)*$AB$11</f>
        <v>7.2961426799999991</v>
      </c>
      <c r="Q111" s="1481">
        <f>((G111*(1-$Q$2)+I111+K111+$Q$3)*F111*$O$7)*$AB$11</f>
        <v>7.8445186799999993</v>
      </c>
      <c r="R111" s="976">
        <v>0.93852000000000013</v>
      </c>
      <c r="S111" s="968">
        <f t="shared" si="23"/>
        <v>5.6298766800000006</v>
      </c>
      <c r="T111" s="1483">
        <f>P111+R111*$AB$11</f>
        <v>8.2346626799999996</v>
      </c>
      <c r="U111" s="1482">
        <f>Q111+R111*$AB$11</f>
        <v>8.7830386799999989</v>
      </c>
      <c r="V111" s="1547">
        <v>1.5800400000000003</v>
      </c>
      <c r="W111" s="968">
        <f t="shared" si="25"/>
        <v>6.2713966800000005</v>
      </c>
      <c r="X111" s="1483">
        <f>P111+V111*$AB$11</f>
        <v>8.8761826799999994</v>
      </c>
      <c r="Y111" s="1482">
        <f>Q111+V111*$AB$11</f>
        <v>9.4245586800000005</v>
      </c>
      <c r="Z111" s="1476">
        <f t="shared" si="22"/>
        <v>501.76404000000002</v>
      </c>
      <c r="AA111" s="978"/>
      <c r="AB111" s="928"/>
      <c r="AD111" s="1036"/>
    </row>
    <row r="112" spans="1:30" s="975" customFormat="1" ht="16.5" customHeight="1">
      <c r="A112" s="1517"/>
      <c r="B112" s="1029"/>
      <c r="C112" s="1172">
        <v>366</v>
      </c>
      <c r="D112" s="971">
        <v>38</v>
      </c>
      <c r="E112" s="970">
        <v>2</v>
      </c>
      <c r="F112" s="969">
        <f t="shared" si="17"/>
        <v>1.80288</v>
      </c>
      <c r="G112" s="1475">
        <v>1</v>
      </c>
      <c r="H112" s="1474" t="str">
        <f t="shared" si="18"/>
        <v>382</v>
      </c>
      <c r="I112" s="1473">
        <v>2.6019999999999994</v>
      </c>
      <c r="J112" s="1472">
        <v>2.0499999999999998</v>
      </c>
      <c r="K112" s="1472">
        <v>2.4500000000000002</v>
      </c>
      <c r="L112" s="1472">
        <f t="shared" si="19"/>
        <v>4.6519999999999992</v>
      </c>
      <c r="M112" s="1472">
        <f t="shared" si="20"/>
        <v>5.0519999999999996</v>
      </c>
      <c r="N112" s="952"/>
      <c r="O112" s="1484">
        <f t="shared" si="21"/>
        <v>5.5023897599999998</v>
      </c>
      <c r="P112" s="1483">
        <f>((G112*(1-$P$2)+I112+J112+$P$3)*F112*$O$7)*$AB$11</f>
        <v>9.1982937599999985</v>
      </c>
      <c r="Q112" s="1481">
        <f>((G112*(1-$Q$2)+I112+K112+$Q$3)*F112*$O$7)*$AB$11</f>
        <v>9.9194457600000003</v>
      </c>
      <c r="R112" s="976">
        <v>0.97416000000000014</v>
      </c>
      <c r="S112" s="968">
        <f t="shared" si="23"/>
        <v>6.4765497600000002</v>
      </c>
      <c r="T112" s="1483">
        <f>P112+R112*$AB$11</f>
        <v>10.172453759999998</v>
      </c>
      <c r="U112" s="1482">
        <f>Q112+R112*$AB$11</f>
        <v>10.89360576</v>
      </c>
      <c r="V112" s="1547">
        <v>1.5800400000000003</v>
      </c>
      <c r="W112" s="968">
        <f t="shared" si="25"/>
        <v>7.0824297600000001</v>
      </c>
      <c r="X112" s="1483">
        <f>P112+V112*$AB$11</f>
        <v>10.778333759999999</v>
      </c>
      <c r="Y112" s="1482">
        <f>Q112+V112*$AB$11</f>
        <v>11.499485760000001</v>
      </c>
      <c r="Z112" s="1476">
        <f t="shared" si="22"/>
        <v>659.85408000000007</v>
      </c>
      <c r="AA112" s="978"/>
      <c r="AB112" s="928"/>
      <c r="AD112" s="1036"/>
    </row>
    <row r="113" spans="1:30" s="975" customFormat="1" ht="16.5" customHeight="1">
      <c r="A113" s="1517"/>
      <c r="B113" s="1029"/>
      <c r="C113" s="1172">
        <v>366</v>
      </c>
      <c r="D113" s="971">
        <v>38</v>
      </c>
      <c r="E113" s="970">
        <v>2.5</v>
      </c>
      <c r="F113" s="969">
        <f t="shared" si="17"/>
        <v>2.2223000000000002</v>
      </c>
      <c r="G113" s="1475">
        <v>1</v>
      </c>
      <c r="H113" s="1474" t="str">
        <f t="shared" si="18"/>
        <v>382,5</v>
      </c>
      <c r="I113" s="1473">
        <v>2.5519999999999996</v>
      </c>
      <c r="J113" s="1472">
        <v>1.9</v>
      </c>
      <c r="K113" s="1472">
        <v>2.2999999999999998</v>
      </c>
      <c r="L113" s="1472">
        <f t="shared" si="19"/>
        <v>4.452</v>
      </c>
      <c r="M113" s="1472">
        <f t="shared" si="20"/>
        <v>4.8519999999999994</v>
      </c>
      <c r="N113" s="952"/>
      <c r="O113" s="1484">
        <f t="shared" si="21"/>
        <v>6.6713446000000003</v>
      </c>
      <c r="P113" s="1483">
        <f>((G113*(1-$P$2)+I113+J113+$P$3)*F113*$O$7)*$AB$11</f>
        <v>10.893714599999999</v>
      </c>
      <c r="Q113" s="1481">
        <f>((G113*(1-$Q$2)+I113+K113+$Q$3)*F113*$O$7)*$AB$11</f>
        <v>11.7826346</v>
      </c>
      <c r="R113" s="976">
        <v>1.0929600000000002</v>
      </c>
      <c r="S113" s="968">
        <f t="shared" si="23"/>
        <v>7.7643046000000009</v>
      </c>
      <c r="T113" s="1483">
        <f>P113+R113*$AB$11</f>
        <v>11.986674599999999</v>
      </c>
      <c r="U113" s="1482">
        <f>Q113+R113*$AB$11</f>
        <v>12.875594599999999</v>
      </c>
      <c r="V113" s="1547">
        <v>2.1859200000000003</v>
      </c>
      <c r="W113" s="968">
        <f t="shared" si="25"/>
        <v>8.8572646000000006</v>
      </c>
      <c r="X113" s="1483">
        <f>P113+V113*$AB$11</f>
        <v>13.079634599999999</v>
      </c>
      <c r="Y113" s="1482">
        <f>Q113+V113*$AB$11</f>
        <v>13.968554600000001</v>
      </c>
      <c r="Z113" s="1476">
        <f t="shared" si="22"/>
        <v>813.36180000000002</v>
      </c>
      <c r="AA113" s="977"/>
      <c r="AB113" s="928"/>
      <c r="AD113" s="1036"/>
    </row>
    <row r="114" spans="1:30" s="975" customFormat="1" ht="16.5" customHeight="1" thickBot="1">
      <c r="A114" s="1517"/>
      <c r="B114" s="1029"/>
      <c r="C114" s="1172">
        <v>366</v>
      </c>
      <c r="D114" s="960">
        <v>38</v>
      </c>
      <c r="E114" s="959">
        <v>3</v>
      </c>
      <c r="F114" s="958">
        <f t="shared" si="17"/>
        <v>2.6292</v>
      </c>
      <c r="G114" s="1475">
        <v>1</v>
      </c>
      <c r="H114" s="1474" t="str">
        <f t="shared" si="18"/>
        <v>383</v>
      </c>
      <c r="I114" s="1473">
        <v>2.6719999999999997</v>
      </c>
      <c r="J114" s="1472">
        <v>1.9</v>
      </c>
      <c r="K114" s="1472">
        <v>2.2999999999999998</v>
      </c>
      <c r="L114" s="1472">
        <f t="shared" si="19"/>
        <v>4.5719999999999992</v>
      </c>
      <c r="M114" s="1472">
        <f t="shared" si="20"/>
        <v>4.9719999999999995</v>
      </c>
      <c r="N114" s="952"/>
      <c r="O114" s="1484">
        <f t="shared" si="21"/>
        <v>8.2083624000000004</v>
      </c>
      <c r="P114" s="1483">
        <f>((G114*(1-$P$2)+I114+J114+$P$3)*F114*$O$7)*$AB$11</f>
        <v>13.203842400000001</v>
      </c>
      <c r="Q114" s="1481">
        <f>((G114*(1-$Q$2)+I114+K114+$Q$3)*F114*$O$7)*$AB$11</f>
        <v>14.255522399999998</v>
      </c>
      <c r="R114" s="976">
        <v>1.1880000000000002</v>
      </c>
      <c r="S114" s="968">
        <f t="shared" si="23"/>
        <v>9.396362400000001</v>
      </c>
      <c r="T114" s="1483">
        <f>P114+R114*$AB$11</f>
        <v>14.391842400000002</v>
      </c>
      <c r="U114" s="1482">
        <f>Q114+R114*$AB$11</f>
        <v>15.443522399999999</v>
      </c>
      <c r="V114" s="1547">
        <v>2.2809599999999999</v>
      </c>
      <c r="W114" s="968">
        <f t="shared" si="25"/>
        <v>10.489322400000001</v>
      </c>
      <c r="X114" s="1483">
        <f>P114+V114*$AB$11</f>
        <v>15.484802400000001</v>
      </c>
      <c r="Y114" s="1482">
        <f>Q114+V114*$AB$11</f>
        <v>16.536482399999997</v>
      </c>
      <c r="Z114" s="1476">
        <f t="shared" si="22"/>
        <v>962.28719999999998</v>
      </c>
      <c r="AA114" s="978"/>
      <c r="AB114" s="928"/>
      <c r="AD114" s="1036"/>
    </row>
    <row r="115" spans="1:30" s="975" customFormat="1" ht="16.5" customHeight="1">
      <c r="A115" s="1517"/>
      <c r="B115" s="1029"/>
      <c r="C115" s="1193">
        <v>366</v>
      </c>
      <c r="D115" s="971">
        <v>40</v>
      </c>
      <c r="E115" s="970">
        <v>1</v>
      </c>
      <c r="F115" s="969">
        <f t="shared" si="17"/>
        <v>0.97655999999999998</v>
      </c>
      <c r="G115" s="1475">
        <v>1</v>
      </c>
      <c r="H115" s="1474" t="str">
        <f t="shared" si="18"/>
        <v>401</v>
      </c>
      <c r="I115" s="1473">
        <v>2.9599999999999995</v>
      </c>
      <c r="J115" s="1472">
        <v>1.9</v>
      </c>
      <c r="K115" s="1472">
        <v>2.2999999999999998</v>
      </c>
      <c r="L115" s="1472">
        <f t="shared" si="19"/>
        <v>4.8599999999999994</v>
      </c>
      <c r="M115" s="1472">
        <f t="shared" si="20"/>
        <v>5.26</v>
      </c>
      <c r="N115" s="952"/>
      <c r="O115" s="1503">
        <f t="shared" si="21"/>
        <v>3.3300695999999994</v>
      </c>
      <c r="P115" s="1521"/>
      <c r="Q115" s="1502"/>
      <c r="R115" s="1523">
        <v>0.98604000000000003</v>
      </c>
      <c r="S115" s="988">
        <f t="shared" si="23"/>
        <v>4.316109599999999</v>
      </c>
      <c r="T115" s="1521"/>
      <c r="U115" s="1502"/>
      <c r="V115" s="1551">
        <v>1.6632000000000002</v>
      </c>
      <c r="W115" s="988">
        <f t="shared" si="25"/>
        <v>4.9932695999999996</v>
      </c>
      <c r="X115" s="1521"/>
      <c r="Y115" s="1502"/>
      <c r="Z115" s="1500">
        <f t="shared" si="22"/>
        <v>357.42095999999998</v>
      </c>
      <c r="AA115" s="978"/>
      <c r="AB115" s="928"/>
      <c r="AD115" s="1036"/>
    </row>
    <row r="116" spans="1:30" s="975" customFormat="1" ht="16.5" customHeight="1">
      <c r="A116" s="1517"/>
      <c r="B116" s="1029"/>
      <c r="C116" s="1172">
        <v>366</v>
      </c>
      <c r="D116" s="971">
        <v>40</v>
      </c>
      <c r="E116" s="970">
        <v>1.2</v>
      </c>
      <c r="F116" s="969">
        <f t="shared" si="17"/>
        <v>1.1658624</v>
      </c>
      <c r="G116" s="1475">
        <v>1</v>
      </c>
      <c r="H116" s="1474" t="str">
        <f t="shared" si="18"/>
        <v>401,2</v>
      </c>
      <c r="I116" s="1473">
        <v>2.891999999999999</v>
      </c>
      <c r="J116" s="1472">
        <v>1.9</v>
      </c>
      <c r="K116" s="1472">
        <v>2.2999999999999998</v>
      </c>
      <c r="L116" s="1472">
        <f t="shared" si="19"/>
        <v>4.7919999999999989</v>
      </c>
      <c r="M116" s="1472">
        <f t="shared" si="20"/>
        <v>5.1919999999999984</v>
      </c>
      <c r="N116" s="952"/>
      <c r="O116" s="1484">
        <f t="shared" si="21"/>
        <v>3.8963121407999983</v>
      </c>
      <c r="P116" s="1483"/>
      <c r="Q116" s="1482"/>
      <c r="R116" s="976">
        <v>0.98604000000000003</v>
      </c>
      <c r="S116" s="968">
        <f t="shared" si="23"/>
        <v>4.8823521407999984</v>
      </c>
      <c r="T116" s="1483"/>
      <c r="U116" s="1482"/>
      <c r="V116" s="1547">
        <v>1.6632000000000002</v>
      </c>
      <c r="W116" s="968">
        <f t="shared" si="25"/>
        <v>5.559512140799999</v>
      </c>
      <c r="X116" s="1483"/>
      <c r="Y116" s="1482"/>
      <c r="Z116" s="1476">
        <f t="shared" si="22"/>
        <v>426.7056384</v>
      </c>
      <c r="AA116" s="978"/>
      <c r="AB116" s="928"/>
      <c r="AD116" s="1036"/>
    </row>
    <row r="117" spans="1:30" s="975" customFormat="1" ht="16.5" customHeight="1">
      <c r="A117" s="1517"/>
      <c r="B117" s="1029"/>
      <c r="C117" s="1172">
        <v>366</v>
      </c>
      <c r="D117" s="971">
        <v>40</v>
      </c>
      <c r="E117" s="970">
        <v>1.5</v>
      </c>
      <c r="F117" s="969">
        <f t="shared" si="17"/>
        <v>1.4460599999999999</v>
      </c>
      <c r="G117" s="1475">
        <v>1</v>
      </c>
      <c r="H117" s="1474" t="str">
        <f t="shared" si="18"/>
        <v>401,5</v>
      </c>
      <c r="I117" s="1473">
        <v>2.9119999999999995</v>
      </c>
      <c r="J117" s="1472">
        <v>1.9</v>
      </c>
      <c r="K117" s="1472">
        <v>2.2999999999999998</v>
      </c>
      <c r="L117" s="1472">
        <f t="shared" si="19"/>
        <v>4.8119999999999994</v>
      </c>
      <c r="M117" s="1472">
        <f t="shared" si="20"/>
        <v>5.2119999999999997</v>
      </c>
      <c r="N117" s="952"/>
      <c r="O117" s="1484">
        <f t="shared" si="21"/>
        <v>4.8616537199999987</v>
      </c>
      <c r="P117" s="1483">
        <f>((G117*(1-$P$2)+I117+J117+$P$3)*F117*$O$7)*$AB$11</f>
        <v>7.6091677199999976</v>
      </c>
      <c r="Q117" s="1481">
        <f>((G117*(1-$Q$2)+I117+K117+$Q$3)*F117*$O$7)*$AB$11</f>
        <v>8.1875917199999986</v>
      </c>
      <c r="R117" s="976">
        <v>0.98604000000000003</v>
      </c>
      <c r="S117" s="968">
        <f t="shared" si="23"/>
        <v>5.8476937199999988</v>
      </c>
      <c r="T117" s="1483">
        <f>P117+R117*$AB$11</f>
        <v>8.5952077199999977</v>
      </c>
      <c r="U117" s="1482">
        <f>Q117+R117*$AB$11</f>
        <v>9.1736317199999995</v>
      </c>
      <c r="V117" s="1547">
        <v>1.6632000000000002</v>
      </c>
      <c r="W117" s="968">
        <f t="shared" si="25"/>
        <v>6.5248537199999994</v>
      </c>
      <c r="X117" s="1483">
        <f>P117+V117*$AB$11</f>
        <v>9.2723677199999983</v>
      </c>
      <c r="Y117" s="1482">
        <f>Q117+V117*$AB$11</f>
        <v>9.8507917199999984</v>
      </c>
      <c r="Z117" s="1476">
        <f t="shared" si="22"/>
        <v>529.25795999999991</v>
      </c>
      <c r="AA117" s="978"/>
      <c r="AB117" s="928"/>
      <c r="AD117" s="1036"/>
    </row>
    <row r="118" spans="1:30" s="975" customFormat="1" ht="16.5" customHeight="1">
      <c r="A118" s="1517"/>
      <c r="B118" s="1029"/>
      <c r="C118" s="1172">
        <v>366</v>
      </c>
      <c r="D118" s="971">
        <v>40</v>
      </c>
      <c r="E118" s="970">
        <v>2</v>
      </c>
      <c r="F118" s="969">
        <f t="shared" si="17"/>
        <v>1.9030400000000001</v>
      </c>
      <c r="G118" s="1475">
        <v>1</v>
      </c>
      <c r="H118" s="1474" t="str">
        <f t="shared" si="18"/>
        <v>402</v>
      </c>
      <c r="I118" s="1473">
        <v>2.5419999999999994</v>
      </c>
      <c r="J118" s="1472">
        <v>2.0499999999999998</v>
      </c>
      <c r="K118" s="1472">
        <v>2.4500000000000002</v>
      </c>
      <c r="L118" s="1472">
        <f t="shared" si="19"/>
        <v>4.5919999999999987</v>
      </c>
      <c r="M118" s="1472">
        <f t="shared" si="20"/>
        <v>4.9919999999999991</v>
      </c>
      <c r="N118" s="952"/>
      <c r="O118" s="1484">
        <f t="shared" si="21"/>
        <v>5.6938956799999989</v>
      </c>
      <c r="P118" s="1483">
        <f>((G118*(1-$P$2)+I118+J118+$P$3)*F118*$O$7)*$AB$11</f>
        <v>9.5951276799999992</v>
      </c>
      <c r="Q118" s="1481">
        <f>((G118*(1-$Q$2)+I118+K118+$Q$3)*F118*$O$7)*$AB$11</f>
        <v>10.356343679999998</v>
      </c>
      <c r="R118" s="976">
        <v>1.0216800000000001</v>
      </c>
      <c r="S118" s="968">
        <f t="shared" si="23"/>
        <v>6.7155756799999988</v>
      </c>
      <c r="T118" s="1483">
        <f>P118+R118*$AB$11</f>
        <v>10.616807679999999</v>
      </c>
      <c r="U118" s="1482">
        <f>Q118+R118*$AB$11</f>
        <v>11.378023679999998</v>
      </c>
      <c r="V118" s="1547">
        <v>1.6632000000000002</v>
      </c>
      <c r="W118" s="968">
        <f t="shared" si="25"/>
        <v>7.3570956799999987</v>
      </c>
      <c r="X118" s="1483">
        <f>P118+V118*$AB$11</f>
        <v>11.258327679999999</v>
      </c>
      <c r="Y118" s="1482">
        <f>Q118+V118*$AB$11</f>
        <v>12.019543679999998</v>
      </c>
      <c r="Z118" s="1476">
        <f t="shared" si="22"/>
        <v>696.51264000000003</v>
      </c>
      <c r="AA118" s="978"/>
      <c r="AB118" s="928"/>
      <c r="AD118" s="1036"/>
    </row>
    <row r="119" spans="1:30" s="975" customFormat="1" ht="16.5" customHeight="1">
      <c r="A119" s="1517"/>
      <c r="B119" s="1029"/>
      <c r="C119" s="1172">
        <v>366</v>
      </c>
      <c r="D119" s="971">
        <v>40</v>
      </c>
      <c r="E119" s="970">
        <v>2.5</v>
      </c>
      <c r="F119" s="969">
        <f t="shared" si="17"/>
        <v>2.3475000000000001</v>
      </c>
      <c r="G119" s="1475">
        <v>1</v>
      </c>
      <c r="H119" s="1474" t="str">
        <f t="shared" si="18"/>
        <v>402,5</v>
      </c>
      <c r="I119" s="1473">
        <v>2.6319999999999997</v>
      </c>
      <c r="J119" s="1472">
        <v>1.9</v>
      </c>
      <c r="K119" s="1472">
        <v>2.2999999999999998</v>
      </c>
      <c r="L119" s="1472">
        <f t="shared" si="19"/>
        <v>4.532</v>
      </c>
      <c r="M119" s="1472">
        <f t="shared" si="20"/>
        <v>4.9319999999999995</v>
      </c>
      <c r="N119" s="952"/>
      <c r="O119" s="1484">
        <f t="shared" si="21"/>
        <v>7.2349950000000005</v>
      </c>
      <c r="P119" s="1483">
        <f>((G119*(1-$P$2)+I119+J119+$P$3)*F119*$O$7)*$AB$11</f>
        <v>11.695245</v>
      </c>
      <c r="Q119" s="1481">
        <f>((G119*(1-$Q$2)+I119+K119+$Q$3)*F119*$O$7)*$AB$11</f>
        <v>12.634245</v>
      </c>
      <c r="R119" s="976">
        <v>1.1523600000000003</v>
      </c>
      <c r="S119" s="968">
        <f t="shared" si="23"/>
        <v>8.3873550000000012</v>
      </c>
      <c r="T119" s="1483">
        <f>P119+R119*$AB$11</f>
        <v>12.847605</v>
      </c>
      <c r="U119" s="1482">
        <f>Q119+R119*$AB$11</f>
        <v>13.786605</v>
      </c>
      <c r="V119" s="1547">
        <v>2.2928400000000004</v>
      </c>
      <c r="W119" s="968">
        <f t="shared" si="25"/>
        <v>9.5278350000000014</v>
      </c>
      <c r="X119" s="1483">
        <f>P119+V119*$AB$11</f>
        <v>13.988085</v>
      </c>
      <c r="Y119" s="1482">
        <f>Q119+V119*$AB$11</f>
        <v>14.927085</v>
      </c>
      <c r="Z119" s="1476">
        <f t="shared" si="22"/>
        <v>859.18500000000006</v>
      </c>
      <c r="AA119" s="978"/>
      <c r="AB119" s="928"/>
      <c r="AD119" s="1036"/>
    </row>
    <row r="120" spans="1:30" s="975" customFormat="1" ht="16.5" customHeight="1">
      <c r="A120" s="1517"/>
      <c r="B120" s="1029"/>
      <c r="C120" s="1172">
        <v>366</v>
      </c>
      <c r="D120" s="971">
        <v>40</v>
      </c>
      <c r="E120" s="970">
        <v>3</v>
      </c>
      <c r="F120" s="969">
        <f t="shared" si="17"/>
        <v>2.7794400000000001</v>
      </c>
      <c r="G120" s="1475">
        <v>1</v>
      </c>
      <c r="H120" s="1474" t="str">
        <f t="shared" si="18"/>
        <v>403</v>
      </c>
      <c r="I120" s="1473">
        <v>2.6119999999999997</v>
      </c>
      <c r="J120" s="1472">
        <v>1.9</v>
      </c>
      <c r="K120" s="1472">
        <v>2.2999999999999998</v>
      </c>
      <c r="L120" s="1472">
        <f t="shared" si="19"/>
        <v>4.5119999999999996</v>
      </c>
      <c r="M120" s="1472">
        <f t="shared" si="20"/>
        <v>4.911999999999999</v>
      </c>
      <c r="N120" s="952"/>
      <c r="O120" s="1484">
        <f t="shared" si="21"/>
        <v>8.5106452799999985</v>
      </c>
      <c r="P120" s="1483">
        <f>((G120*(1-$P$2)+I120+J120+$P$3)*F120*$O$7)*$AB$11</f>
        <v>13.791581280000001</v>
      </c>
      <c r="Q120" s="1481">
        <f>((G120*(1-$Q$2)+I120+K120+$Q$3)*F120*$O$7)*$AB$11</f>
        <v>14.903357279999998</v>
      </c>
      <c r="R120" s="976">
        <v>1.2474000000000003</v>
      </c>
      <c r="S120" s="968">
        <f t="shared" si="23"/>
        <v>9.7580452799999993</v>
      </c>
      <c r="T120" s="1483">
        <f>P120+R120*$AB$11</f>
        <v>15.038981280000002</v>
      </c>
      <c r="U120" s="1482">
        <f>Q120+R120*$AB$11</f>
        <v>16.150757279999997</v>
      </c>
      <c r="V120" s="1547">
        <v>2.3997600000000001</v>
      </c>
      <c r="W120" s="968">
        <f t="shared" si="25"/>
        <v>10.910405279999999</v>
      </c>
      <c r="X120" s="1483">
        <f>P120+V120*$AB$11</f>
        <v>16.19134128</v>
      </c>
      <c r="Y120" s="1482">
        <f>Q120+V120*$AB$11</f>
        <v>17.303117279999999</v>
      </c>
      <c r="Z120" s="1476">
        <f t="shared" si="22"/>
        <v>1017.2750400000001</v>
      </c>
      <c r="AA120" s="978"/>
      <c r="AB120" s="928"/>
      <c r="AD120" s="1036"/>
    </row>
    <row r="121" spans="1:30" s="975" customFormat="1" ht="16.5" customHeight="1" thickBot="1">
      <c r="A121" s="1517"/>
      <c r="B121" s="1029"/>
      <c r="C121" s="1158">
        <v>264</v>
      </c>
      <c r="D121" s="971">
        <v>40</v>
      </c>
      <c r="E121" s="970">
        <v>4</v>
      </c>
      <c r="F121" s="969">
        <f t="shared" si="17"/>
        <v>3.6057600000000001</v>
      </c>
      <c r="G121" s="1475">
        <v>1</v>
      </c>
      <c r="H121" s="1474" t="str">
        <f t="shared" si="18"/>
        <v>404</v>
      </c>
      <c r="I121" s="1473">
        <v>2.6619999999999999</v>
      </c>
      <c r="J121" s="1472">
        <v>1.9</v>
      </c>
      <c r="K121" s="1472">
        <v>2.2999999999999998</v>
      </c>
      <c r="L121" s="1472">
        <f t="shared" si="19"/>
        <v>4.5619999999999994</v>
      </c>
      <c r="M121" s="1472">
        <f t="shared" si="20"/>
        <v>4.9619999999999997</v>
      </c>
      <c r="N121" s="952"/>
      <c r="O121" s="1512">
        <f t="shared" si="21"/>
        <v>11.22112512</v>
      </c>
      <c r="P121" s="1487">
        <f>((G121*(1-$P$2)+I121+J121+$P$3)*F121*$O$7)*$AB$11</f>
        <v>18.072069120000002</v>
      </c>
      <c r="Q121" s="1469">
        <f>((G121*(1-$Q$2)+I121+K121+$Q$3)*F121*$O$7)*$AB$11</f>
        <v>19.514373120000002</v>
      </c>
      <c r="R121" s="1516">
        <v>1.47</v>
      </c>
      <c r="S121" s="951">
        <f t="shared" si="23"/>
        <v>12.691125120000001</v>
      </c>
      <c r="T121" s="1487">
        <f>P121+R121*$AB$11</f>
        <v>19.542069120000001</v>
      </c>
      <c r="U121" s="1470">
        <f>Q121+R121*$AB$11</f>
        <v>20.984373120000001</v>
      </c>
      <c r="V121" s="1544">
        <v>2.71</v>
      </c>
      <c r="W121" s="951">
        <f t="shared" si="25"/>
        <v>13.931125120000001</v>
      </c>
      <c r="X121" s="1487"/>
      <c r="Y121" s="1470">
        <f>Q121+V121*$AB$11</f>
        <v>22.224373120000003</v>
      </c>
      <c r="Z121" s="1464">
        <f t="shared" si="22"/>
        <v>951.92064000000005</v>
      </c>
      <c r="AA121" s="978"/>
      <c r="AB121" s="928"/>
      <c r="AD121" s="1036"/>
    </row>
    <row r="122" spans="1:30" s="975" customFormat="1" ht="16.5" customHeight="1" thickTop="1">
      <c r="A122" s="1657">
        <v>32</v>
      </c>
      <c r="B122" s="1660" t="s">
        <v>637</v>
      </c>
      <c r="C122" s="1172">
        <v>366</v>
      </c>
      <c r="D122" s="991">
        <v>42.4</v>
      </c>
      <c r="E122" s="990">
        <v>1.2</v>
      </c>
      <c r="F122" s="989">
        <f t="shared" si="17"/>
        <v>1.2379775999999998</v>
      </c>
      <c r="G122" s="1475">
        <v>1</v>
      </c>
      <c r="H122" s="1474" t="str">
        <f t="shared" si="18"/>
        <v>42,41,2</v>
      </c>
      <c r="I122" s="1473">
        <v>2.7899999999999996</v>
      </c>
      <c r="J122" s="1472">
        <v>1.9</v>
      </c>
      <c r="K122" s="1472">
        <v>2.2999999999999998</v>
      </c>
      <c r="L122" s="1472">
        <f t="shared" si="19"/>
        <v>4.6899999999999995</v>
      </c>
      <c r="M122" s="1472">
        <f t="shared" si="20"/>
        <v>5.09</v>
      </c>
      <c r="N122" s="952"/>
      <c r="O122" s="1484">
        <f t="shared" si="21"/>
        <v>4.0110474239999983</v>
      </c>
      <c r="P122" s="1483"/>
      <c r="Q122" s="1482"/>
      <c r="R122" s="976">
        <v>1.0454400000000001</v>
      </c>
      <c r="S122" s="968">
        <f t="shared" si="23"/>
        <v>5.0564874239999984</v>
      </c>
      <c r="T122" s="1483"/>
      <c r="U122" s="1482"/>
      <c r="V122" s="1547">
        <v>1.7582400000000002</v>
      </c>
      <c r="W122" s="968">
        <f t="shared" si="25"/>
        <v>5.7692874239999981</v>
      </c>
      <c r="X122" s="1483"/>
      <c r="Y122" s="1482"/>
      <c r="Z122" s="1476">
        <f t="shared" si="22"/>
        <v>453.09980159999992</v>
      </c>
      <c r="AA122" s="978"/>
      <c r="AB122" s="928"/>
      <c r="AD122" s="1036"/>
    </row>
    <row r="123" spans="1:30" s="975" customFormat="1" ht="16.5" customHeight="1">
      <c r="A123" s="1658"/>
      <c r="B123" s="1661"/>
      <c r="C123" s="1172">
        <v>366</v>
      </c>
      <c r="D123" s="971">
        <v>42.4</v>
      </c>
      <c r="E123" s="970">
        <v>1.5</v>
      </c>
      <c r="F123" s="969">
        <f t="shared" si="17"/>
        <v>1.5362039999999999</v>
      </c>
      <c r="G123" s="1475">
        <v>1</v>
      </c>
      <c r="H123" s="1474" t="str">
        <f t="shared" si="18"/>
        <v>42,41,5</v>
      </c>
      <c r="I123" s="1473">
        <v>2.7519999999999993</v>
      </c>
      <c r="J123" s="1472">
        <v>1.9</v>
      </c>
      <c r="K123" s="1472">
        <v>2.2999999999999998</v>
      </c>
      <c r="L123" s="1472">
        <f t="shared" si="19"/>
        <v>4.6519999999999992</v>
      </c>
      <c r="M123" s="1472">
        <f t="shared" si="20"/>
        <v>5.0519999999999996</v>
      </c>
      <c r="N123" s="952"/>
      <c r="O123" s="1484">
        <f t="shared" si="21"/>
        <v>4.9189252079999983</v>
      </c>
      <c r="P123" s="1483">
        <f t="shared" ref="P123:P128" si="26">((G123*(1-$P$2)+I123+J123+$P$3)*F123*$O$7)*$AB$11</f>
        <v>7.8377128079999974</v>
      </c>
      <c r="Q123" s="1481">
        <f>((G123*(1-$Q$2)+I123+K123+$Q$3)*F123*$O$7)*$AB$11</f>
        <v>8.4521944079999969</v>
      </c>
      <c r="R123" s="976">
        <v>1.0454400000000001</v>
      </c>
      <c r="S123" s="968">
        <f t="shared" si="23"/>
        <v>5.9643652079999985</v>
      </c>
      <c r="T123" s="1483">
        <f>P123+R123*$AB$11</f>
        <v>8.8831528079999984</v>
      </c>
      <c r="U123" s="1482">
        <f>Q123+R123*$AB$11</f>
        <v>9.4976344079999961</v>
      </c>
      <c r="V123" s="1547">
        <v>1.7582400000000002</v>
      </c>
      <c r="W123" s="968">
        <f t="shared" si="25"/>
        <v>6.6771652079999981</v>
      </c>
      <c r="X123" s="1483">
        <f>P123+V123*$AB$11</f>
        <v>9.5959528079999981</v>
      </c>
      <c r="Y123" s="1482">
        <f>Q123+V123*$AB$11</f>
        <v>10.210434407999998</v>
      </c>
      <c r="Z123" s="1476">
        <f t="shared" si="22"/>
        <v>562.25066399999992</v>
      </c>
      <c r="AA123" s="978"/>
      <c r="AB123" s="928"/>
      <c r="AD123" s="1036"/>
    </row>
    <row r="124" spans="1:30" s="975" customFormat="1" ht="16.5" customHeight="1">
      <c r="A124" s="1658"/>
      <c r="B124" s="1661"/>
      <c r="C124" s="1172">
        <v>366</v>
      </c>
      <c r="D124" s="971">
        <v>42.4</v>
      </c>
      <c r="E124" s="970">
        <v>1.6</v>
      </c>
      <c r="F124" s="969">
        <f t="shared" si="17"/>
        <v>1.6346111999999999</v>
      </c>
      <c r="G124" s="1488">
        <v>1</v>
      </c>
      <c r="H124" s="1472" t="str">
        <f t="shared" si="18"/>
        <v>42,41,6</v>
      </c>
      <c r="I124" s="1473">
        <v>2.7519999999999993</v>
      </c>
      <c r="J124" s="1472">
        <v>1.9</v>
      </c>
      <c r="K124" s="1472">
        <v>2.2999999999999998</v>
      </c>
      <c r="L124" s="1472">
        <f t="shared" si="19"/>
        <v>4.6519999999999992</v>
      </c>
      <c r="M124" s="1472">
        <f t="shared" si="20"/>
        <v>5.0519999999999996</v>
      </c>
      <c r="N124" s="952"/>
      <c r="O124" s="1484">
        <f t="shared" si="21"/>
        <v>5.234025062399998</v>
      </c>
      <c r="P124" s="1483">
        <f t="shared" si="26"/>
        <v>8.3397863423999965</v>
      </c>
      <c r="Q124" s="1481">
        <f>((G124*(1-$Q$2)+I124+K124+$Q$3)*F124*$O$7)*$AB$11</f>
        <v>8.9936308223999983</v>
      </c>
      <c r="R124" s="976">
        <v>1.0454400000000001</v>
      </c>
      <c r="S124" s="968">
        <f t="shared" si="23"/>
        <v>6.2794650623999981</v>
      </c>
      <c r="T124" s="1483">
        <f>P124+R124*$AB$11</f>
        <v>9.3852263423999958</v>
      </c>
      <c r="U124" s="1482">
        <f>Q124+R124*$AB$11</f>
        <v>10.039070822399999</v>
      </c>
      <c r="V124" s="1547">
        <v>1.7582400000000002</v>
      </c>
      <c r="W124" s="968"/>
      <c r="X124" s="1483"/>
      <c r="Y124" s="1482">
        <f>Q124+V124*$AB$11</f>
        <v>10.751870822399999</v>
      </c>
      <c r="Z124" s="1476">
        <f t="shared" si="22"/>
        <v>598.26769919999992</v>
      </c>
      <c r="AA124" s="978"/>
      <c r="AB124" s="928"/>
      <c r="AD124" s="1036"/>
    </row>
    <row r="125" spans="1:30" s="975" customFormat="1" ht="16.5" customHeight="1">
      <c r="A125" s="1658"/>
      <c r="B125" s="1661"/>
      <c r="C125" s="1172">
        <v>366</v>
      </c>
      <c r="D125" s="971">
        <v>42.4</v>
      </c>
      <c r="E125" s="970">
        <v>2</v>
      </c>
      <c r="F125" s="969">
        <f t="shared" si="17"/>
        <v>2.0232319999999997</v>
      </c>
      <c r="G125" s="1475">
        <v>1</v>
      </c>
      <c r="H125" s="1474" t="str">
        <f t="shared" si="18"/>
        <v>42,42</v>
      </c>
      <c r="I125" s="1473">
        <v>2.4819999999999993</v>
      </c>
      <c r="J125" s="1472">
        <v>2.0499999999999998</v>
      </c>
      <c r="K125" s="1472">
        <v>2.4500000000000002</v>
      </c>
      <c r="L125" s="1472">
        <f t="shared" si="19"/>
        <v>4.5319999999999991</v>
      </c>
      <c r="M125" s="1472">
        <f t="shared" si="20"/>
        <v>4.9319999999999995</v>
      </c>
      <c r="N125" s="952"/>
      <c r="O125" s="1484">
        <f t="shared" si="21"/>
        <v>5.9321162239999978</v>
      </c>
      <c r="P125" s="1483">
        <f t="shared" si="26"/>
        <v>10.079741823999997</v>
      </c>
      <c r="Q125" s="1481">
        <f>((G125*(1-$Q$2)+I125+K125+$Q$3)*F125*$O$7)*$AB$11</f>
        <v>10.889034623999997</v>
      </c>
      <c r="R125" s="976">
        <v>1.0810800000000003</v>
      </c>
      <c r="S125" s="968">
        <f t="shared" si="23"/>
        <v>7.0131962239999979</v>
      </c>
      <c r="T125" s="1483">
        <f>P125+R125*$AB$11</f>
        <v>11.160821823999997</v>
      </c>
      <c r="U125" s="1482">
        <f>Q125+R125*$AB$11</f>
        <v>11.970114623999997</v>
      </c>
      <c r="V125" s="1547">
        <v>1.7582400000000002</v>
      </c>
      <c r="W125" s="968">
        <f>O125+V125*$AB$11</f>
        <v>7.6903562239999985</v>
      </c>
      <c r="X125" s="1483">
        <f>P125+V125*$AB$11</f>
        <v>11.837981823999998</v>
      </c>
      <c r="Y125" s="1482">
        <f>Q125+V125*$AB$11</f>
        <v>12.647274623999998</v>
      </c>
      <c r="Z125" s="1476">
        <f t="shared" si="22"/>
        <v>740.50291199999992</v>
      </c>
      <c r="AA125" s="977"/>
      <c r="AB125" s="928"/>
      <c r="AD125" s="1036"/>
    </row>
    <row r="126" spans="1:30" s="975" customFormat="1" ht="16.5" customHeight="1">
      <c r="A126" s="1658"/>
      <c r="B126" s="1661"/>
      <c r="C126" s="1172">
        <v>366</v>
      </c>
      <c r="D126" s="971">
        <v>42.4</v>
      </c>
      <c r="E126" s="970">
        <v>2.5</v>
      </c>
      <c r="F126" s="969">
        <f t="shared" si="17"/>
        <v>2.4977399999999998</v>
      </c>
      <c r="G126" s="1475">
        <v>1</v>
      </c>
      <c r="H126" s="1474" t="str">
        <f t="shared" si="18"/>
        <v>42,42,5</v>
      </c>
      <c r="I126" s="1473">
        <v>2.4619999999999997</v>
      </c>
      <c r="J126" s="1472">
        <v>1.9</v>
      </c>
      <c r="K126" s="1472">
        <v>2.2999999999999998</v>
      </c>
      <c r="L126" s="1472">
        <f t="shared" si="19"/>
        <v>4.3620000000000001</v>
      </c>
      <c r="M126" s="1472">
        <f t="shared" si="20"/>
        <v>4.7619999999999996</v>
      </c>
      <c r="N126" s="952"/>
      <c r="O126" s="1484">
        <f t="shared" si="21"/>
        <v>7.2734188799999995</v>
      </c>
      <c r="P126" s="1483">
        <f t="shared" si="26"/>
        <v>12.019124879999998</v>
      </c>
      <c r="Q126" s="1481">
        <f>((G126*(1-$Q$2)+I126+K126+$Q$3)*F126*$O$7)*$AB$11</f>
        <v>13.018220879999999</v>
      </c>
      <c r="R126" s="976">
        <v>1.2236400000000001</v>
      </c>
      <c r="S126" s="968">
        <f t="shared" si="23"/>
        <v>8.4970588799999991</v>
      </c>
      <c r="T126" s="1483">
        <f>P126+R126*$AB$11</f>
        <v>13.242764879999998</v>
      </c>
      <c r="U126" s="1482">
        <f>Q126+R126*$AB$11</f>
        <v>14.241860879999999</v>
      </c>
      <c r="V126" s="1547">
        <v>2.4354</v>
      </c>
      <c r="W126" s="968">
        <f>O126+V126*$AB$11</f>
        <v>9.708818879999999</v>
      </c>
      <c r="X126" s="1483">
        <f>P126+V126*$AB$11</f>
        <v>14.454524879999997</v>
      </c>
      <c r="Y126" s="1482">
        <f>Q126+V126*$AB$11</f>
        <v>15.453620879999999</v>
      </c>
      <c r="Z126" s="1476">
        <f t="shared" si="22"/>
        <v>914.17283999999995</v>
      </c>
      <c r="AA126" s="978"/>
      <c r="AB126" s="928"/>
      <c r="AD126" s="1036"/>
    </row>
    <row r="127" spans="1:30" s="975" customFormat="1" ht="16.5" customHeight="1">
      <c r="A127" s="1658"/>
      <c r="B127" s="1661"/>
      <c r="C127" s="1172">
        <v>366</v>
      </c>
      <c r="D127" s="971">
        <v>42.4</v>
      </c>
      <c r="E127" s="970">
        <v>2.6</v>
      </c>
      <c r="F127" s="969">
        <f t="shared" si="17"/>
        <v>2.5911391999999998</v>
      </c>
      <c r="G127" s="1488">
        <v>1</v>
      </c>
      <c r="H127" s="1472" t="str">
        <f t="shared" si="18"/>
        <v>42,42,6</v>
      </c>
      <c r="I127" s="1473">
        <v>2.4419999999999997</v>
      </c>
      <c r="J127" s="1472">
        <v>1.9</v>
      </c>
      <c r="K127" s="1472">
        <v>2.2999999999999998</v>
      </c>
      <c r="L127" s="1472">
        <f t="shared" si="19"/>
        <v>4.3419999999999996</v>
      </c>
      <c r="M127" s="1472">
        <f t="shared" si="20"/>
        <v>4.7419999999999991</v>
      </c>
      <c r="N127" s="952"/>
      <c r="O127" s="1484">
        <f t="shared" si="21"/>
        <v>7.4935745663999977</v>
      </c>
      <c r="P127" s="1483">
        <f t="shared" si="26"/>
        <v>12.416739046399998</v>
      </c>
      <c r="Q127" s="1482"/>
      <c r="R127" s="976">
        <v>1.2236400000000001</v>
      </c>
      <c r="S127" s="968">
        <f t="shared" si="23"/>
        <v>8.7172145663999974</v>
      </c>
      <c r="T127" s="1483"/>
      <c r="U127" s="1482"/>
      <c r="V127" s="1547">
        <v>2.4354</v>
      </c>
      <c r="W127" s="968"/>
      <c r="X127" s="1483"/>
      <c r="Y127" s="1482"/>
      <c r="Z127" s="1476">
        <f t="shared" si="22"/>
        <v>948.35694719999992</v>
      </c>
      <c r="AA127" s="978"/>
      <c r="AB127" s="928"/>
      <c r="AD127" s="1036"/>
    </row>
    <row r="128" spans="1:30" s="975" customFormat="1" ht="16.5" customHeight="1">
      <c r="A128" s="1658"/>
      <c r="B128" s="1661"/>
      <c r="C128" s="1172">
        <v>366</v>
      </c>
      <c r="D128" s="971">
        <v>42.4</v>
      </c>
      <c r="E128" s="970">
        <v>3</v>
      </c>
      <c r="F128" s="969">
        <f t="shared" si="17"/>
        <v>2.9597279999999997</v>
      </c>
      <c r="G128" s="1475">
        <v>1</v>
      </c>
      <c r="H128" s="1474" t="str">
        <f t="shared" si="18"/>
        <v>42,43</v>
      </c>
      <c r="I128" s="1473">
        <v>2.4519999999999995</v>
      </c>
      <c r="J128" s="1472">
        <v>1.9</v>
      </c>
      <c r="K128" s="1472">
        <v>2.2999999999999998</v>
      </c>
      <c r="L128" s="1472">
        <f t="shared" si="19"/>
        <v>4.3519999999999994</v>
      </c>
      <c r="M128" s="1472">
        <f t="shared" si="20"/>
        <v>4.7519999999999989</v>
      </c>
      <c r="N128" s="952"/>
      <c r="O128" s="1484">
        <f t="shared" si="21"/>
        <v>8.5891306559999965</v>
      </c>
      <c r="P128" s="1483">
        <f t="shared" si="26"/>
        <v>14.212613855999997</v>
      </c>
      <c r="Q128" s="1481">
        <f>((G128*(1-$Q$2)+I128+K128+$Q$3)*F128*$O$7)*$AB$11</f>
        <v>15.396505055999995</v>
      </c>
      <c r="R128" s="976">
        <v>1.3186800000000003</v>
      </c>
      <c r="S128" s="968">
        <f t="shared" si="23"/>
        <v>9.907810655999997</v>
      </c>
      <c r="T128" s="1483">
        <f>P128+R128*$AB$11</f>
        <v>15.531293855999998</v>
      </c>
      <c r="U128" s="1482">
        <f>Q128+R128*$AB$11</f>
        <v>16.715185055999996</v>
      </c>
      <c r="V128" s="1547">
        <v>2.5423200000000006</v>
      </c>
      <c r="W128" s="968">
        <f>O128+V128*$AB$11</f>
        <v>11.131450655999997</v>
      </c>
      <c r="X128" s="1483">
        <f>P128+V128*$AB$11</f>
        <v>16.754933855999997</v>
      </c>
      <c r="Y128" s="1482">
        <f>Q128+V128*$AB$11</f>
        <v>17.938825055999995</v>
      </c>
      <c r="Z128" s="1476">
        <f t="shared" si="22"/>
        <v>1083.260448</v>
      </c>
      <c r="AA128" s="978"/>
      <c r="AB128" s="928"/>
      <c r="AD128" s="1036"/>
    </row>
    <row r="129" spans="1:30" s="975" customFormat="1" ht="16.5" customHeight="1">
      <c r="A129" s="1658"/>
      <c r="B129" s="1661"/>
      <c r="C129" s="1172">
        <v>366</v>
      </c>
      <c r="D129" s="971">
        <v>42.4</v>
      </c>
      <c r="E129" s="970">
        <v>3.2</v>
      </c>
      <c r="F129" s="969">
        <f t="shared" si="17"/>
        <v>3.1410176000000001</v>
      </c>
      <c r="G129" s="1488">
        <v>1</v>
      </c>
      <c r="H129" s="1472" t="str">
        <f t="shared" si="18"/>
        <v>42,43,2</v>
      </c>
      <c r="I129" s="1473">
        <v>2.4319999999999995</v>
      </c>
      <c r="J129" s="1472">
        <v>1.9</v>
      </c>
      <c r="K129" s="1472">
        <v>2.2999999999999998</v>
      </c>
      <c r="L129" s="1472">
        <f t="shared" si="19"/>
        <v>4.331999999999999</v>
      </c>
      <c r="M129" s="1472">
        <f t="shared" si="20"/>
        <v>4.7319999999999993</v>
      </c>
      <c r="N129" s="952"/>
      <c r="O129" s="1484">
        <f t="shared" si="21"/>
        <v>9.0524127231999998</v>
      </c>
      <c r="P129" s="1483"/>
      <c r="Q129" s="1482"/>
      <c r="R129" s="976">
        <v>1.37808</v>
      </c>
      <c r="S129" s="968">
        <f t="shared" si="23"/>
        <v>10.4304927232</v>
      </c>
      <c r="T129" s="1483"/>
      <c r="U129" s="1482"/>
      <c r="V129" s="1547">
        <v>2.5423200000000006</v>
      </c>
      <c r="W129" s="968"/>
      <c r="X129" s="1483"/>
      <c r="Y129" s="1482"/>
      <c r="Z129" s="1476">
        <f t="shared" si="22"/>
        <v>1149.6124416</v>
      </c>
      <c r="AA129" s="978"/>
      <c r="AB129" s="928"/>
      <c r="AD129" s="1036"/>
    </row>
    <row r="130" spans="1:30" s="975" customFormat="1" ht="16.5" customHeight="1">
      <c r="A130" s="1658"/>
      <c r="B130" s="1661"/>
      <c r="C130" s="1172">
        <v>366</v>
      </c>
      <c r="D130" s="971">
        <v>42.4</v>
      </c>
      <c r="E130" s="970">
        <v>3.6</v>
      </c>
      <c r="F130" s="969">
        <f t="shared" si="17"/>
        <v>3.4975872000000003</v>
      </c>
      <c r="G130" s="1488">
        <v>1</v>
      </c>
      <c r="H130" s="1472" t="str">
        <f t="shared" si="18"/>
        <v>42,43,6</v>
      </c>
      <c r="I130" s="1473">
        <v>2.6</v>
      </c>
      <c r="J130" s="1472">
        <v>1.9</v>
      </c>
      <c r="K130" s="1472">
        <v>2.2999999999999998</v>
      </c>
      <c r="L130" s="1472">
        <f t="shared" si="19"/>
        <v>4.5</v>
      </c>
      <c r="M130" s="1472">
        <f t="shared" si="20"/>
        <v>4.9000000000000004</v>
      </c>
      <c r="N130" s="952"/>
      <c r="O130" s="1484">
        <f t="shared" si="21"/>
        <v>10.66764096</v>
      </c>
      <c r="P130" s="1483"/>
      <c r="Q130" s="1482"/>
      <c r="R130" s="976">
        <v>1.4731200000000002</v>
      </c>
      <c r="S130" s="968">
        <f t="shared" si="23"/>
        <v>12.14076096</v>
      </c>
      <c r="T130" s="1483"/>
      <c r="U130" s="1482"/>
      <c r="V130" s="1547">
        <v>2.7086400000000004</v>
      </c>
      <c r="W130" s="968"/>
      <c r="X130" s="1483"/>
      <c r="Y130" s="1482"/>
      <c r="Z130" s="1476">
        <f t="shared" si="22"/>
        <v>1280.1169152000002</v>
      </c>
      <c r="AA130" s="978"/>
      <c r="AB130" s="928"/>
      <c r="AD130" s="1036"/>
    </row>
    <row r="131" spans="1:30" s="975" customFormat="1" ht="16.5" customHeight="1" thickBot="1">
      <c r="A131" s="1659"/>
      <c r="B131" s="1662"/>
      <c r="C131" s="1172">
        <v>264</v>
      </c>
      <c r="D131" s="960">
        <v>42.4</v>
      </c>
      <c r="E131" s="959">
        <v>4</v>
      </c>
      <c r="F131" s="958">
        <f t="shared" si="17"/>
        <v>3.8461439999999998</v>
      </c>
      <c r="G131" s="1475">
        <v>1</v>
      </c>
      <c r="H131" s="1474" t="str">
        <f t="shared" si="18"/>
        <v>42,44</v>
      </c>
      <c r="I131" s="1473">
        <v>2.6939999999999995</v>
      </c>
      <c r="J131" s="1472">
        <v>1.9</v>
      </c>
      <c r="K131" s="1472">
        <v>2.2999999999999998</v>
      </c>
      <c r="L131" s="1472">
        <f t="shared" si="19"/>
        <v>4.5939999999999994</v>
      </c>
      <c r="M131" s="1472">
        <f t="shared" si="20"/>
        <v>4.9939999999999998</v>
      </c>
      <c r="N131" s="952"/>
      <c r="O131" s="1484">
        <f t="shared" si="21"/>
        <v>12.092276735999997</v>
      </c>
      <c r="P131" s="1483">
        <f>((G131*(1-$P$2)+I131+J131+$P$3)*F131*$O$7)*$AB$11</f>
        <v>19.399950335999993</v>
      </c>
      <c r="Q131" s="1481">
        <f>((G131*(1-$Q$2)+I131+K131+$Q$3)*F131*$O$7)*$AB$11</f>
        <v>20.938407935999994</v>
      </c>
      <c r="R131" s="976">
        <v>1.4731200000000002</v>
      </c>
      <c r="S131" s="968">
        <f t="shared" si="23"/>
        <v>13.565396735999997</v>
      </c>
      <c r="T131" s="1483">
        <f>P131+R131*$AB$11</f>
        <v>20.873070335999994</v>
      </c>
      <c r="U131" s="1482">
        <f>Q131+R131*$AB$11</f>
        <v>22.411527935999995</v>
      </c>
      <c r="V131" s="1547">
        <v>2.7086400000000004</v>
      </c>
      <c r="W131" s="968">
        <f t="shared" ref="W131:W142" si="27">O131+V131*$AB$11</f>
        <v>14.800916735999998</v>
      </c>
      <c r="X131" s="1483"/>
      <c r="Y131" s="1482">
        <f>Q131+V131*$AB$11</f>
        <v>23.647047935999993</v>
      </c>
      <c r="Z131" s="1476">
        <f t="shared" si="22"/>
        <v>1015.3820159999999</v>
      </c>
      <c r="AA131" s="978"/>
      <c r="AB131" s="928"/>
      <c r="AD131" s="1036"/>
    </row>
    <row r="132" spans="1:30" s="975" customFormat="1" ht="16.5" customHeight="1">
      <c r="A132" s="1517"/>
      <c r="B132" s="1564"/>
      <c r="C132" s="1193">
        <v>366</v>
      </c>
      <c r="D132" s="971">
        <v>43</v>
      </c>
      <c r="E132" s="970">
        <v>1.2</v>
      </c>
      <c r="F132" s="969">
        <f t="shared" si="17"/>
        <v>1.2560064</v>
      </c>
      <c r="G132" s="1475">
        <v>1</v>
      </c>
      <c r="H132" s="1474" t="str">
        <f t="shared" si="18"/>
        <v>431,2</v>
      </c>
      <c r="I132" s="1473">
        <v>2.802</v>
      </c>
      <c r="J132" s="1472">
        <v>1.9</v>
      </c>
      <c r="K132" s="1472">
        <v>2.2999999999999998</v>
      </c>
      <c r="L132" s="1472">
        <f t="shared" si="19"/>
        <v>4.702</v>
      </c>
      <c r="M132" s="1472">
        <f t="shared" si="20"/>
        <v>5.1020000000000003</v>
      </c>
      <c r="N132" s="952"/>
      <c r="O132" s="1503">
        <f t="shared" si="21"/>
        <v>4.0845328128</v>
      </c>
      <c r="P132" s="1521"/>
      <c r="Q132" s="1502"/>
      <c r="R132" s="1523">
        <v>1.06</v>
      </c>
      <c r="S132" s="988">
        <f t="shared" si="23"/>
        <v>5.1445328127999996</v>
      </c>
      <c r="T132" s="1521"/>
      <c r="U132" s="1502"/>
      <c r="V132" s="1551">
        <v>1.78</v>
      </c>
      <c r="W132" s="988">
        <f t="shared" si="27"/>
        <v>5.8645328128000003</v>
      </c>
      <c r="X132" s="1521"/>
      <c r="Y132" s="1502"/>
      <c r="Z132" s="1500">
        <f t="shared" si="22"/>
        <v>459.6983424</v>
      </c>
      <c r="AA132" s="977"/>
      <c r="AB132" s="928"/>
      <c r="AD132" s="1036"/>
    </row>
    <row r="133" spans="1:30" s="975" customFormat="1" ht="16.5" customHeight="1" thickBot="1">
      <c r="A133" s="1517"/>
      <c r="B133" s="1029"/>
      <c r="C133" s="1158">
        <v>366</v>
      </c>
      <c r="D133" s="960">
        <v>43</v>
      </c>
      <c r="E133" s="959">
        <v>1.5</v>
      </c>
      <c r="F133" s="958">
        <f t="shared" si="17"/>
        <v>1.55874</v>
      </c>
      <c r="G133" s="1475">
        <v>1</v>
      </c>
      <c r="H133" s="1474" t="str">
        <f t="shared" si="18"/>
        <v>431,5</v>
      </c>
      <c r="I133" s="1473">
        <v>2.7519999999999993</v>
      </c>
      <c r="J133" s="1472">
        <v>1.9</v>
      </c>
      <c r="K133" s="1472">
        <v>2.2999999999999998</v>
      </c>
      <c r="L133" s="1472">
        <f t="shared" si="19"/>
        <v>4.6519999999999992</v>
      </c>
      <c r="M133" s="1472">
        <f t="shared" si="20"/>
        <v>5.0519999999999996</v>
      </c>
      <c r="N133" s="952"/>
      <c r="O133" s="1512">
        <f t="shared" si="21"/>
        <v>4.9910854799999989</v>
      </c>
      <c r="P133" s="1487">
        <f>((G133*(1-$P$2)+I133+J133+$P$3)*F133*$O$7)*$AB$11</f>
        <v>7.9526914799999977</v>
      </c>
      <c r="Q133" s="1469">
        <f>((G133*(1-$Q$2)+I133+K133+$Q$3)*F133*$O$7)*$AB$11</f>
        <v>8.576187479999998</v>
      </c>
      <c r="R133" s="1516">
        <v>1.05732</v>
      </c>
      <c r="S133" s="951">
        <f t="shared" si="23"/>
        <v>6.0484054799999987</v>
      </c>
      <c r="T133" s="1487">
        <f>P133+R133*$AB$11</f>
        <v>9.0100114799999975</v>
      </c>
      <c r="U133" s="1470">
        <f>Q133+R133*$AB$11</f>
        <v>9.6335074799999987</v>
      </c>
      <c r="V133" s="1544">
        <v>1.7820000000000003</v>
      </c>
      <c r="W133" s="951">
        <f t="shared" si="27"/>
        <v>6.7730854799999989</v>
      </c>
      <c r="X133" s="1487">
        <f>P133+V133*$AB$11</f>
        <v>9.7346914799999986</v>
      </c>
      <c r="Y133" s="1470">
        <f>Q133+V133*$AB$11</f>
        <v>10.358187479999998</v>
      </c>
      <c r="Z133" s="1464">
        <f t="shared" si="22"/>
        <v>570.49883999999997</v>
      </c>
      <c r="AA133" s="977"/>
      <c r="AB133" s="928"/>
      <c r="AD133" s="1036"/>
    </row>
    <row r="134" spans="1:30" s="975" customFormat="1" ht="16.5" customHeight="1">
      <c r="A134" s="1517"/>
      <c r="B134" s="1029"/>
      <c r="C134" s="1172">
        <v>366</v>
      </c>
      <c r="D134" s="971">
        <v>44.5</v>
      </c>
      <c r="E134" s="970">
        <v>1.5</v>
      </c>
      <c r="F134" s="969">
        <f t="shared" si="17"/>
        <v>1.6150800000000001</v>
      </c>
      <c r="G134" s="1488">
        <v>1</v>
      </c>
      <c r="H134" s="1472" t="str">
        <f t="shared" si="18"/>
        <v>44,51,5</v>
      </c>
      <c r="I134" s="1473">
        <v>3.0419999999999998</v>
      </c>
      <c r="J134" s="1472">
        <v>1.9</v>
      </c>
      <c r="K134" s="1472">
        <v>2.2999999999999998</v>
      </c>
      <c r="L134" s="1472">
        <f t="shared" si="19"/>
        <v>4.9420000000000002</v>
      </c>
      <c r="M134" s="1472">
        <f t="shared" si="20"/>
        <v>5.3419999999999996</v>
      </c>
      <c r="N134" s="952"/>
      <c r="O134" s="1484">
        <f t="shared" si="21"/>
        <v>5.63985936</v>
      </c>
      <c r="P134" s="1483"/>
      <c r="Q134" s="1482"/>
      <c r="R134" s="976">
        <v>1.0929600000000002</v>
      </c>
      <c r="S134" s="968">
        <f t="shared" si="23"/>
        <v>6.7328193600000006</v>
      </c>
      <c r="T134" s="1483"/>
      <c r="U134" s="1482"/>
      <c r="V134" s="1547">
        <v>1.8414000000000004</v>
      </c>
      <c r="W134" s="968">
        <f t="shared" si="27"/>
        <v>7.4812593600000001</v>
      </c>
      <c r="X134" s="1483"/>
      <c r="Y134" s="1482"/>
      <c r="Z134" s="1476">
        <f t="shared" si="22"/>
        <v>591.11928</v>
      </c>
      <c r="AA134" s="977"/>
      <c r="AB134" s="928"/>
      <c r="AD134" s="1036"/>
    </row>
    <row r="135" spans="1:30" s="975" customFormat="1" ht="16.5" customHeight="1" thickBot="1">
      <c r="A135" s="1517"/>
      <c r="B135" s="1029"/>
      <c r="C135" s="1172">
        <v>366</v>
      </c>
      <c r="D135" s="960">
        <v>44.5</v>
      </c>
      <c r="E135" s="959">
        <v>2</v>
      </c>
      <c r="F135" s="958">
        <f t="shared" si="17"/>
        <v>2.1284000000000001</v>
      </c>
      <c r="G135" s="1488">
        <v>1</v>
      </c>
      <c r="H135" s="1472" t="str">
        <f t="shared" si="18"/>
        <v>44,52</v>
      </c>
      <c r="I135" s="1473">
        <v>2.7719999999999998</v>
      </c>
      <c r="J135" s="1472">
        <v>2.0499999999999998</v>
      </c>
      <c r="K135" s="1472">
        <v>2.4500000000000002</v>
      </c>
      <c r="L135" s="1472">
        <f t="shared" si="19"/>
        <v>4.8219999999999992</v>
      </c>
      <c r="M135" s="1472">
        <f t="shared" si="20"/>
        <v>5.2219999999999995</v>
      </c>
      <c r="N135" s="952"/>
      <c r="O135" s="1484">
        <f t="shared" si="21"/>
        <v>6.8577047999999996</v>
      </c>
      <c r="P135" s="1483"/>
      <c r="Q135" s="1482"/>
      <c r="R135" s="976">
        <v>1.1404799999999999</v>
      </c>
      <c r="S135" s="968">
        <f t="shared" si="23"/>
        <v>7.9981847999999998</v>
      </c>
      <c r="T135" s="1483"/>
      <c r="U135" s="1470"/>
      <c r="V135" s="1547">
        <v>1.8414000000000004</v>
      </c>
      <c r="W135" s="968">
        <f t="shared" si="27"/>
        <v>8.6991048000000006</v>
      </c>
      <c r="X135" s="1483"/>
      <c r="Y135" s="1470"/>
      <c r="Z135" s="1476">
        <f t="shared" si="22"/>
        <v>778.99440000000004</v>
      </c>
      <c r="AA135" s="977"/>
      <c r="AB135" s="928"/>
      <c r="AD135" s="1036"/>
    </row>
    <row r="136" spans="1:30" s="975" customFormat="1" ht="16.5" customHeight="1">
      <c r="A136" s="1517"/>
      <c r="B136" s="1029"/>
      <c r="C136" s="1193">
        <v>366</v>
      </c>
      <c r="D136" s="971">
        <v>45</v>
      </c>
      <c r="E136" s="970">
        <v>1</v>
      </c>
      <c r="F136" s="969">
        <f t="shared" si="17"/>
        <v>1.1017600000000001</v>
      </c>
      <c r="G136" s="1475">
        <v>1</v>
      </c>
      <c r="H136" s="1474" t="str">
        <f t="shared" si="18"/>
        <v>451</v>
      </c>
      <c r="I136" s="1473">
        <v>3.077</v>
      </c>
      <c r="J136" s="1472">
        <v>1.9</v>
      </c>
      <c r="K136" s="1472">
        <v>2.2999999999999998</v>
      </c>
      <c r="L136" s="1472">
        <f t="shared" si="19"/>
        <v>4.9770000000000003</v>
      </c>
      <c r="M136" s="1472">
        <f t="shared" si="20"/>
        <v>5.3769999999999998</v>
      </c>
      <c r="N136" s="952"/>
      <c r="O136" s="1503">
        <f t="shared" si="21"/>
        <v>3.8859075200000004</v>
      </c>
      <c r="P136" s="1521"/>
      <c r="Q136" s="1502"/>
      <c r="R136" s="1523">
        <v>1.1000000000000001</v>
      </c>
      <c r="S136" s="988">
        <f t="shared" si="23"/>
        <v>4.9859075200000005</v>
      </c>
      <c r="T136" s="1521"/>
      <c r="U136" s="1502"/>
      <c r="V136" s="1551">
        <v>1.87</v>
      </c>
      <c r="W136" s="988">
        <f t="shared" si="27"/>
        <v>5.7559075200000009</v>
      </c>
      <c r="X136" s="1521"/>
      <c r="Y136" s="1502"/>
      <c r="Z136" s="1500">
        <f t="shared" si="22"/>
        <v>403.24416000000002</v>
      </c>
      <c r="AA136" s="977"/>
      <c r="AB136" s="928"/>
      <c r="AD136" s="1036"/>
    </row>
    <row r="137" spans="1:30" s="975" customFormat="1" ht="16.5" customHeight="1">
      <c r="A137" s="1517"/>
      <c r="B137" s="1029"/>
      <c r="C137" s="1172">
        <v>366</v>
      </c>
      <c r="D137" s="971">
        <v>45</v>
      </c>
      <c r="E137" s="970">
        <v>1.2</v>
      </c>
      <c r="F137" s="969">
        <f t="shared" si="17"/>
        <v>1.3161023999999999</v>
      </c>
      <c r="G137" s="1475">
        <v>1</v>
      </c>
      <c r="H137" s="1474" t="str">
        <f t="shared" si="18"/>
        <v>451,2</v>
      </c>
      <c r="I137" s="1473">
        <v>3.016999999999999</v>
      </c>
      <c r="J137" s="1472">
        <v>1.9</v>
      </c>
      <c r="K137" s="1472">
        <v>2.2999999999999998</v>
      </c>
      <c r="L137" s="1472">
        <f t="shared" si="19"/>
        <v>4.9169999999999989</v>
      </c>
      <c r="M137" s="1472">
        <f t="shared" si="20"/>
        <v>5.3169999999999984</v>
      </c>
      <c r="N137" s="952"/>
      <c r="O137" s="1484">
        <f t="shared" si="21"/>
        <v>4.5629270207999983</v>
      </c>
      <c r="P137" s="1483"/>
      <c r="Q137" s="1482"/>
      <c r="R137" s="976">
        <v>1.1048400000000003</v>
      </c>
      <c r="S137" s="968">
        <f t="shared" si="23"/>
        <v>5.6677670207999986</v>
      </c>
      <c r="T137" s="1483"/>
      <c r="U137" s="1482"/>
      <c r="V137" s="1547">
        <v>1.8651600000000004</v>
      </c>
      <c r="W137" s="968">
        <f t="shared" si="27"/>
        <v>6.4280870207999987</v>
      </c>
      <c r="X137" s="1483"/>
      <c r="Y137" s="1482"/>
      <c r="Z137" s="1476">
        <f t="shared" si="22"/>
        <v>481.69347839999995</v>
      </c>
      <c r="AA137" s="978"/>
      <c r="AB137" s="928"/>
      <c r="AD137" s="1036"/>
    </row>
    <row r="138" spans="1:30" s="975" customFormat="1" ht="16.5" customHeight="1">
      <c r="A138" s="1517"/>
      <c r="B138" s="1029"/>
      <c r="C138" s="1172">
        <v>366</v>
      </c>
      <c r="D138" s="971">
        <v>45</v>
      </c>
      <c r="E138" s="970">
        <v>1.5</v>
      </c>
      <c r="F138" s="969">
        <f t="shared" si="17"/>
        <v>1.6338600000000001</v>
      </c>
      <c r="G138" s="1475">
        <v>1</v>
      </c>
      <c r="H138" s="1474" t="str">
        <f t="shared" si="18"/>
        <v>451,5</v>
      </c>
      <c r="I138" s="1473">
        <v>2.9669999999999992</v>
      </c>
      <c r="J138" s="1472">
        <v>1.9</v>
      </c>
      <c r="K138" s="1472">
        <v>2.2999999999999998</v>
      </c>
      <c r="L138" s="1472">
        <f t="shared" si="19"/>
        <v>4.8669999999999991</v>
      </c>
      <c r="M138" s="1472">
        <f t="shared" si="20"/>
        <v>5.2669999999999995</v>
      </c>
      <c r="N138" s="952"/>
      <c r="O138" s="1484">
        <f t="shared" si="21"/>
        <v>5.5828996199999983</v>
      </c>
      <c r="P138" s="1483">
        <f>((G138*(1-$P$2)+I138+J138+$P$3)*F138*$O$7)*$AB$11</f>
        <v>8.6872336199999971</v>
      </c>
      <c r="Q138" s="1481">
        <f>((G138*(1-$Q$2)+I138+K138+$Q$3)*F138*$O$7)*$AB$11</f>
        <v>9.340777619999999</v>
      </c>
      <c r="R138" s="976">
        <v>1.1048400000000003</v>
      </c>
      <c r="S138" s="968">
        <f t="shared" si="23"/>
        <v>6.6877396199999986</v>
      </c>
      <c r="T138" s="1483">
        <f>P138+R138*$AB$11</f>
        <v>9.7920736199999965</v>
      </c>
      <c r="U138" s="1482">
        <f>Q138+R138*$AB$11</f>
        <v>10.44561762</v>
      </c>
      <c r="V138" s="1547">
        <v>1.8651600000000004</v>
      </c>
      <c r="W138" s="968">
        <f t="shared" si="27"/>
        <v>7.4480596199999987</v>
      </c>
      <c r="X138" s="1483">
        <f>P138+V138*$AB$11</f>
        <v>10.552393619999997</v>
      </c>
      <c r="Y138" s="1482">
        <f>Q138+V138*$AB$11</f>
        <v>11.20593762</v>
      </c>
      <c r="Z138" s="1476">
        <f t="shared" si="22"/>
        <v>597.99276000000009</v>
      </c>
      <c r="AA138" s="978"/>
      <c r="AB138" s="928"/>
      <c r="AD138" s="1036"/>
    </row>
    <row r="139" spans="1:30" s="975" customFormat="1" ht="16.5" customHeight="1">
      <c r="A139" s="1517"/>
      <c r="B139" s="1029"/>
      <c r="C139" s="1172">
        <v>366</v>
      </c>
      <c r="D139" s="971">
        <v>45</v>
      </c>
      <c r="E139" s="970">
        <v>2</v>
      </c>
      <c r="F139" s="969">
        <f t="shared" si="17"/>
        <v>2.1534399999999998</v>
      </c>
      <c r="G139" s="1475">
        <v>1</v>
      </c>
      <c r="H139" s="1474" t="str">
        <f t="shared" si="18"/>
        <v>452</v>
      </c>
      <c r="I139" s="1473">
        <v>2.6999999999999997</v>
      </c>
      <c r="J139" s="1472">
        <v>2.0499999999999998</v>
      </c>
      <c r="K139" s="1472">
        <v>2.4500000000000002</v>
      </c>
      <c r="L139" s="1472">
        <f t="shared" si="19"/>
        <v>4.75</v>
      </c>
      <c r="M139" s="1472">
        <f t="shared" si="20"/>
        <v>5.15</v>
      </c>
      <c r="N139" s="952"/>
      <c r="O139" s="1484">
        <f t="shared" si="21"/>
        <v>6.7833359999999985</v>
      </c>
      <c r="P139" s="1483">
        <f>((G139*(1-$P$2)+I139+J139+$P$3)*F139*$O$7)*$AB$11</f>
        <v>11.197887999999997</v>
      </c>
      <c r="Q139" s="1481">
        <f>((G139*(1-$Q$2)+I139+K139+$Q$3)*F139*$O$7)*$AB$11</f>
        <v>12.059263999999999</v>
      </c>
      <c r="R139" s="976">
        <v>1.1523600000000003</v>
      </c>
      <c r="S139" s="968">
        <f t="shared" si="23"/>
        <v>7.9356959999999983</v>
      </c>
      <c r="T139" s="1483">
        <f>P139+R139*$AB$11</f>
        <v>12.350247999999997</v>
      </c>
      <c r="U139" s="1482">
        <f>Q139+R139*$AB$11</f>
        <v>13.211623999999999</v>
      </c>
      <c r="V139" s="1547">
        <v>1.8651600000000004</v>
      </c>
      <c r="W139" s="968">
        <f t="shared" si="27"/>
        <v>8.648495999999998</v>
      </c>
      <c r="X139" s="1483">
        <f>P139+V139*$AB$11</f>
        <v>13.063047999999998</v>
      </c>
      <c r="Y139" s="1482">
        <f>Q139+V139*$AB$11</f>
        <v>13.924423999999998</v>
      </c>
      <c r="Z139" s="1476">
        <f t="shared" si="22"/>
        <v>788.15903999999989</v>
      </c>
      <c r="AA139" s="978"/>
      <c r="AB139" s="928"/>
      <c r="AD139" s="1036"/>
    </row>
    <row r="140" spans="1:30" s="975" customFormat="1" ht="16.5" customHeight="1" thickBot="1">
      <c r="A140" s="1517"/>
      <c r="B140" s="1563"/>
      <c r="C140" s="1158">
        <v>306</v>
      </c>
      <c r="D140" s="971">
        <v>45</v>
      </c>
      <c r="E140" s="970">
        <v>3</v>
      </c>
      <c r="F140" s="969">
        <f t="shared" si="17"/>
        <v>3.1550400000000001</v>
      </c>
      <c r="G140" s="1475">
        <v>1</v>
      </c>
      <c r="H140" s="1474" t="str">
        <f t="shared" si="18"/>
        <v>453</v>
      </c>
      <c r="I140" s="1473">
        <v>2.75</v>
      </c>
      <c r="J140" s="1472">
        <v>1.9</v>
      </c>
      <c r="K140" s="1472">
        <v>2.2999999999999998</v>
      </c>
      <c r="L140" s="1472">
        <f t="shared" si="19"/>
        <v>4.6500000000000004</v>
      </c>
      <c r="M140" s="1472">
        <f t="shared" si="20"/>
        <v>5.05</v>
      </c>
      <c r="N140" s="952"/>
      <c r="O140" s="1512">
        <f t="shared" si="21"/>
        <v>10.096128</v>
      </c>
      <c r="P140" s="1483"/>
      <c r="Q140" s="1470"/>
      <c r="R140" s="1516">
        <v>1.5</v>
      </c>
      <c r="S140" s="951">
        <f t="shared" si="23"/>
        <v>11.596128</v>
      </c>
      <c r="T140" s="1487"/>
      <c r="U140" s="1470"/>
      <c r="V140" s="1544">
        <v>2.9</v>
      </c>
      <c r="W140" s="951">
        <f t="shared" si="27"/>
        <v>12.996128000000001</v>
      </c>
      <c r="X140" s="1487"/>
      <c r="Y140" s="1470"/>
      <c r="Z140" s="944">
        <f t="shared" si="22"/>
        <v>965.44223999999997</v>
      </c>
      <c r="AA140" s="977"/>
      <c r="AB140" s="928"/>
      <c r="AD140" s="1036"/>
    </row>
    <row r="141" spans="1:30" s="975" customFormat="1" ht="16.5" customHeight="1" thickTop="1">
      <c r="A141" s="1657">
        <v>40</v>
      </c>
      <c r="B141" s="1660" t="s">
        <v>638</v>
      </c>
      <c r="C141" s="687">
        <v>366</v>
      </c>
      <c r="D141" s="991">
        <v>48.3</v>
      </c>
      <c r="E141" s="990">
        <v>1.2</v>
      </c>
      <c r="F141" s="989">
        <f t="shared" ref="F141:F204" si="28">(D141-E141)*E141*0.02504</f>
        <v>1.4152607999999998</v>
      </c>
      <c r="G141" s="1475">
        <v>1</v>
      </c>
      <c r="H141" s="1474" t="str">
        <f t="shared" ref="H141:H204" si="29">CONCATENATE(D141,E141)</f>
        <v>48,31,2</v>
      </c>
      <c r="I141" s="1473">
        <v>2.8269999999999991</v>
      </c>
      <c r="J141" s="1472">
        <v>1.9</v>
      </c>
      <c r="K141" s="1472">
        <v>2.2999999999999998</v>
      </c>
      <c r="L141" s="1472">
        <f t="shared" ref="L141:L204" si="30">I141+J141</f>
        <v>4.7269999999999985</v>
      </c>
      <c r="M141" s="1472">
        <f t="shared" ref="M141:M204" si="31">I141+K141</f>
        <v>5.1269999999999989</v>
      </c>
      <c r="N141" s="952"/>
      <c r="O141" s="1503">
        <f t="shared" ref="O141:O204" si="32">((G141*(1-$O$2)+I141+$O$3)*F141*$O$7)*$AB$11</f>
        <v>4.6378096415999979</v>
      </c>
      <c r="P141" s="1521"/>
      <c r="Q141" s="1482"/>
      <c r="R141" s="976">
        <v>1.1880000000000002</v>
      </c>
      <c r="S141" s="968">
        <f t="shared" si="23"/>
        <v>5.8258096415999976</v>
      </c>
      <c r="T141" s="1483"/>
      <c r="U141" s="1502"/>
      <c r="V141" s="1547">
        <v>1.9958400000000003</v>
      </c>
      <c r="W141" s="968">
        <f t="shared" si="27"/>
        <v>6.6336496415999981</v>
      </c>
      <c r="X141" s="1483"/>
      <c r="Y141" s="1502"/>
      <c r="Z141" s="1500">
        <f t="shared" ref="Z141:Z204" si="33">F141*C141</f>
        <v>517.98545279999996</v>
      </c>
      <c r="AA141" s="977"/>
      <c r="AB141" s="928"/>
      <c r="AD141" s="1036"/>
    </row>
    <row r="142" spans="1:30" s="975" customFormat="1" ht="16.5" customHeight="1">
      <c r="A142" s="1658"/>
      <c r="B142" s="1661"/>
      <c r="C142" s="687">
        <v>366</v>
      </c>
      <c r="D142" s="971">
        <v>48.3</v>
      </c>
      <c r="E142" s="970">
        <v>1.5</v>
      </c>
      <c r="F142" s="969">
        <f t="shared" si="28"/>
        <v>1.7578079999999996</v>
      </c>
      <c r="G142" s="1475">
        <v>1</v>
      </c>
      <c r="H142" s="1474" t="str">
        <f t="shared" si="29"/>
        <v>48,31,5</v>
      </c>
      <c r="I142" s="1473">
        <v>2.7269999999999994</v>
      </c>
      <c r="J142" s="1472">
        <v>1.9</v>
      </c>
      <c r="K142" s="1472">
        <v>2.2999999999999998</v>
      </c>
      <c r="L142" s="1472">
        <f t="shared" si="30"/>
        <v>4.6269999999999989</v>
      </c>
      <c r="M142" s="1472">
        <f t="shared" si="31"/>
        <v>5.0269999999999992</v>
      </c>
      <c r="N142" s="952"/>
      <c r="O142" s="1484">
        <f t="shared" si="32"/>
        <v>5.5845560159999978</v>
      </c>
      <c r="P142" s="1483">
        <f t="shared" ref="P142:P147" si="34">((G142*(1-$P$2)+I142+J142+$P$3)*F142*$O$7)*$AB$11</f>
        <v>8.9243912159999983</v>
      </c>
      <c r="Q142" s="1481">
        <f>((G142*(1-$Q$2)+I142+K142+$Q$3)*F142*$O$7)*$AB$11</f>
        <v>9.6275144159999968</v>
      </c>
      <c r="R142" s="976">
        <v>1.1880000000000002</v>
      </c>
      <c r="S142" s="968">
        <f t="shared" si="23"/>
        <v>6.7725560159999976</v>
      </c>
      <c r="T142" s="1483">
        <f t="shared" ref="T142:T147" si="35">P142+R142*$AB$11</f>
        <v>10.112391215999999</v>
      </c>
      <c r="U142" s="1482">
        <f>Q142+R142*$AB$11</f>
        <v>10.815514415999997</v>
      </c>
      <c r="V142" s="1547">
        <v>1.9958400000000003</v>
      </c>
      <c r="W142" s="968">
        <f t="shared" si="27"/>
        <v>7.5803960159999981</v>
      </c>
      <c r="X142" s="1483">
        <f>P142+V142*$AB$11</f>
        <v>10.920231215999998</v>
      </c>
      <c r="Y142" s="1482">
        <f>Q142+V142*$AB$11</f>
        <v>11.623354415999998</v>
      </c>
      <c r="Z142" s="1476">
        <f t="shared" si="33"/>
        <v>643.35772799999984</v>
      </c>
      <c r="AA142" s="978"/>
      <c r="AB142" s="928"/>
      <c r="AD142" s="1036"/>
    </row>
    <row r="143" spans="1:30" s="975" customFormat="1" ht="16.5" customHeight="1">
      <c r="A143" s="1658"/>
      <c r="B143" s="1661"/>
      <c r="C143" s="687">
        <v>366</v>
      </c>
      <c r="D143" s="971">
        <v>48.3</v>
      </c>
      <c r="E143" s="970">
        <v>1.6</v>
      </c>
      <c r="F143" s="969">
        <f t="shared" si="28"/>
        <v>1.8709887999999999</v>
      </c>
      <c r="G143" s="1488">
        <v>1</v>
      </c>
      <c r="H143" s="1472" t="str">
        <f t="shared" si="29"/>
        <v>48,31,6</v>
      </c>
      <c r="I143" s="1473">
        <v>2.7269999999999994</v>
      </c>
      <c r="J143" s="1472">
        <v>1.9</v>
      </c>
      <c r="K143" s="1472">
        <v>2.2999999999999998</v>
      </c>
      <c r="L143" s="1472">
        <f t="shared" si="30"/>
        <v>4.6269999999999989</v>
      </c>
      <c r="M143" s="1472">
        <f t="shared" si="31"/>
        <v>5.0269999999999992</v>
      </c>
      <c r="N143" s="952"/>
      <c r="O143" s="1484">
        <f t="shared" si="32"/>
        <v>5.9441314175999986</v>
      </c>
      <c r="P143" s="1483">
        <f t="shared" si="34"/>
        <v>9.4990101375999991</v>
      </c>
      <c r="Q143" s="1482"/>
      <c r="R143" s="976">
        <v>1.1880000000000002</v>
      </c>
      <c r="S143" s="968">
        <f t="shared" ref="S143:S206" si="36">O143+R143*$AB$11</f>
        <v>7.1321314175999984</v>
      </c>
      <c r="T143" s="1483">
        <f t="shared" si="35"/>
        <v>10.6870101376</v>
      </c>
      <c r="U143" s="1482"/>
      <c r="V143" s="1547">
        <v>1.9958400000000003</v>
      </c>
      <c r="W143" s="968"/>
      <c r="X143" s="1483"/>
      <c r="Y143" s="1482"/>
      <c r="Z143" s="1476">
        <f t="shared" si="33"/>
        <v>684.78190080000002</v>
      </c>
      <c r="AA143" s="978"/>
      <c r="AB143" s="928"/>
      <c r="AD143" s="1036"/>
    </row>
    <row r="144" spans="1:30" s="975" customFormat="1" ht="16.5" customHeight="1">
      <c r="A144" s="1658"/>
      <c r="B144" s="1661"/>
      <c r="C144" s="687">
        <v>366</v>
      </c>
      <c r="D144" s="971">
        <v>48.3</v>
      </c>
      <c r="E144" s="970">
        <v>2</v>
      </c>
      <c r="F144" s="969">
        <f t="shared" si="28"/>
        <v>2.3187039999999999</v>
      </c>
      <c r="G144" s="1475">
        <v>1</v>
      </c>
      <c r="H144" s="1474" t="str">
        <f t="shared" si="29"/>
        <v>48,32</v>
      </c>
      <c r="I144" s="1473">
        <v>2.4569999999999994</v>
      </c>
      <c r="J144" s="1472">
        <v>2.0499999999999998</v>
      </c>
      <c r="K144" s="1472">
        <v>2.4500000000000002</v>
      </c>
      <c r="L144" s="1472">
        <f t="shared" si="30"/>
        <v>4.5069999999999997</v>
      </c>
      <c r="M144" s="1472">
        <f t="shared" si="31"/>
        <v>4.907</v>
      </c>
      <c r="N144" s="952"/>
      <c r="O144" s="1484">
        <f t="shared" si="32"/>
        <v>6.740472527999998</v>
      </c>
      <c r="P144" s="1483">
        <f t="shared" si="34"/>
        <v>11.493815727999998</v>
      </c>
      <c r="Q144" s="1481">
        <f>((G144*(1-$Q$2)+I144+K144+$Q$3)*F144*$O$7)*$AB$11</f>
        <v>12.421297327999998</v>
      </c>
      <c r="R144" s="976">
        <v>1.2355200000000004</v>
      </c>
      <c r="S144" s="968">
        <f t="shared" si="36"/>
        <v>7.9759925279999981</v>
      </c>
      <c r="T144" s="1483">
        <f t="shared" si="35"/>
        <v>12.729335727999999</v>
      </c>
      <c r="U144" s="1482">
        <f>Q144+R144*$AB$11</f>
        <v>13.656817327999999</v>
      </c>
      <c r="V144" s="1547">
        <v>1.9958400000000003</v>
      </c>
      <c r="W144" s="968">
        <f>O144+V144*$AB$11</f>
        <v>8.7363125279999991</v>
      </c>
      <c r="X144" s="1483">
        <f>P144+V144*$AB$11</f>
        <v>13.489655727999999</v>
      </c>
      <c r="Y144" s="1482">
        <f>Q144+V144*$AB$11</f>
        <v>14.417137327999999</v>
      </c>
      <c r="Z144" s="1476">
        <f t="shared" si="33"/>
        <v>848.64566400000001</v>
      </c>
      <c r="AA144" s="978"/>
      <c r="AB144" s="928"/>
      <c r="AD144" s="1036"/>
    </row>
    <row r="145" spans="1:30" s="975" customFormat="1" ht="16.5" customHeight="1">
      <c r="A145" s="1658"/>
      <c r="B145" s="1661"/>
      <c r="C145" s="687">
        <v>264</v>
      </c>
      <c r="D145" s="971">
        <v>48.3</v>
      </c>
      <c r="E145" s="970">
        <v>2.5</v>
      </c>
      <c r="F145" s="969">
        <f t="shared" si="28"/>
        <v>2.8670800000000001</v>
      </c>
      <c r="G145" s="1475">
        <v>1</v>
      </c>
      <c r="H145" s="1474" t="str">
        <f t="shared" si="29"/>
        <v>48,32,5</v>
      </c>
      <c r="I145" s="1473">
        <v>2.4449999999999998</v>
      </c>
      <c r="J145" s="1472">
        <v>1.9</v>
      </c>
      <c r="K145" s="1472">
        <v>2.2999999999999998</v>
      </c>
      <c r="L145" s="1472">
        <f t="shared" si="30"/>
        <v>4.3449999999999998</v>
      </c>
      <c r="M145" s="1472">
        <f t="shared" si="31"/>
        <v>4.7449999999999992</v>
      </c>
      <c r="N145" s="952"/>
      <c r="O145" s="1484">
        <f t="shared" si="32"/>
        <v>8.3001965999999996</v>
      </c>
      <c r="P145" s="1483">
        <f t="shared" si="34"/>
        <v>13.7476486</v>
      </c>
      <c r="Q145" s="1481">
        <f>((G145*(1-$Q$2)+I145+K145+$Q$3)*F145*$O$7)*$AB$11</f>
        <v>14.894480599999998</v>
      </c>
      <c r="R145" s="976">
        <v>1.3899600000000001</v>
      </c>
      <c r="S145" s="968">
        <f t="shared" si="36"/>
        <v>9.6901565999999999</v>
      </c>
      <c r="T145" s="1483">
        <f t="shared" si="35"/>
        <v>15.1376086</v>
      </c>
      <c r="U145" s="1482">
        <f>Q145+R145*$AB$11</f>
        <v>16.284440599999996</v>
      </c>
      <c r="V145" s="1547">
        <v>2.7680400000000005</v>
      </c>
      <c r="W145" s="968">
        <f>O145+V145*$AB$11</f>
        <v>11.068236600000001</v>
      </c>
      <c r="X145" s="1483">
        <f>P145+V145*$AB$11</f>
        <v>16.515688600000001</v>
      </c>
      <c r="Y145" s="1482">
        <f>Q145+V145*$AB$11</f>
        <v>17.662520599999997</v>
      </c>
      <c r="Z145" s="1476">
        <f t="shared" si="33"/>
        <v>756.90912000000003</v>
      </c>
      <c r="AA145" s="978"/>
      <c r="AB145" s="928"/>
      <c r="AD145" s="1036"/>
    </row>
    <row r="146" spans="1:30" s="975" customFormat="1" ht="16.5" customHeight="1">
      <c r="A146" s="1658"/>
      <c r="B146" s="1661"/>
      <c r="C146" s="687">
        <v>264</v>
      </c>
      <c r="D146" s="971">
        <v>48.3</v>
      </c>
      <c r="E146" s="970">
        <v>2.6</v>
      </c>
      <c r="F146" s="969">
        <f t="shared" si="28"/>
        <v>2.9752527999999998</v>
      </c>
      <c r="G146" s="1488">
        <v>1</v>
      </c>
      <c r="H146" s="1472" t="str">
        <f t="shared" si="29"/>
        <v>48,32,6</v>
      </c>
      <c r="I146" s="1473">
        <v>2.4279999999999995</v>
      </c>
      <c r="J146" s="1472">
        <v>1.9</v>
      </c>
      <c r="K146" s="1472">
        <v>2.2999999999999998</v>
      </c>
      <c r="L146" s="1472">
        <f t="shared" si="30"/>
        <v>4.3279999999999994</v>
      </c>
      <c r="M146" s="1472">
        <f t="shared" si="31"/>
        <v>4.7279999999999998</v>
      </c>
      <c r="N146" s="952"/>
      <c r="O146" s="1484">
        <f t="shared" si="32"/>
        <v>8.562777558399997</v>
      </c>
      <c r="P146" s="1483">
        <f t="shared" si="34"/>
        <v>14.215757878399994</v>
      </c>
      <c r="Q146" s="1482"/>
      <c r="R146" s="976">
        <v>1.3899600000000001</v>
      </c>
      <c r="S146" s="968">
        <f t="shared" si="36"/>
        <v>9.9527375583999973</v>
      </c>
      <c r="T146" s="1483">
        <f t="shared" si="35"/>
        <v>15.605717878399995</v>
      </c>
      <c r="U146" s="1482"/>
      <c r="V146" s="1547">
        <v>2.7680400000000005</v>
      </c>
      <c r="W146" s="968"/>
      <c r="X146" s="1483"/>
      <c r="Y146" s="1482"/>
      <c r="Z146" s="1476">
        <f t="shared" si="33"/>
        <v>785.46673919999989</v>
      </c>
      <c r="AA146" s="977"/>
      <c r="AB146" s="928"/>
      <c r="AD146" s="1036"/>
    </row>
    <row r="147" spans="1:30" s="975" customFormat="1" ht="16.5" customHeight="1">
      <c r="A147" s="1658"/>
      <c r="B147" s="1661"/>
      <c r="C147" s="687">
        <v>264</v>
      </c>
      <c r="D147" s="971">
        <v>48.3</v>
      </c>
      <c r="E147" s="970">
        <v>3</v>
      </c>
      <c r="F147" s="969">
        <f t="shared" si="28"/>
        <v>3.4029359999999995</v>
      </c>
      <c r="G147" s="1475">
        <v>1</v>
      </c>
      <c r="H147" s="1474" t="str">
        <f t="shared" si="29"/>
        <v>48,33</v>
      </c>
      <c r="I147" s="1473">
        <v>2.4269999999999996</v>
      </c>
      <c r="J147" s="1472">
        <v>1.9</v>
      </c>
      <c r="K147" s="1472">
        <v>2.2999999999999998</v>
      </c>
      <c r="L147" s="1472">
        <f t="shared" si="30"/>
        <v>4.327</v>
      </c>
      <c r="M147" s="1472">
        <f t="shared" si="31"/>
        <v>4.7269999999999994</v>
      </c>
      <c r="N147" s="952"/>
      <c r="O147" s="1484">
        <f t="shared" si="32"/>
        <v>9.7902468719999973</v>
      </c>
      <c r="P147" s="1483">
        <f t="shared" si="34"/>
        <v>16.255825271999996</v>
      </c>
      <c r="Q147" s="1481">
        <f>((G147*(1-$Q$2)+I147+K147+$Q$3)*F147*$O$7)*$AB$11</f>
        <v>17.616999671999995</v>
      </c>
      <c r="R147" s="976">
        <v>1.4968800000000002</v>
      </c>
      <c r="S147" s="968">
        <f t="shared" si="36"/>
        <v>11.287126871999998</v>
      </c>
      <c r="T147" s="1483">
        <f t="shared" si="35"/>
        <v>17.752705271999996</v>
      </c>
      <c r="U147" s="1482">
        <f>Q147+R147*$AB$11</f>
        <v>19.113879671999996</v>
      </c>
      <c r="V147" s="1547">
        <v>2.8987200000000004</v>
      </c>
      <c r="W147" s="968">
        <f>O147+V147*$AB$11</f>
        <v>12.688966871999998</v>
      </c>
      <c r="X147" s="1483">
        <f>P147+V147*$AB$11</f>
        <v>19.154545271999996</v>
      </c>
      <c r="Y147" s="1482">
        <f>Q147+V147*$AB$11</f>
        <v>20.515719671999996</v>
      </c>
      <c r="Z147" s="1476">
        <f t="shared" si="33"/>
        <v>898.37510399999985</v>
      </c>
      <c r="AA147" s="978"/>
      <c r="AB147" s="928"/>
      <c r="AD147" s="1036"/>
    </row>
    <row r="148" spans="1:30" s="975" customFormat="1" ht="16.5" customHeight="1">
      <c r="A148" s="1658"/>
      <c r="B148" s="1661"/>
      <c r="C148" s="687">
        <v>264</v>
      </c>
      <c r="D148" s="971">
        <v>48.3</v>
      </c>
      <c r="E148" s="970">
        <v>3.2</v>
      </c>
      <c r="F148" s="969">
        <f t="shared" si="28"/>
        <v>3.6137728</v>
      </c>
      <c r="G148" s="1488">
        <v>1</v>
      </c>
      <c r="H148" s="1472" t="str">
        <f t="shared" si="29"/>
        <v>48,33,2</v>
      </c>
      <c r="I148" s="1473">
        <v>2.4059999999999997</v>
      </c>
      <c r="J148" s="1472">
        <v>1.9</v>
      </c>
      <c r="K148" s="1472">
        <v>2.2999999999999998</v>
      </c>
      <c r="L148" s="1472">
        <f t="shared" si="30"/>
        <v>4.3059999999999992</v>
      </c>
      <c r="M148" s="1472">
        <f t="shared" si="31"/>
        <v>4.7059999999999995</v>
      </c>
      <c r="N148" s="952"/>
      <c r="O148" s="1484">
        <f t="shared" si="32"/>
        <v>10.320935116799999</v>
      </c>
      <c r="P148" s="1483"/>
      <c r="Q148" s="1482"/>
      <c r="R148" s="976">
        <v>1.5681600000000004</v>
      </c>
      <c r="S148" s="968">
        <f t="shared" si="36"/>
        <v>11.8890951168</v>
      </c>
      <c r="T148" s="1483"/>
      <c r="U148" s="1482"/>
      <c r="V148" s="1547">
        <v>2.8987200000000004</v>
      </c>
      <c r="W148" s="968"/>
      <c r="X148" s="1483"/>
      <c r="Y148" s="1482"/>
      <c r="Z148" s="1476">
        <f t="shared" si="33"/>
        <v>954.03601920000006</v>
      </c>
      <c r="AA148" s="978"/>
      <c r="AB148" s="928"/>
      <c r="AD148" s="1036"/>
    </row>
    <row r="149" spans="1:30" s="975" customFormat="1" ht="15.75">
      <c r="A149" s="1658"/>
      <c r="B149" s="1661"/>
      <c r="C149" s="687">
        <v>198</v>
      </c>
      <c r="D149" s="971">
        <v>48.3</v>
      </c>
      <c r="E149" s="970">
        <v>3.6</v>
      </c>
      <c r="F149" s="969">
        <f t="shared" si="28"/>
        <v>4.0294368</v>
      </c>
      <c r="G149" s="1488">
        <v>1</v>
      </c>
      <c r="H149" s="1472" t="str">
        <f t="shared" si="29"/>
        <v>48,33,6</v>
      </c>
      <c r="I149" s="1473">
        <v>2.5669999999999997</v>
      </c>
      <c r="J149" s="1472">
        <v>1.9</v>
      </c>
      <c r="K149" s="1472">
        <v>2.2999999999999998</v>
      </c>
      <c r="L149" s="1472">
        <f t="shared" si="30"/>
        <v>4.4669999999999996</v>
      </c>
      <c r="M149" s="1472">
        <f t="shared" si="31"/>
        <v>4.8669999999999991</v>
      </c>
      <c r="N149" s="952"/>
      <c r="O149" s="1484">
        <f t="shared" si="32"/>
        <v>12.156810825599997</v>
      </c>
      <c r="P149" s="1483"/>
      <c r="Q149" s="1482"/>
      <c r="R149" s="976">
        <v>1.6750800000000001</v>
      </c>
      <c r="S149" s="968">
        <f t="shared" si="36"/>
        <v>13.831890825599997</v>
      </c>
      <c r="T149" s="1483"/>
      <c r="U149" s="1482"/>
      <c r="V149" s="1547">
        <v>3.0888000000000004</v>
      </c>
      <c r="W149" s="968"/>
      <c r="X149" s="1483"/>
      <c r="Y149" s="1482"/>
      <c r="Z149" s="1476">
        <f t="shared" si="33"/>
        <v>797.82848639999997</v>
      </c>
      <c r="AA149" s="978"/>
      <c r="AB149" s="928"/>
      <c r="AD149" s="1036"/>
    </row>
    <row r="150" spans="1:30" s="975" customFormat="1" ht="16.5" customHeight="1" thickBot="1">
      <c r="A150" s="1659"/>
      <c r="B150" s="1662"/>
      <c r="C150" s="687">
        <v>198</v>
      </c>
      <c r="D150" s="960">
        <v>48.3</v>
      </c>
      <c r="E150" s="959">
        <v>4</v>
      </c>
      <c r="F150" s="958">
        <f t="shared" si="28"/>
        <v>4.4370879999999993</v>
      </c>
      <c r="G150" s="1475">
        <v>1</v>
      </c>
      <c r="H150" s="1474" t="str">
        <f t="shared" si="29"/>
        <v>48,34</v>
      </c>
      <c r="I150" s="1473">
        <v>2.6939999999999995</v>
      </c>
      <c r="J150" s="1472">
        <v>1.9</v>
      </c>
      <c r="K150" s="1472">
        <v>2.2999999999999998</v>
      </c>
      <c r="L150" s="1472">
        <f t="shared" si="30"/>
        <v>4.5939999999999994</v>
      </c>
      <c r="M150" s="1472">
        <f t="shared" si="31"/>
        <v>4.9939999999999998</v>
      </c>
      <c r="N150" s="952"/>
      <c r="O150" s="1484">
        <f t="shared" si="32"/>
        <v>13.950204671999995</v>
      </c>
      <c r="P150" s="1483">
        <f>((G150*(1-$P$2)+I150+J150+$P$3)*F150*$O$7)*$AB$11</f>
        <v>22.38067187199999</v>
      </c>
      <c r="Q150" s="1482"/>
      <c r="R150" s="976">
        <v>2.0433600000000003</v>
      </c>
      <c r="S150" s="968">
        <f t="shared" si="36"/>
        <v>15.993564671999994</v>
      </c>
      <c r="T150" s="1483">
        <f>P150+R150*$AB$11</f>
        <v>24.42403187199999</v>
      </c>
      <c r="U150" s="1482"/>
      <c r="V150" s="1547">
        <v>3.0888000000000004</v>
      </c>
      <c r="W150" s="968">
        <f t="shared" ref="W150:W192" si="37">O150+V150*$AB$11</f>
        <v>17.039004671999994</v>
      </c>
      <c r="X150" s="1483" t="s">
        <v>721</v>
      </c>
      <c r="Y150" s="1482"/>
      <c r="Z150" s="1476">
        <f t="shared" si="33"/>
        <v>878.54342399999985</v>
      </c>
      <c r="AA150" s="978"/>
      <c r="AB150" s="928"/>
      <c r="AD150" s="1036"/>
    </row>
    <row r="151" spans="1:30" s="975" customFormat="1" ht="16.5" customHeight="1" thickTop="1">
      <c r="A151" s="1562"/>
      <c r="B151" s="1561"/>
      <c r="C151" s="1193">
        <v>366</v>
      </c>
      <c r="D151" s="991">
        <v>50</v>
      </c>
      <c r="E151" s="990">
        <v>1</v>
      </c>
      <c r="F151" s="989">
        <f t="shared" si="28"/>
        <v>1.2269600000000001</v>
      </c>
      <c r="G151" s="1475">
        <v>1</v>
      </c>
      <c r="H151" s="1474" t="str">
        <f t="shared" si="29"/>
        <v>501</v>
      </c>
      <c r="I151" s="1473">
        <v>2.8799999999999994</v>
      </c>
      <c r="J151" s="1472">
        <v>1.9</v>
      </c>
      <c r="K151" s="1472">
        <v>2.2999999999999998</v>
      </c>
      <c r="L151" s="1472">
        <f t="shared" si="30"/>
        <v>4.7799999999999994</v>
      </c>
      <c r="M151" s="1472">
        <f t="shared" si="31"/>
        <v>5.18</v>
      </c>
      <c r="N151" s="952"/>
      <c r="O151" s="1503">
        <f t="shared" si="32"/>
        <v>4.0857767999999988</v>
      </c>
      <c r="P151" s="1521"/>
      <c r="Q151" s="1502"/>
      <c r="R151" s="1523">
        <v>1.2236400000000001</v>
      </c>
      <c r="S151" s="988">
        <f t="shared" si="36"/>
        <v>5.3094167999999993</v>
      </c>
      <c r="T151" s="1521"/>
      <c r="U151" s="1502"/>
      <c r="V151" s="1551">
        <v>2.0671200000000005</v>
      </c>
      <c r="W151" s="988">
        <f t="shared" si="37"/>
        <v>6.1528967999999988</v>
      </c>
      <c r="X151" s="1521"/>
      <c r="Y151" s="1502"/>
      <c r="Z151" s="1500">
        <f t="shared" si="33"/>
        <v>449.06736000000001</v>
      </c>
      <c r="AA151" s="977"/>
      <c r="AB151" s="928"/>
      <c r="AD151" s="1036"/>
    </row>
    <row r="152" spans="1:30" s="975" customFormat="1" ht="16.5" customHeight="1">
      <c r="A152" s="1517"/>
      <c r="B152" s="1029"/>
      <c r="C152" s="1172">
        <v>366</v>
      </c>
      <c r="D152" s="971">
        <v>50</v>
      </c>
      <c r="E152" s="970">
        <v>1.2</v>
      </c>
      <c r="F152" s="969">
        <f t="shared" si="28"/>
        <v>1.4663423999999998</v>
      </c>
      <c r="G152" s="1475">
        <v>1</v>
      </c>
      <c r="H152" s="1474" t="str">
        <f t="shared" si="29"/>
        <v>501,2</v>
      </c>
      <c r="I152" s="1473">
        <v>2.7769999999999992</v>
      </c>
      <c r="J152" s="1472">
        <v>1.9</v>
      </c>
      <c r="K152" s="1472">
        <v>2.2999999999999998</v>
      </c>
      <c r="L152" s="1472">
        <f t="shared" si="30"/>
        <v>4.6769999999999996</v>
      </c>
      <c r="M152" s="1472">
        <f t="shared" si="31"/>
        <v>5.0769999999999991</v>
      </c>
      <c r="N152" s="952"/>
      <c r="O152" s="1484">
        <f t="shared" si="32"/>
        <v>4.7318869247999986</v>
      </c>
      <c r="P152" s="1483"/>
      <c r="Q152" s="1482"/>
      <c r="R152" s="976">
        <v>1.2236400000000001</v>
      </c>
      <c r="S152" s="968">
        <f t="shared" si="36"/>
        <v>5.9555269247999991</v>
      </c>
      <c r="T152" s="1483"/>
      <c r="U152" s="1482"/>
      <c r="V152" s="1547">
        <v>2.0671200000000005</v>
      </c>
      <c r="W152" s="968">
        <f t="shared" si="37"/>
        <v>6.7990069247999987</v>
      </c>
      <c r="X152" s="1483"/>
      <c r="Y152" s="1482"/>
      <c r="Z152" s="1476">
        <f t="shared" si="33"/>
        <v>536.6813183999999</v>
      </c>
      <c r="AA152" s="978"/>
      <c r="AB152" s="928"/>
      <c r="AD152" s="1036"/>
    </row>
    <row r="153" spans="1:30" s="975" customFormat="1" ht="16.5" customHeight="1">
      <c r="A153" s="1517"/>
      <c r="B153" s="1029"/>
      <c r="C153" s="688">
        <v>366</v>
      </c>
      <c r="D153" s="971">
        <v>50</v>
      </c>
      <c r="E153" s="970">
        <v>1.5</v>
      </c>
      <c r="F153" s="969">
        <f t="shared" si="28"/>
        <v>1.8216600000000001</v>
      </c>
      <c r="G153" s="1475">
        <v>1</v>
      </c>
      <c r="H153" s="1474" t="str">
        <f t="shared" si="29"/>
        <v>501,5</v>
      </c>
      <c r="I153" s="1473">
        <v>2.7269999999999994</v>
      </c>
      <c r="J153" s="1472">
        <v>1.9</v>
      </c>
      <c r="K153" s="1472">
        <v>2.2999999999999998</v>
      </c>
      <c r="L153" s="1472">
        <f t="shared" si="30"/>
        <v>4.6269999999999989</v>
      </c>
      <c r="M153" s="1472">
        <f t="shared" si="31"/>
        <v>5.0269999999999992</v>
      </c>
      <c r="N153" s="952"/>
      <c r="O153" s="1484">
        <f t="shared" si="32"/>
        <v>5.7874138199999994</v>
      </c>
      <c r="P153" s="1483">
        <f>((G153*(1-$P$2)+I153+J153+$P$3)*F153*$O$7)*$AB$11</f>
        <v>9.2485678199999999</v>
      </c>
      <c r="Q153" s="1481">
        <f>((G153*(1-$Q$2)+I153+K153+$Q$3)*F153*$O$7)*$AB$11</f>
        <v>9.9772318200000001</v>
      </c>
      <c r="R153" s="976">
        <v>1.2236400000000001</v>
      </c>
      <c r="S153" s="968">
        <f t="shared" si="36"/>
        <v>7.011053819999999</v>
      </c>
      <c r="T153" s="1483">
        <f>P153+R153*$AB$11</f>
        <v>10.47220782</v>
      </c>
      <c r="U153" s="1482">
        <f>Q153+R153*$AB$11</f>
        <v>11.20087182</v>
      </c>
      <c r="V153" s="1547">
        <v>2.0671200000000005</v>
      </c>
      <c r="W153" s="968">
        <f t="shared" si="37"/>
        <v>7.8545338200000003</v>
      </c>
      <c r="X153" s="1483">
        <f>P153+V153*$AB$11</f>
        <v>11.315687820000001</v>
      </c>
      <c r="Y153" s="1482">
        <f>Q153+V153*$AB$11</f>
        <v>12.044351820000001</v>
      </c>
      <c r="Z153" s="1476">
        <f t="shared" si="33"/>
        <v>666.72756000000004</v>
      </c>
      <c r="AA153" s="978"/>
      <c r="AB153" s="928"/>
      <c r="AD153" s="1036"/>
    </row>
    <row r="154" spans="1:30" s="975" customFormat="1" ht="16.5" customHeight="1">
      <c r="A154" s="1517"/>
      <c r="B154" s="1029"/>
      <c r="C154" s="688">
        <v>366</v>
      </c>
      <c r="D154" s="971">
        <v>50</v>
      </c>
      <c r="E154" s="970">
        <v>2</v>
      </c>
      <c r="F154" s="969">
        <f t="shared" si="28"/>
        <v>2.4038399999999998</v>
      </c>
      <c r="G154" s="1475">
        <v>1</v>
      </c>
      <c r="H154" s="1474" t="str">
        <f t="shared" si="29"/>
        <v>502</v>
      </c>
      <c r="I154" s="1473">
        <v>2.4569999999999994</v>
      </c>
      <c r="J154" s="1472">
        <v>2.0499999999999998</v>
      </c>
      <c r="K154" s="1472">
        <v>2.4500000000000002</v>
      </c>
      <c r="L154" s="1472">
        <f t="shared" si="30"/>
        <v>4.5069999999999997</v>
      </c>
      <c r="M154" s="1472">
        <f t="shared" si="31"/>
        <v>4.907</v>
      </c>
      <c r="N154" s="952"/>
      <c r="O154" s="1484">
        <f t="shared" si="32"/>
        <v>6.9879628799999969</v>
      </c>
      <c r="P154" s="1483">
        <f>((G154*(1-$P$2)+I154+J154+$P$3)*F154*$O$7)*$AB$11</f>
        <v>11.915834879999997</v>
      </c>
      <c r="Q154" s="1481">
        <f>((G154*(1-$Q$2)+I154+K154+$Q$3)*F154*$O$7)*$AB$11</f>
        <v>12.877370879999997</v>
      </c>
      <c r="R154" s="976">
        <v>1.2830400000000002</v>
      </c>
      <c r="S154" s="968">
        <f t="shared" si="36"/>
        <v>8.2710028799999975</v>
      </c>
      <c r="T154" s="1483">
        <f>P154+R154*$AB$11</f>
        <v>13.198874879999996</v>
      </c>
      <c r="U154" s="1482">
        <f>Q154+R154*$AB$11</f>
        <v>14.160410879999997</v>
      </c>
      <c r="V154" s="1547">
        <v>2.0671200000000005</v>
      </c>
      <c r="W154" s="968">
        <f t="shared" si="37"/>
        <v>9.0550828799999969</v>
      </c>
      <c r="X154" s="1483">
        <f>P154+V154*$AB$11</f>
        <v>13.982954879999998</v>
      </c>
      <c r="Y154" s="1482">
        <f>Q154+V154*$AB$11</f>
        <v>14.944490879999998</v>
      </c>
      <c r="Z154" s="1476">
        <f t="shared" si="33"/>
        <v>879.80543999999986</v>
      </c>
      <c r="AA154" s="978"/>
      <c r="AB154" s="928"/>
      <c r="AD154" s="1036"/>
    </row>
    <row r="155" spans="1:30" s="975" customFormat="1" ht="16.5" customHeight="1">
      <c r="A155" s="1517"/>
      <c r="B155" s="1029"/>
      <c r="C155" s="688">
        <v>264</v>
      </c>
      <c r="D155" s="971">
        <v>50</v>
      </c>
      <c r="E155" s="970">
        <v>3</v>
      </c>
      <c r="F155" s="969">
        <f t="shared" si="28"/>
        <v>3.53064</v>
      </c>
      <c r="G155" s="1475">
        <v>1</v>
      </c>
      <c r="H155" s="1474" t="str">
        <f t="shared" si="29"/>
        <v>503</v>
      </c>
      <c r="I155" s="1473">
        <v>2.5269999999999997</v>
      </c>
      <c r="J155" s="1472">
        <v>1.9</v>
      </c>
      <c r="K155" s="1472">
        <v>2.2999999999999998</v>
      </c>
      <c r="L155" s="1472">
        <f t="shared" si="30"/>
        <v>4.4269999999999996</v>
      </c>
      <c r="M155" s="1472">
        <f t="shared" si="31"/>
        <v>4.827</v>
      </c>
      <c r="N155" s="952"/>
      <c r="O155" s="1484">
        <f t="shared" si="32"/>
        <v>10.510715279999998</v>
      </c>
      <c r="P155" s="1483">
        <f>((G155*(1-$P$2)+I155+J155+$P$3)*F155*$O$7)*$AB$11</f>
        <v>17.218931279999996</v>
      </c>
      <c r="Q155" s="1481">
        <f>((G155*(1-$Q$2)+I155+K155+$Q$3)*F155*$O$7)*$AB$11</f>
        <v>18.631187279999999</v>
      </c>
      <c r="R155" s="976">
        <v>1.5562800000000001</v>
      </c>
      <c r="S155" s="968">
        <f t="shared" si="36"/>
        <v>12.066995279999997</v>
      </c>
      <c r="T155" s="1483">
        <f>P155+R155*$AB$11</f>
        <v>18.775211279999997</v>
      </c>
      <c r="U155" s="1482">
        <f>Q155+R155*$AB$11</f>
        <v>20.18746728</v>
      </c>
      <c r="V155" s="1547">
        <v>2.9937600000000004</v>
      </c>
      <c r="W155" s="968">
        <f t="shared" si="37"/>
        <v>13.504475279999998</v>
      </c>
      <c r="X155" s="1483">
        <f>P155+V155*$AB$11</f>
        <v>20.212691279999998</v>
      </c>
      <c r="Y155" s="1482">
        <f>Q155+V155*$AB$11</f>
        <v>21.624947280000001</v>
      </c>
      <c r="Z155" s="1476">
        <f t="shared" si="33"/>
        <v>932.08896000000004</v>
      </c>
      <c r="AA155" s="978"/>
      <c r="AB155" s="928"/>
      <c r="AD155" s="1036"/>
    </row>
    <row r="156" spans="1:30" s="975" customFormat="1" ht="16.5" customHeight="1" thickBot="1">
      <c r="A156" s="1517"/>
      <c r="B156" s="1029"/>
      <c r="C156" s="689">
        <v>198</v>
      </c>
      <c r="D156" s="960">
        <v>50</v>
      </c>
      <c r="E156" s="959">
        <v>4</v>
      </c>
      <c r="F156" s="958">
        <f t="shared" si="28"/>
        <v>4.6073599999999999</v>
      </c>
      <c r="G156" s="1475">
        <v>1</v>
      </c>
      <c r="H156" s="1474" t="str">
        <f t="shared" si="29"/>
        <v>504</v>
      </c>
      <c r="I156" s="1473">
        <v>2.694</v>
      </c>
      <c r="J156" s="1472">
        <v>1.9</v>
      </c>
      <c r="K156" s="1472">
        <v>2.2999999999999998</v>
      </c>
      <c r="L156" s="1472">
        <f t="shared" si="30"/>
        <v>4.5939999999999994</v>
      </c>
      <c r="M156" s="1472">
        <f t="shared" si="31"/>
        <v>4.9939999999999998</v>
      </c>
      <c r="N156" s="952"/>
      <c r="O156" s="1512">
        <f t="shared" si="32"/>
        <v>14.48553984</v>
      </c>
      <c r="P156" s="1487">
        <f>((G156*(1-$P$2)+I156+J156+$P$3)*F156*$O$7)*$AB$11</f>
        <v>23.23952384</v>
      </c>
      <c r="Q156" s="1469">
        <f>((G156*(1-$Q$2)+I156+K156+$Q$3)*F156*$O$7)*$AB$11</f>
        <v>25.08246784</v>
      </c>
      <c r="R156" s="1516">
        <v>1.5562800000000001</v>
      </c>
      <c r="S156" s="951">
        <f t="shared" si="36"/>
        <v>16.041819839999999</v>
      </c>
      <c r="T156" s="1487">
        <f>P156+R156*$AB$11</f>
        <v>24.795803840000001</v>
      </c>
      <c r="U156" s="1470">
        <f>Q156+R156*$AB$11</f>
        <v>26.638747840000001</v>
      </c>
      <c r="V156" s="1544">
        <v>2.9937600000000004</v>
      </c>
      <c r="W156" s="951">
        <f t="shared" si="37"/>
        <v>17.479299839999999</v>
      </c>
      <c r="X156" s="1487">
        <f>P156+V156*$AB$11</f>
        <v>26.233283840000002</v>
      </c>
      <c r="Y156" s="1470">
        <f>Q156+V156*$AB$11</f>
        <v>28.076227840000001</v>
      </c>
      <c r="Z156" s="1464">
        <f t="shared" si="33"/>
        <v>912.25728000000004</v>
      </c>
      <c r="AA156" s="977"/>
      <c r="AB156" s="928"/>
      <c r="AD156" s="1036"/>
    </row>
    <row r="157" spans="1:30" s="975" customFormat="1" ht="16.5" customHeight="1">
      <c r="A157" s="1517"/>
      <c r="B157" s="1029"/>
      <c r="C157" s="1172">
        <v>366</v>
      </c>
      <c r="D157" s="971">
        <v>50.8</v>
      </c>
      <c r="E157" s="970">
        <v>1</v>
      </c>
      <c r="F157" s="969">
        <f t="shared" si="28"/>
        <v>1.2469919999999999</v>
      </c>
      <c r="G157" s="1475">
        <v>1</v>
      </c>
      <c r="H157" s="1474" t="str">
        <f t="shared" si="29"/>
        <v>50,81</v>
      </c>
      <c r="I157" s="1473">
        <v>2.9799999999999995</v>
      </c>
      <c r="J157" s="1472">
        <v>1.9</v>
      </c>
      <c r="K157" s="1472">
        <v>2.2999999999999998</v>
      </c>
      <c r="L157" s="1472">
        <f t="shared" si="30"/>
        <v>4.879999999999999</v>
      </c>
      <c r="M157" s="1472">
        <f t="shared" si="31"/>
        <v>5.2799999999999994</v>
      </c>
      <c r="N157" s="952"/>
      <c r="O157" s="1484">
        <f t="shared" si="32"/>
        <v>4.2771825599999991</v>
      </c>
      <c r="P157" s="1483"/>
      <c r="Q157" s="1482"/>
      <c r="R157" s="976">
        <v>1.2474000000000003</v>
      </c>
      <c r="S157" s="968">
        <f t="shared" si="36"/>
        <v>5.5245825599999989</v>
      </c>
      <c r="T157" s="1483"/>
      <c r="U157" s="1482"/>
      <c r="V157" s="1547">
        <v>2.1027600000000004</v>
      </c>
      <c r="W157" s="968">
        <f t="shared" si="37"/>
        <v>6.3799425599999999</v>
      </c>
      <c r="X157" s="1483"/>
      <c r="Y157" s="1482"/>
      <c r="Z157" s="1476">
        <f t="shared" si="33"/>
        <v>456.39907199999993</v>
      </c>
      <c r="AA157" s="978"/>
      <c r="AB157" s="928"/>
      <c r="AD157" s="1036"/>
    </row>
    <row r="158" spans="1:30" s="975" customFormat="1" ht="16.5" customHeight="1">
      <c r="A158" s="1517"/>
      <c r="B158" s="1029"/>
      <c r="C158" s="1172">
        <v>366</v>
      </c>
      <c r="D158" s="971">
        <v>50.8</v>
      </c>
      <c r="E158" s="970">
        <v>1.2</v>
      </c>
      <c r="F158" s="969">
        <f t="shared" si="28"/>
        <v>1.4903807999999996</v>
      </c>
      <c r="G158" s="1475">
        <v>1</v>
      </c>
      <c r="H158" s="1474" t="str">
        <f t="shared" si="29"/>
        <v>50,81,2</v>
      </c>
      <c r="I158" s="1473">
        <v>2.9299999999999993</v>
      </c>
      <c r="J158" s="1472">
        <v>1.9</v>
      </c>
      <c r="K158" s="1472">
        <v>2.2999999999999998</v>
      </c>
      <c r="L158" s="1472">
        <f t="shared" si="30"/>
        <v>4.8299999999999992</v>
      </c>
      <c r="M158" s="1472">
        <f t="shared" si="31"/>
        <v>5.2299999999999986</v>
      </c>
      <c r="N158" s="952"/>
      <c r="O158" s="1484">
        <f t="shared" si="32"/>
        <v>5.0374871039999976</v>
      </c>
      <c r="P158" s="1483"/>
      <c r="Q158" s="1482"/>
      <c r="R158" s="976">
        <v>1.2474000000000003</v>
      </c>
      <c r="S158" s="968">
        <f t="shared" si="36"/>
        <v>6.2848871039999974</v>
      </c>
      <c r="T158" s="1483"/>
      <c r="U158" s="1482"/>
      <c r="V158" s="1547">
        <v>2.1027600000000004</v>
      </c>
      <c r="W158" s="968">
        <f t="shared" si="37"/>
        <v>7.1402471039999984</v>
      </c>
      <c r="X158" s="1483"/>
      <c r="Y158" s="1482"/>
      <c r="Z158" s="1476">
        <f t="shared" si="33"/>
        <v>545.47937279999985</v>
      </c>
      <c r="AA158" s="978"/>
      <c r="AB158" s="928"/>
      <c r="AD158" s="1036"/>
    </row>
    <row r="159" spans="1:30" s="975" customFormat="1" ht="16.5" customHeight="1">
      <c r="A159" s="1517"/>
      <c r="B159" s="1029"/>
      <c r="C159" s="688">
        <v>366</v>
      </c>
      <c r="D159" s="971">
        <v>50.8</v>
      </c>
      <c r="E159" s="970">
        <v>1.5</v>
      </c>
      <c r="F159" s="969">
        <f t="shared" si="28"/>
        <v>1.8517079999999997</v>
      </c>
      <c r="G159" s="1475">
        <v>1</v>
      </c>
      <c r="H159" s="1474" t="str">
        <f t="shared" si="29"/>
        <v>50,81,5</v>
      </c>
      <c r="I159" s="1473">
        <v>2.8799999999999994</v>
      </c>
      <c r="J159" s="1472">
        <v>1.9</v>
      </c>
      <c r="K159" s="1472">
        <v>2.2999999999999998</v>
      </c>
      <c r="L159" s="1472">
        <f t="shared" si="30"/>
        <v>4.7799999999999994</v>
      </c>
      <c r="M159" s="1472">
        <f t="shared" si="31"/>
        <v>5.18</v>
      </c>
      <c r="N159" s="952"/>
      <c r="O159" s="1484">
        <f t="shared" si="32"/>
        <v>6.1661876399999977</v>
      </c>
      <c r="P159" s="1483">
        <f>((G159*(1-$P$2)+I159+J159+$P$3)*F159*$O$7)*$AB$11</f>
        <v>9.6844328399999959</v>
      </c>
      <c r="Q159" s="1481">
        <f>((G159*(1-$Q$2)+I159+K159+$Q$3)*F159*$O$7)*$AB$11</f>
        <v>10.425116039999997</v>
      </c>
      <c r="R159" s="976">
        <v>1.2474000000000003</v>
      </c>
      <c r="S159" s="968">
        <f t="shared" si="36"/>
        <v>7.4135876399999976</v>
      </c>
      <c r="T159" s="1483">
        <f>P159+R159*$AB$11</f>
        <v>10.931832839999997</v>
      </c>
      <c r="U159" s="1482">
        <f>Q159+R159*$AB$11</f>
        <v>11.672516039999998</v>
      </c>
      <c r="V159" s="1547">
        <v>2.1027600000000004</v>
      </c>
      <c r="W159" s="968">
        <f t="shared" si="37"/>
        <v>8.2689476399999986</v>
      </c>
      <c r="X159" s="1483">
        <f>P159+V159*$AB$11</f>
        <v>11.787192839999996</v>
      </c>
      <c r="Y159" s="1482">
        <f>Q159+V159*$AB$11</f>
        <v>12.527876039999997</v>
      </c>
      <c r="Z159" s="1476">
        <f t="shared" si="33"/>
        <v>677.72512799999993</v>
      </c>
      <c r="AA159" s="978"/>
      <c r="AB159" s="928"/>
      <c r="AD159" s="1036"/>
    </row>
    <row r="160" spans="1:30" s="975" customFormat="1" ht="16.5" customHeight="1">
      <c r="A160" s="1517"/>
      <c r="B160" s="1029"/>
      <c r="C160" s="1172">
        <v>366</v>
      </c>
      <c r="D160" s="971">
        <v>50.8</v>
      </c>
      <c r="E160" s="970">
        <v>2</v>
      </c>
      <c r="F160" s="969">
        <f t="shared" si="28"/>
        <v>2.4439039999999999</v>
      </c>
      <c r="G160" s="1475">
        <v>1</v>
      </c>
      <c r="H160" s="1474" t="str">
        <f t="shared" si="29"/>
        <v>50,82</v>
      </c>
      <c r="I160" s="1473">
        <v>2.4559999999999995</v>
      </c>
      <c r="J160" s="1472">
        <v>2.0499999999999998</v>
      </c>
      <c r="K160" s="1472">
        <v>2.4500000000000002</v>
      </c>
      <c r="L160" s="1472">
        <f t="shared" si="30"/>
        <v>4.5059999999999993</v>
      </c>
      <c r="M160" s="1472">
        <f t="shared" si="31"/>
        <v>4.9059999999999997</v>
      </c>
      <c r="N160" s="952"/>
      <c r="O160" s="1484">
        <f t="shared" si="32"/>
        <v>7.1019850239999984</v>
      </c>
      <c r="P160" s="1483">
        <f>((G160*(1-$P$2)+I160+J160+$P$3)*F160*$O$7)*$AB$11</f>
        <v>12.111988223999997</v>
      </c>
      <c r="Q160" s="1481">
        <f>((G160*(1-$Q$2)+I160+K160+$Q$3)*F160*$O$7)*$AB$11</f>
        <v>13.089549823999999</v>
      </c>
      <c r="R160" s="976">
        <v>1.2949200000000003</v>
      </c>
      <c r="S160" s="968">
        <f t="shared" si="36"/>
        <v>8.3969050239999987</v>
      </c>
      <c r="T160" s="1483">
        <f>P160+R160*$AB$11</f>
        <v>13.406908223999999</v>
      </c>
      <c r="U160" s="1482">
        <f>Q160+R160*$AB$11</f>
        <v>14.384469824</v>
      </c>
      <c r="V160" s="1547">
        <v>2.1027600000000004</v>
      </c>
      <c r="W160" s="968">
        <f t="shared" si="37"/>
        <v>9.2047450239999993</v>
      </c>
      <c r="X160" s="1483">
        <f>P160+V160*$AB$11</f>
        <v>14.214748223999997</v>
      </c>
      <c r="Y160" s="1482">
        <f>Q160+V160*$AB$11</f>
        <v>15.192309823999999</v>
      </c>
      <c r="Z160" s="1476">
        <f t="shared" si="33"/>
        <v>894.46886399999994</v>
      </c>
      <c r="AA160" s="978"/>
      <c r="AB160" s="928"/>
      <c r="AD160" s="1036"/>
    </row>
    <row r="161" spans="1:30" s="975" customFormat="1" ht="16.5" customHeight="1" thickBot="1">
      <c r="A161" s="1517"/>
      <c r="B161" s="1029"/>
      <c r="C161" s="1172">
        <v>264</v>
      </c>
      <c r="D161" s="971">
        <v>50.8</v>
      </c>
      <c r="E161" s="970">
        <v>3</v>
      </c>
      <c r="F161" s="969">
        <f t="shared" si="28"/>
        <v>3.5907359999999993</v>
      </c>
      <c r="G161" s="1475">
        <v>1</v>
      </c>
      <c r="H161" s="1474" t="str">
        <f t="shared" si="29"/>
        <v>50,83</v>
      </c>
      <c r="I161" s="1473">
        <v>2.4259999999999997</v>
      </c>
      <c r="J161" s="1472">
        <v>1.9</v>
      </c>
      <c r="K161" s="1472">
        <v>2.2999999999999998</v>
      </c>
      <c r="L161" s="1472">
        <f t="shared" si="30"/>
        <v>4.3259999999999996</v>
      </c>
      <c r="M161" s="1472">
        <f t="shared" si="31"/>
        <v>4.7259999999999991</v>
      </c>
      <c r="N161" s="952"/>
      <c r="O161" s="1484">
        <f t="shared" si="32"/>
        <v>10.326956735999996</v>
      </c>
      <c r="P161" s="1483">
        <f>((G161*(1-$P$2)+I161+J161+$P$3)*F161*$O$7)*$AB$11</f>
        <v>17.149355135999997</v>
      </c>
      <c r="Q161" s="1481">
        <f>((G161*(1-$Q$2)+I161+K161+$Q$3)*F161*$O$7)*$AB$11</f>
        <v>18.585649535999995</v>
      </c>
      <c r="R161" s="976">
        <v>1.5800400000000003</v>
      </c>
      <c r="S161" s="968">
        <f t="shared" si="36"/>
        <v>11.906996735999996</v>
      </c>
      <c r="T161" s="1483"/>
      <c r="U161" s="1482"/>
      <c r="V161" s="1547">
        <v>3.0412800000000004</v>
      </c>
      <c r="W161" s="968">
        <f t="shared" si="37"/>
        <v>13.368236735999997</v>
      </c>
      <c r="X161" s="1483">
        <f>P161+V161*$AB$11</f>
        <v>20.190635135999997</v>
      </c>
      <c r="Y161" s="1482"/>
      <c r="Z161" s="1476">
        <f t="shared" si="33"/>
        <v>947.95430399999975</v>
      </c>
      <c r="AA161" s="978"/>
      <c r="AB161" s="928"/>
      <c r="AD161" s="1036"/>
    </row>
    <row r="162" spans="1:30" s="975" customFormat="1" ht="16.5" customHeight="1">
      <c r="A162" s="1517"/>
      <c r="B162" s="1029"/>
      <c r="C162" s="1193">
        <v>366</v>
      </c>
      <c r="D162" s="991">
        <v>51</v>
      </c>
      <c r="E162" s="990">
        <v>1</v>
      </c>
      <c r="F162" s="989">
        <f t="shared" si="28"/>
        <v>1.252</v>
      </c>
      <c r="G162" s="1475">
        <v>1</v>
      </c>
      <c r="H162" s="1474" t="str">
        <f t="shared" si="29"/>
        <v>511</v>
      </c>
      <c r="I162" s="1473">
        <v>2.9699999999999993</v>
      </c>
      <c r="J162" s="1472">
        <v>1.9</v>
      </c>
      <c r="K162" s="1472">
        <v>2.2999999999999998</v>
      </c>
      <c r="L162" s="1472">
        <f t="shared" si="30"/>
        <v>4.8699999999999992</v>
      </c>
      <c r="M162" s="1472">
        <f t="shared" si="31"/>
        <v>5.27</v>
      </c>
      <c r="N162" s="952"/>
      <c r="O162" s="1503">
        <f t="shared" si="32"/>
        <v>4.281839999999999</v>
      </c>
      <c r="P162" s="1521"/>
      <c r="Q162" s="1502"/>
      <c r="R162" s="1523">
        <v>1.2474000000000003</v>
      </c>
      <c r="S162" s="988">
        <f t="shared" si="36"/>
        <v>5.5292399999999997</v>
      </c>
      <c r="T162" s="1521"/>
      <c r="U162" s="1502"/>
      <c r="V162" s="1551">
        <v>2.1146400000000001</v>
      </c>
      <c r="W162" s="988">
        <f t="shared" si="37"/>
        <v>6.3964799999999986</v>
      </c>
      <c r="X162" s="1521"/>
      <c r="Y162" s="1502"/>
      <c r="Z162" s="1500">
        <f t="shared" si="33"/>
        <v>458.23200000000003</v>
      </c>
      <c r="AA162" s="978"/>
      <c r="AB162" s="928"/>
      <c r="AD162" s="1036"/>
    </row>
    <row r="163" spans="1:30" s="975" customFormat="1" ht="16.5" customHeight="1">
      <c r="A163" s="1517"/>
      <c r="B163" s="1029"/>
      <c r="C163" s="1172">
        <v>366</v>
      </c>
      <c r="D163" s="971">
        <v>51</v>
      </c>
      <c r="E163" s="970">
        <v>1.2</v>
      </c>
      <c r="F163" s="969">
        <f t="shared" si="28"/>
        <v>1.4963903999999997</v>
      </c>
      <c r="G163" s="1475">
        <v>1</v>
      </c>
      <c r="H163" s="1474" t="str">
        <f t="shared" si="29"/>
        <v>511,2</v>
      </c>
      <c r="I163" s="1473">
        <v>2.9149999999999991</v>
      </c>
      <c r="J163" s="1472">
        <v>1.9</v>
      </c>
      <c r="K163" s="1472">
        <v>2.2999999999999998</v>
      </c>
      <c r="L163" s="1472">
        <f t="shared" si="30"/>
        <v>4.8149999999999995</v>
      </c>
      <c r="M163" s="1472">
        <f t="shared" si="31"/>
        <v>5.214999999999999</v>
      </c>
      <c r="N163" s="952"/>
      <c r="O163" s="1484">
        <f t="shared" si="32"/>
        <v>5.0353536959999978</v>
      </c>
      <c r="P163" s="1483"/>
      <c r="Q163" s="1482"/>
      <c r="R163" s="976">
        <v>1.2474000000000003</v>
      </c>
      <c r="S163" s="968">
        <f t="shared" si="36"/>
        <v>6.2827536959999986</v>
      </c>
      <c r="T163" s="1483"/>
      <c r="U163" s="1482"/>
      <c r="V163" s="1547">
        <v>2.1146400000000001</v>
      </c>
      <c r="W163" s="968">
        <f t="shared" si="37"/>
        <v>7.1499936959999975</v>
      </c>
      <c r="X163" s="1483"/>
      <c r="Y163" s="1482"/>
      <c r="Z163" s="1476">
        <f t="shared" si="33"/>
        <v>547.6788863999999</v>
      </c>
      <c r="AA163" s="978"/>
      <c r="AB163" s="928"/>
      <c r="AD163" s="1036"/>
    </row>
    <row r="164" spans="1:30" s="975" customFormat="1" ht="16.5" customHeight="1">
      <c r="A164" s="1517"/>
      <c r="B164" s="1029"/>
      <c r="C164" s="1172">
        <v>366</v>
      </c>
      <c r="D164" s="971">
        <v>51</v>
      </c>
      <c r="E164" s="970">
        <v>1.5</v>
      </c>
      <c r="F164" s="969">
        <f t="shared" si="28"/>
        <v>1.8592199999999999</v>
      </c>
      <c r="G164" s="1475">
        <v>1</v>
      </c>
      <c r="H164" s="1474" t="str">
        <f t="shared" si="29"/>
        <v>511,5</v>
      </c>
      <c r="I164" s="1473">
        <v>2.8649999999999993</v>
      </c>
      <c r="J164" s="1472">
        <v>1.9</v>
      </c>
      <c r="K164" s="1472">
        <v>2.2999999999999998</v>
      </c>
      <c r="L164" s="1472">
        <f t="shared" si="30"/>
        <v>4.7649999999999988</v>
      </c>
      <c r="M164" s="1472">
        <f t="shared" si="31"/>
        <v>5.1649999999999991</v>
      </c>
      <c r="N164" s="952"/>
      <c r="O164" s="1484">
        <f t="shared" si="32"/>
        <v>6.1633142999999988</v>
      </c>
      <c r="P164" s="1483">
        <f>((G164*(1-$P$2)+I164+J164+$P$3)*F164*$O$7)*$AB$11</f>
        <v>9.6958322999999993</v>
      </c>
      <c r="Q164" s="1481">
        <f>((G164*(1-$Q$2)+I164+K164+$Q$3)*F164*$O$7)*$AB$11</f>
        <v>10.439520299999998</v>
      </c>
      <c r="R164" s="976">
        <v>1.2474000000000003</v>
      </c>
      <c r="S164" s="968">
        <f t="shared" si="36"/>
        <v>7.4107142999999986</v>
      </c>
      <c r="T164" s="1483">
        <f>P164+R164*$AB$11</f>
        <v>10.9432323</v>
      </c>
      <c r="U164" s="1482">
        <f>Q164+R164*$AB$11</f>
        <v>11.686920299999999</v>
      </c>
      <c r="V164" s="1547">
        <v>2.1146400000000001</v>
      </c>
      <c r="W164" s="968">
        <f t="shared" si="37"/>
        <v>8.2779542999999993</v>
      </c>
      <c r="X164" s="1483">
        <f>P164+V164*$AB$11</f>
        <v>11.810472299999999</v>
      </c>
      <c r="Y164" s="1482">
        <f>Q164+V164*$AB$11</f>
        <v>12.554160299999998</v>
      </c>
      <c r="Z164" s="1476">
        <f t="shared" si="33"/>
        <v>680.47451999999998</v>
      </c>
      <c r="AA164" s="978"/>
      <c r="AB164" s="928"/>
      <c r="AD164" s="1036"/>
    </row>
    <row r="165" spans="1:30" s="975" customFormat="1" ht="16.5" customHeight="1">
      <c r="A165" s="1517"/>
      <c r="B165" s="1029"/>
      <c r="C165" s="1172">
        <v>366</v>
      </c>
      <c r="D165" s="971">
        <v>51</v>
      </c>
      <c r="E165" s="970">
        <v>2</v>
      </c>
      <c r="F165" s="969">
        <f t="shared" si="28"/>
        <v>2.4539200000000001</v>
      </c>
      <c r="G165" s="1475">
        <v>1</v>
      </c>
      <c r="H165" s="1474" t="str">
        <f t="shared" si="29"/>
        <v>512</v>
      </c>
      <c r="I165" s="1473">
        <v>2.5779999999999998</v>
      </c>
      <c r="J165" s="1472">
        <v>2.0499999999999998</v>
      </c>
      <c r="K165" s="1472">
        <v>2.4500000000000002</v>
      </c>
      <c r="L165" s="1472">
        <f t="shared" si="30"/>
        <v>4.6280000000000001</v>
      </c>
      <c r="M165" s="1472">
        <f t="shared" si="31"/>
        <v>5.0280000000000005</v>
      </c>
      <c r="N165" s="952"/>
      <c r="O165" s="1484">
        <f t="shared" si="32"/>
        <v>7.4304697599999994</v>
      </c>
      <c r="P165" s="1483">
        <f>((G165*(1-$P$2)+I165+J165+$P$3)*F165*$O$7)*$AB$11</f>
        <v>12.461005759999999</v>
      </c>
      <c r="Q165" s="1481">
        <f>((G165*(1-$Q$2)+I165+K165+$Q$3)*F165*$O$7)*$AB$11</f>
        <v>13.44257376</v>
      </c>
      <c r="R165" s="976">
        <v>1.3068000000000002</v>
      </c>
      <c r="S165" s="968">
        <f t="shared" si="36"/>
        <v>8.7372697600000002</v>
      </c>
      <c r="T165" s="1483">
        <f>P165+R165*$AB$11</f>
        <v>13.76780576</v>
      </c>
      <c r="U165" s="1482">
        <f>Q165+R165*$AB$11</f>
        <v>14.749373760000001</v>
      </c>
      <c r="V165" s="1547">
        <v>2.1146400000000001</v>
      </c>
      <c r="W165" s="968">
        <f t="shared" si="37"/>
        <v>9.545109759999999</v>
      </c>
      <c r="X165" s="1483">
        <f>P165+V165*$AB$11</f>
        <v>14.575645759999999</v>
      </c>
      <c r="Y165" s="1482">
        <f>Q165+V165*$AB$11</f>
        <v>15.55721376</v>
      </c>
      <c r="Z165" s="1476">
        <f t="shared" si="33"/>
        <v>898.13472000000002</v>
      </c>
      <c r="AA165" s="978"/>
      <c r="AB165" s="928"/>
      <c r="AD165" s="1036"/>
    </row>
    <row r="166" spans="1:30" s="975" customFormat="1" ht="16.5" customHeight="1" thickBot="1">
      <c r="A166" s="1517"/>
      <c r="B166" s="1029"/>
      <c r="C166" s="689">
        <v>264</v>
      </c>
      <c r="D166" s="960">
        <v>51</v>
      </c>
      <c r="E166" s="959">
        <v>3</v>
      </c>
      <c r="F166" s="958">
        <f t="shared" si="28"/>
        <v>3.6057600000000001</v>
      </c>
      <c r="G166" s="1475">
        <v>1</v>
      </c>
      <c r="H166" s="1474" t="str">
        <f t="shared" si="29"/>
        <v>513</v>
      </c>
      <c r="I166" s="1473">
        <v>2.4300000000000002</v>
      </c>
      <c r="J166" s="1472">
        <v>1.9</v>
      </c>
      <c r="K166" s="1472">
        <v>2.2999999999999998</v>
      </c>
      <c r="L166" s="1472">
        <f t="shared" si="30"/>
        <v>4.33</v>
      </c>
      <c r="M166" s="1472">
        <f t="shared" si="31"/>
        <v>4.7300000000000004</v>
      </c>
      <c r="N166" s="952"/>
      <c r="O166" s="1512">
        <f t="shared" si="32"/>
        <v>10.3845888</v>
      </c>
      <c r="P166" s="1487">
        <f>((G166*(1-$P$2)+I166+J166+$P$3)*F166*$O$7)*$AB$11</f>
        <v>17.235532799999998</v>
      </c>
      <c r="Q166" s="1469">
        <f>((G166*(1-$Q$2)+I166+K166+$Q$3)*F166*$O$7)*$AB$11</f>
        <v>18.677836799999998</v>
      </c>
      <c r="R166" s="1516">
        <v>1.6</v>
      </c>
      <c r="S166" s="951">
        <f t="shared" si="36"/>
        <v>11.984588799999999</v>
      </c>
      <c r="T166" s="1487">
        <f>P166+R166*$AB$11</f>
        <v>18.835532799999999</v>
      </c>
      <c r="U166" s="1470">
        <f>Q166+R166*$AB$11</f>
        <v>20.277836799999999</v>
      </c>
      <c r="V166" s="1544">
        <v>3.05</v>
      </c>
      <c r="W166" s="951">
        <f t="shared" si="37"/>
        <v>13.4345888</v>
      </c>
      <c r="X166" s="1487">
        <f>P166+V166*$AB$11</f>
        <v>20.285532799999999</v>
      </c>
      <c r="Y166" s="1470">
        <f>Q166+V166*$AB$11</f>
        <v>21.727836799999999</v>
      </c>
      <c r="Z166" s="1464">
        <f t="shared" si="33"/>
        <v>951.92064000000005</v>
      </c>
      <c r="AA166" s="978"/>
      <c r="AB166" s="928"/>
      <c r="AD166" s="1036"/>
    </row>
    <row r="167" spans="1:30" s="975" customFormat="1" ht="16.5" customHeight="1">
      <c r="A167" s="1517"/>
      <c r="B167" s="1029"/>
      <c r="C167" s="688">
        <v>366</v>
      </c>
      <c r="D167" s="971">
        <v>52</v>
      </c>
      <c r="E167" s="970">
        <v>1</v>
      </c>
      <c r="F167" s="969">
        <f t="shared" si="28"/>
        <v>1.27704</v>
      </c>
      <c r="G167" s="1488">
        <v>1</v>
      </c>
      <c r="H167" s="1472" t="str">
        <f t="shared" si="29"/>
        <v>521</v>
      </c>
      <c r="I167" s="1473">
        <v>3.0699999999999994</v>
      </c>
      <c r="J167" s="1472">
        <v>1.9</v>
      </c>
      <c r="K167" s="1472">
        <v>2.2999999999999998</v>
      </c>
      <c r="L167" s="1472">
        <f t="shared" si="30"/>
        <v>4.9699999999999989</v>
      </c>
      <c r="M167" s="1472">
        <f t="shared" si="31"/>
        <v>5.3699999999999992</v>
      </c>
      <c r="N167" s="952"/>
      <c r="O167" s="1484">
        <f t="shared" si="32"/>
        <v>4.4951807999999991</v>
      </c>
      <c r="P167" s="1483"/>
      <c r="Q167" s="1482"/>
      <c r="R167" s="1523">
        <v>1.2711600000000003</v>
      </c>
      <c r="S167" s="968">
        <f t="shared" si="36"/>
        <v>5.7663407999999992</v>
      </c>
      <c r="T167" s="1521"/>
      <c r="U167" s="1502"/>
      <c r="V167" s="1559">
        <v>2.1502800000000004</v>
      </c>
      <c r="W167" s="968">
        <f t="shared" si="37"/>
        <v>6.6454607999999995</v>
      </c>
      <c r="X167" s="1483"/>
      <c r="Y167" s="1502"/>
      <c r="Z167" s="1476">
        <f t="shared" si="33"/>
        <v>467.39663999999999</v>
      </c>
      <c r="AA167" s="978"/>
      <c r="AB167" s="928"/>
      <c r="AD167" s="1036"/>
    </row>
    <row r="168" spans="1:30" s="975" customFormat="1" ht="16.5" customHeight="1">
      <c r="A168" s="1517"/>
      <c r="B168" s="1029"/>
      <c r="C168" s="1172">
        <v>366</v>
      </c>
      <c r="D168" s="971">
        <v>52</v>
      </c>
      <c r="E168" s="970">
        <v>1.2</v>
      </c>
      <c r="F168" s="969">
        <f t="shared" si="28"/>
        <v>1.5264383999999998</v>
      </c>
      <c r="G168" s="1488">
        <v>1</v>
      </c>
      <c r="H168" s="1472" t="str">
        <f t="shared" si="29"/>
        <v>521,2</v>
      </c>
      <c r="I168" s="1473">
        <v>2.9599999999999995</v>
      </c>
      <c r="J168" s="1472">
        <v>1.9</v>
      </c>
      <c r="K168" s="1472">
        <v>2.2999999999999998</v>
      </c>
      <c r="L168" s="1472">
        <f t="shared" si="30"/>
        <v>4.8599999999999994</v>
      </c>
      <c r="M168" s="1472">
        <f t="shared" si="31"/>
        <v>5.26</v>
      </c>
      <c r="N168" s="952"/>
      <c r="O168" s="1484">
        <f t="shared" si="32"/>
        <v>5.2051549439999985</v>
      </c>
      <c r="P168" s="1483"/>
      <c r="Q168" s="1482"/>
      <c r="R168" s="976">
        <v>1.2711600000000003</v>
      </c>
      <c r="S168" s="968">
        <f t="shared" si="36"/>
        <v>6.4763149439999985</v>
      </c>
      <c r="T168" s="1483"/>
      <c r="U168" s="1482"/>
      <c r="V168" s="1558">
        <v>2.1502800000000004</v>
      </c>
      <c r="W168" s="968">
        <f t="shared" si="37"/>
        <v>7.3554349439999989</v>
      </c>
      <c r="X168" s="1483"/>
      <c r="Y168" s="1482"/>
      <c r="Z168" s="1476">
        <f t="shared" si="33"/>
        <v>558.6764543999999</v>
      </c>
      <c r="AA168" s="978"/>
      <c r="AB168" s="928"/>
      <c r="AD168" s="1036"/>
    </row>
    <row r="169" spans="1:30" s="975" customFormat="1" ht="16.5" customHeight="1">
      <c r="A169" s="1517"/>
      <c r="B169" s="1029"/>
      <c r="C169" s="688">
        <v>366</v>
      </c>
      <c r="D169" s="971">
        <v>52</v>
      </c>
      <c r="E169" s="970">
        <v>1.5</v>
      </c>
      <c r="F169" s="969">
        <f t="shared" si="28"/>
        <v>1.8967799999999999</v>
      </c>
      <c r="G169" s="1488">
        <v>1</v>
      </c>
      <c r="H169" s="1472" t="str">
        <f t="shared" si="29"/>
        <v>521,5</v>
      </c>
      <c r="I169" s="1473">
        <v>2.9099999999999997</v>
      </c>
      <c r="J169" s="1472">
        <v>1.9</v>
      </c>
      <c r="K169" s="1472">
        <v>2.2999999999999998</v>
      </c>
      <c r="L169" s="1472">
        <f t="shared" si="30"/>
        <v>4.8099999999999996</v>
      </c>
      <c r="M169" s="1472">
        <f t="shared" si="31"/>
        <v>5.2099999999999991</v>
      </c>
      <c r="N169" s="952"/>
      <c r="O169" s="1484">
        <f t="shared" si="32"/>
        <v>6.3731807999999983</v>
      </c>
      <c r="P169" s="1483">
        <f>((G169*(1-$P$2)+I169+J169+$P$3)*F169*$O$7)*$AB$11</f>
        <v>9.9770627999999988</v>
      </c>
      <c r="Q169" s="1481">
        <f>((G169*(1-$Q$2)+I169+K169+$Q$3)*F169*$O$7)*$AB$11</f>
        <v>10.735774799999998</v>
      </c>
      <c r="R169" s="976">
        <v>1.2711600000000003</v>
      </c>
      <c r="S169" s="968">
        <f t="shared" si="36"/>
        <v>7.6443407999999984</v>
      </c>
      <c r="T169" s="1483">
        <f>P169+R169*$AB$11</f>
        <v>11.248222799999999</v>
      </c>
      <c r="U169" s="1482">
        <f>Q169+R169*$AB$11</f>
        <v>12.006934799999998</v>
      </c>
      <c r="V169" s="1558">
        <v>2.1502800000000004</v>
      </c>
      <c r="W169" s="968">
        <f t="shared" si="37"/>
        <v>8.5234607999999987</v>
      </c>
      <c r="X169" s="1483">
        <f>P169+V169*$AB$11</f>
        <v>12.127342799999999</v>
      </c>
      <c r="Y169" s="1482">
        <f>Q169+V169*$AB$11</f>
        <v>12.886054799999998</v>
      </c>
      <c r="Z169" s="1476">
        <f t="shared" si="33"/>
        <v>694.22147999999993</v>
      </c>
      <c r="AA169" s="978"/>
      <c r="AB169" s="928"/>
      <c r="AD169" s="1036"/>
    </row>
    <row r="170" spans="1:30" s="975" customFormat="1" ht="16.5" customHeight="1">
      <c r="A170" s="1517"/>
      <c r="B170" s="1029"/>
      <c r="C170" s="688">
        <v>366</v>
      </c>
      <c r="D170" s="971">
        <v>52</v>
      </c>
      <c r="E170" s="970">
        <v>2</v>
      </c>
      <c r="F170" s="969">
        <f t="shared" si="28"/>
        <v>2.504</v>
      </c>
      <c r="G170" s="1488">
        <v>1</v>
      </c>
      <c r="H170" s="1472" t="str">
        <f t="shared" si="29"/>
        <v>522</v>
      </c>
      <c r="I170" s="1473">
        <v>2.617</v>
      </c>
      <c r="J170" s="1472">
        <v>2.0499999999999998</v>
      </c>
      <c r="K170" s="1472">
        <v>2.4500000000000002</v>
      </c>
      <c r="L170" s="1472">
        <f t="shared" si="30"/>
        <v>4.6669999999999998</v>
      </c>
      <c r="M170" s="1472">
        <f t="shared" si="31"/>
        <v>5.0670000000000002</v>
      </c>
      <c r="N170" s="952"/>
      <c r="O170" s="1484">
        <f t="shared" si="32"/>
        <v>7.6797680000000001</v>
      </c>
      <c r="P170" s="1483">
        <f>((G170*(1-$P$2)+I170+J170+$P$3)*F170*$O$7)*$AB$11</f>
        <v>12.812968</v>
      </c>
      <c r="Q170" s="1481">
        <f>((G170*(1-$Q$2)+I170+K170+$Q$3)*F170*$O$7)*$AB$11</f>
        <v>13.814568000000001</v>
      </c>
      <c r="R170" s="976">
        <v>1.3305600000000004</v>
      </c>
      <c r="S170" s="968">
        <f t="shared" si="36"/>
        <v>9.0103280000000012</v>
      </c>
      <c r="T170" s="1483">
        <f>P170+R170*$AB$11</f>
        <v>14.143528</v>
      </c>
      <c r="U170" s="1482">
        <f>Q170+R170*$AB$11</f>
        <v>15.145128000000001</v>
      </c>
      <c r="V170" s="1558">
        <v>2.1502800000000004</v>
      </c>
      <c r="W170" s="968">
        <f t="shared" si="37"/>
        <v>9.8300480000000015</v>
      </c>
      <c r="X170" s="1483">
        <f>P170+V170*$AB$11</f>
        <v>14.963248</v>
      </c>
      <c r="Y170" s="1482">
        <f>Q170+V170*$AB$11</f>
        <v>15.964848000000002</v>
      </c>
      <c r="Z170" s="1476">
        <f t="shared" si="33"/>
        <v>916.46400000000006</v>
      </c>
      <c r="AA170" s="978"/>
      <c r="AB170" s="928"/>
      <c r="AD170" s="1036"/>
    </row>
    <row r="171" spans="1:30" s="975" customFormat="1" ht="16.5" customHeight="1" thickBot="1">
      <c r="A171" s="1517"/>
      <c r="B171" s="1029"/>
      <c r="C171" s="688">
        <v>264</v>
      </c>
      <c r="D171" s="960">
        <v>52</v>
      </c>
      <c r="E171" s="959">
        <v>3</v>
      </c>
      <c r="F171" s="958">
        <f t="shared" si="28"/>
        <v>3.6808800000000002</v>
      </c>
      <c r="G171" s="1488">
        <v>1</v>
      </c>
      <c r="H171" s="1472" t="str">
        <f t="shared" si="29"/>
        <v>523</v>
      </c>
      <c r="I171" s="1473">
        <v>2.597</v>
      </c>
      <c r="J171" s="1472">
        <v>1.9</v>
      </c>
      <c r="K171" s="1472">
        <v>2.2999999999999998</v>
      </c>
      <c r="L171" s="1472">
        <f t="shared" si="30"/>
        <v>4.4969999999999999</v>
      </c>
      <c r="M171" s="1472">
        <f t="shared" si="31"/>
        <v>4.8970000000000002</v>
      </c>
      <c r="N171" s="952"/>
      <c r="O171" s="1484">
        <f t="shared" si="32"/>
        <v>11.215641359999999</v>
      </c>
      <c r="P171" s="1487"/>
      <c r="Q171" s="1469"/>
      <c r="R171" s="976">
        <v>1.88</v>
      </c>
      <c r="S171" s="951">
        <f t="shared" si="36"/>
        <v>13.095641359999998</v>
      </c>
      <c r="T171" s="1487"/>
      <c r="U171" s="1470"/>
      <c r="V171" s="1557">
        <v>3.61</v>
      </c>
      <c r="W171" s="951">
        <f t="shared" si="37"/>
        <v>14.825641359999999</v>
      </c>
      <c r="X171" s="1487"/>
      <c r="Y171" s="1470"/>
      <c r="Z171" s="1476">
        <f t="shared" si="33"/>
        <v>971.75232000000005</v>
      </c>
      <c r="AA171" s="978"/>
      <c r="AB171" s="928"/>
      <c r="AD171" s="1036"/>
    </row>
    <row r="172" spans="1:30" s="975" customFormat="1" ht="16.5" customHeight="1" thickBot="1">
      <c r="A172" s="1517"/>
      <c r="B172" s="1029"/>
      <c r="C172" s="690">
        <v>222</v>
      </c>
      <c r="D172" s="1008">
        <v>53</v>
      </c>
      <c r="E172" s="1007">
        <v>1.5</v>
      </c>
      <c r="F172" s="1006">
        <f t="shared" si="28"/>
        <v>1.9343399999999999</v>
      </c>
      <c r="G172" s="1488">
        <v>1</v>
      </c>
      <c r="H172" s="1472" t="str">
        <f t="shared" si="29"/>
        <v>531,5</v>
      </c>
      <c r="I172" s="1473">
        <v>2.9099999999999997</v>
      </c>
      <c r="J172" s="1472">
        <v>1.9</v>
      </c>
      <c r="K172" s="1472">
        <v>2.2999999999999998</v>
      </c>
      <c r="L172" s="1472">
        <f t="shared" si="30"/>
        <v>4.8099999999999996</v>
      </c>
      <c r="M172" s="1472">
        <f t="shared" si="31"/>
        <v>5.2099999999999991</v>
      </c>
      <c r="N172" s="952"/>
      <c r="O172" s="1496">
        <f t="shared" si="32"/>
        <v>6.4993823999999991</v>
      </c>
      <c r="P172" s="1487">
        <f>((G172*(1-$P$2)+I172+J172+$P$3)*F172*$O$7)*$AB$11</f>
        <v>10.1746284</v>
      </c>
      <c r="Q172" s="1469">
        <f>((G172*(1-$Q$2)+I172+K172+$Q$3)*F172*$O$7)*$AB$11</f>
        <v>10.948364399999999</v>
      </c>
      <c r="R172" s="1509">
        <v>1.2711600000000003</v>
      </c>
      <c r="S172" s="968">
        <f t="shared" si="36"/>
        <v>7.7705423999999992</v>
      </c>
      <c r="T172" s="1483">
        <f>P172+R172*$AB$11</f>
        <v>11.4457884</v>
      </c>
      <c r="U172" s="1494">
        <f>Q172+R172*$AB$11</f>
        <v>12.219524399999999</v>
      </c>
      <c r="V172" s="1560">
        <v>2.1502800000000004</v>
      </c>
      <c r="W172" s="968">
        <f t="shared" si="37"/>
        <v>8.6496624000000004</v>
      </c>
      <c r="X172" s="1483">
        <f>P172+V172*$AB$11</f>
        <v>12.3249084</v>
      </c>
      <c r="Y172" s="1494">
        <f>Q172+V172*$AB$11</f>
        <v>13.0986444</v>
      </c>
      <c r="Z172" s="1004">
        <f t="shared" si="33"/>
        <v>429.42347999999998</v>
      </c>
      <c r="AA172" s="978"/>
      <c r="AB172" s="928"/>
      <c r="AD172" s="1036"/>
    </row>
    <row r="173" spans="1:30" s="975" customFormat="1" ht="16.5" customHeight="1">
      <c r="A173" s="1517"/>
      <c r="B173" s="1029"/>
      <c r="C173" s="688">
        <v>222</v>
      </c>
      <c r="D173" s="971">
        <v>54</v>
      </c>
      <c r="E173" s="970">
        <v>1</v>
      </c>
      <c r="F173" s="969">
        <f t="shared" si="28"/>
        <v>1.3271200000000001</v>
      </c>
      <c r="G173" s="1488">
        <v>1</v>
      </c>
      <c r="H173" s="1472" t="str">
        <f t="shared" si="29"/>
        <v>541</v>
      </c>
      <c r="I173" s="1473">
        <v>3.07</v>
      </c>
      <c r="J173" s="1472">
        <v>1.9</v>
      </c>
      <c r="K173" s="1472">
        <v>2.2999999999999998</v>
      </c>
      <c r="L173" s="1472">
        <f t="shared" si="30"/>
        <v>4.97</v>
      </c>
      <c r="M173" s="1472">
        <f t="shared" si="31"/>
        <v>5.3699999999999992</v>
      </c>
      <c r="N173" s="952"/>
      <c r="O173" s="1484">
        <f t="shared" si="32"/>
        <v>4.6714623999999993</v>
      </c>
      <c r="P173" s="1483"/>
      <c r="Q173" s="1482"/>
      <c r="R173" s="976">
        <v>1.33</v>
      </c>
      <c r="S173" s="988">
        <f t="shared" si="36"/>
        <v>6.0014623999999994</v>
      </c>
      <c r="T173" s="1521"/>
      <c r="U173" s="1502"/>
      <c r="V173" s="1559">
        <v>2.25</v>
      </c>
      <c r="W173" s="988">
        <f t="shared" si="37"/>
        <v>6.9214623999999993</v>
      </c>
      <c r="X173" s="1521"/>
      <c r="Y173" s="1502"/>
      <c r="Z173" s="1476">
        <f t="shared" si="33"/>
        <v>294.62064000000004</v>
      </c>
      <c r="AA173" s="978"/>
      <c r="AB173" s="928"/>
      <c r="AD173" s="1036"/>
    </row>
    <row r="174" spans="1:30" s="975" customFormat="1" ht="16.5" customHeight="1">
      <c r="A174" s="1517"/>
      <c r="B174" s="1029"/>
      <c r="C174" s="688">
        <v>222</v>
      </c>
      <c r="D174" s="971">
        <v>54</v>
      </c>
      <c r="E174" s="970">
        <v>1.2</v>
      </c>
      <c r="F174" s="969">
        <f t="shared" si="28"/>
        <v>1.5865343999999999</v>
      </c>
      <c r="G174" s="1488">
        <v>1</v>
      </c>
      <c r="H174" s="1472" t="str">
        <f t="shared" si="29"/>
        <v>541,2</v>
      </c>
      <c r="I174" s="1473">
        <v>2.7599999999999993</v>
      </c>
      <c r="J174" s="1472">
        <v>1.9</v>
      </c>
      <c r="K174" s="1472">
        <v>2.2999999999999998</v>
      </c>
      <c r="L174" s="1472">
        <f t="shared" si="30"/>
        <v>4.6599999999999993</v>
      </c>
      <c r="M174" s="1472">
        <f t="shared" si="31"/>
        <v>5.0599999999999987</v>
      </c>
      <c r="N174" s="952"/>
      <c r="O174" s="1484">
        <f t="shared" si="32"/>
        <v>5.0927754239999983</v>
      </c>
      <c r="P174" s="1483"/>
      <c r="Q174" s="1482"/>
      <c r="R174" s="976">
        <v>1.3305600000000004</v>
      </c>
      <c r="S174" s="968">
        <f t="shared" si="36"/>
        <v>6.4233354239999985</v>
      </c>
      <c r="T174" s="1483"/>
      <c r="U174" s="1482"/>
      <c r="V174" s="1558">
        <v>2.24532</v>
      </c>
      <c r="W174" s="968">
        <f t="shared" si="37"/>
        <v>7.3380954239999987</v>
      </c>
      <c r="X174" s="1483"/>
      <c r="Y174" s="1482"/>
      <c r="Z174" s="1476">
        <f t="shared" si="33"/>
        <v>352.21063679999997</v>
      </c>
      <c r="AA174" s="978"/>
      <c r="AB174" s="928"/>
      <c r="AD174" s="1036"/>
    </row>
    <row r="175" spans="1:30" s="975" customFormat="1" ht="16.5" customHeight="1">
      <c r="A175" s="1517"/>
      <c r="B175" s="1029"/>
      <c r="C175" s="688">
        <v>222</v>
      </c>
      <c r="D175" s="971">
        <v>54</v>
      </c>
      <c r="E175" s="970">
        <v>1.5</v>
      </c>
      <c r="F175" s="969">
        <f t="shared" si="28"/>
        <v>1.9719</v>
      </c>
      <c r="G175" s="1488">
        <v>1</v>
      </c>
      <c r="H175" s="1472" t="str">
        <f t="shared" si="29"/>
        <v>541,5</v>
      </c>
      <c r="I175" s="1473">
        <v>2.7099999999999995</v>
      </c>
      <c r="J175" s="1472">
        <v>1.9</v>
      </c>
      <c r="K175" s="1472">
        <v>2.2999999999999998</v>
      </c>
      <c r="L175" s="1472">
        <f t="shared" si="30"/>
        <v>4.6099999999999994</v>
      </c>
      <c r="M175" s="1472">
        <f t="shared" si="31"/>
        <v>5.01</v>
      </c>
      <c r="N175" s="952"/>
      <c r="O175" s="1484">
        <f t="shared" si="32"/>
        <v>6.2312039999999982</v>
      </c>
      <c r="P175" s="1483">
        <f>((G175*(1-$P$2)+I175+J175+$P$3)*F175*$O$7)*$AB$11</f>
        <v>9.9778139999999969</v>
      </c>
      <c r="Q175" s="1481">
        <f>((G175*(1-$Q$2)+I175+K175+$Q$3)*F175*$O$7)*$AB$11</f>
        <v>10.766573999999999</v>
      </c>
      <c r="R175" s="976">
        <v>1.3305600000000004</v>
      </c>
      <c r="S175" s="968">
        <f t="shared" si="36"/>
        <v>7.5617639999999984</v>
      </c>
      <c r="T175" s="1483">
        <f>P175+R175*$AB$11</f>
        <v>11.308373999999997</v>
      </c>
      <c r="U175" s="1482">
        <f>Q175+R175*$AB$11</f>
        <v>12.097133999999999</v>
      </c>
      <c r="V175" s="1558">
        <v>2.24532</v>
      </c>
      <c r="W175" s="968">
        <f t="shared" si="37"/>
        <v>8.4765239999999977</v>
      </c>
      <c r="X175" s="1483">
        <f>P175+V175*$AB$11</f>
        <v>12.223133999999996</v>
      </c>
      <c r="Y175" s="1482">
        <f>Q175+V175*$AB$11</f>
        <v>13.011893999999998</v>
      </c>
      <c r="Z175" s="1476">
        <f t="shared" si="33"/>
        <v>437.76179999999999</v>
      </c>
      <c r="AA175" s="978"/>
      <c r="AB175" s="928"/>
      <c r="AD175" s="1036"/>
    </row>
    <row r="176" spans="1:30" s="975" customFormat="1" ht="16.5" customHeight="1">
      <c r="A176" s="1517"/>
      <c r="B176" s="1029"/>
      <c r="C176" s="688">
        <v>222</v>
      </c>
      <c r="D176" s="971">
        <v>54</v>
      </c>
      <c r="E176" s="970">
        <v>2</v>
      </c>
      <c r="F176" s="969">
        <f t="shared" si="28"/>
        <v>2.6041599999999998</v>
      </c>
      <c r="G176" s="1488">
        <v>1</v>
      </c>
      <c r="H176" s="1472" t="str">
        <f t="shared" si="29"/>
        <v>542</v>
      </c>
      <c r="I176" s="1473">
        <v>2.5279999999999996</v>
      </c>
      <c r="J176" s="1472">
        <v>2.0499999999999998</v>
      </c>
      <c r="K176" s="1472">
        <v>2.4500000000000002</v>
      </c>
      <c r="L176" s="1472">
        <f t="shared" si="30"/>
        <v>4.5779999999999994</v>
      </c>
      <c r="M176" s="1472">
        <f t="shared" si="31"/>
        <v>4.9779999999999998</v>
      </c>
      <c r="N176" s="952"/>
      <c r="O176" s="1484">
        <f t="shared" si="32"/>
        <v>7.7551884799999984</v>
      </c>
      <c r="P176" s="1483">
        <f>((G176*(1-$P$2)+I176+J176+$P$3)*F176*$O$7)*$AB$11</f>
        <v>13.093716479999998</v>
      </c>
      <c r="Q176" s="1481">
        <f>((G176*(1-$Q$2)+I176+K176+$Q$3)*F176*$O$7)*$AB$11</f>
        <v>14.135380479999998</v>
      </c>
      <c r="R176" s="976">
        <v>1.37808</v>
      </c>
      <c r="S176" s="968">
        <f t="shared" si="36"/>
        <v>9.1332684799999981</v>
      </c>
      <c r="T176" s="1483">
        <f>P176+R176*$AB$11</f>
        <v>14.471796479999998</v>
      </c>
      <c r="U176" s="1482">
        <f>Q176+R176*$AB$11</f>
        <v>15.513460479999999</v>
      </c>
      <c r="V176" s="1558">
        <v>2.24532</v>
      </c>
      <c r="W176" s="968">
        <f t="shared" si="37"/>
        <v>10.000508479999999</v>
      </c>
      <c r="X176" s="1483">
        <f>P176+V176*$AB$11</f>
        <v>15.339036479999997</v>
      </c>
      <c r="Y176" s="1482">
        <f>Q176+V176*$AB$11</f>
        <v>16.380700479999998</v>
      </c>
      <c r="Z176" s="1476">
        <f t="shared" si="33"/>
        <v>578.12351999999998</v>
      </c>
      <c r="AA176" s="978"/>
      <c r="AB176" s="928"/>
      <c r="AD176" s="1036"/>
    </row>
    <row r="177" spans="1:30" s="975" customFormat="1" ht="16.5" customHeight="1" thickBot="1">
      <c r="A177" s="1517"/>
      <c r="B177" s="1029"/>
      <c r="C177" s="1172">
        <v>222</v>
      </c>
      <c r="D177" s="960">
        <v>54</v>
      </c>
      <c r="E177" s="959">
        <v>3</v>
      </c>
      <c r="F177" s="958">
        <f t="shared" si="28"/>
        <v>3.8311199999999999</v>
      </c>
      <c r="G177" s="1488">
        <v>1</v>
      </c>
      <c r="H177" s="1472" t="str">
        <f t="shared" si="29"/>
        <v>543</v>
      </c>
      <c r="I177" s="1473">
        <v>2.4980000000000002</v>
      </c>
      <c r="J177" s="1472">
        <v>1.9</v>
      </c>
      <c r="K177" s="1472">
        <v>2.2999999999999998</v>
      </c>
      <c r="L177" s="1472">
        <f t="shared" si="30"/>
        <v>4.3979999999999997</v>
      </c>
      <c r="M177" s="1472">
        <f t="shared" si="31"/>
        <v>4.798</v>
      </c>
      <c r="N177" s="952"/>
      <c r="O177" s="1512">
        <f t="shared" si="32"/>
        <v>11.29414176</v>
      </c>
      <c r="P177" s="1487">
        <f>((G177*(1-$P$2)+I177+J177+$P$3)*F177*$O$7)*$AB$11</f>
        <v>18.573269760000002</v>
      </c>
      <c r="Q177" s="1482"/>
      <c r="R177" s="976">
        <v>1.88</v>
      </c>
      <c r="S177" s="951">
        <f t="shared" si="36"/>
        <v>13.174141760000001</v>
      </c>
      <c r="T177" s="1483"/>
      <c r="U177" s="1482"/>
      <c r="V177" s="1558">
        <v>3.61</v>
      </c>
      <c r="W177" s="951">
        <f t="shared" si="37"/>
        <v>14.90414176</v>
      </c>
      <c r="X177" s="1487"/>
      <c r="Y177" s="1482"/>
      <c r="Z177" s="944">
        <f t="shared" si="33"/>
        <v>850.50864000000001</v>
      </c>
      <c r="AA177" s="978"/>
      <c r="AB177" s="928"/>
      <c r="AD177" s="1036"/>
    </row>
    <row r="178" spans="1:30" s="975" customFormat="1" ht="16.5" customHeight="1">
      <c r="A178" s="1517"/>
      <c r="B178" s="1029"/>
      <c r="C178" s="691">
        <v>222</v>
      </c>
      <c r="D178" s="971">
        <v>55</v>
      </c>
      <c r="E178" s="970">
        <v>1.2</v>
      </c>
      <c r="F178" s="969">
        <f t="shared" si="28"/>
        <v>1.6165823999999998</v>
      </c>
      <c r="G178" s="1488">
        <v>1</v>
      </c>
      <c r="H178" s="1472" t="str">
        <f t="shared" si="29"/>
        <v>551,2</v>
      </c>
      <c r="I178" s="1473">
        <v>3.16</v>
      </c>
      <c r="J178" s="1472">
        <v>1.9</v>
      </c>
      <c r="K178" s="1472">
        <v>2.2999999999999998</v>
      </c>
      <c r="L178" s="1472">
        <f t="shared" si="30"/>
        <v>5.0600000000000005</v>
      </c>
      <c r="M178" s="1472">
        <f t="shared" si="31"/>
        <v>5.46</v>
      </c>
      <c r="N178" s="952"/>
      <c r="O178" s="1484">
        <f t="shared" si="32"/>
        <v>5.8358624639999999</v>
      </c>
      <c r="P178" s="1483"/>
      <c r="Q178" s="1502"/>
      <c r="R178" s="1523">
        <v>1.33</v>
      </c>
      <c r="S178" s="968">
        <f t="shared" si="36"/>
        <v>7.1658624639999999</v>
      </c>
      <c r="T178" s="1521"/>
      <c r="U178" s="1502"/>
      <c r="V178" s="1559">
        <v>2.25</v>
      </c>
      <c r="W178" s="968">
        <f t="shared" si="37"/>
        <v>8.0858624639999999</v>
      </c>
      <c r="X178" s="1483"/>
      <c r="Y178" s="1502"/>
      <c r="Z178" s="1476">
        <f t="shared" si="33"/>
        <v>358.88129279999993</v>
      </c>
      <c r="AA178" s="978"/>
      <c r="AB178" s="928"/>
      <c r="AD178" s="1036"/>
    </row>
    <row r="179" spans="1:30" s="975" customFormat="1" ht="16.5" customHeight="1" thickBot="1">
      <c r="A179" s="1517"/>
      <c r="B179" s="1029"/>
      <c r="C179" s="689">
        <v>222</v>
      </c>
      <c r="D179" s="960">
        <v>55</v>
      </c>
      <c r="E179" s="959">
        <v>1.5</v>
      </c>
      <c r="F179" s="958">
        <f t="shared" si="28"/>
        <v>2.0094599999999998</v>
      </c>
      <c r="G179" s="1488">
        <v>1</v>
      </c>
      <c r="H179" s="1472" t="str">
        <f t="shared" si="29"/>
        <v>551,5</v>
      </c>
      <c r="I179" s="1473">
        <v>2.86</v>
      </c>
      <c r="J179" s="1472">
        <v>1.9</v>
      </c>
      <c r="K179" s="1472">
        <v>2.2999999999999998</v>
      </c>
      <c r="L179" s="1472">
        <f t="shared" si="30"/>
        <v>4.76</v>
      </c>
      <c r="M179" s="1472">
        <f t="shared" si="31"/>
        <v>5.16</v>
      </c>
      <c r="N179" s="952"/>
      <c r="O179" s="1512">
        <f t="shared" si="32"/>
        <v>6.6513125999999989</v>
      </c>
      <c r="P179" s="1487"/>
      <c r="Q179" s="1470"/>
      <c r="R179" s="1516">
        <v>1.33</v>
      </c>
      <c r="S179" s="951">
        <f t="shared" si="36"/>
        <v>7.981312599999999</v>
      </c>
      <c r="T179" s="1487"/>
      <c r="U179" s="1470"/>
      <c r="V179" s="1557">
        <v>2.25</v>
      </c>
      <c r="W179" s="951">
        <f t="shared" si="37"/>
        <v>8.9013125999999989</v>
      </c>
      <c r="X179" s="1487"/>
      <c r="Y179" s="1470"/>
      <c r="Z179" s="1464">
        <f t="shared" si="33"/>
        <v>446.10011999999995</v>
      </c>
      <c r="AA179" s="978"/>
      <c r="AB179" s="928"/>
      <c r="AD179" s="1036"/>
    </row>
    <row r="180" spans="1:30" s="975" customFormat="1" ht="16.5" customHeight="1">
      <c r="A180" s="1517"/>
      <c r="B180" s="1029"/>
      <c r="C180" s="688">
        <v>222</v>
      </c>
      <c r="D180" s="971">
        <v>57</v>
      </c>
      <c r="E180" s="970">
        <v>1.5</v>
      </c>
      <c r="F180" s="969">
        <f t="shared" si="28"/>
        <v>2.0845799999999999</v>
      </c>
      <c r="G180" s="1488">
        <v>1</v>
      </c>
      <c r="H180" s="1472" t="str">
        <f t="shared" si="29"/>
        <v>571,5</v>
      </c>
      <c r="I180" s="1473">
        <v>2.8599999999999994</v>
      </c>
      <c r="J180" s="1472">
        <v>1.9</v>
      </c>
      <c r="K180" s="1472">
        <v>2.2999999999999998</v>
      </c>
      <c r="L180" s="1472">
        <f t="shared" si="30"/>
        <v>4.76</v>
      </c>
      <c r="M180" s="1472">
        <f t="shared" si="31"/>
        <v>5.1599999999999993</v>
      </c>
      <c r="N180" s="952"/>
      <c r="O180" s="1484">
        <f t="shared" si="32"/>
        <v>6.8999597999999986</v>
      </c>
      <c r="P180" s="1483">
        <f>((G180*(1-$P$2)+I180+J180+$P$3)*F180*$O$7)*$AB$11</f>
        <v>10.860661799999997</v>
      </c>
      <c r="Q180" s="1481">
        <f>((G180*(1-$Q$2)+I180+K180+$Q$3)*F180*$O$7)*$AB$11</f>
        <v>11.694493799999998</v>
      </c>
      <c r="R180" s="976">
        <v>1.4018400000000002</v>
      </c>
      <c r="S180" s="968">
        <f t="shared" si="36"/>
        <v>8.3017997999999995</v>
      </c>
      <c r="T180" s="1483">
        <f>P180+R180*$AB$11</f>
        <v>12.262501799999997</v>
      </c>
      <c r="U180" s="1482">
        <f>Q180+R180*$AB$11</f>
        <v>13.096333799999998</v>
      </c>
      <c r="V180" s="1558">
        <v>2.3641200000000002</v>
      </c>
      <c r="W180" s="968">
        <f t="shared" si="37"/>
        <v>9.2640797999999993</v>
      </c>
      <c r="X180" s="1483">
        <f>P180+V180*$AB$11</f>
        <v>13.224781799999997</v>
      </c>
      <c r="Y180" s="1482">
        <f>Q180+V180*$AB$11</f>
        <v>14.058613799999998</v>
      </c>
      <c r="Z180" s="1476">
        <f t="shared" si="33"/>
        <v>462.77675999999997</v>
      </c>
      <c r="AA180" s="978"/>
      <c r="AB180" s="928"/>
      <c r="AD180" s="1036"/>
    </row>
    <row r="181" spans="1:30" s="975" customFormat="1" ht="16.5" customHeight="1">
      <c r="A181" s="1517"/>
      <c r="B181" s="1029"/>
      <c r="C181" s="1172">
        <v>222</v>
      </c>
      <c r="D181" s="971">
        <v>57</v>
      </c>
      <c r="E181" s="970">
        <v>2</v>
      </c>
      <c r="F181" s="969">
        <f t="shared" si="28"/>
        <v>2.7544</v>
      </c>
      <c r="G181" s="1488">
        <v>1</v>
      </c>
      <c r="H181" s="1472" t="str">
        <f t="shared" si="29"/>
        <v>572</v>
      </c>
      <c r="I181" s="1473">
        <v>2.6499999999999995</v>
      </c>
      <c r="J181" s="1472">
        <v>2.0499999999999998</v>
      </c>
      <c r="K181" s="1472">
        <v>2.4500000000000002</v>
      </c>
      <c r="L181" s="1472">
        <f t="shared" si="30"/>
        <v>4.6999999999999993</v>
      </c>
      <c r="M181" s="1472">
        <f t="shared" si="31"/>
        <v>5.0999999999999996</v>
      </c>
      <c r="N181" s="952"/>
      <c r="O181" s="1484">
        <f t="shared" si="32"/>
        <v>8.5386399999999991</v>
      </c>
      <c r="P181" s="1483">
        <f>((G181*(1-$P$2)+I181+J181+$P$3)*F181*$O$7)*$AB$11</f>
        <v>14.185159999999998</v>
      </c>
      <c r="Q181" s="1481">
        <f>((G181*(1-$Q$2)+I181+K181+$Q$3)*F181*$O$7)*$AB$11</f>
        <v>15.286919999999999</v>
      </c>
      <c r="R181" s="976">
        <v>1.4612400000000001</v>
      </c>
      <c r="S181" s="968">
        <f t="shared" si="36"/>
        <v>9.9998799999999992</v>
      </c>
      <c r="T181" s="1483">
        <f>P181+R181*$AB$11</f>
        <v>15.646399999999998</v>
      </c>
      <c r="U181" s="1482">
        <f>Q181+R181*$AB$11</f>
        <v>16.748159999999999</v>
      </c>
      <c r="V181" s="1558">
        <v>2.3641200000000002</v>
      </c>
      <c r="W181" s="968">
        <f t="shared" si="37"/>
        <v>10.902759999999999</v>
      </c>
      <c r="X181" s="1483">
        <f>P181+V181*$AB$11</f>
        <v>16.54928</v>
      </c>
      <c r="Y181" s="1482">
        <f>Q181+V181*$AB$11</f>
        <v>17.651039999999998</v>
      </c>
      <c r="Z181" s="1476">
        <f t="shared" si="33"/>
        <v>611.47680000000003</v>
      </c>
      <c r="AA181" s="978"/>
      <c r="AB181" s="928"/>
      <c r="AD181" s="1036"/>
    </row>
    <row r="182" spans="1:30" s="975" customFormat="1" ht="16.5" customHeight="1" thickBot="1">
      <c r="A182" s="1517"/>
      <c r="B182" s="1029"/>
      <c r="C182" s="688">
        <v>222</v>
      </c>
      <c r="D182" s="971">
        <v>57</v>
      </c>
      <c r="E182" s="970">
        <v>3</v>
      </c>
      <c r="F182" s="969">
        <f t="shared" si="28"/>
        <v>4.0564799999999996</v>
      </c>
      <c r="G182" s="1488">
        <v>1</v>
      </c>
      <c r="H182" s="1472" t="str">
        <f t="shared" si="29"/>
        <v>573</v>
      </c>
      <c r="I182" s="1473">
        <v>2.6199999999999997</v>
      </c>
      <c r="J182" s="1472">
        <v>1.9</v>
      </c>
      <c r="K182" s="1472">
        <v>2.2999999999999998</v>
      </c>
      <c r="L182" s="1472">
        <f t="shared" si="30"/>
        <v>4.5199999999999996</v>
      </c>
      <c r="M182" s="1472">
        <f t="shared" si="31"/>
        <v>4.92</v>
      </c>
      <c r="N182" s="952"/>
      <c r="O182" s="1484">
        <f t="shared" si="32"/>
        <v>12.453393599999997</v>
      </c>
      <c r="P182" s="1483">
        <f>((G182*(1-$P$2)+I182+J182+$P$3)*F182*$O$7)*$AB$11</f>
        <v>20.160705599999993</v>
      </c>
      <c r="Q182" s="1481">
        <f>((G182*(1-$Q$2)+I182+K182+$Q$3)*F182*$O$7)*$AB$11</f>
        <v>21.783297599999994</v>
      </c>
      <c r="R182" s="1516">
        <v>1.7701200000000004</v>
      </c>
      <c r="S182" s="968">
        <f t="shared" si="36"/>
        <v>14.223513599999997</v>
      </c>
      <c r="T182" s="1483">
        <f>P182+R182*$AB$11</f>
        <v>21.930825599999991</v>
      </c>
      <c r="U182" s="1470">
        <f>Q182+R182*$AB$11</f>
        <v>23.553417599999996</v>
      </c>
      <c r="V182" s="1557">
        <v>3.4214400000000005</v>
      </c>
      <c r="W182" s="968">
        <f t="shared" si="37"/>
        <v>15.874833599999997</v>
      </c>
      <c r="X182" s="1483">
        <f>P182+V182*$AB$11</f>
        <v>23.582145599999993</v>
      </c>
      <c r="Y182" s="1470">
        <f>Q182+V182*$AB$11</f>
        <v>25.204737599999994</v>
      </c>
      <c r="Z182" s="1476">
        <f t="shared" si="33"/>
        <v>900.53855999999996</v>
      </c>
      <c r="AA182" s="978"/>
      <c r="AB182" s="928"/>
      <c r="AD182" s="1036"/>
    </row>
    <row r="183" spans="1:30" s="975" customFormat="1" ht="16.5" customHeight="1">
      <c r="A183" s="1642">
        <v>50</v>
      </c>
      <c r="B183" s="1642" t="s">
        <v>639</v>
      </c>
      <c r="C183" s="691">
        <v>222</v>
      </c>
      <c r="D183" s="991">
        <v>60.3</v>
      </c>
      <c r="E183" s="990">
        <v>1.2</v>
      </c>
      <c r="F183" s="989">
        <f t="shared" si="28"/>
        <v>1.7758367999999998</v>
      </c>
      <c r="G183" s="1488">
        <v>1</v>
      </c>
      <c r="H183" s="1472" t="str">
        <f t="shared" si="29"/>
        <v>60,31,2</v>
      </c>
      <c r="I183" s="1473">
        <v>2.7599999999999989</v>
      </c>
      <c r="J183" s="1472">
        <v>1.9</v>
      </c>
      <c r="K183" s="1472">
        <v>2.2999999999999998</v>
      </c>
      <c r="L183" s="1472">
        <f t="shared" si="30"/>
        <v>4.6599999999999984</v>
      </c>
      <c r="M183" s="1472">
        <f t="shared" si="31"/>
        <v>5.0599999999999987</v>
      </c>
      <c r="N183" s="952"/>
      <c r="O183" s="1503">
        <f t="shared" si="32"/>
        <v>5.700436127999998</v>
      </c>
      <c r="P183" s="1521"/>
      <c r="Q183" s="1502"/>
      <c r="R183" s="1523">
        <v>1.4850000000000003</v>
      </c>
      <c r="S183" s="988">
        <f t="shared" si="36"/>
        <v>7.1854361279999983</v>
      </c>
      <c r="T183" s="1521"/>
      <c r="U183" s="1502"/>
      <c r="V183" s="1551">
        <v>2.4948000000000006</v>
      </c>
      <c r="W183" s="988">
        <f t="shared" si="37"/>
        <v>8.1952361279999977</v>
      </c>
      <c r="X183" s="1521"/>
      <c r="Y183" s="1502"/>
      <c r="Z183" s="1500">
        <f t="shared" si="33"/>
        <v>394.23576959999997</v>
      </c>
      <c r="AA183" s="978"/>
      <c r="AB183" s="928"/>
      <c r="AD183" s="1036"/>
    </row>
    <row r="184" spans="1:30" s="975" customFormat="1" ht="16.5" customHeight="1">
      <c r="A184" s="1645"/>
      <c r="B184" s="1645"/>
      <c r="C184" s="688">
        <v>222</v>
      </c>
      <c r="D184" s="971">
        <v>60.3</v>
      </c>
      <c r="E184" s="970">
        <v>1.5</v>
      </c>
      <c r="F184" s="969">
        <f t="shared" si="28"/>
        <v>2.2085279999999998</v>
      </c>
      <c r="G184" s="1488">
        <v>1</v>
      </c>
      <c r="H184" s="1472" t="str">
        <f t="shared" si="29"/>
        <v>60,31,5</v>
      </c>
      <c r="I184" s="1473">
        <v>2.6599999999999993</v>
      </c>
      <c r="J184" s="1472">
        <v>1.9</v>
      </c>
      <c r="K184" s="1472">
        <v>2.2999999999999998</v>
      </c>
      <c r="L184" s="1472">
        <f t="shared" si="30"/>
        <v>4.5599999999999987</v>
      </c>
      <c r="M184" s="1472">
        <f t="shared" si="31"/>
        <v>4.9599999999999991</v>
      </c>
      <c r="N184" s="952"/>
      <c r="O184" s="1484">
        <f t="shared" si="32"/>
        <v>6.8685220799999982</v>
      </c>
      <c r="P184" s="1483">
        <f t="shared" ref="P184:P189" si="38">((G184*(1-$P$2)+I184+J184+$P$3)*F184*$O$7)*$AB$11</f>
        <v>11.064725279999999</v>
      </c>
      <c r="Q184" s="1481">
        <f>((G184*(1-$Q$2)+I184+K184+$Q$3)*F184*$O$7)*$AB$11</f>
        <v>11.948136479999997</v>
      </c>
      <c r="R184" s="976">
        <v>1.4850000000000003</v>
      </c>
      <c r="S184" s="968">
        <f t="shared" si="36"/>
        <v>8.3535220799999976</v>
      </c>
      <c r="T184" s="1483">
        <f>P184+R184*$AB$11</f>
        <v>12.549725280000001</v>
      </c>
      <c r="U184" s="1482">
        <f>Q184+R184*$AB$11</f>
        <v>13.433136479999998</v>
      </c>
      <c r="V184" s="1547">
        <v>2.4948000000000006</v>
      </c>
      <c r="W184" s="968">
        <f t="shared" si="37"/>
        <v>9.3633220799999997</v>
      </c>
      <c r="X184" s="1483">
        <f t="shared" ref="X184:X189" si="39">P184+V184*$AB$11</f>
        <v>13.559525279999999</v>
      </c>
      <c r="Y184" s="1482">
        <f>Q184+V184*$AB$11</f>
        <v>14.442936479999997</v>
      </c>
      <c r="Z184" s="1476">
        <f t="shared" si="33"/>
        <v>490.29321599999997</v>
      </c>
      <c r="AA184" s="978"/>
      <c r="AB184" s="928"/>
      <c r="AD184" s="1036"/>
    </row>
    <row r="185" spans="1:30" s="975" customFormat="1" ht="16.5" customHeight="1">
      <c r="A185" s="1645"/>
      <c r="B185" s="1645"/>
      <c r="C185" s="688">
        <v>222</v>
      </c>
      <c r="D185" s="971">
        <v>60.3</v>
      </c>
      <c r="E185" s="970">
        <v>1.6</v>
      </c>
      <c r="F185" s="969">
        <f t="shared" si="28"/>
        <v>2.3517568</v>
      </c>
      <c r="G185" s="1488">
        <v>1</v>
      </c>
      <c r="H185" s="1472" t="str">
        <f t="shared" si="29"/>
        <v>60,31,6</v>
      </c>
      <c r="I185" s="1473">
        <v>2.6989999999999994</v>
      </c>
      <c r="J185" s="1472">
        <v>1.9</v>
      </c>
      <c r="K185" s="1472">
        <v>2.2999999999999998</v>
      </c>
      <c r="L185" s="1472">
        <f t="shared" si="30"/>
        <v>4.5989999999999993</v>
      </c>
      <c r="M185" s="1472">
        <f t="shared" si="31"/>
        <v>4.9989999999999988</v>
      </c>
      <c r="N185" s="952"/>
      <c r="O185" s="1484">
        <f t="shared" si="32"/>
        <v>7.4056821631999981</v>
      </c>
      <c r="P185" s="1483">
        <f t="shared" si="38"/>
        <v>11.8740200832</v>
      </c>
      <c r="Q185" s="1482"/>
      <c r="R185" s="976">
        <v>1.4850000000000003</v>
      </c>
      <c r="S185" s="968">
        <f t="shared" si="36"/>
        <v>8.8906821631999975</v>
      </c>
      <c r="T185" s="1483"/>
      <c r="U185" s="1482"/>
      <c r="V185" s="1547">
        <v>2.4948000000000006</v>
      </c>
      <c r="W185" s="968">
        <f t="shared" si="37"/>
        <v>9.9004821631999995</v>
      </c>
      <c r="X185" s="1483">
        <f t="shared" si="39"/>
        <v>14.368820083199999</v>
      </c>
      <c r="Y185" s="1482"/>
      <c r="Z185" s="1476">
        <f t="shared" si="33"/>
        <v>522.09000960000003</v>
      </c>
      <c r="AA185" s="978"/>
      <c r="AB185" s="928"/>
      <c r="AD185" s="1036"/>
    </row>
    <row r="186" spans="1:30" s="975" customFormat="1" ht="16.5" customHeight="1">
      <c r="A186" s="1645"/>
      <c r="B186" s="1645"/>
      <c r="C186" s="688">
        <v>222</v>
      </c>
      <c r="D186" s="971">
        <v>60.3</v>
      </c>
      <c r="E186" s="970">
        <v>2</v>
      </c>
      <c r="F186" s="969">
        <f t="shared" si="28"/>
        <v>2.919664</v>
      </c>
      <c r="G186" s="1475">
        <v>1</v>
      </c>
      <c r="H186" s="1474" t="str">
        <f t="shared" si="29"/>
        <v>60,32</v>
      </c>
      <c r="I186" s="1473">
        <v>2.4289999999999994</v>
      </c>
      <c r="J186" s="1472">
        <v>2.0499999999999998</v>
      </c>
      <c r="K186" s="1472">
        <v>2.4500000000000002</v>
      </c>
      <c r="L186" s="1472">
        <f t="shared" si="30"/>
        <v>4.4789999999999992</v>
      </c>
      <c r="M186" s="1472">
        <f t="shared" si="31"/>
        <v>4.8789999999999996</v>
      </c>
      <c r="N186" s="952"/>
      <c r="O186" s="1484">
        <f t="shared" si="32"/>
        <v>8.4057126559999986</v>
      </c>
      <c r="P186" s="1483">
        <f t="shared" si="38"/>
        <v>14.391023855999999</v>
      </c>
      <c r="Q186" s="1481">
        <f>((G186*(1-$Q$2)+I186+K186+$Q$3)*F186*$O$7)*$AB$11</f>
        <v>15.558889455999999</v>
      </c>
      <c r="R186" s="976">
        <v>1.5444000000000002</v>
      </c>
      <c r="S186" s="968">
        <f t="shared" si="36"/>
        <v>9.9501126559999982</v>
      </c>
      <c r="T186" s="1483">
        <f>P186+R186*$AB$11</f>
        <v>15.935423855999998</v>
      </c>
      <c r="U186" s="1482">
        <f>Q186+R186*$AB$11</f>
        <v>17.103289455999999</v>
      </c>
      <c r="V186" s="1547">
        <v>2.4948000000000006</v>
      </c>
      <c r="W186" s="968">
        <f t="shared" si="37"/>
        <v>10.900512656</v>
      </c>
      <c r="X186" s="1483">
        <f t="shared" si="39"/>
        <v>16.885823855999998</v>
      </c>
      <c r="Y186" s="1482">
        <f>Q186+V186*$AB$11</f>
        <v>18.053689456000001</v>
      </c>
      <c r="Z186" s="1476">
        <f t="shared" si="33"/>
        <v>648.16540799999996</v>
      </c>
      <c r="AA186" s="978"/>
      <c r="AB186" s="928"/>
      <c r="AD186" s="1036"/>
    </row>
    <row r="187" spans="1:30" s="975" customFormat="1" ht="16.5" customHeight="1">
      <c r="A187" s="1645"/>
      <c r="B187" s="1645"/>
      <c r="C187" s="1172">
        <v>222</v>
      </c>
      <c r="D187" s="971">
        <v>60.3</v>
      </c>
      <c r="E187" s="970">
        <v>2.5</v>
      </c>
      <c r="F187" s="969">
        <f t="shared" si="28"/>
        <v>3.6182799999999999</v>
      </c>
      <c r="G187" s="1475">
        <v>1</v>
      </c>
      <c r="H187" s="1474" t="str">
        <f t="shared" si="29"/>
        <v>60,32,5</v>
      </c>
      <c r="I187" s="1473">
        <v>2.4279999999999995</v>
      </c>
      <c r="J187" s="1472">
        <v>1.9</v>
      </c>
      <c r="K187" s="1472">
        <v>2.2999999999999998</v>
      </c>
      <c r="L187" s="1472">
        <f t="shared" si="30"/>
        <v>4.3279999999999994</v>
      </c>
      <c r="M187" s="1472">
        <f t="shared" si="31"/>
        <v>4.7279999999999998</v>
      </c>
      <c r="N187" s="952"/>
      <c r="O187" s="1484">
        <f t="shared" si="32"/>
        <v>10.413409839999996</v>
      </c>
      <c r="P187" s="1483">
        <f t="shared" si="38"/>
        <v>17.288141839999994</v>
      </c>
      <c r="Q187" s="1481">
        <f>((G187*(1-$Q$2)+I187+K187+$Q$3)*F187*$O$7)*$AB$11</f>
        <v>18.735453839999995</v>
      </c>
      <c r="R187" s="976">
        <v>1.73448</v>
      </c>
      <c r="S187" s="968">
        <f t="shared" si="36"/>
        <v>12.147889839999996</v>
      </c>
      <c r="T187" s="1483">
        <f>P187+R187*$AB$11</f>
        <v>19.022621839999996</v>
      </c>
      <c r="U187" s="1482">
        <f>Q187+R187*$AB$11</f>
        <v>20.469933839999996</v>
      </c>
      <c r="V187" s="1547">
        <v>3.4570800000000004</v>
      </c>
      <c r="W187" s="968">
        <f t="shared" si="37"/>
        <v>13.870489839999998</v>
      </c>
      <c r="X187" s="1483">
        <f t="shared" si="39"/>
        <v>20.745221839999996</v>
      </c>
      <c r="Y187" s="1482">
        <f>Q187+V187*$AB$11</f>
        <v>22.192533839999996</v>
      </c>
      <c r="Z187" s="1476">
        <f t="shared" si="33"/>
        <v>803.25815999999998</v>
      </c>
      <c r="AA187" s="978"/>
      <c r="AB187" s="928"/>
      <c r="AD187" s="1036"/>
    </row>
    <row r="188" spans="1:30" s="975" customFormat="1" ht="16.5" customHeight="1">
      <c r="A188" s="1645"/>
      <c r="B188" s="1645"/>
      <c r="C188" s="688">
        <v>222</v>
      </c>
      <c r="D188" s="971">
        <v>60.3</v>
      </c>
      <c r="E188" s="970">
        <v>2.6</v>
      </c>
      <c r="F188" s="969">
        <f t="shared" si="28"/>
        <v>3.7565007999999995</v>
      </c>
      <c r="G188" s="1488">
        <v>1</v>
      </c>
      <c r="H188" s="1472" t="str">
        <f t="shared" si="29"/>
        <v>60,32,6</v>
      </c>
      <c r="I188" s="1473">
        <v>2.4059999999999997</v>
      </c>
      <c r="J188" s="1472">
        <v>1.9</v>
      </c>
      <c r="K188" s="1472">
        <v>2.2999999999999998</v>
      </c>
      <c r="L188" s="1472">
        <f t="shared" si="30"/>
        <v>4.3059999999999992</v>
      </c>
      <c r="M188" s="1472">
        <f t="shared" si="31"/>
        <v>4.7059999999999995</v>
      </c>
      <c r="N188" s="952"/>
      <c r="O188" s="1484">
        <f t="shared" si="32"/>
        <v>10.728566284799998</v>
      </c>
      <c r="P188" s="1483">
        <f t="shared" si="38"/>
        <v>17.865917804799999</v>
      </c>
      <c r="Q188" s="1482"/>
      <c r="R188" s="976">
        <v>1.73448</v>
      </c>
      <c r="S188" s="968">
        <f t="shared" si="36"/>
        <v>12.463046284799997</v>
      </c>
      <c r="T188" s="1483">
        <f>P188+R188*$AB$11</f>
        <v>19.6003978048</v>
      </c>
      <c r="U188" s="1482"/>
      <c r="V188" s="1547">
        <v>3.4570800000000004</v>
      </c>
      <c r="W188" s="968">
        <f t="shared" si="37"/>
        <v>14.185646284799997</v>
      </c>
      <c r="X188" s="1483">
        <f t="shared" si="39"/>
        <v>21.3229978048</v>
      </c>
      <c r="Y188" s="1482"/>
      <c r="Z188" s="1476">
        <f t="shared" si="33"/>
        <v>833.9431775999999</v>
      </c>
      <c r="AA188" s="978"/>
      <c r="AB188" s="928"/>
      <c r="AD188" s="1036"/>
    </row>
    <row r="189" spans="1:30" s="975" customFormat="1" ht="16.5" customHeight="1">
      <c r="A189" s="1645"/>
      <c r="B189" s="1645"/>
      <c r="C189" s="688">
        <v>222</v>
      </c>
      <c r="D189" s="971">
        <v>60.3</v>
      </c>
      <c r="E189" s="970">
        <v>3</v>
      </c>
      <c r="F189" s="969">
        <f t="shared" si="28"/>
        <v>4.3043759999999995</v>
      </c>
      <c r="G189" s="1475">
        <v>1</v>
      </c>
      <c r="H189" s="1474" t="str">
        <f t="shared" si="29"/>
        <v>60,33</v>
      </c>
      <c r="I189" s="1473">
        <v>2.3989999999999996</v>
      </c>
      <c r="J189" s="1472">
        <v>1.9</v>
      </c>
      <c r="K189" s="1472">
        <v>2.2999999999999998</v>
      </c>
      <c r="L189" s="1472">
        <f t="shared" si="30"/>
        <v>4.2989999999999995</v>
      </c>
      <c r="M189" s="1472">
        <f t="shared" si="31"/>
        <v>4.6989999999999998</v>
      </c>
      <c r="N189" s="952"/>
      <c r="O189" s="1484">
        <f t="shared" si="32"/>
        <v>12.263167223999996</v>
      </c>
      <c r="P189" s="1483">
        <f t="shared" si="38"/>
        <v>20.441481623999991</v>
      </c>
      <c r="Q189" s="1481">
        <f>((G189*(1-$Q$2)+I189+K189+$Q$3)*F189*$O$7)*$AB$11</f>
        <v>22.163232023999996</v>
      </c>
      <c r="R189" s="976">
        <v>1.8770400000000003</v>
      </c>
      <c r="S189" s="968">
        <f t="shared" si="36"/>
        <v>14.140207223999997</v>
      </c>
      <c r="T189" s="1483">
        <f>P189+R189*$AB$11</f>
        <v>22.318521623999992</v>
      </c>
      <c r="U189" s="1482">
        <f>Q189+R189*$AB$11</f>
        <v>24.040272023999997</v>
      </c>
      <c r="V189" s="1547">
        <v>3.6115200000000005</v>
      </c>
      <c r="W189" s="968">
        <f t="shared" si="37"/>
        <v>15.874687223999997</v>
      </c>
      <c r="X189" s="1483">
        <f t="shared" si="39"/>
        <v>24.05300162399999</v>
      </c>
      <c r="Y189" s="1482">
        <f>Q189+V189*$AB$11</f>
        <v>25.774752023999994</v>
      </c>
      <c r="Z189" s="1476">
        <f t="shared" si="33"/>
        <v>955.57147199999986</v>
      </c>
      <c r="AA189" s="978"/>
      <c r="AB189" s="928"/>
      <c r="AD189" s="1036"/>
    </row>
    <row r="190" spans="1:30" s="975" customFormat="1" ht="16.5" customHeight="1">
      <c r="A190" s="1645"/>
      <c r="B190" s="1645"/>
      <c r="C190" s="688">
        <v>222</v>
      </c>
      <c r="D190" s="971">
        <v>60.3</v>
      </c>
      <c r="E190" s="970">
        <v>3.2</v>
      </c>
      <c r="F190" s="969">
        <f t="shared" si="28"/>
        <v>4.5753088000000002</v>
      </c>
      <c r="G190" s="1488">
        <v>1</v>
      </c>
      <c r="H190" s="1472" t="str">
        <f t="shared" si="29"/>
        <v>60,33,2</v>
      </c>
      <c r="I190" s="1473">
        <v>2.4779999999999998</v>
      </c>
      <c r="J190" s="1472">
        <v>1.9</v>
      </c>
      <c r="K190" s="1472">
        <v>2.2999999999999998</v>
      </c>
      <c r="L190" s="1472">
        <f t="shared" si="30"/>
        <v>4.3780000000000001</v>
      </c>
      <c r="M190" s="1472">
        <f t="shared" si="31"/>
        <v>4.7779999999999996</v>
      </c>
      <c r="N190" s="952"/>
      <c r="O190" s="1484">
        <f t="shared" si="32"/>
        <v>13.3965041664</v>
      </c>
      <c r="P190" s="1483"/>
      <c r="Q190" s="1482"/>
      <c r="R190" s="976">
        <v>1.9602000000000002</v>
      </c>
      <c r="S190" s="968">
        <f t="shared" si="36"/>
        <v>15.3567041664</v>
      </c>
      <c r="T190" s="1483"/>
      <c r="U190" s="1482"/>
      <c r="V190" s="1547">
        <v>3.6115200000000005</v>
      </c>
      <c r="W190" s="968">
        <f t="shared" si="37"/>
        <v>17.008024166399998</v>
      </c>
      <c r="X190" s="1483"/>
      <c r="Y190" s="1482"/>
      <c r="Z190" s="1476">
        <f t="shared" si="33"/>
        <v>1015.7185536000001</v>
      </c>
      <c r="AA190" s="977"/>
      <c r="AB190" s="928"/>
      <c r="AD190" s="1036"/>
    </row>
    <row r="191" spans="1:30" s="975" customFormat="1" ht="16.5" customHeight="1">
      <c r="A191" s="1645"/>
      <c r="B191" s="1645"/>
      <c r="C191" s="688">
        <v>222</v>
      </c>
      <c r="D191" s="971">
        <v>60.3</v>
      </c>
      <c r="E191" s="970">
        <v>3.6</v>
      </c>
      <c r="F191" s="969">
        <f t="shared" si="28"/>
        <v>5.1111647999999992</v>
      </c>
      <c r="G191" s="1488">
        <v>1</v>
      </c>
      <c r="H191" s="1472" t="str">
        <f t="shared" si="29"/>
        <v>60,33,6</v>
      </c>
      <c r="I191" s="1473">
        <v>2.4399999999999995</v>
      </c>
      <c r="J191" s="1472">
        <v>1.9</v>
      </c>
      <c r="K191" s="1472">
        <v>2.2999999999999998</v>
      </c>
      <c r="L191" s="1472">
        <f t="shared" si="30"/>
        <v>4.34</v>
      </c>
      <c r="M191" s="1472">
        <f t="shared" si="31"/>
        <v>4.7399999999999993</v>
      </c>
      <c r="N191" s="952"/>
      <c r="O191" s="1484">
        <f t="shared" si="32"/>
        <v>14.771266271999997</v>
      </c>
      <c r="P191" s="1483"/>
      <c r="Q191" s="1482"/>
      <c r="R191" s="976">
        <v>2.0908800000000003</v>
      </c>
      <c r="S191" s="968">
        <f t="shared" si="36"/>
        <v>16.862146271999997</v>
      </c>
      <c r="T191" s="1483"/>
      <c r="U191" s="1482"/>
      <c r="V191" s="1547">
        <v>3.8610000000000007</v>
      </c>
      <c r="W191" s="968">
        <f t="shared" si="37"/>
        <v>18.632266271999995</v>
      </c>
      <c r="X191" s="1483"/>
      <c r="Y191" s="1482"/>
      <c r="Z191" s="1476">
        <f t="shared" si="33"/>
        <v>1134.6785855999999</v>
      </c>
      <c r="AA191" s="977"/>
      <c r="AB191" s="928"/>
      <c r="AD191" s="1036"/>
    </row>
    <row r="192" spans="1:30" s="975" customFormat="1" ht="16.5" customHeight="1">
      <c r="A192" s="1645"/>
      <c r="B192" s="1645"/>
      <c r="C192" s="688">
        <v>174</v>
      </c>
      <c r="D192" s="971">
        <v>60.3</v>
      </c>
      <c r="E192" s="970">
        <v>4</v>
      </c>
      <c r="F192" s="969">
        <f t="shared" si="28"/>
        <v>5.6390079999999996</v>
      </c>
      <c r="G192" s="1475">
        <v>1</v>
      </c>
      <c r="H192" s="1474" t="str">
        <f t="shared" si="29"/>
        <v>60,34</v>
      </c>
      <c r="I192" s="1473">
        <v>2.5669999999999997</v>
      </c>
      <c r="J192" s="1472">
        <v>1.9</v>
      </c>
      <c r="K192" s="1472">
        <v>2.2999999999999998</v>
      </c>
      <c r="L192" s="1472">
        <f t="shared" si="30"/>
        <v>4.4669999999999996</v>
      </c>
      <c r="M192" s="1472">
        <f t="shared" si="31"/>
        <v>4.8669999999999991</v>
      </c>
      <c r="N192" s="952"/>
      <c r="O192" s="1484">
        <f t="shared" si="32"/>
        <v>17.012887135999996</v>
      </c>
      <c r="P192" s="1483">
        <f t="shared" ref="P192:P200" si="40">((G192*(1-$P$2)+I192+J192+$P$3)*F192*$O$7)*$AB$11</f>
        <v>27.727002335999998</v>
      </c>
      <c r="Q192" s="1481"/>
      <c r="R192" s="976">
        <v>2.7205200000000005</v>
      </c>
      <c r="S192" s="968">
        <f t="shared" si="36"/>
        <v>19.733407135999997</v>
      </c>
      <c r="T192" s="1483">
        <f>P192+R192*$AB$11</f>
        <v>30.447522335999999</v>
      </c>
      <c r="U192" s="1482"/>
      <c r="V192" s="1547">
        <v>4.0986000000000011</v>
      </c>
      <c r="W192" s="968">
        <f t="shared" si="37"/>
        <v>21.111487135999997</v>
      </c>
      <c r="X192" s="1483">
        <f>P192+V192*$AB$11</f>
        <v>31.825602335999999</v>
      </c>
      <c r="Y192" s="1482"/>
      <c r="Z192" s="1476">
        <f t="shared" si="33"/>
        <v>981.18739199999993</v>
      </c>
      <c r="AA192" s="978"/>
      <c r="AB192" s="928"/>
      <c r="AD192" s="1036"/>
    </row>
    <row r="193" spans="1:30" s="975" customFormat="1" ht="16.5" customHeight="1" thickBot="1">
      <c r="A193" s="1646"/>
      <c r="B193" s="1646"/>
      <c r="C193" s="689">
        <v>114</v>
      </c>
      <c r="D193" s="960">
        <v>60.3</v>
      </c>
      <c r="E193" s="959">
        <v>5</v>
      </c>
      <c r="F193" s="958">
        <f t="shared" si="28"/>
        <v>6.9235600000000002</v>
      </c>
      <c r="G193" s="1488">
        <v>1</v>
      </c>
      <c r="H193" s="1472" t="str">
        <f t="shared" si="29"/>
        <v>60,35</v>
      </c>
      <c r="I193" s="1473">
        <v>2.6499999999999995</v>
      </c>
      <c r="J193" s="1472">
        <v>1.9</v>
      </c>
      <c r="K193" s="1472">
        <v>2.2999999999999998</v>
      </c>
      <c r="L193" s="1472">
        <f t="shared" si="30"/>
        <v>4.5499999999999989</v>
      </c>
      <c r="M193" s="1472">
        <f t="shared" si="31"/>
        <v>4.9499999999999993</v>
      </c>
      <c r="N193" s="952"/>
      <c r="O193" s="1512">
        <f t="shared" si="32"/>
        <v>21.463035999999999</v>
      </c>
      <c r="P193" s="1487">
        <f t="shared" si="40"/>
        <v>34.617800000000003</v>
      </c>
      <c r="Q193" s="1470"/>
      <c r="R193" s="1516">
        <v>2.7205200000000005</v>
      </c>
      <c r="S193" s="951">
        <f t="shared" si="36"/>
        <v>24.183555999999999</v>
      </c>
      <c r="T193" s="1487"/>
      <c r="U193" s="1470"/>
      <c r="V193" s="1544">
        <v>4.0986000000000011</v>
      </c>
      <c r="W193" s="951"/>
      <c r="X193" s="1487"/>
      <c r="Y193" s="1470"/>
      <c r="Z193" s="1464">
        <f t="shared" si="33"/>
        <v>789.28584000000001</v>
      </c>
      <c r="AA193" s="978"/>
      <c r="AB193" s="928"/>
      <c r="AD193" s="1036"/>
    </row>
    <row r="194" spans="1:30" s="975" customFormat="1" ht="16.5" customHeight="1">
      <c r="A194" s="1517"/>
      <c r="B194" s="1029"/>
      <c r="C194" s="688">
        <v>222</v>
      </c>
      <c r="D194" s="971">
        <v>63.5</v>
      </c>
      <c r="E194" s="970">
        <v>1.5</v>
      </c>
      <c r="F194" s="969">
        <f t="shared" si="28"/>
        <v>2.3287200000000001</v>
      </c>
      <c r="G194" s="1475">
        <v>1</v>
      </c>
      <c r="H194" s="1474" t="str">
        <f t="shared" si="29"/>
        <v>63,51,5</v>
      </c>
      <c r="I194" s="1473">
        <v>2.8099999999999992</v>
      </c>
      <c r="J194" s="1472">
        <v>1.9</v>
      </c>
      <c r="K194" s="1472">
        <v>2.2999999999999998</v>
      </c>
      <c r="L194" s="1472">
        <f t="shared" si="30"/>
        <v>4.7099999999999991</v>
      </c>
      <c r="M194" s="1472">
        <f t="shared" si="31"/>
        <v>5.1099999999999994</v>
      </c>
      <c r="N194" s="952"/>
      <c r="O194" s="1484">
        <f t="shared" si="32"/>
        <v>7.5916271999999978</v>
      </c>
      <c r="P194" s="1483">
        <f t="shared" si="40"/>
        <v>12.016195199999997</v>
      </c>
      <c r="Q194" s="1481">
        <f t="shared" ref="Q194:Q200" si="41">((G194*(1-$Q$2)+I194+K194+$Q$3)*F194*$O$7)*$AB$11</f>
        <v>12.947683199999998</v>
      </c>
      <c r="R194" s="976">
        <v>1.8651600000000004</v>
      </c>
      <c r="S194" s="968">
        <f t="shared" si="36"/>
        <v>9.4567871999999973</v>
      </c>
      <c r="T194" s="1483">
        <f t="shared" ref="T194:T200" si="42">P194+R194*$AB$11</f>
        <v>13.881355199999998</v>
      </c>
      <c r="U194" s="1482">
        <f t="shared" ref="U194:U200" si="43">Q194+R194*$AB$11</f>
        <v>14.8128432</v>
      </c>
      <c r="V194" s="1547">
        <v>3.27888</v>
      </c>
      <c r="W194" s="968">
        <f t="shared" ref="W194:W199" si="44">O194+V194*$AB$11</f>
        <v>10.870507199999999</v>
      </c>
      <c r="X194" s="1483">
        <f t="shared" ref="X194:X199" si="45">P194+V194*$AB$11</f>
        <v>15.295075199999996</v>
      </c>
      <c r="Y194" s="1482">
        <f t="shared" ref="Y194:Y200" si="46">Q194+V194*$AB$11</f>
        <v>16.226563199999998</v>
      </c>
      <c r="Z194" s="1476">
        <f t="shared" si="33"/>
        <v>516.97584000000006</v>
      </c>
      <c r="AA194" s="978"/>
      <c r="AB194" s="928"/>
      <c r="AD194" s="1036"/>
    </row>
    <row r="195" spans="1:30" s="975" customFormat="1" ht="16.5" customHeight="1">
      <c r="A195" s="1517"/>
      <c r="B195" s="1029"/>
      <c r="C195" s="688">
        <v>222</v>
      </c>
      <c r="D195" s="971">
        <v>63.5</v>
      </c>
      <c r="E195" s="970">
        <v>2</v>
      </c>
      <c r="F195" s="969">
        <f t="shared" si="28"/>
        <v>3.07992</v>
      </c>
      <c r="G195" s="1475">
        <v>1</v>
      </c>
      <c r="H195" s="1474" t="str">
        <f t="shared" si="29"/>
        <v>63,52</v>
      </c>
      <c r="I195" s="1473">
        <v>2.6989999999999994</v>
      </c>
      <c r="J195" s="1472">
        <v>2.0499999999999998</v>
      </c>
      <c r="K195" s="1472">
        <v>2.4500000000000002</v>
      </c>
      <c r="L195" s="1472">
        <f t="shared" si="30"/>
        <v>4.7489999999999988</v>
      </c>
      <c r="M195" s="1472">
        <f t="shared" si="31"/>
        <v>5.1489999999999991</v>
      </c>
      <c r="N195" s="952"/>
      <c r="O195" s="1484">
        <f t="shared" si="32"/>
        <v>9.6986680799999974</v>
      </c>
      <c r="P195" s="1483">
        <f t="shared" si="40"/>
        <v>16.012504079999996</v>
      </c>
      <c r="Q195" s="1481">
        <f t="shared" si="41"/>
        <v>17.244472079999998</v>
      </c>
      <c r="R195" s="976">
        <v>1.9483200000000003</v>
      </c>
      <c r="S195" s="968">
        <f t="shared" si="36"/>
        <v>11.646988079999998</v>
      </c>
      <c r="T195" s="1483">
        <f t="shared" si="42"/>
        <v>17.960824079999995</v>
      </c>
      <c r="U195" s="1482">
        <f t="shared" si="43"/>
        <v>19.192792079999997</v>
      </c>
      <c r="V195" s="1547">
        <v>3.27888</v>
      </c>
      <c r="W195" s="968">
        <f t="shared" si="44"/>
        <v>12.977548079999998</v>
      </c>
      <c r="X195" s="1483">
        <f t="shared" si="45"/>
        <v>19.291384079999997</v>
      </c>
      <c r="Y195" s="1482">
        <f t="shared" si="46"/>
        <v>20.523352079999999</v>
      </c>
      <c r="Z195" s="1476">
        <f t="shared" si="33"/>
        <v>683.74224000000004</v>
      </c>
      <c r="AA195" s="978"/>
      <c r="AB195" s="928"/>
      <c r="AD195" s="1036"/>
    </row>
    <row r="196" spans="1:30" s="975" customFormat="1" ht="16.5" customHeight="1" thickBot="1">
      <c r="A196" s="1517"/>
      <c r="B196" s="1029"/>
      <c r="C196" s="1172">
        <v>222</v>
      </c>
      <c r="D196" s="971">
        <v>63.5</v>
      </c>
      <c r="E196" s="970">
        <v>3</v>
      </c>
      <c r="F196" s="969">
        <f t="shared" si="28"/>
        <v>4.5447600000000001</v>
      </c>
      <c r="G196" s="1475">
        <v>1</v>
      </c>
      <c r="H196" s="1474" t="str">
        <f t="shared" si="29"/>
        <v>63,53</v>
      </c>
      <c r="I196" s="1473">
        <v>2.6689999999999996</v>
      </c>
      <c r="J196" s="1472">
        <v>1.9</v>
      </c>
      <c r="K196" s="1472">
        <v>2.2999999999999998</v>
      </c>
      <c r="L196" s="1472">
        <f t="shared" si="30"/>
        <v>4.5689999999999991</v>
      </c>
      <c r="M196" s="1472">
        <f t="shared" si="31"/>
        <v>4.9689999999999994</v>
      </c>
      <c r="N196" s="952"/>
      <c r="O196" s="1512">
        <f t="shared" si="32"/>
        <v>14.175106439999999</v>
      </c>
      <c r="P196" s="1487">
        <f t="shared" si="40"/>
        <v>22.810150440000001</v>
      </c>
      <c r="Q196" s="1469">
        <f t="shared" si="41"/>
        <v>24.62805444</v>
      </c>
      <c r="R196" s="1516">
        <v>2.3641200000000002</v>
      </c>
      <c r="S196" s="951">
        <f t="shared" si="36"/>
        <v>16.53922644</v>
      </c>
      <c r="T196" s="1487">
        <f t="shared" si="42"/>
        <v>25.174270440000001</v>
      </c>
      <c r="U196" s="1470">
        <f t="shared" si="43"/>
        <v>26.992174439999999</v>
      </c>
      <c r="V196" s="1544">
        <v>4.740120000000001</v>
      </c>
      <c r="W196" s="951">
        <f t="shared" si="44"/>
        <v>18.915226439999998</v>
      </c>
      <c r="X196" s="1487">
        <f t="shared" si="45"/>
        <v>27.550270440000002</v>
      </c>
      <c r="Y196" s="1470">
        <f t="shared" si="46"/>
        <v>29.368174440000001</v>
      </c>
      <c r="Z196" s="1464">
        <f t="shared" si="33"/>
        <v>1008.93672</v>
      </c>
      <c r="AA196" s="978"/>
      <c r="AB196" s="928"/>
      <c r="AD196" s="1036"/>
    </row>
    <row r="197" spans="1:30" s="975" customFormat="1" ht="16.5" customHeight="1">
      <c r="A197" s="1517"/>
      <c r="B197" s="1029"/>
      <c r="C197" s="691">
        <v>198</v>
      </c>
      <c r="D197" s="991">
        <v>70</v>
      </c>
      <c r="E197" s="990">
        <v>1.5</v>
      </c>
      <c r="F197" s="989">
        <f t="shared" si="28"/>
        <v>2.5728599999999999</v>
      </c>
      <c r="G197" s="1475">
        <v>1</v>
      </c>
      <c r="H197" s="1474" t="str">
        <f t="shared" si="29"/>
        <v>701,5</v>
      </c>
      <c r="I197" s="1473">
        <v>2.8599999999999994</v>
      </c>
      <c r="J197" s="1472">
        <v>1.9</v>
      </c>
      <c r="K197" s="1472">
        <v>2.2999999999999998</v>
      </c>
      <c r="L197" s="1472">
        <f t="shared" si="30"/>
        <v>4.76</v>
      </c>
      <c r="M197" s="1472">
        <f t="shared" si="31"/>
        <v>5.1599999999999993</v>
      </c>
      <c r="N197" s="952"/>
      <c r="O197" s="1484">
        <f t="shared" si="32"/>
        <v>8.5161665999999983</v>
      </c>
      <c r="P197" s="1483">
        <f t="shared" si="40"/>
        <v>13.404600599999997</v>
      </c>
      <c r="Q197" s="1481">
        <f t="shared" si="41"/>
        <v>14.433744599999999</v>
      </c>
      <c r="R197" s="976">
        <v>2.0552400000000004</v>
      </c>
      <c r="S197" s="968">
        <f t="shared" si="36"/>
        <v>10.5714066</v>
      </c>
      <c r="T197" s="1483">
        <f t="shared" si="42"/>
        <v>15.459840599999996</v>
      </c>
      <c r="U197" s="1482">
        <f t="shared" si="43"/>
        <v>16.488984599999998</v>
      </c>
      <c r="V197" s="1547">
        <v>3.6115200000000005</v>
      </c>
      <c r="W197" s="968">
        <f t="shared" si="44"/>
        <v>12.127686599999999</v>
      </c>
      <c r="X197" s="1483">
        <f t="shared" si="45"/>
        <v>17.016120599999997</v>
      </c>
      <c r="Y197" s="1482">
        <f t="shared" si="46"/>
        <v>18.045264599999999</v>
      </c>
      <c r="Z197" s="1476">
        <f t="shared" si="33"/>
        <v>509.42627999999996</v>
      </c>
      <c r="AA197" s="978"/>
      <c r="AB197" s="928"/>
      <c r="AD197" s="1036"/>
    </row>
    <row r="198" spans="1:30" s="975" customFormat="1" ht="16.5" customHeight="1">
      <c r="A198" s="1517"/>
      <c r="B198" s="1029"/>
      <c r="C198" s="688">
        <v>198</v>
      </c>
      <c r="D198" s="971">
        <v>70</v>
      </c>
      <c r="E198" s="970">
        <v>2</v>
      </c>
      <c r="F198" s="969">
        <f t="shared" si="28"/>
        <v>3.40544</v>
      </c>
      <c r="G198" s="1475">
        <v>1</v>
      </c>
      <c r="H198" s="1474" t="str">
        <f t="shared" si="29"/>
        <v>702</v>
      </c>
      <c r="I198" s="1473">
        <v>2.52</v>
      </c>
      <c r="J198" s="1472">
        <v>2.0499999999999998</v>
      </c>
      <c r="K198" s="1472">
        <v>2.4500000000000002</v>
      </c>
      <c r="L198" s="1472">
        <f t="shared" si="30"/>
        <v>4.57</v>
      </c>
      <c r="M198" s="1472">
        <f t="shared" si="31"/>
        <v>4.9700000000000006</v>
      </c>
      <c r="N198" s="952"/>
      <c r="O198" s="1484">
        <f t="shared" si="32"/>
        <v>10.1141568</v>
      </c>
      <c r="P198" s="1483">
        <f t="shared" si="40"/>
        <v>17.095308799999998</v>
      </c>
      <c r="Q198" s="1481">
        <f t="shared" si="41"/>
        <v>18.4574848</v>
      </c>
      <c r="R198" s="976">
        <v>2.1502800000000004</v>
      </c>
      <c r="S198" s="968">
        <f t="shared" si="36"/>
        <v>12.2644368</v>
      </c>
      <c r="T198" s="1483">
        <f t="shared" si="42"/>
        <v>19.2455888</v>
      </c>
      <c r="U198" s="1482">
        <f t="shared" si="43"/>
        <v>20.607764799999998</v>
      </c>
      <c r="V198" s="1547">
        <v>3.6115200000000005</v>
      </c>
      <c r="W198" s="968">
        <f t="shared" si="44"/>
        <v>13.7256768</v>
      </c>
      <c r="X198" s="1483">
        <f t="shared" si="45"/>
        <v>20.706828799999997</v>
      </c>
      <c r="Y198" s="1482">
        <f t="shared" si="46"/>
        <v>22.069004800000002</v>
      </c>
      <c r="Z198" s="1476">
        <f t="shared" si="33"/>
        <v>674.27711999999997</v>
      </c>
      <c r="AA198" s="978"/>
      <c r="AB198" s="928"/>
      <c r="AD198" s="1036"/>
    </row>
    <row r="199" spans="1:30" s="975" customFormat="1" ht="16.5" customHeight="1" thickBot="1">
      <c r="A199" s="1517"/>
      <c r="B199" s="1029"/>
      <c r="C199" s="689">
        <v>198</v>
      </c>
      <c r="D199" s="971">
        <v>70</v>
      </c>
      <c r="E199" s="970">
        <v>3</v>
      </c>
      <c r="F199" s="969">
        <f t="shared" si="28"/>
        <v>5.0330399999999997</v>
      </c>
      <c r="G199" s="1475">
        <v>1</v>
      </c>
      <c r="H199" s="1474" t="str">
        <f t="shared" si="29"/>
        <v>703</v>
      </c>
      <c r="I199" s="1473">
        <v>2.5759999999999996</v>
      </c>
      <c r="J199" s="1472">
        <v>1.9</v>
      </c>
      <c r="K199" s="1472">
        <v>2.2999999999999998</v>
      </c>
      <c r="L199" s="1472">
        <f t="shared" si="30"/>
        <v>4.4759999999999991</v>
      </c>
      <c r="M199" s="1472">
        <f t="shared" si="31"/>
        <v>4.8759999999999994</v>
      </c>
      <c r="N199" s="952"/>
      <c r="O199" s="1484">
        <f t="shared" si="32"/>
        <v>15.229979039999998</v>
      </c>
      <c r="P199" s="1487">
        <f t="shared" si="40"/>
        <v>24.792755039999999</v>
      </c>
      <c r="Q199" s="1469">
        <f t="shared" si="41"/>
        <v>26.805971039999996</v>
      </c>
      <c r="R199" s="1516">
        <v>2.6136000000000004</v>
      </c>
      <c r="S199" s="951">
        <f t="shared" si="36"/>
        <v>17.843579039999998</v>
      </c>
      <c r="T199" s="1487">
        <f t="shared" si="42"/>
        <v>27.406355040000001</v>
      </c>
      <c r="U199" s="1470">
        <f t="shared" si="43"/>
        <v>29.419571039999997</v>
      </c>
      <c r="V199" s="1544">
        <v>5.2272000000000007</v>
      </c>
      <c r="W199" s="951">
        <f t="shared" si="44"/>
        <v>20.45717904</v>
      </c>
      <c r="X199" s="1487">
        <f t="shared" si="45"/>
        <v>30.019955039999999</v>
      </c>
      <c r="Y199" s="1470">
        <f t="shared" si="46"/>
        <v>32.033171039999999</v>
      </c>
      <c r="Z199" s="1476">
        <f t="shared" si="33"/>
        <v>996.54191999999989</v>
      </c>
      <c r="AA199" s="977"/>
      <c r="AB199" s="928"/>
      <c r="AD199" s="1036"/>
    </row>
    <row r="200" spans="1:30" s="975" customFormat="1" ht="16.5" customHeight="1" thickBot="1">
      <c r="A200" s="1517"/>
      <c r="B200" s="1029"/>
      <c r="C200" s="1172">
        <v>198</v>
      </c>
      <c r="D200" s="1008">
        <v>73</v>
      </c>
      <c r="E200" s="1007">
        <v>1.5</v>
      </c>
      <c r="F200" s="1006">
        <f t="shared" si="28"/>
        <v>2.68554</v>
      </c>
      <c r="G200" s="1488">
        <v>1</v>
      </c>
      <c r="H200" s="1472" t="str">
        <f t="shared" si="29"/>
        <v>731,5</v>
      </c>
      <c r="I200" s="1473">
        <v>2.7749999999999995</v>
      </c>
      <c r="J200" s="1472">
        <v>1.9</v>
      </c>
      <c r="K200" s="1472">
        <v>2.2999999999999998</v>
      </c>
      <c r="L200" s="1472">
        <f t="shared" si="30"/>
        <v>4.6749999999999989</v>
      </c>
      <c r="M200" s="1472">
        <f t="shared" si="31"/>
        <v>5.0749999999999993</v>
      </c>
      <c r="N200" s="952"/>
      <c r="O200" s="1503">
        <f t="shared" si="32"/>
        <v>8.6608664999999991</v>
      </c>
      <c r="P200" s="1483">
        <f t="shared" si="40"/>
        <v>13.7633925</v>
      </c>
      <c r="Q200" s="1481">
        <f t="shared" si="41"/>
        <v>14.837608499999998</v>
      </c>
      <c r="R200" s="1516">
        <v>2.1502800000000004</v>
      </c>
      <c r="S200" s="951">
        <f t="shared" si="36"/>
        <v>10.8111465</v>
      </c>
      <c r="T200" s="1487">
        <f t="shared" si="42"/>
        <v>15.913672500000001</v>
      </c>
      <c r="U200" s="1482">
        <f t="shared" si="43"/>
        <v>16.987888499999997</v>
      </c>
      <c r="V200" s="1544">
        <v>3.7659600000000002</v>
      </c>
      <c r="W200" s="951"/>
      <c r="X200" s="1487"/>
      <c r="Y200" s="1482">
        <f t="shared" si="46"/>
        <v>18.603568499999998</v>
      </c>
      <c r="Z200" s="1489">
        <f t="shared" si="33"/>
        <v>531.73692000000005</v>
      </c>
      <c r="AA200" s="978"/>
      <c r="AB200" s="928"/>
      <c r="AD200" s="1036"/>
    </row>
    <row r="201" spans="1:30" s="975" customFormat="1" ht="16.5" customHeight="1">
      <c r="A201" s="1642">
        <v>65</v>
      </c>
      <c r="B201" s="1642" t="s">
        <v>640</v>
      </c>
      <c r="C201" s="917">
        <v>198</v>
      </c>
      <c r="D201" s="971">
        <v>76.099999999999994</v>
      </c>
      <c r="E201" s="970">
        <v>1.2</v>
      </c>
      <c r="F201" s="969">
        <f t="shared" si="28"/>
        <v>2.2505951999999994</v>
      </c>
      <c r="G201" s="1488">
        <v>1</v>
      </c>
      <c r="H201" s="1472" t="str">
        <f t="shared" si="29"/>
        <v>76,11,2</v>
      </c>
      <c r="I201" s="1473">
        <v>2.8159999999999994</v>
      </c>
      <c r="J201" s="1472">
        <v>1.9</v>
      </c>
      <c r="K201" s="1472">
        <v>2.2999999999999998</v>
      </c>
      <c r="L201" s="1472">
        <f t="shared" si="30"/>
        <v>4.7159999999999993</v>
      </c>
      <c r="M201" s="1472">
        <f t="shared" si="31"/>
        <v>5.1159999999999997</v>
      </c>
      <c r="N201" s="952"/>
      <c r="O201" s="1503">
        <f t="shared" si="32"/>
        <v>7.3504439231999958</v>
      </c>
      <c r="P201" s="1521"/>
      <c r="Q201" s="1502"/>
      <c r="R201" s="976">
        <v>2.24532</v>
      </c>
      <c r="S201" s="968">
        <f t="shared" si="36"/>
        <v>9.5957639231999963</v>
      </c>
      <c r="T201" s="1483"/>
      <c r="U201" s="1502"/>
      <c r="V201" s="1547">
        <v>3.9322800000000004</v>
      </c>
      <c r="W201" s="968"/>
      <c r="X201" s="1483"/>
      <c r="Y201" s="1502"/>
      <c r="Z201" s="1476">
        <f t="shared" si="33"/>
        <v>445.61784959999989</v>
      </c>
      <c r="AA201" s="978"/>
      <c r="AB201" s="928"/>
      <c r="AD201" s="1036"/>
    </row>
    <row r="202" spans="1:30" s="975" customFormat="1" ht="16.5" customHeight="1">
      <c r="A202" s="1645"/>
      <c r="B202" s="1645"/>
      <c r="C202" s="692">
        <v>198</v>
      </c>
      <c r="D202" s="971">
        <v>76.099999999999994</v>
      </c>
      <c r="E202" s="970">
        <v>1.5</v>
      </c>
      <c r="F202" s="969">
        <f t="shared" si="28"/>
        <v>2.8019759999999998</v>
      </c>
      <c r="G202" s="1475">
        <v>1</v>
      </c>
      <c r="H202" s="1474" t="str">
        <f t="shared" si="29"/>
        <v>76,11,5</v>
      </c>
      <c r="I202" s="1473">
        <v>2.6659999999999995</v>
      </c>
      <c r="J202" s="1472">
        <v>1.9</v>
      </c>
      <c r="K202" s="1472">
        <v>2.2999999999999998</v>
      </c>
      <c r="L202" s="1472">
        <f t="shared" si="30"/>
        <v>4.5659999999999989</v>
      </c>
      <c r="M202" s="1472">
        <f t="shared" si="31"/>
        <v>4.9659999999999993</v>
      </c>
      <c r="N202" s="952"/>
      <c r="O202" s="1484">
        <f t="shared" si="32"/>
        <v>8.7309572159999984</v>
      </c>
      <c r="P202" s="1483">
        <f>((G202*(1-$P$2)+I202+J202+$P$3)*F202*$O$7)*$AB$11</f>
        <v>14.054711615999999</v>
      </c>
      <c r="Q202" s="1481">
        <f>((G202*(1-$Q$2)+I202+K202+$Q$3)*F202*$O$7)*$AB$11</f>
        <v>15.175502015999998</v>
      </c>
      <c r="R202" s="976">
        <v>2.24532</v>
      </c>
      <c r="S202" s="968">
        <f t="shared" si="36"/>
        <v>10.976277215999998</v>
      </c>
      <c r="T202" s="1483">
        <f>P202+R202*$AB$11</f>
        <v>16.300031615999998</v>
      </c>
      <c r="U202" s="1482">
        <f>Q202+R202*$AB$11</f>
        <v>17.420822015999999</v>
      </c>
      <c r="V202" s="1547">
        <v>3.9322800000000004</v>
      </c>
      <c r="W202" s="968">
        <f>O202+V202*$AB$11</f>
        <v>12.663237215999999</v>
      </c>
      <c r="X202" s="1483">
        <f>P202+V202*$AB$11</f>
        <v>17.986991615999997</v>
      </c>
      <c r="Y202" s="1482">
        <f>Q202+V202*$AB$11</f>
        <v>19.107782015999998</v>
      </c>
      <c r="Z202" s="1476">
        <f t="shared" si="33"/>
        <v>554.791248</v>
      </c>
      <c r="AA202" s="978"/>
      <c r="AB202" s="928"/>
      <c r="AD202" s="1036"/>
    </row>
    <row r="203" spans="1:30" s="975" customFormat="1" ht="16.5" customHeight="1">
      <c r="A203" s="1645"/>
      <c r="B203" s="1645"/>
      <c r="C203" s="1171">
        <v>198</v>
      </c>
      <c r="D203" s="971">
        <v>76.099999999999994</v>
      </c>
      <c r="E203" s="970">
        <v>1.6</v>
      </c>
      <c r="F203" s="969">
        <f t="shared" si="28"/>
        <v>2.9847679999999999</v>
      </c>
      <c r="G203" s="1488">
        <v>1</v>
      </c>
      <c r="H203" s="1472" t="str">
        <f t="shared" si="29"/>
        <v>76,11,6</v>
      </c>
      <c r="I203" s="1473">
        <v>2.6659999999999995</v>
      </c>
      <c r="J203" s="1472">
        <v>1.9</v>
      </c>
      <c r="K203" s="1472">
        <v>2.2999999999999998</v>
      </c>
      <c r="L203" s="1472">
        <f t="shared" si="30"/>
        <v>4.5659999999999989</v>
      </c>
      <c r="M203" s="1472">
        <f t="shared" si="31"/>
        <v>4.9659999999999993</v>
      </c>
      <c r="N203" s="952"/>
      <c r="O203" s="1484">
        <f t="shared" si="32"/>
        <v>9.3005370879999987</v>
      </c>
      <c r="P203" s="1483"/>
      <c r="Q203" s="1482"/>
      <c r="R203" s="976">
        <v>2.24532</v>
      </c>
      <c r="S203" s="968">
        <f t="shared" si="36"/>
        <v>11.545857087999998</v>
      </c>
      <c r="T203" s="1483"/>
      <c r="U203" s="1482"/>
      <c r="V203" s="1547">
        <v>3.9322800000000004</v>
      </c>
      <c r="W203" s="968"/>
      <c r="X203" s="1483"/>
      <c r="Y203" s="1482"/>
      <c r="Z203" s="1555">
        <f t="shared" si="33"/>
        <v>590.98406399999999</v>
      </c>
      <c r="AA203" s="1556"/>
      <c r="AB203" s="928"/>
      <c r="AD203" s="1036"/>
    </row>
    <row r="204" spans="1:30" s="975" customFormat="1" ht="16.5" customHeight="1">
      <c r="A204" s="1645"/>
      <c r="B204" s="1645"/>
      <c r="C204" s="692">
        <v>198</v>
      </c>
      <c r="D204" s="971">
        <v>76.099999999999994</v>
      </c>
      <c r="E204" s="970">
        <v>2</v>
      </c>
      <c r="F204" s="969">
        <f t="shared" si="28"/>
        <v>3.7109279999999996</v>
      </c>
      <c r="G204" s="1475">
        <v>1</v>
      </c>
      <c r="H204" s="1474" t="str">
        <f t="shared" si="29"/>
        <v>76,12</v>
      </c>
      <c r="I204" s="1473">
        <v>2.42</v>
      </c>
      <c r="J204" s="1472">
        <v>2.0499999999999998</v>
      </c>
      <c r="K204" s="1472">
        <v>2.4500000000000002</v>
      </c>
      <c r="L204" s="1472">
        <f t="shared" si="30"/>
        <v>4.47</v>
      </c>
      <c r="M204" s="1472">
        <f t="shared" si="31"/>
        <v>4.87</v>
      </c>
      <c r="N204" s="952"/>
      <c r="O204" s="1484">
        <f t="shared" si="32"/>
        <v>10.650363359999998</v>
      </c>
      <c r="P204" s="1483">
        <f t="shared" ref="P204:P217" si="47">((G204*(1-$P$2)+I204+J204+$P$3)*F204*$O$7)*$AB$11</f>
        <v>18.257765759999998</v>
      </c>
      <c r="Q204" s="1481">
        <f>((G204*(1-$Q$2)+I204+K204+$Q$3)*F204*$O$7)*$AB$11</f>
        <v>19.74213696</v>
      </c>
      <c r="R204" s="976">
        <v>2.3403600000000004</v>
      </c>
      <c r="S204" s="968">
        <f t="shared" si="36"/>
        <v>12.990723359999999</v>
      </c>
      <c r="T204" s="1483">
        <f>P204+R204*$AB$11</f>
        <v>20.598125759999999</v>
      </c>
      <c r="U204" s="1482">
        <f>Q204+R204*$AB$11</f>
        <v>22.08249696</v>
      </c>
      <c r="V204" s="1547">
        <v>3.9322800000000004</v>
      </c>
      <c r="W204" s="968">
        <f>O204+V204*$AB$11</f>
        <v>14.582643359999999</v>
      </c>
      <c r="X204" s="1483">
        <f>P204+V204*$AB$11</f>
        <v>22.190045759999997</v>
      </c>
      <c r="Y204" s="1482">
        <f>Q204+V204*$AB$11</f>
        <v>23.674416960000002</v>
      </c>
      <c r="Z204" s="1555">
        <f t="shared" si="33"/>
        <v>734.76374399999986</v>
      </c>
      <c r="AA204" s="1554"/>
      <c r="AB204" s="928"/>
      <c r="AD204" s="1036"/>
    </row>
    <row r="205" spans="1:30" s="975" customFormat="1" ht="16.5" customHeight="1">
      <c r="A205" s="1645"/>
      <c r="B205" s="1645"/>
      <c r="C205" s="1171">
        <v>198</v>
      </c>
      <c r="D205" s="971">
        <v>76.099999999999994</v>
      </c>
      <c r="E205" s="970">
        <v>2.5</v>
      </c>
      <c r="F205" s="969">
        <f t="shared" ref="F205:F268" si="48">(D205-E205)*E205*0.02504</f>
        <v>4.6073599999999999</v>
      </c>
      <c r="G205" s="1475">
        <v>1</v>
      </c>
      <c r="H205" s="1474" t="str">
        <f t="shared" ref="H205:H232" si="49">CONCATENATE(D205,E205)</f>
        <v>76,12,5</v>
      </c>
      <c r="I205" s="1473">
        <v>2.4059999999999997</v>
      </c>
      <c r="J205" s="1472">
        <v>1.9</v>
      </c>
      <c r="K205" s="1472">
        <v>2.2999999999999998</v>
      </c>
      <c r="L205" s="1472">
        <f t="shared" ref="L205:L232" si="50">I205+J205</f>
        <v>4.3059999999999992</v>
      </c>
      <c r="M205" s="1472">
        <f t="shared" ref="M205:M232" si="51">I205+K205</f>
        <v>4.7059999999999995</v>
      </c>
      <c r="N205" s="952"/>
      <c r="O205" s="1484">
        <f t="shared" ref="O205:O232" si="52">((G205*(1-$O$2)+I205+$O$3)*F205*$O$7)*$AB$11</f>
        <v>13.15862016</v>
      </c>
      <c r="P205" s="1483">
        <f t="shared" si="47"/>
        <v>21.912604160000001</v>
      </c>
      <c r="Q205" s="1481">
        <f>((G205*(1-$Q$2)+I205+K205+$Q$3)*F205*$O$7)*$AB$11</f>
        <v>23.755548159999996</v>
      </c>
      <c r="R205" s="976">
        <v>2.6373600000000006</v>
      </c>
      <c r="S205" s="968">
        <f t="shared" si="36"/>
        <v>15.795980160000001</v>
      </c>
      <c r="T205" s="1483">
        <f>P205+R205*$AB$11</f>
        <v>24.549964160000002</v>
      </c>
      <c r="U205" s="1482">
        <f>Q205+R205*$AB$11</f>
        <v>26.392908159999998</v>
      </c>
      <c r="V205" s="1547">
        <v>5.441040000000001</v>
      </c>
      <c r="W205" s="968">
        <f>O205+V205*$AB$11</f>
        <v>18.599660159999999</v>
      </c>
      <c r="X205" s="1483">
        <f>P205+V205*$AB$11</f>
        <v>27.353644160000002</v>
      </c>
      <c r="Y205" s="1482">
        <f>Q205+V205*$AB$11</f>
        <v>29.196588159999997</v>
      </c>
      <c r="Z205" s="1476">
        <f t="shared" ref="Z205:Z268" si="53">F205*C205</f>
        <v>912.25728000000004</v>
      </c>
      <c r="AA205" s="978"/>
      <c r="AB205" s="928"/>
      <c r="AD205" s="1036"/>
    </row>
    <row r="206" spans="1:30" s="975" customFormat="1" ht="16.5" customHeight="1">
      <c r="A206" s="1645"/>
      <c r="B206" s="1645"/>
      <c r="C206" s="1171">
        <v>198</v>
      </c>
      <c r="D206" s="971">
        <v>76.099999999999994</v>
      </c>
      <c r="E206" s="970">
        <v>2.6</v>
      </c>
      <c r="F206" s="969">
        <f t="shared" si="48"/>
        <v>4.7851439999999998</v>
      </c>
      <c r="G206" s="1488">
        <v>1</v>
      </c>
      <c r="H206" s="1472" t="str">
        <f t="shared" si="49"/>
        <v>76,12,6</v>
      </c>
      <c r="I206" s="1473">
        <v>2.3789999999999996</v>
      </c>
      <c r="J206" s="1472">
        <v>1.9</v>
      </c>
      <c r="K206" s="1472">
        <v>2.2999999999999998</v>
      </c>
      <c r="L206" s="1472">
        <f t="shared" si="50"/>
        <v>4.2789999999999999</v>
      </c>
      <c r="M206" s="1472">
        <f t="shared" si="51"/>
        <v>4.6789999999999994</v>
      </c>
      <c r="N206" s="952"/>
      <c r="O206" s="1484">
        <f t="shared" si="52"/>
        <v>13.537172375999999</v>
      </c>
      <c r="P206" s="1483">
        <f t="shared" si="47"/>
        <v>22.628945975999997</v>
      </c>
      <c r="Q206" s="1482"/>
      <c r="R206" s="976">
        <v>2.6373600000000006</v>
      </c>
      <c r="S206" s="968">
        <f t="shared" si="36"/>
        <v>16.174532375999998</v>
      </c>
      <c r="T206" s="1483"/>
      <c r="U206" s="1482"/>
      <c r="V206" s="1547">
        <v>5.441040000000001</v>
      </c>
      <c r="W206" s="968"/>
      <c r="X206" s="1483"/>
      <c r="Y206" s="1482"/>
      <c r="Z206" s="1476">
        <f t="shared" si="53"/>
        <v>947.45851199999993</v>
      </c>
      <c r="AA206" s="978"/>
      <c r="AB206" s="928"/>
      <c r="AD206" s="1036"/>
    </row>
    <row r="207" spans="1:30" s="975" customFormat="1" ht="16.5" customHeight="1">
      <c r="A207" s="1645"/>
      <c r="B207" s="1645"/>
      <c r="C207" s="692">
        <v>198</v>
      </c>
      <c r="D207" s="971">
        <v>76.099999999999994</v>
      </c>
      <c r="E207" s="970">
        <v>3</v>
      </c>
      <c r="F207" s="969">
        <f t="shared" si="48"/>
        <v>5.4912719999999995</v>
      </c>
      <c r="G207" s="1475">
        <v>1</v>
      </c>
      <c r="H207" s="1474" t="str">
        <f t="shared" si="49"/>
        <v>76,13</v>
      </c>
      <c r="I207" s="1473">
        <v>2.3659999999999997</v>
      </c>
      <c r="J207" s="1472">
        <v>1.9</v>
      </c>
      <c r="K207" s="1472">
        <v>2.2999999999999998</v>
      </c>
      <c r="L207" s="1472">
        <f t="shared" si="50"/>
        <v>4.266</v>
      </c>
      <c r="M207" s="1472">
        <f t="shared" si="51"/>
        <v>4.6659999999999995</v>
      </c>
      <c r="N207" s="952"/>
      <c r="O207" s="1484">
        <f t="shared" si="52"/>
        <v>15.463421951999997</v>
      </c>
      <c r="P207" s="1483">
        <f t="shared" si="47"/>
        <v>25.896838751999994</v>
      </c>
      <c r="Q207" s="1481">
        <f t="shared" ref="Q207:Q217" si="54">((G207*(1-$Q$2)+I207+K207+$Q$3)*F207*$O$7)*$AB$11</f>
        <v>28.093347551999994</v>
      </c>
      <c r="R207" s="976">
        <v>2.8393200000000007</v>
      </c>
      <c r="S207" s="968">
        <f t="shared" ref="S207:S217" si="55">O207+R207*$AB$11</f>
        <v>18.302741951999998</v>
      </c>
      <c r="T207" s="1483">
        <f t="shared" ref="T207:T213" si="56">P207+R207*$AB$11</f>
        <v>28.736158751999994</v>
      </c>
      <c r="U207" s="1482">
        <f t="shared" ref="U207:U213" si="57">Q207+R207*$AB$11</f>
        <v>30.932667551999995</v>
      </c>
      <c r="V207" s="1547">
        <v>5.6786400000000015</v>
      </c>
      <c r="W207" s="968">
        <f t="shared" ref="W207:W215" si="58">O207+V207*$AB$11</f>
        <v>21.142061951999999</v>
      </c>
      <c r="X207" s="1483">
        <f t="shared" ref="X207:X215" si="59">P207+V207*$AB$11</f>
        <v>31.575478751999995</v>
      </c>
      <c r="Y207" s="1482">
        <f t="shared" ref="Y207:Y217" si="60">Q207+V207*$AB$11</f>
        <v>33.771987551999999</v>
      </c>
      <c r="Z207" s="1476">
        <f t="shared" si="53"/>
        <v>1087.2718559999998</v>
      </c>
      <c r="AA207" s="978"/>
      <c r="AB207" s="928"/>
      <c r="AD207" s="1036"/>
    </row>
    <row r="208" spans="1:30" s="975" customFormat="1" ht="16.5" customHeight="1">
      <c r="A208" s="1645"/>
      <c r="B208" s="1645"/>
      <c r="C208" s="692">
        <v>198</v>
      </c>
      <c r="D208" s="971">
        <v>76.099999999999994</v>
      </c>
      <c r="E208" s="970">
        <v>3.6</v>
      </c>
      <c r="F208" s="969">
        <f t="shared" si="48"/>
        <v>6.5354400000000004</v>
      </c>
      <c r="G208" s="1475">
        <v>1</v>
      </c>
      <c r="H208" s="1474" t="str">
        <f t="shared" si="49"/>
        <v>76,13,6</v>
      </c>
      <c r="I208" s="1473">
        <v>2.3789999999999996</v>
      </c>
      <c r="J208" s="1472">
        <v>1.9</v>
      </c>
      <c r="K208" s="1472">
        <v>2.2999999999999998</v>
      </c>
      <c r="L208" s="1472">
        <f t="shared" si="50"/>
        <v>4.2789999999999999</v>
      </c>
      <c r="M208" s="1472">
        <f t="shared" si="51"/>
        <v>4.6789999999999994</v>
      </c>
      <c r="N208" s="952"/>
      <c r="O208" s="1484">
        <f t="shared" si="52"/>
        <v>18.488759760000001</v>
      </c>
      <c r="P208" s="1483">
        <f t="shared" si="47"/>
        <v>30.906095759999996</v>
      </c>
      <c r="Q208" s="1481">
        <f t="shared" si="54"/>
        <v>33.52027176</v>
      </c>
      <c r="R208" s="976">
        <v>3.1719600000000003</v>
      </c>
      <c r="S208" s="968">
        <f t="shared" si="55"/>
        <v>21.660719759999999</v>
      </c>
      <c r="T208" s="1483">
        <f t="shared" si="56"/>
        <v>34.078055759999998</v>
      </c>
      <c r="U208" s="1482">
        <f t="shared" si="57"/>
        <v>36.692231759999999</v>
      </c>
      <c r="V208" s="1547">
        <v>6.0588000000000006</v>
      </c>
      <c r="W208" s="968">
        <f t="shared" si="58"/>
        <v>24.547559760000002</v>
      </c>
      <c r="X208" s="1483">
        <f t="shared" si="59"/>
        <v>36.964895759999997</v>
      </c>
      <c r="Y208" s="1482">
        <f t="shared" si="60"/>
        <v>39.579071759999998</v>
      </c>
      <c r="Z208" s="1476">
        <f t="shared" si="53"/>
        <v>1294.01712</v>
      </c>
      <c r="AA208" s="978"/>
      <c r="AB208" s="928"/>
      <c r="AD208" s="1036"/>
    </row>
    <row r="209" spans="1:30" s="975" customFormat="1" ht="16.5" customHeight="1">
      <c r="A209" s="1645"/>
      <c r="B209" s="1645"/>
      <c r="C209" s="688">
        <v>144</v>
      </c>
      <c r="D209" s="971">
        <v>76.099999999999994</v>
      </c>
      <c r="E209" s="970">
        <v>4</v>
      </c>
      <c r="F209" s="969">
        <f t="shared" si="48"/>
        <v>7.2215359999999995</v>
      </c>
      <c r="G209" s="1475">
        <v>1</v>
      </c>
      <c r="H209" s="1474" t="str">
        <f t="shared" si="49"/>
        <v>76,14</v>
      </c>
      <c r="I209" s="1473">
        <v>2.4289999999999998</v>
      </c>
      <c r="J209" s="1472">
        <v>1.9</v>
      </c>
      <c r="K209" s="1472">
        <v>2.2999999999999998</v>
      </c>
      <c r="L209" s="1472">
        <f t="shared" si="50"/>
        <v>4.3289999999999997</v>
      </c>
      <c r="M209" s="1472">
        <f t="shared" si="51"/>
        <v>4.7289999999999992</v>
      </c>
      <c r="N209" s="952"/>
      <c r="O209" s="1484">
        <f t="shared" si="52"/>
        <v>20.790802143999997</v>
      </c>
      <c r="P209" s="1483">
        <f t="shared" si="47"/>
        <v>34.511720543999999</v>
      </c>
      <c r="Q209" s="1481">
        <f t="shared" si="54"/>
        <v>37.400334943999994</v>
      </c>
      <c r="R209" s="976">
        <v>4.1104800000000008</v>
      </c>
      <c r="S209" s="968">
        <f t="shared" si="55"/>
        <v>24.901282144</v>
      </c>
      <c r="T209" s="1483">
        <f t="shared" si="56"/>
        <v>38.622200544000002</v>
      </c>
      <c r="U209" s="1482">
        <f t="shared" si="57"/>
        <v>41.510814943999996</v>
      </c>
      <c r="V209" s="1547">
        <v>6.4389600000000007</v>
      </c>
      <c r="W209" s="968">
        <f t="shared" si="58"/>
        <v>27.229762143999999</v>
      </c>
      <c r="X209" s="1483">
        <f t="shared" si="59"/>
        <v>40.950680544000001</v>
      </c>
      <c r="Y209" s="1482">
        <f t="shared" si="60"/>
        <v>43.839294943999995</v>
      </c>
      <c r="Z209" s="1476">
        <f t="shared" si="53"/>
        <v>1039.9011839999998</v>
      </c>
      <c r="AA209" s="977"/>
      <c r="AB209" s="928"/>
      <c r="AD209" s="1036"/>
    </row>
    <row r="210" spans="1:30" s="975" customFormat="1" ht="16.5" customHeight="1" thickBot="1">
      <c r="A210" s="1646"/>
      <c r="B210" s="1646"/>
      <c r="C210" s="918">
        <v>96</v>
      </c>
      <c r="D210" s="960">
        <v>76.099999999999994</v>
      </c>
      <c r="E210" s="959">
        <v>5</v>
      </c>
      <c r="F210" s="958">
        <f t="shared" si="48"/>
        <v>8.9017199999999992</v>
      </c>
      <c r="G210" s="1475">
        <v>1</v>
      </c>
      <c r="H210" s="1474" t="str">
        <f t="shared" si="49"/>
        <v>76,15</v>
      </c>
      <c r="I210" s="1473">
        <v>2.57</v>
      </c>
      <c r="J210" s="1472">
        <v>1.9</v>
      </c>
      <c r="K210" s="1472">
        <v>2.2999999999999998</v>
      </c>
      <c r="L210" s="1472">
        <f t="shared" si="50"/>
        <v>4.47</v>
      </c>
      <c r="M210" s="1472">
        <f t="shared" si="51"/>
        <v>4.8699999999999992</v>
      </c>
      <c r="N210" s="952"/>
      <c r="O210" s="1512">
        <f t="shared" si="52"/>
        <v>26.883194399999994</v>
      </c>
      <c r="P210" s="1487">
        <f t="shared" si="47"/>
        <v>43.796462399999996</v>
      </c>
      <c r="Q210" s="1469">
        <f t="shared" si="54"/>
        <v>47.357150399999988</v>
      </c>
      <c r="R210" s="976">
        <v>7</v>
      </c>
      <c r="S210" s="968">
        <f t="shared" si="55"/>
        <v>33.883194399999994</v>
      </c>
      <c r="T210" s="1483">
        <f t="shared" si="56"/>
        <v>50.796462399999996</v>
      </c>
      <c r="U210" s="1482">
        <f t="shared" si="57"/>
        <v>54.357150399999988</v>
      </c>
      <c r="V210" s="1547">
        <v>7.52</v>
      </c>
      <c r="W210" s="968">
        <f t="shared" si="58"/>
        <v>34.40319439999999</v>
      </c>
      <c r="X210" s="1483">
        <f t="shared" si="59"/>
        <v>51.316462399999992</v>
      </c>
      <c r="Y210" s="1482">
        <f t="shared" si="60"/>
        <v>54.877150399999991</v>
      </c>
      <c r="Z210" s="1476">
        <f t="shared" si="53"/>
        <v>854.56511999999998</v>
      </c>
      <c r="AA210" s="977"/>
      <c r="AB210" s="928"/>
      <c r="AD210" s="1036"/>
    </row>
    <row r="211" spans="1:30" s="975" customFormat="1" ht="16.5" customHeight="1">
      <c r="A211" s="1517"/>
      <c r="B211" s="1029"/>
      <c r="C211" s="688">
        <v>198</v>
      </c>
      <c r="D211" s="971">
        <v>80</v>
      </c>
      <c r="E211" s="970">
        <v>1.5</v>
      </c>
      <c r="F211" s="969">
        <f t="shared" si="48"/>
        <v>2.9484599999999999</v>
      </c>
      <c r="G211" s="1475">
        <v>1</v>
      </c>
      <c r="H211" s="1474" t="str">
        <f t="shared" si="49"/>
        <v>801,5</v>
      </c>
      <c r="I211" s="1473">
        <v>2.7489999999999992</v>
      </c>
      <c r="J211" s="1472">
        <v>1.9</v>
      </c>
      <c r="K211" s="1472">
        <v>2.2999999999999998</v>
      </c>
      <c r="L211" s="1472">
        <f t="shared" si="50"/>
        <v>4.6489999999999991</v>
      </c>
      <c r="M211" s="1472">
        <f t="shared" si="51"/>
        <v>5.0489999999999995</v>
      </c>
      <c r="N211" s="952"/>
      <c r="O211" s="1484">
        <f t="shared" si="52"/>
        <v>9.4321235399999956</v>
      </c>
      <c r="P211" s="1483">
        <f t="shared" si="47"/>
        <v>15.034197539999994</v>
      </c>
      <c r="Q211" s="1481">
        <f t="shared" si="54"/>
        <v>16.213581539999996</v>
      </c>
      <c r="R211" s="1523">
        <v>2.3522400000000006</v>
      </c>
      <c r="S211" s="988">
        <f t="shared" si="55"/>
        <v>11.784363539999996</v>
      </c>
      <c r="T211" s="1521">
        <f t="shared" si="56"/>
        <v>17.386437539999996</v>
      </c>
      <c r="U211" s="1502">
        <f t="shared" si="57"/>
        <v>18.565821539999998</v>
      </c>
      <c r="V211" s="1551">
        <v>4.134240000000001</v>
      </c>
      <c r="W211" s="988">
        <f t="shared" si="58"/>
        <v>13.566363539999998</v>
      </c>
      <c r="X211" s="1521">
        <f t="shared" si="59"/>
        <v>19.168437539999996</v>
      </c>
      <c r="Y211" s="1502">
        <f t="shared" si="60"/>
        <v>20.347821539999998</v>
      </c>
      <c r="Z211" s="1500">
        <f t="shared" si="53"/>
        <v>583.79507999999998</v>
      </c>
      <c r="AA211" s="978"/>
      <c r="AB211" s="928"/>
      <c r="AD211" s="1036"/>
    </row>
    <row r="212" spans="1:30" s="975" customFormat="1" ht="16.5" customHeight="1">
      <c r="A212" s="1517"/>
      <c r="B212" s="1029"/>
      <c r="C212" s="688">
        <v>198</v>
      </c>
      <c r="D212" s="971">
        <v>80</v>
      </c>
      <c r="E212" s="970">
        <v>2</v>
      </c>
      <c r="F212" s="969">
        <f t="shared" si="48"/>
        <v>3.9062399999999999</v>
      </c>
      <c r="G212" s="1475">
        <v>1</v>
      </c>
      <c r="H212" s="1474" t="str">
        <f t="shared" si="49"/>
        <v>802</v>
      </c>
      <c r="I212" s="1473">
        <v>2.4399999999999995</v>
      </c>
      <c r="J212" s="1472">
        <v>2.0499999999999998</v>
      </c>
      <c r="K212" s="1472">
        <v>2.4500000000000002</v>
      </c>
      <c r="L212" s="1472">
        <f t="shared" si="50"/>
        <v>4.4899999999999993</v>
      </c>
      <c r="M212" s="1472">
        <f t="shared" si="51"/>
        <v>4.8899999999999997</v>
      </c>
      <c r="N212" s="952"/>
      <c r="O212" s="1484">
        <f t="shared" si="52"/>
        <v>11.289033599999998</v>
      </c>
      <c r="P212" s="1483">
        <f t="shared" si="47"/>
        <v>19.296825599999998</v>
      </c>
      <c r="Q212" s="1481">
        <f t="shared" si="54"/>
        <v>20.859321599999998</v>
      </c>
      <c r="R212" s="976">
        <v>2.4591599999999998</v>
      </c>
      <c r="S212" s="968">
        <f t="shared" si="55"/>
        <v>13.748193599999997</v>
      </c>
      <c r="T212" s="1483">
        <f t="shared" si="56"/>
        <v>21.755985599999999</v>
      </c>
      <c r="U212" s="1482">
        <f t="shared" si="57"/>
        <v>23.318481599999998</v>
      </c>
      <c r="V212" s="1547">
        <v>4.134240000000001</v>
      </c>
      <c r="W212" s="968">
        <f t="shared" si="58"/>
        <v>15.423273599999998</v>
      </c>
      <c r="X212" s="1483">
        <f t="shared" si="59"/>
        <v>23.4310656</v>
      </c>
      <c r="Y212" s="1482">
        <f t="shared" si="60"/>
        <v>24.9935616</v>
      </c>
      <c r="Z212" s="1476">
        <f t="shared" si="53"/>
        <v>773.43552</v>
      </c>
      <c r="AA212" s="978"/>
      <c r="AB212" s="928"/>
      <c r="AD212" s="1036"/>
    </row>
    <row r="213" spans="1:30" s="975" customFormat="1" ht="16.5" customHeight="1">
      <c r="A213" s="1517"/>
      <c r="B213" s="1029"/>
      <c r="C213" s="688">
        <v>144</v>
      </c>
      <c r="D213" s="971">
        <v>80</v>
      </c>
      <c r="E213" s="970">
        <v>3</v>
      </c>
      <c r="F213" s="969">
        <f t="shared" si="48"/>
        <v>5.7842399999999996</v>
      </c>
      <c r="G213" s="1475">
        <v>1</v>
      </c>
      <c r="H213" s="1474" t="str">
        <f t="shared" si="49"/>
        <v>803</v>
      </c>
      <c r="I213" s="1473">
        <v>2.4489999999999994</v>
      </c>
      <c r="J213" s="1472">
        <v>1.9</v>
      </c>
      <c r="K213" s="1472">
        <v>2.2999999999999998</v>
      </c>
      <c r="L213" s="1472">
        <f t="shared" si="50"/>
        <v>4.3489999999999993</v>
      </c>
      <c r="M213" s="1472">
        <f t="shared" si="51"/>
        <v>4.7489999999999988</v>
      </c>
      <c r="N213" s="952"/>
      <c r="O213" s="1484">
        <f t="shared" si="52"/>
        <v>16.768511759999996</v>
      </c>
      <c r="P213" s="1483">
        <f t="shared" si="47"/>
        <v>27.758567759999995</v>
      </c>
      <c r="Q213" s="1481">
        <f t="shared" si="54"/>
        <v>30.072263759999991</v>
      </c>
      <c r="R213" s="976">
        <v>2.9818800000000003</v>
      </c>
      <c r="S213" s="968">
        <f t="shared" si="55"/>
        <v>19.750391759999996</v>
      </c>
      <c r="T213" s="1483">
        <f t="shared" si="56"/>
        <v>30.740447759999995</v>
      </c>
      <c r="U213" s="1482">
        <f t="shared" si="57"/>
        <v>33.054143759999988</v>
      </c>
      <c r="V213" s="1547">
        <v>5.9756400000000012</v>
      </c>
      <c r="W213" s="968">
        <f t="shared" si="58"/>
        <v>22.744151759999998</v>
      </c>
      <c r="X213" s="1483">
        <f t="shared" si="59"/>
        <v>33.734207759999997</v>
      </c>
      <c r="Y213" s="1482">
        <f t="shared" si="60"/>
        <v>36.04790375999999</v>
      </c>
      <c r="Z213" s="1476">
        <f t="shared" si="53"/>
        <v>832.9305599999999</v>
      </c>
      <c r="AA213" s="978"/>
      <c r="AB213" s="928"/>
      <c r="AD213" s="1036"/>
    </row>
    <row r="214" spans="1:30" ht="16.5" thickBot="1">
      <c r="A214" s="1517"/>
      <c r="B214" s="1029"/>
      <c r="C214" s="689">
        <v>144</v>
      </c>
      <c r="D214" s="960">
        <v>80</v>
      </c>
      <c r="E214" s="959">
        <v>4</v>
      </c>
      <c r="F214" s="958">
        <f t="shared" si="48"/>
        <v>7.6121600000000003</v>
      </c>
      <c r="G214" s="1475">
        <v>1</v>
      </c>
      <c r="H214" s="1474" t="str">
        <f t="shared" si="49"/>
        <v>804</v>
      </c>
      <c r="I214" s="1473">
        <v>2.4889999999999999</v>
      </c>
      <c r="J214" s="1472">
        <v>1.9</v>
      </c>
      <c r="K214" s="1472">
        <v>2.2999999999999998</v>
      </c>
      <c r="L214" s="1472">
        <f t="shared" si="50"/>
        <v>4.3889999999999993</v>
      </c>
      <c r="M214" s="1472">
        <f t="shared" si="51"/>
        <v>4.7889999999999997</v>
      </c>
      <c r="N214" s="952"/>
      <c r="O214" s="1553">
        <f t="shared" si="52"/>
        <v>22.372138240000002</v>
      </c>
      <c r="P214" s="1487">
        <f t="shared" si="47"/>
        <v>36.835242240000007</v>
      </c>
      <c r="Q214" s="1469">
        <f t="shared" si="54"/>
        <v>39.880106240000003</v>
      </c>
      <c r="R214" s="1516">
        <v>4.8</v>
      </c>
      <c r="S214" s="951">
        <f t="shared" si="55"/>
        <v>27.172138240000002</v>
      </c>
      <c r="T214" s="1487"/>
      <c r="U214" s="1470"/>
      <c r="V214" s="1544">
        <v>7.52</v>
      </c>
      <c r="W214" s="951">
        <f t="shared" si="58"/>
        <v>29.892138240000001</v>
      </c>
      <c r="X214" s="1487">
        <f t="shared" si="59"/>
        <v>44.35524224000001</v>
      </c>
      <c r="Y214" s="1470">
        <f t="shared" si="60"/>
        <v>47.40010624</v>
      </c>
      <c r="Z214" s="1476">
        <f t="shared" si="53"/>
        <v>1096.15104</v>
      </c>
      <c r="AD214" s="1036"/>
    </row>
    <row r="215" spans="1:30" ht="16.5" thickBot="1">
      <c r="A215" s="1517"/>
      <c r="B215" s="1029"/>
      <c r="C215" s="688">
        <v>198</v>
      </c>
      <c r="D215" s="1008">
        <v>84</v>
      </c>
      <c r="E215" s="1007">
        <v>2</v>
      </c>
      <c r="F215" s="1006">
        <f t="shared" si="48"/>
        <v>4.10656</v>
      </c>
      <c r="G215" s="1475">
        <v>1</v>
      </c>
      <c r="H215" s="1474" t="str">
        <f t="shared" si="49"/>
        <v>842</v>
      </c>
      <c r="I215" s="1473">
        <v>2.4179999999999997</v>
      </c>
      <c r="J215" s="1472">
        <v>2.0499999999999998</v>
      </c>
      <c r="K215" s="1472">
        <v>2.4500000000000002</v>
      </c>
      <c r="L215" s="1472">
        <f t="shared" si="50"/>
        <v>4.468</v>
      </c>
      <c r="M215" s="1472">
        <f t="shared" si="51"/>
        <v>4.8680000000000003</v>
      </c>
      <c r="N215" s="952"/>
      <c r="O215" s="1496">
        <f t="shared" si="52"/>
        <v>11.777614079999998</v>
      </c>
      <c r="P215" s="1487">
        <f t="shared" si="47"/>
        <v>20.196062079999997</v>
      </c>
      <c r="Q215" s="1469">
        <f t="shared" si="54"/>
        <v>21.838686079999999</v>
      </c>
      <c r="R215" s="1509">
        <v>2.57796</v>
      </c>
      <c r="S215" s="1005">
        <f t="shared" si="55"/>
        <v>14.355574079999997</v>
      </c>
      <c r="T215" s="1495">
        <f>P215+R215*$AB$11</f>
        <v>22.774022079999998</v>
      </c>
      <c r="U215" s="1482">
        <f>Q215+R215*$AB$11</f>
        <v>24.41664608</v>
      </c>
      <c r="V215" s="1552">
        <v>4.3362000000000007</v>
      </c>
      <c r="W215" s="1005">
        <f t="shared" si="58"/>
        <v>16.113814079999997</v>
      </c>
      <c r="X215" s="1495">
        <f t="shared" si="59"/>
        <v>24.532262079999999</v>
      </c>
      <c r="Y215" s="1482">
        <f t="shared" si="60"/>
        <v>26.17488608</v>
      </c>
      <c r="Z215" s="1489">
        <f t="shared" si="53"/>
        <v>813.09888000000001</v>
      </c>
      <c r="AD215" s="1036"/>
    </row>
    <row r="216" spans="1:30" ht="15.75">
      <c r="A216" s="1517"/>
      <c r="B216" s="1029"/>
      <c r="C216" s="691">
        <v>198</v>
      </c>
      <c r="D216" s="991">
        <v>85</v>
      </c>
      <c r="E216" s="990">
        <v>1.5</v>
      </c>
      <c r="F216" s="989">
        <f t="shared" si="48"/>
        <v>3.13626</v>
      </c>
      <c r="G216" s="1488">
        <v>1</v>
      </c>
      <c r="H216" s="1472" t="str">
        <f t="shared" si="49"/>
        <v>851,5</v>
      </c>
      <c r="I216" s="1473">
        <v>2.6659999999999995</v>
      </c>
      <c r="J216" s="1472">
        <v>1.9</v>
      </c>
      <c r="K216" s="1472">
        <v>2.2999999999999998</v>
      </c>
      <c r="L216" s="1472">
        <f t="shared" si="50"/>
        <v>4.5659999999999989</v>
      </c>
      <c r="M216" s="1472">
        <f t="shared" si="51"/>
        <v>4.9659999999999993</v>
      </c>
      <c r="N216" s="952"/>
      <c r="O216" s="1484">
        <f t="shared" si="52"/>
        <v>9.7725861599999995</v>
      </c>
      <c r="P216" s="1483">
        <f t="shared" si="47"/>
        <v>15.73148016</v>
      </c>
      <c r="Q216" s="1481">
        <f t="shared" si="54"/>
        <v>16.985984159999997</v>
      </c>
      <c r="R216" s="976">
        <v>2.5066800000000002</v>
      </c>
      <c r="S216" s="968">
        <f t="shared" si="55"/>
        <v>12.279266159999999</v>
      </c>
      <c r="T216" s="1483">
        <f>P216+R216*$AB$11</f>
        <v>18.23816016</v>
      </c>
      <c r="U216" s="1502">
        <f>Q216+R216*$AB$11</f>
        <v>19.492664159999997</v>
      </c>
      <c r="V216" s="1547">
        <v>4.3837200000000003</v>
      </c>
      <c r="W216" s="968"/>
      <c r="X216" s="1483"/>
      <c r="Y216" s="1502">
        <f t="shared" si="60"/>
        <v>21.369704159999998</v>
      </c>
      <c r="Z216" s="1500">
        <f t="shared" si="53"/>
        <v>620.97947999999997</v>
      </c>
      <c r="AD216" s="1036"/>
    </row>
    <row r="217" spans="1:30" ht="15.75">
      <c r="A217" s="1517"/>
      <c r="B217" s="1029"/>
      <c r="C217" s="688">
        <v>198</v>
      </c>
      <c r="D217" s="971">
        <v>85</v>
      </c>
      <c r="E217" s="970">
        <v>2</v>
      </c>
      <c r="F217" s="969">
        <f t="shared" si="48"/>
        <v>4.1566400000000003</v>
      </c>
      <c r="G217" s="1488">
        <v>1</v>
      </c>
      <c r="H217" s="1472" t="str">
        <f t="shared" si="49"/>
        <v>852</v>
      </c>
      <c r="I217" s="1473">
        <v>2.5</v>
      </c>
      <c r="J217" s="1472">
        <v>2.0499999999999998</v>
      </c>
      <c r="K217" s="1472">
        <v>2.4500000000000002</v>
      </c>
      <c r="L217" s="1472">
        <f t="shared" si="50"/>
        <v>4.55</v>
      </c>
      <c r="M217" s="1472">
        <f t="shared" si="51"/>
        <v>4.95</v>
      </c>
      <c r="N217" s="952"/>
      <c r="O217" s="1484">
        <f t="shared" si="52"/>
        <v>12.262088000000002</v>
      </c>
      <c r="P217" s="1483">
        <f t="shared" si="47"/>
        <v>20.783200000000001</v>
      </c>
      <c r="Q217" s="1481">
        <f t="shared" si="54"/>
        <v>22.445856000000003</v>
      </c>
      <c r="R217" s="976">
        <v>2.6136000000000004</v>
      </c>
      <c r="S217" s="968">
        <f t="shared" si="55"/>
        <v>14.875688000000002</v>
      </c>
      <c r="T217" s="1483">
        <f>P217+R217*$AB$11</f>
        <v>23.396800000000002</v>
      </c>
      <c r="U217" s="1482">
        <f>Q217+R217*$AB$11</f>
        <v>25.059456000000004</v>
      </c>
      <c r="V217" s="1547">
        <v>4.3837200000000003</v>
      </c>
      <c r="W217" s="968"/>
      <c r="X217" s="1483"/>
      <c r="Y217" s="1482">
        <f t="shared" si="60"/>
        <v>26.829576000000003</v>
      </c>
      <c r="Z217" s="1476">
        <f t="shared" si="53"/>
        <v>823.01472000000001</v>
      </c>
      <c r="AD217" s="1036"/>
    </row>
    <row r="218" spans="1:30" ht="18.75" thickBot="1">
      <c r="A218" s="1517"/>
      <c r="B218" s="1029"/>
      <c r="C218" s="688">
        <v>144</v>
      </c>
      <c r="D218" s="960">
        <v>85</v>
      </c>
      <c r="E218" s="959">
        <v>4</v>
      </c>
      <c r="F218" s="958">
        <f t="shared" si="48"/>
        <v>8.1129599999999993</v>
      </c>
      <c r="G218" s="1488">
        <v>1</v>
      </c>
      <c r="H218" s="1472" t="str">
        <f t="shared" si="49"/>
        <v>854</v>
      </c>
      <c r="I218" s="1473">
        <v>3.1120000000000001</v>
      </c>
      <c r="J218" s="1472">
        <v>1.9</v>
      </c>
      <c r="K218" s="1472">
        <v>2.2999999999999998</v>
      </c>
      <c r="L218" s="1472">
        <f t="shared" si="50"/>
        <v>5.0120000000000005</v>
      </c>
      <c r="M218" s="1472">
        <f t="shared" si="51"/>
        <v>5.4119999999999999</v>
      </c>
      <c r="N218" s="952"/>
      <c r="O218" s="1484">
        <f t="shared" si="52"/>
        <v>28.89836352</v>
      </c>
      <c r="P218" s="1487"/>
      <c r="Q218" s="1469"/>
      <c r="R218" s="1516"/>
      <c r="S218" s="951"/>
      <c r="T218" s="1487"/>
      <c r="U218" s="1482"/>
      <c r="V218" s="1544"/>
      <c r="W218" s="951"/>
      <c r="X218" s="1487"/>
      <c r="Y218" s="1482"/>
      <c r="Z218" s="1476">
        <f t="shared" si="53"/>
        <v>1168.2662399999999</v>
      </c>
      <c r="AA218" s="1031"/>
      <c r="AD218" s="1036"/>
    </row>
    <row r="219" spans="1:30" ht="16.5" thickTop="1">
      <c r="A219" s="1657">
        <v>80</v>
      </c>
      <c r="B219" s="1660" t="s">
        <v>641</v>
      </c>
      <c r="C219" s="691">
        <v>144</v>
      </c>
      <c r="D219" s="971">
        <v>88.9</v>
      </c>
      <c r="E219" s="970">
        <v>1.5</v>
      </c>
      <c r="F219" s="969">
        <f t="shared" si="48"/>
        <v>3.2827440000000006</v>
      </c>
      <c r="G219" s="1488">
        <v>1</v>
      </c>
      <c r="H219" s="1472" t="str">
        <f t="shared" si="49"/>
        <v>88,91,5</v>
      </c>
      <c r="I219" s="1473">
        <v>2.6659999999999995</v>
      </c>
      <c r="J219" s="1472">
        <v>1.9</v>
      </c>
      <c r="K219" s="1472">
        <v>2.2999999999999998</v>
      </c>
      <c r="L219" s="1472">
        <f t="shared" si="50"/>
        <v>4.5659999999999989</v>
      </c>
      <c r="M219" s="1472">
        <f t="shared" si="51"/>
        <v>4.9659999999999993</v>
      </c>
      <c r="N219" s="952"/>
      <c r="O219" s="1503">
        <f t="shared" si="52"/>
        <v>10.229030304</v>
      </c>
      <c r="P219" s="1483">
        <f>((G219*(1-$P$2)+I219+J219+$P$3)*F219*$O$7)*$AB$11</f>
        <v>16.466243904000002</v>
      </c>
      <c r="Q219" s="1481">
        <f>((G219*(1-$Q$2)+I219+K219+$Q$3)*F219*$O$7)*$AB$11</f>
        <v>17.779341504000001</v>
      </c>
      <c r="R219" s="976">
        <v>2.6136000000000004</v>
      </c>
      <c r="S219" s="968">
        <f t="shared" ref="S219:S232" si="61">O219+R219*$AB$11</f>
        <v>12.842630304</v>
      </c>
      <c r="T219" s="1483">
        <f>P219+R219*$AB$11</f>
        <v>19.079843904000004</v>
      </c>
      <c r="U219" s="1502">
        <f>Q219+R219*$AB$11</f>
        <v>20.392941504000003</v>
      </c>
      <c r="V219" s="1547">
        <v>4.5856800000000009</v>
      </c>
      <c r="W219" s="968"/>
      <c r="X219" s="1483"/>
      <c r="Y219" s="1502">
        <f>Q219+V219*$AB$11</f>
        <v>22.365021504000001</v>
      </c>
      <c r="Z219" s="1500">
        <f t="shared" si="53"/>
        <v>472.71513600000009</v>
      </c>
      <c r="AD219" s="1036"/>
    </row>
    <row r="220" spans="1:30" ht="15.75">
      <c r="A220" s="1658"/>
      <c r="B220" s="1675"/>
      <c r="C220" s="688">
        <v>144</v>
      </c>
      <c r="D220" s="971">
        <v>88.9</v>
      </c>
      <c r="E220" s="970">
        <v>1.6</v>
      </c>
      <c r="F220" s="969">
        <f t="shared" si="48"/>
        <v>3.4975872000000008</v>
      </c>
      <c r="G220" s="1488">
        <v>1</v>
      </c>
      <c r="H220" s="1472" t="str">
        <f t="shared" si="49"/>
        <v>88,91,6</v>
      </c>
      <c r="I220" s="1473">
        <v>2.6659999999999995</v>
      </c>
      <c r="J220" s="1472">
        <v>1.9</v>
      </c>
      <c r="K220" s="1472">
        <v>2.2999999999999998</v>
      </c>
      <c r="L220" s="1472">
        <f t="shared" si="50"/>
        <v>4.5659999999999989</v>
      </c>
      <c r="M220" s="1472">
        <f t="shared" si="51"/>
        <v>4.9659999999999993</v>
      </c>
      <c r="N220" s="952"/>
      <c r="O220" s="1484">
        <f t="shared" si="52"/>
        <v>10.898481715200001</v>
      </c>
      <c r="P220" s="1483"/>
      <c r="Q220" s="1482"/>
      <c r="R220" s="976">
        <v>2.6136000000000004</v>
      </c>
      <c r="S220" s="968">
        <f t="shared" si="61"/>
        <v>13.512081715200001</v>
      </c>
      <c r="T220" s="1483"/>
      <c r="U220" s="1482"/>
      <c r="V220" s="1547">
        <v>4.5856800000000009</v>
      </c>
      <c r="W220" s="968"/>
      <c r="X220" s="1483"/>
      <c r="Y220" s="1482"/>
      <c r="Z220" s="1476">
        <f t="shared" si="53"/>
        <v>503.65255680000013</v>
      </c>
      <c r="AD220" s="1036"/>
    </row>
    <row r="221" spans="1:30" ht="15.75">
      <c r="A221" s="1658"/>
      <c r="B221" s="1661"/>
      <c r="C221" s="688">
        <v>144</v>
      </c>
      <c r="D221" s="971">
        <v>88.9</v>
      </c>
      <c r="E221" s="970">
        <v>2</v>
      </c>
      <c r="F221" s="969">
        <f t="shared" si="48"/>
        <v>4.3519519999999998</v>
      </c>
      <c r="G221" s="1475">
        <v>1</v>
      </c>
      <c r="H221" s="1474" t="str">
        <f t="shared" si="49"/>
        <v>88,92</v>
      </c>
      <c r="I221" s="1473">
        <v>2.42</v>
      </c>
      <c r="J221" s="1472">
        <v>2.0499999999999998</v>
      </c>
      <c r="K221" s="1472">
        <v>2.4500000000000002</v>
      </c>
      <c r="L221" s="1472">
        <f t="shared" si="50"/>
        <v>4.47</v>
      </c>
      <c r="M221" s="1472">
        <f t="shared" si="51"/>
        <v>4.87</v>
      </c>
      <c r="N221" s="952"/>
      <c r="O221" s="1484">
        <f t="shared" si="52"/>
        <v>12.490102240000001</v>
      </c>
      <c r="P221" s="1483">
        <f t="shared" ref="P221:P232" si="62">((G221*(1-$P$2)+I221+J221+$P$3)*F221*$O$7)*$AB$11</f>
        <v>21.411603839999998</v>
      </c>
      <c r="Q221" s="1481">
        <f>((G221*(1-$Q$2)+I221+K221+$Q$3)*F221*$O$7)*$AB$11</f>
        <v>23.152384640000001</v>
      </c>
      <c r="R221" s="976">
        <v>2.7324000000000002</v>
      </c>
      <c r="S221" s="968">
        <f t="shared" si="61"/>
        <v>15.222502240000001</v>
      </c>
      <c r="T221" s="1483">
        <f>P221+R221*$AB$11</f>
        <v>24.144003839999996</v>
      </c>
      <c r="U221" s="1482">
        <f>Q221+R221*$AB$11</f>
        <v>25.884784639999999</v>
      </c>
      <c r="V221" s="1547">
        <v>4.5856800000000009</v>
      </c>
      <c r="W221" s="968">
        <f>O221+V221*$AB$11</f>
        <v>17.075782240000002</v>
      </c>
      <c r="X221" s="1483">
        <f>P221+V221*$AB$11</f>
        <v>25.997283839999998</v>
      </c>
      <c r="Y221" s="1482">
        <f>Q221+V221*$AB$11</f>
        <v>27.738064640000001</v>
      </c>
      <c r="Z221" s="1476">
        <f t="shared" si="53"/>
        <v>626.68108799999993</v>
      </c>
      <c r="AD221" s="1036"/>
    </row>
    <row r="222" spans="1:30" ht="15.75">
      <c r="A222" s="1658"/>
      <c r="B222" s="1661"/>
      <c r="C222" s="1172">
        <v>144</v>
      </c>
      <c r="D222" s="971">
        <v>88.9</v>
      </c>
      <c r="E222" s="970">
        <v>2.5</v>
      </c>
      <c r="F222" s="969">
        <f t="shared" si="48"/>
        <v>5.4086400000000001</v>
      </c>
      <c r="G222" s="1475">
        <v>1</v>
      </c>
      <c r="H222" s="1474" t="str">
        <f t="shared" si="49"/>
        <v>88,92,5</v>
      </c>
      <c r="I222" s="1473">
        <v>2.4059999999999997</v>
      </c>
      <c r="J222" s="1472">
        <v>1.9</v>
      </c>
      <c r="K222" s="1472">
        <v>2.2999999999999998</v>
      </c>
      <c r="L222" s="1472">
        <f t="shared" si="50"/>
        <v>4.3059999999999992</v>
      </c>
      <c r="M222" s="1472">
        <f t="shared" si="51"/>
        <v>4.7059999999999995</v>
      </c>
      <c r="N222" s="952"/>
      <c r="O222" s="1484">
        <f t="shared" si="52"/>
        <v>15.44707584</v>
      </c>
      <c r="P222" s="1483">
        <f t="shared" si="62"/>
        <v>25.723491840000001</v>
      </c>
      <c r="Q222" s="1481">
        <f>((G222*(1-$Q$2)+I222+K222+$Q$3)*F222*$O$7)*$AB$11</f>
        <v>27.886947839999998</v>
      </c>
      <c r="R222" s="976">
        <v>3.0769200000000003</v>
      </c>
      <c r="S222" s="968">
        <f t="shared" si="61"/>
        <v>18.523995840000001</v>
      </c>
      <c r="T222" s="1483">
        <f>P222+R222*$AB$11</f>
        <v>28.800411840000002</v>
      </c>
      <c r="U222" s="1482">
        <f>Q222+R222*$AB$11</f>
        <v>30.963867839999999</v>
      </c>
      <c r="V222" s="1547">
        <v>6.3558000000000003</v>
      </c>
      <c r="W222" s="968">
        <f>O222+V222*$AB$11</f>
        <v>21.802875839999999</v>
      </c>
      <c r="X222" s="1483">
        <f>P222+V222*$AB$11</f>
        <v>32.079291840000003</v>
      </c>
      <c r="Y222" s="1482">
        <f>Q222+V222*$AB$11</f>
        <v>34.24274784</v>
      </c>
      <c r="Z222" s="1476">
        <f t="shared" si="53"/>
        <v>778.84415999999999</v>
      </c>
      <c r="AD222" s="1036"/>
    </row>
    <row r="223" spans="1:30" ht="15.75">
      <c r="A223" s="1658"/>
      <c r="B223" s="1661"/>
      <c r="C223" s="1172">
        <v>144</v>
      </c>
      <c r="D223" s="971">
        <v>88.9</v>
      </c>
      <c r="E223" s="970">
        <v>2.6</v>
      </c>
      <c r="F223" s="969">
        <f t="shared" si="48"/>
        <v>5.6184752000000007</v>
      </c>
      <c r="G223" s="1488">
        <v>1</v>
      </c>
      <c r="H223" s="1472" t="str">
        <f t="shared" si="49"/>
        <v>88,92,6</v>
      </c>
      <c r="I223" s="1473">
        <v>2.3789999999999996</v>
      </c>
      <c r="J223" s="1472">
        <v>1.9</v>
      </c>
      <c r="K223" s="1472">
        <v>2.2999999999999998</v>
      </c>
      <c r="L223" s="1472">
        <f t="shared" si="50"/>
        <v>4.2789999999999999</v>
      </c>
      <c r="M223" s="1472">
        <f t="shared" si="51"/>
        <v>4.6789999999999994</v>
      </c>
      <c r="N223" s="952"/>
      <c r="O223" s="1484">
        <f t="shared" si="52"/>
        <v>15.894666340800001</v>
      </c>
      <c r="P223" s="1483">
        <f t="shared" si="62"/>
        <v>26.569769220799998</v>
      </c>
      <c r="Q223" s="1482"/>
      <c r="R223" s="976">
        <v>3.0769200000000003</v>
      </c>
      <c r="S223" s="968">
        <f t="shared" si="61"/>
        <v>18.971586340800002</v>
      </c>
      <c r="T223" s="1483"/>
      <c r="U223" s="1482"/>
      <c r="V223" s="1547">
        <v>6.3558000000000003</v>
      </c>
      <c r="W223" s="968"/>
      <c r="X223" s="1483"/>
      <c r="Y223" s="1482"/>
      <c r="Z223" s="1476">
        <f t="shared" si="53"/>
        <v>809.06042880000007</v>
      </c>
      <c r="AD223" s="1036"/>
    </row>
    <row r="224" spans="1:30" ht="15.75">
      <c r="A224" s="1658"/>
      <c r="B224" s="1661"/>
      <c r="C224" s="688">
        <v>144</v>
      </c>
      <c r="D224" s="971">
        <v>88.9</v>
      </c>
      <c r="E224" s="970">
        <v>3</v>
      </c>
      <c r="F224" s="969">
        <f t="shared" si="48"/>
        <v>6.452808000000001</v>
      </c>
      <c r="G224" s="1475">
        <v>1</v>
      </c>
      <c r="H224" s="1474" t="str">
        <f t="shared" si="49"/>
        <v>88,93</v>
      </c>
      <c r="I224" s="1473">
        <v>2.3659999999999997</v>
      </c>
      <c r="J224" s="1472">
        <v>1.9</v>
      </c>
      <c r="K224" s="1472">
        <v>2.2999999999999998</v>
      </c>
      <c r="L224" s="1472">
        <f t="shared" si="50"/>
        <v>4.266</v>
      </c>
      <c r="M224" s="1472">
        <f t="shared" si="51"/>
        <v>4.6659999999999995</v>
      </c>
      <c r="N224" s="952"/>
      <c r="O224" s="1484">
        <f t="shared" si="52"/>
        <v>18.171107328000002</v>
      </c>
      <c r="P224" s="1483">
        <f t="shared" si="62"/>
        <v>30.431442528000002</v>
      </c>
      <c r="Q224" s="1481">
        <f t="shared" ref="Q224:Q232" si="63">((G224*(1-$Q$2)+I224+K224+$Q$3)*F224*$O$7)*$AB$11</f>
        <v>33.012565728000006</v>
      </c>
      <c r="R224" s="976">
        <v>3.3145200000000008</v>
      </c>
      <c r="S224" s="968">
        <f t="shared" si="61"/>
        <v>21.485627328000003</v>
      </c>
      <c r="T224" s="1483">
        <f t="shared" ref="T224:T232" si="64">P224+R224*$AB$11</f>
        <v>33.745962528</v>
      </c>
      <c r="U224" s="1482">
        <f t="shared" ref="U224:U232" si="65">Q224+R224*$AB$11</f>
        <v>36.327085728000007</v>
      </c>
      <c r="V224" s="1547">
        <v>6.6290400000000016</v>
      </c>
      <c r="W224" s="968">
        <f>O224+V224*$AB$11</f>
        <v>24.800147328000001</v>
      </c>
      <c r="X224" s="1483">
        <f>P224+V224*$AB$11</f>
        <v>37.060482528000001</v>
      </c>
      <c r="Y224" s="1482">
        <f t="shared" ref="Y224:Y231" si="66">Q224+V224*$AB$11</f>
        <v>39.641605728000009</v>
      </c>
      <c r="Z224" s="1476">
        <f t="shared" si="53"/>
        <v>929.2043520000002</v>
      </c>
      <c r="AD224" s="1036"/>
    </row>
    <row r="225" spans="1:30" ht="15.75">
      <c r="A225" s="1658"/>
      <c r="B225" s="1661"/>
      <c r="C225" s="1172">
        <v>114</v>
      </c>
      <c r="D225" s="971">
        <v>88.9</v>
      </c>
      <c r="E225" s="970">
        <v>4</v>
      </c>
      <c r="F225" s="969">
        <f t="shared" si="48"/>
        <v>8.503584</v>
      </c>
      <c r="G225" s="1475">
        <v>1</v>
      </c>
      <c r="H225" s="1474" t="str">
        <f t="shared" si="49"/>
        <v>88,94</v>
      </c>
      <c r="I225" s="1473">
        <v>2.5059999999999993</v>
      </c>
      <c r="J225" s="1472">
        <v>1.9</v>
      </c>
      <c r="K225" s="1472">
        <v>2.2999999999999998</v>
      </c>
      <c r="L225" s="1472">
        <f t="shared" si="50"/>
        <v>4.4059999999999988</v>
      </c>
      <c r="M225" s="1472">
        <f t="shared" si="51"/>
        <v>4.8059999999999992</v>
      </c>
      <c r="N225" s="952"/>
      <c r="O225" s="1484">
        <f t="shared" si="52"/>
        <v>25.136594303999996</v>
      </c>
      <c r="P225" s="1483">
        <f t="shared" si="62"/>
        <v>41.293403904000002</v>
      </c>
      <c r="Q225" s="1481">
        <f t="shared" si="63"/>
        <v>44.694837503999992</v>
      </c>
      <c r="R225" s="976">
        <v>4.7995200000000002</v>
      </c>
      <c r="S225" s="968">
        <f t="shared" si="61"/>
        <v>29.936114303999997</v>
      </c>
      <c r="T225" s="1483">
        <f t="shared" si="64"/>
        <v>46.092923904000003</v>
      </c>
      <c r="U225" s="1482">
        <f t="shared" si="65"/>
        <v>49.494357503999993</v>
      </c>
      <c r="V225" s="1547">
        <v>7.5200400000000007</v>
      </c>
      <c r="W225" s="968">
        <f>O225+V225*$AB$11</f>
        <v>32.656634303999994</v>
      </c>
      <c r="X225" s="1483">
        <f>P225+V225*$AB$11</f>
        <v>48.813443904000003</v>
      </c>
      <c r="Y225" s="1482">
        <f t="shared" si="66"/>
        <v>52.214877503999993</v>
      </c>
      <c r="Z225" s="1476">
        <f t="shared" si="53"/>
        <v>969.40857600000004</v>
      </c>
      <c r="AD225" s="1036"/>
    </row>
    <row r="226" spans="1:30" ht="16.5" thickBot="1">
      <c r="A226" s="1658"/>
      <c r="B226" s="1661"/>
      <c r="C226" s="689">
        <v>96</v>
      </c>
      <c r="D226" s="960">
        <v>88.9</v>
      </c>
      <c r="E226" s="959">
        <v>5</v>
      </c>
      <c r="F226" s="958">
        <f t="shared" si="48"/>
        <v>10.50428</v>
      </c>
      <c r="G226" s="1488">
        <v>1</v>
      </c>
      <c r="H226" s="1472" t="str">
        <f t="shared" si="49"/>
        <v>88,95</v>
      </c>
      <c r="I226" s="1473">
        <v>2.6389999999999998</v>
      </c>
      <c r="J226" s="1472">
        <v>1.9</v>
      </c>
      <c r="K226" s="1472">
        <v>2.2999999999999998</v>
      </c>
      <c r="L226" s="1472">
        <f t="shared" si="50"/>
        <v>4.5389999999999997</v>
      </c>
      <c r="M226" s="1472">
        <f t="shared" si="51"/>
        <v>4.9390000000000001</v>
      </c>
      <c r="N226" s="952"/>
      <c r="O226" s="1512">
        <f t="shared" si="52"/>
        <v>32.447720919999995</v>
      </c>
      <c r="P226" s="1487">
        <f t="shared" si="62"/>
        <v>52.405852919999987</v>
      </c>
      <c r="Q226" s="1469">
        <f t="shared" si="63"/>
        <v>56.607564919999994</v>
      </c>
      <c r="R226" s="976">
        <v>8</v>
      </c>
      <c r="S226" s="968">
        <f t="shared" si="61"/>
        <v>40.447720919999995</v>
      </c>
      <c r="T226" s="1483">
        <f t="shared" si="64"/>
        <v>60.405852919999987</v>
      </c>
      <c r="U226" s="1470">
        <f t="shared" si="65"/>
        <v>64.607564919999987</v>
      </c>
      <c r="V226" s="1547">
        <v>0</v>
      </c>
      <c r="W226" s="968"/>
      <c r="X226" s="1483"/>
      <c r="Y226" s="1470">
        <f t="shared" si="66"/>
        <v>56.607564919999994</v>
      </c>
      <c r="Z226" s="1476">
        <f t="shared" si="53"/>
        <v>1008.4108799999999</v>
      </c>
      <c r="AD226" s="1036"/>
    </row>
    <row r="227" spans="1:30" ht="15.75">
      <c r="A227" s="1642">
        <v>90</v>
      </c>
      <c r="B227" s="1642" t="s">
        <v>642</v>
      </c>
      <c r="C227" s="692">
        <v>114</v>
      </c>
      <c r="D227" s="971">
        <v>101.6</v>
      </c>
      <c r="E227" s="970">
        <v>1.5</v>
      </c>
      <c r="F227" s="969">
        <f t="shared" si="48"/>
        <v>3.7597559999999994</v>
      </c>
      <c r="G227" s="1488">
        <v>1</v>
      </c>
      <c r="H227" s="1472" t="str">
        <f t="shared" si="49"/>
        <v>101,61,5</v>
      </c>
      <c r="I227" s="1473">
        <v>2.6989999999999994</v>
      </c>
      <c r="J227" s="1472">
        <v>1.9</v>
      </c>
      <c r="K227" s="1472">
        <v>2.2999999999999998</v>
      </c>
      <c r="L227" s="1472">
        <f t="shared" si="50"/>
        <v>4.5989999999999993</v>
      </c>
      <c r="M227" s="1472">
        <f t="shared" si="51"/>
        <v>4.9989999999999988</v>
      </c>
      <c r="N227" s="952"/>
      <c r="O227" s="1484">
        <f t="shared" si="52"/>
        <v>11.839471643999994</v>
      </c>
      <c r="P227" s="1483">
        <f t="shared" si="62"/>
        <v>18.983008043999995</v>
      </c>
      <c r="Q227" s="1481">
        <f t="shared" si="63"/>
        <v>20.486910443999992</v>
      </c>
      <c r="R227" s="1523">
        <v>2.9937600000000004</v>
      </c>
      <c r="S227" s="988">
        <f t="shared" si="61"/>
        <v>14.833231643999994</v>
      </c>
      <c r="T227" s="1521">
        <f t="shared" si="64"/>
        <v>21.976768043999996</v>
      </c>
      <c r="U227" s="1502">
        <f t="shared" si="65"/>
        <v>23.480670443999994</v>
      </c>
      <c r="V227" s="1551">
        <v>5.2390800000000004</v>
      </c>
      <c r="W227" s="988"/>
      <c r="X227" s="1521"/>
      <c r="Y227" s="1502">
        <f t="shared" si="66"/>
        <v>25.725990443999994</v>
      </c>
      <c r="Z227" s="1500">
        <f t="shared" si="53"/>
        <v>428.61218399999996</v>
      </c>
      <c r="AD227" s="1036"/>
    </row>
    <row r="228" spans="1:30" ht="15.75">
      <c r="A228" s="1645"/>
      <c r="B228" s="1645"/>
      <c r="C228" s="692">
        <v>114</v>
      </c>
      <c r="D228" s="971">
        <v>101.6</v>
      </c>
      <c r="E228" s="970">
        <v>2</v>
      </c>
      <c r="F228" s="969">
        <f t="shared" si="48"/>
        <v>4.9879679999999995</v>
      </c>
      <c r="G228" s="1475">
        <v>1</v>
      </c>
      <c r="H228" s="1474" t="str">
        <f t="shared" si="49"/>
        <v>101,62</v>
      </c>
      <c r="I228" s="1473">
        <v>2.5099999999999998</v>
      </c>
      <c r="J228" s="1472">
        <v>2.0499999999999998</v>
      </c>
      <c r="K228" s="1472">
        <v>2.4500000000000002</v>
      </c>
      <c r="L228" s="1472">
        <f t="shared" si="50"/>
        <v>4.5599999999999996</v>
      </c>
      <c r="M228" s="1472">
        <f t="shared" si="51"/>
        <v>4.96</v>
      </c>
      <c r="N228" s="952"/>
      <c r="O228" s="1484">
        <f t="shared" si="52"/>
        <v>14.764385279999999</v>
      </c>
      <c r="P228" s="1483">
        <f t="shared" si="62"/>
        <v>24.989719679999997</v>
      </c>
      <c r="Q228" s="1481">
        <f t="shared" si="63"/>
        <v>26.984906879999997</v>
      </c>
      <c r="R228" s="976">
        <v>3.1244400000000003</v>
      </c>
      <c r="S228" s="968">
        <f t="shared" si="61"/>
        <v>17.888825279999999</v>
      </c>
      <c r="T228" s="1483">
        <f t="shared" si="64"/>
        <v>28.114159679999997</v>
      </c>
      <c r="U228" s="1482">
        <f t="shared" si="65"/>
        <v>30.109346879999997</v>
      </c>
      <c r="V228" s="1547">
        <v>5.2390800000000004</v>
      </c>
      <c r="W228" s="968">
        <f>O228+V228*$AB$11</f>
        <v>20.00346528</v>
      </c>
      <c r="X228" s="1483">
        <f>P228+V228*$AB$11</f>
        <v>30.228799679999998</v>
      </c>
      <c r="Y228" s="1482">
        <f t="shared" si="66"/>
        <v>32.223986879999998</v>
      </c>
      <c r="Z228" s="1476">
        <f t="shared" si="53"/>
        <v>568.62835199999995</v>
      </c>
      <c r="AD228" s="1036"/>
    </row>
    <row r="229" spans="1:30" ht="15.75">
      <c r="A229" s="1645"/>
      <c r="B229" s="1645"/>
      <c r="C229" s="692">
        <v>114</v>
      </c>
      <c r="D229" s="971">
        <v>101.6</v>
      </c>
      <c r="E229" s="970">
        <v>2.5</v>
      </c>
      <c r="F229" s="969">
        <f t="shared" si="48"/>
        <v>6.2036600000000002</v>
      </c>
      <c r="G229" s="1475">
        <v>1</v>
      </c>
      <c r="H229" s="1474" t="str">
        <f t="shared" si="49"/>
        <v>101,62,5</v>
      </c>
      <c r="I229" s="1473">
        <v>2.4669999999999996</v>
      </c>
      <c r="J229" s="1472">
        <v>1.9</v>
      </c>
      <c r="K229" s="1472">
        <v>2.2999999999999998</v>
      </c>
      <c r="L229" s="1472">
        <f t="shared" si="50"/>
        <v>4.3669999999999991</v>
      </c>
      <c r="M229" s="1472">
        <f t="shared" si="51"/>
        <v>4.7669999999999995</v>
      </c>
      <c r="N229" s="952"/>
      <c r="O229" s="1484">
        <f t="shared" si="52"/>
        <v>18.09607622</v>
      </c>
      <c r="P229" s="1483">
        <f t="shared" si="62"/>
        <v>29.883030220000002</v>
      </c>
      <c r="Q229" s="1481">
        <f t="shared" si="63"/>
        <v>32.364494219999997</v>
      </c>
      <c r="R229" s="976">
        <v>3.5164800000000005</v>
      </c>
      <c r="S229" s="968">
        <f t="shared" si="61"/>
        <v>21.612556220000002</v>
      </c>
      <c r="T229" s="1483">
        <f t="shared" si="64"/>
        <v>33.399510220000003</v>
      </c>
      <c r="U229" s="1482">
        <f t="shared" si="65"/>
        <v>35.880974219999999</v>
      </c>
      <c r="V229" s="1547">
        <v>7.2586800000000009</v>
      </c>
      <c r="W229" s="968">
        <f>O229+V229*$AB$11</f>
        <v>25.354756220000002</v>
      </c>
      <c r="X229" s="1483">
        <f>P229+V229*$AB$11</f>
        <v>37.14171022</v>
      </c>
      <c r="Y229" s="1482">
        <f t="shared" si="66"/>
        <v>39.623174219999996</v>
      </c>
      <c r="Z229" s="1476">
        <f t="shared" si="53"/>
        <v>707.21724000000006</v>
      </c>
      <c r="AD229" s="1036"/>
    </row>
    <row r="230" spans="1:30" ht="15.75">
      <c r="A230" s="1645"/>
      <c r="B230" s="1645"/>
      <c r="C230" s="692">
        <v>114</v>
      </c>
      <c r="D230" s="971">
        <v>101.6</v>
      </c>
      <c r="E230" s="970">
        <v>3</v>
      </c>
      <c r="F230" s="969">
        <f t="shared" si="48"/>
        <v>7.4068319999999988</v>
      </c>
      <c r="G230" s="1475">
        <v>1</v>
      </c>
      <c r="H230" s="1474" t="str">
        <f t="shared" si="49"/>
        <v>101,63</v>
      </c>
      <c r="I230" s="1473">
        <v>2.3989999999999996</v>
      </c>
      <c r="J230" s="1472">
        <v>1.9</v>
      </c>
      <c r="K230" s="1472">
        <v>2.2999999999999998</v>
      </c>
      <c r="L230" s="1472">
        <f t="shared" si="50"/>
        <v>4.2989999999999995</v>
      </c>
      <c r="M230" s="1472">
        <f t="shared" si="51"/>
        <v>4.6989999999999998</v>
      </c>
      <c r="N230" s="952"/>
      <c r="O230" s="1484">
        <f t="shared" si="52"/>
        <v>21.10206436799999</v>
      </c>
      <c r="P230" s="1483">
        <f t="shared" si="62"/>
        <v>35.175045167999983</v>
      </c>
      <c r="Q230" s="1481">
        <f t="shared" si="63"/>
        <v>38.137777967999988</v>
      </c>
      <c r="R230" s="976">
        <v>3.7897200000000004</v>
      </c>
      <c r="S230" s="968">
        <f t="shared" si="61"/>
        <v>24.891784367999989</v>
      </c>
      <c r="T230" s="1483">
        <f t="shared" si="64"/>
        <v>38.964765167999985</v>
      </c>
      <c r="U230" s="1482">
        <f t="shared" si="65"/>
        <v>41.92749796799999</v>
      </c>
      <c r="V230" s="1547">
        <v>7.5794400000000008</v>
      </c>
      <c r="W230" s="968">
        <f>O230+V230*$AB$11</f>
        <v>28.681504367999992</v>
      </c>
      <c r="X230" s="1483">
        <f>P230+V230*$AB$11</f>
        <v>42.754485167999981</v>
      </c>
      <c r="Y230" s="1482">
        <f t="shared" si="66"/>
        <v>45.717217967999986</v>
      </c>
      <c r="Z230" s="1476">
        <f t="shared" si="53"/>
        <v>844.37884799999983</v>
      </c>
      <c r="AD230" s="1036"/>
    </row>
    <row r="231" spans="1:30" ht="15.75">
      <c r="A231" s="1645"/>
      <c r="B231" s="1645"/>
      <c r="C231" s="692">
        <v>114</v>
      </c>
      <c r="D231" s="971">
        <v>101.6</v>
      </c>
      <c r="E231" s="970">
        <v>4</v>
      </c>
      <c r="F231" s="969">
        <f t="shared" si="48"/>
        <v>9.7756159999999994</v>
      </c>
      <c r="G231" s="1475">
        <v>1</v>
      </c>
      <c r="H231" s="1474" t="str">
        <f t="shared" si="49"/>
        <v>101,64</v>
      </c>
      <c r="I231" s="1473">
        <v>2.5559999999999996</v>
      </c>
      <c r="J231" s="1472">
        <v>1.9</v>
      </c>
      <c r="K231" s="1472">
        <v>2.2999999999999998</v>
      </c>
      <c r="L231" s="1472">
        <f t="shared" si="50"/>
        <v>4.4559999999999995</v>
      </c>
      <c r="M231" s="1472">
        <f t="shared" si="51"/>
        <v>4.8559999999999999</v>
      </c>
      <c r="N231" s="952"/>
      <c r="O231" s="1484">
        <f t="shared" si="52"/>
        <v>29.385501695999992</v>
      </c>
      <c r="P231" s="1483">
        <f t="shared" si="62"/>
        <v>47.959172095999989</v>
      </c>
      <c r="Q231" s="1481">
        <f t="shared" si="63"/>
        <v>51.869418495999987</v>
      </c>
      <c r="R231" s="976">
        <v>5.4885600000000005</v>
      </c>
      <c r="S231" s="968">
        <f t="shared" si="61"/>
        <v>34.874061695999991</v>
      </c>
      <c r="T231" s="1483">
        <f t="shared" si="64"/>
        <v>53.447732095999989</v>
      </c>
      <c r="U231" s="1482">
        <f t="shared" si="65"/>
        <v>57.357978495999987</v>
      </c>
      <c r="V231" s="1547">
        <v>8.589240000000002</v>
      </c>
      <c r="W231" s="968">
        <f>O231+V231*$AB$11</f>
        <v>37.974741695999995</v>
      </c>
      <c r="X231" s="1483">
        <f>P231+V231*$AB$11</f>
        <v>56.548412095999993</v>
      </c>
      <c r="Y231" s="1482">
        <f t="shared" si="66"/>
        <v>60.458658495999991</v>
      </c>
      <c r="Z231" s="1476">
        <f t="shared" si="53"/>
        <v>1114.420224</v>
      </c>
      <c r="AD231" s="1036"/>
    </row>
    <row r="232" spans="1:30" ht="15.75">
      <c r="A232" s="1645"/>
      <c r="B232" s="1645"/>
      <c r="C232" s="688">
        <v>60</v>
      </c>
      <c r="D232" s="971">
        <v>101.6</v>
      </c>
      <c r="E232" s="970">
        <v>5</v>
      </c>
      <c r="F232" s="969">
        <f t="shared" si="48"/>
        <v>12.09432</v>
      </c>
      <c r="G232" s="1488">
        <v>1</v>
      </c>
      <c r="H232" s="1472" t="str">
        <f t="shared" si="49"/>
        <v>101,65</v>
      </c>
      <c r="I232" s="1473">
        <v>2.65</v>
      </c>
      <c r="J232" s="1472">
        <v>1.9</v>
      </c>
      <c r="K232" s="1472">
        <v>2.2999999999999998</v>
      </c>
      <c r="L232" s="1472">
        <f t="shared" si="50"/>
        <v>4.55</v>
      </c>
      <c r="M232" s="1472">
        <f t="shared" si="51"/>
        <v>4.9499999999999993</v>
      </c>
      <c r="N232" s="952"/>
      <c r="O232" s="1484">
        <f t="shared" si="52"/>
        <v>37.492391999999995</v>
      </c>
      <c r="P232" s="1483">
        <f t="shared" si="62"/>
        <v>60.471599999999995</v>
      </c>
      <c r="Q232" s="1481">
        <f t="shared" si="63"/>
        <v>65.309327999999994</v>
      </c>
      <c r="R232" s="976">
        <v>10</v>
      </c>
      <c r="S232" s="968">
        <f t="shared" si="61"/>
        <v>47.492391999999995</v>
      </c>
      <c r="T232" s="1483">
        <f t="shared" si="64"/>
        <v>70.471599999999995</v>
      </c>
      <c r="U232" s="1482">
        <f t="shared" si="65"/>
        <v>75.309327999999994</v>
      </c>
      <c r="V232" s="1547"/>
      <c r="W232" s="968"/>
      <c r="X232" s="1483"/>
      <c r="Y232" s="1482"/>
      <c r="Z232" s="1476">
        <f t="shared" si="53"/>
        <v>725.65919999999994</v>
      </c>
      <c r="AD232" s="1036"/>
    </row>
    <row r="233" spans="1:30" ht="16.5" thickBot="1">
      <c r="A233" s="1646"/>
      <c r="B233" s="1646"/>
      <c r="C233" s="688">
        <v>60</v>
      </c>
      <c r="D233" s="971">
        <v>101.6</v>
      </c>
      <c r="E233" s="970">
        <v>6</v>
      </c>
      <c r="F233" s="969">
        <f t="shared" si="48"/>
        <v>14.362943999999997</v>
      </c>
      <c r="G233" s="1488"/>
      <c r="H233" s="1472"/>
      <c r="I233" s="1473"/>
      <c r="J233" s="1472"/>
      <c r="K233" s="1472"/>
      <c r="L233" s="1472"/>
      <c r="M233" s="1472"/>
      <c r="N233" s="952"/>
      <c r="O233" s="1673" t="s">
        <v>15213</v>
      </c>
      <c r="P233" s="1674"/>
      <c r="Q233" s="1674"/>
      <c r="R233" s="1516"/>
      <c r="S233" s="951"/>
      <c r="T233" s="1487"/>
      <c r="U233" s="1470"/>
      <c r="V233" s="1549"/>
      <c r="W233" s="951"/>
      <c r="X233" s="1487"/>
      <c r="Y233" s="1470"/>
      <c r="Z233" s="1464">
        <f t="shared" si="53"/>
        <v>861.77663999999982</v>
      </c>
      <c r="AD233" s="1036"/>
    </row>
    <row r="234" spans="1:30" ht="16.5" thickBot="1">
      <c r="A234" s="1517"/>
      <c r="B234" s="1029"/>
      <c r="C234" s="690">
        <v>114</v>
      </c>
      <c r="D234" s="1008">
        <v>104</v>
      </c>
      <c r="E234" s="1007">
        <v>2</v>
      </c>
      <c r="F234" s="1006">
        <f t="shared" si="48"/>
        <v>5.1081599999999998</v>
      </c>
      <c r="G234" s="1475">
        <v>1</v>
      </c>
      <c r="H234" s="1474" t="str">
        <f t="shared" ref="H234:H245" si="67">CONCATENATE(D234,E234)</f>
        <v>1042</v>
      </c>
      <c r="I234" s="1473">
        <v>2.5099999999999998</v>
      </c>
      <c r="J234" s="1472">
        <v>2.0499999999999998</v>
      </c>
      <c r="K234" s="1472">
        <v>2.4500000000000002</v>
      </c>
      <c r="L234" s="1472">
        <f t="shared" ref="L234:L245" si="68">I234+J234</f>
        <v>4.5599999999999996</v>
      </c>
      <c r="M234" s="1472">
        <f t="shared" ref="M234:M245" si="69">I234+K234</f>
        <v>4.96</v>
      </c>
      <c r="N234" s="952"/>
      <c r="O234" s="1496">
        <f t="shared" ref="O234:O245" si="70">((G234*(1-$O$2)+I234+$O$3)*F234*$O$7)*$AB$11</f>
        <v>15.1201536</v>
      </c>
      <c r="P234" s="1495">
        <f t="shared" ref="P234:P245" si="71">((G234*(1-$P$2)+I234+J234+$P$3)*F234*$O$7)*$AB$11</f>
        <v>25.591881599999997</v>
      </c>
      <c r="Q234" s="1510">
        <f>((G234*(1-$Q$2)+I234+K234+$Q$3)*F234*$O$7)*$AB$11</f>
        <v>27.635145600000001</v>
      </c>
      <c r="R234" s="1509">
        <v>3.1957200000000006</v>
      </c>
      <c r="S234" s="1005">
        <f t="shared" ref="S234:S245" si="72">O234+R234*$AB$11</f>
        <v>18.3158736</v>
      </c>
      <c r="T234" s="1495">
        <f>P234+R234*$AB$11</f>
        <v>28.787601599999999</v>
      </c>
      <c r="U234" s="1494">
        <f>Q234+R234*$AB$11</f>
        <v>30.830865600000003</v>
      </c>
      <c r="V234" s="1550">
        <v>5.3697600000000003</v>
      </c>
      <c r="W234" s="1005">
        <f>O234+V234*$AB$11</f>
        <v>20.489913600000001</v>
      </c>
      <c r="X234" s="1495">
        <f>P234+V234*$AB$11</f>
        <v>30.961641599999997</v>
      </c>
      <c r="Y234" s="1494">
        <f>Q234+V234*$AB$11</f>
        <v>33.004905600000001</v>
      </c>
      <c r="Z234" s="1489">
        <f t="shared" si="53"/>
        <v>582.33024</v>
      </c>
      <c r="AD234" s="1036"/>
    </row>
    <row r="235" spans="1:30" ht="15.75">
      <c r="A235" s="1517"/>
      <c r="B235" s="1029"/>
      <c r="C235" s="688">
        <v>114</v>
      </c>
      <c r="D235" s="991">
        <v>108</v>
      </c>
      <c r="E235" s="990">
        <v>2</v>
      </c>
      <c r="F235" s="989">
        <f t="shared" si="48"/>
        <v>5.3084800000000003</v>
      </c>
      <c r="G235" s="1488">
        <v>1</v>
      </c>
      <c r="H235" s="1472" t="str">
        <f t="shared" si="67"/>
        <v>1082</v>
      </c>
      <c r="I235" s="1473">
        <v>2.5099999999999998</v>
      </c>
      <c r="J235" s="1472">
        <v>2.0499999999999998</v>
      </c>
      <c r="K235" s="1472">
        <v>2.4500000000000002</v>
      </c>
      <c r="L235" s="1472">
        <f t="shared" si="68"/>
        <v>4.5599999999999996</v>
      </c>
      <c r="M235" s="1472">
        <f t="shared" si="69"/>
        <v>4.96</v>
      </c>
      <c r="N235" s="952"/>
      <c r="O235" s="1484">
        <f t="shared" si="70"/>
        <v>15.713100800000001</v>
      </c>
      <c r="P235" s="1483">
        <f t="shared" si="71"/>
        <v>26.595484800000001</v>
      </c>
      <c r="Q235" s="1481">
        <f>((G235*(1-$Q$2)+I235+K235+$Q$3)*F235*$O$7)*$AB$11</f>
        <v>28.718876800000004</v>
      </c>
      <c r="R235" s="976">
        <v>3.3145200000000008</v>
      </c>
      <c r="S235" s="968">
        <f t="shared" si="72"/>
        <v>19.027620800000001</v>
      </c>
      <c r="T235" s="1483">
        <f>P235+R235*$AB$11</f>
        <v>29.910004800000003</v>
      </c>
      <c r="U235" s="1482">
        <f>Q235+R235*$AB$11</f>
        <v>32.033396800000006</v>
      </c>
      <c r="V235" s="1547">
        <v>5.5717200000000018</v>
      </c>
      <c r="W235" s="968"/>
      <c r="X235" s="1483"/>
      <c r="Y235" s="1482">
        <f>Q235+V235*$AB$11</f>
        <v>34.290596800000003</v>
      </c>
      <c r="Z235" s="1476">
        <f t="shared" si="53"/>
        <v>605.16672000000005</v>
      </c>
      <c r="AD235" s="1036"/>
    </row>
    <row r="236" spans="1:30" ht="15.75">
      <c r="A236" s="1517"/>
      <c r="B236" s="1029"/>
      <c r="C236" s="688">
        <v>114</v>
      </c>
      <c r="D236" s="971">
        <v>108</v>
      </c>
      <c r="E236" s="970">
        <v>3</v>
      </c>
      <c r="F236" s="969">
        <f t="shared" si="48"/>
        <v>7.8875999999999999</v>
      </c>
      <c r="G236" s="1488">
        <v>1</v>
      </c>
      <c r="H236" s="1472" t="str">
        <f t="shared" si="67"/>
        <v>1083</v>
      </c>
      <c r="I236" s="1473">
        <v>2.5099999999999998</v>
      </c>
      <c r="J236" s="1472">
        <v>1.9</v>
      </c>
      <c r="K236" s="1472">
        <v>2.2999999999999998</v>
      </c>
      <c r="L236" s="1472">
        <f t="shared" si="68"/>
        <v>4.41</v>
      </c>
      <c r="M236" s="1472">
        <f t="shared" si="69"/>
        <v>4.8099999999999996</v>
      </c>
      <c r="N236" s="952"/>
      <c r="O236" s="1484">
        <f t="shared" si="70"/>
        <v>23.347296</v>
      </c>
      <c r="P236" s="1483">
        <f t="shared" si="71"/>
        <v>38.333735999999995</v>
      </c>
      <c r="Q236" s="1481">
        <f>((G236*(1-$Q$2)+I236+K236+$Q$3)*F236*$O$7)*$AB$11</f>
        <v>41.488776000000001</v>
      </c>
      <c r="R236" s="976">
        <v>4.0273200000000005</v>
      </c>
      <c r="S236" s="968">
        <f t="shared" si="72"/>
        <v>27.374616</v>
      </c>
      <c r="T236" s="1483">
        <f>P236+R236*$AB$11</f>
        <v>42.361055999999998</v>
      </c>
      <c r="U236" s="1482">
        <f>Q236+R236*$AB$11</f>
        <v>45.516096000000005</v>
      </c>
      <c r="V236" s="1548">
        <v>8.0546400000000009</v>
      </c>
      <c r="W236" s="968"/>
      <c r="X236" s="1483"/>
      <c r="Y236" s="1482">
        <f>Q236+V236*$AB$11</f>
        <v>49.543416000000001</v>
      </c>
      <c r="Z236" s="1476">
        <f t="shared" si="53"/>
        <v>899.18640000000005</v>
      </c>
      <c r="AD236" s="1036"/>
    </row>
    <row r="237" spans="1:30" ht="16.5" thickBot="1">
      <c r="A237" s="1517"/>
      <c r="B237" s="1029"/>
      <c r="C237" s="688">
        <v>96</v>
      </c>
      <c r="D237" s="960">
        <v>108</v>
      </c>
      <c r="E237" s="959">
        <v>4</v>
      </c>
      <c r="F237" s="958">
        <f t="shared" si="48"/>
        <v>10.416639999999999</v>
      </c>
      <c r="G237" s="1488">
        <v>1</v>
      </c>
      <c r="H237" s="1472" t="str">
        <f t="shared" si="67"/>
        <v>1084</v>
      </c>
      <c r="I237" s="1473">
        <v>2.5889999999999995</v>
      </c>
      <c r="J237" s="1472">
        <v>1.9</v>
      </c>
      <c r="K237" s="1472">
        <v>2.2999999999999998</v>
      </c>
      <c r="L237" s="1472">
        <f t="shared" si="68"/>
        <v>4.488999999999999</v>
      </c>
      <c r="M237" s="1472">
        <f t="shared" si="69"/>
        <v>4.8889999999999993</v>
      </c>
      <c r="N237" s="952"/>
      <c r="O237" s="1512">
        <f t="shared" si="70"/>
        <v>31.656168959999995</v>
      </c>
      <c r="P237" s="1487">
        <f t="shared" si="71"/>
        <v>51.44778496</v>
      </c>
      <c r="Q237" s="1469">
        <f>((G237*(1-$Q$2)+I237+K237+$Q$3)*F237*$O$7)*$AB$11</f>
        <v>55.614440959999989</v>
      </c>
      <c r="R237" s="1516">
        <v>5.8330800000000007</v>
      </c>
      <c r="S237" s="951">
        <f t="shared" si="72"/>
        <v>37.489248959999998</v>
      </c>
      <c r="T237" s="1487">
        <f>P237+R237*$AB$11</f>
        <v>57.280864960000002</v>
      </c>
      <c r="U237" s="1470">
        <f>Q237+R237*$AB$11</f>
        <v>61.447520959999991</v>
      </c>
      <c r="V237" s="1549">
        <v>9.1357200000000027</v>
      </c>
      <c r="W237" s="951"/>
      <c r="X237" s="1487"/>
      <c r="Y237" s="1470">
        <f>Q237+V237*$AB$11</f>
        <v>64.750160959999988</v>
      </c>
      <c r="Z237" s="1464">
        <f t="shared" si="53"/>
        <v>999.99743999999987</v>
      </c>
      <c r="AD237" s="1036"/>
    </row>
    <row r="238" spans="1:30" ht="15.75">
      <c r="A238" s="1642">
        <v>100</v>
      </c>
      <c r="B238" s="1657" t="s">
        <v>643</v>
      </c>
      <c r="C238" s="691">
        <v>114</v>
      </c>
      <c r="D238" s="971">
        <v>114.3</v>
      </c>
      <c r="E238" s="970">
        <v>1.5</v>
      </c>
      <c r="F238" s="969">
        <f t="shared" si="48"/>
        <v>4.2367679999999996</v>
      </c>
      <c r="G238" s="1488">
        <v>1</v>
      </c>
      <c r="H238" s="1472" t="str">
        <f t="shared" si="67"/>
        <v>114,31,5</v>
      </c>
      <c r="I238" s="1473">
        <v>2.6499999999999995</v>
      </c>
      <c r="J238" s="1472">
        <v>1.9</v>
      </c>
      <c r="K238" s="1472">
        <v>2.2999999999999998</v>
      </c>
      <c r="L238" s="1472">
        <f t="shared" si="68"/>
        <v>4.5499999999999989</v>
      </c>
      <c r="M238" s="1472">
        <f t="shared" si="69"/>
        <v>4.9499999999999993</v>
      </c>
      <c r="N238" s="952"/>
      <c r="O238" s="1484">
        <f t="shared" si="70"/>
        <v>13.133980799999998</v>
      </c>
      <c r="P238" s="1483">
        <f t="shared" si="71"/>
        <v>21.183839999999996</v>
      </c>
      <c r="Q238" s="1481">
        <f>((G238*(1-$Q$2)+I238+K238+$Q$3)*F238*$O$7)*$AB$11</f>
        <v>22.878547199999996</v>
      </c>
      <c r="R238" s="976">
        <v>3.3620400000000008</v>
      </c>
      <c r="S238" s="968">
        <f t="shared" si="72"/>
        <v>16.4960208</v>
      </c>
      <c r="T238" s="1483">
        <f>P238+R238*$AB$11</f>
        <v>24.545879999999997</v>
      </c>
      <c r="U238" s="1482">
        <f>Q238+R238*$AB$11</f>
        <v>26.240587199999997</v>
      </c>
      <c r="V238" s="1548">
        <v>5.9043600000000005</v>
      </c>
      <c r="W238" s="968"/>
      <c r="X238" s="1483"/>
      <c r="Y238" s="1482">
        <f>Q238+V238*$AB$11</f>
        <v>28.782907199999997</v>
      </c>
      <c r="Z238" s="1476">
        <f t="shared" si="53"/>
        <v>482.99155199999996</v>
      </c>
      <c r="AD238" s="1036"/>
    </row>
    <row r="239" spans="1:30" ht="15.75">
      <c r="A239" s="1645"/>
      <c r="B239" s="1658"/>
      <c r="C239" s="688">
        <v>114</v>
      </c>
      <c r="D239" s="971">
        <v>114.3</v>
      </c>
      <c r="E239" s="970">
        <v>1.6</v>
      </c>
      <c r="F239" s="969">
        <f t="shared" si="48"/>
        <v>4.5152128000000005</v>
      </c>
      <c r="G239" s="1488">
        <v>1</v>
      </c>
      <c r="H239" s="1472" t="str">
        <f t="shared" si="67"/>
        <v>114,31,6</v>
      </c>
      <c r="I239" s="1473">
        <v>2.6499999999999995</v>
      </c>
      <c r="J239" s="1472">
        <v>1.9</v>
      </c>
      <c r="K239" s="1472">
        <v>2.2999999999999998</v>
      </c>
      <c r="L239" s="1472">
        <f t="shared" si="68"/>
        <v>4.5499999999999989</v>
      </c>
      <c r="M239" s="1472">
        <f t="shared" si="69"/>
        <v>4.9499999999999993</v>
      </c>
      <c r="N239" s="952"/>
      <c r="O239" s="1484">
        <f t="shared" si="70"/>
        <v>13.997159679999999</v>
      </c>
      <c r="P239" s="1483">
        <f t="shared" si="71"/>
        <v>22.576064000000002</v>
      </c>
      <c r="Q239" s="1482"/>
      <c r="R239" s="976">
        <v>3.3620400000000008</v>
      </c>
      <c r="S239" s="968">
        <f t="shared" si="72"/>
        <v>17.35919968</v>
      </c>
      <c r="T239" s="1483"/>
      <c r="U239" s="1482"/>
      <c r="V239" s="1548">
        <v>5.9043600000000005</v>
      </c>
      <c r="W239" s="968"/>
      <c r="X239" s="1483"/>
      <c r="Y239" s="1482"/>
      <c r="Z239" s="1476">
        <f t="shared" si="53"/>
        <v>514.7342592</v>
      </c>
      <c r="AD239" s="1036"/>
    </row>
    <row r="240" spans="1:30" ht="15.75">
      <c r="A240" s="1645"/>
      <c r="B240" s="1658"/>
      <c r="C240" s="688">
        <v>114</v>
      </c>
      <c r="D240" s="971">
        <v>114.3</v>
      </c>
      <c r="E240" s="970">
        <v>2</v>
      </c>
      <c r="F240" s="969">
        <f t="shared" si="48"/>
        <v>5.6239840000000001</v>
      </c>
      <c r="G240" s="1475">
        <v>1</v>
      </c>
      <c r="H240" s="1474" t="str">
        <f t="shared" si="67"/>
        <v>114,32</v>
      </c>
      <c r="I240" s="1473">
        <v>2.3899999999999997</v>
      </c>
      <c r="J240" s="1472">
        <v>2.0499999999999998</v>
      </c>
      <c r="K240" s="1472">
        <v>2.4500000000000002</v>
      </c>
      <c r="L240" s="1472">
        <f t="shared" si="68"/>
        <v>4.4399999999999995</v>
      </c>
      <c r="M240" s="1472">
        <f t="shared" si="69"/>
        <v>4.84</v>
      </c>
      <c r="N240" s="952"/>
      <c r="O240" s="1484">
        <f t="shared" si="70"/>
        <v>15.97211456</v>
      </c>
      <c r="P240" s="1483">
        <f t="shared" si="71"/>
        <v>27.501281759999998</v>
      </c>
      <c r="Q240" s="1481">
        <f>((G240*(1-$Q$2)+I240+K240+$Q$3)*F240*$O$7)*$AB$11</f>
        <v>29.750875360000002</v>
      </c>
      <c r="R240" s="976">
        <v>3.5164800000000005</v>
      </c>
      <c r="S240" s="968">
        <f t="shared" si="72"/>
        <v>19.488594559999999</v>
      </c>
      <c r="T240" s="1483">
        <f>P240+R240*$AB$11</f>
        <v>31.017761759999999</v>
      </c>
      <c r="U240" s="1482">
        <f>Q240+R240*$AB$11</f>
        <v>33.267355360000003</v>
      </c>
      <c r="V240" s="1548">
        <v>5.9043600000000005</v>
      </c>
      <c r="W240" s="968">
        <f>O240+V240*$AB$11</f>
        <v>21.876474559999998</v>
      </c>
      <c r="X240" s="1483">
        <f>P240+V240*$AB$11</f>
        <v>33.405641759999995</v>
      </c>
      <c r="Y240" s="1482">
        <f>Q240+V240*$AB$11</f>
        <v>35.655235360000006</v>
      </c>
      <c r="Z240" s="1476">
        <f t="shared" si="53"/>
        <v>641.13417600000002</v>
      </c>
      <c r="AD240" s="1036"/>
    </row>
    <row r="241" spans="1:30" ht="15.75">
      <c r="A241" s="1645"/>
      <c r="B241" s="1658"/>
      <c r="C241" s="688">
        <v>114</v>
      </c>
      <c r="D241" s="971">
        <v>114.3</v>
      </c>
      <c r="E241" s="970">
        <v>2.5</v>
      </c>
      <c r="F241" s="969">
        <f t="shared" si="48"/>
        <v>6.9986800000000002</v>
      </c>
      <c r="G241" s="1475">
        <v>1</v>
      </c>
      <c r="H241" s="1474" t="str">
        <f t="shared" si="67"/>
        <v>114,32,5</v>
      </c>
      <c r="I241" s="1473">
        <v>2.3789999999999996</v>
      </c>
      <c r="J241" s="1472">
        <v>1.9</v>
      </c>
      <c r="K241" s="1472">
        <v>2.2999999999999998</v>
      </c>
      <c r="L241" s="1472">
        <f t="shared" si="68"/>
        <v>4.2789999999999999</v>
      </c>
      <c r="M241" s="1472">
        <f t="shared" si="69"/>
        <v>4.6789999999999994</v>
      </c>
      <c r="N241" s="952"/>
      <c r="O241" s="1484">
        <f t="shared" si="70"/>
        <v>19.799265719999998</v>
      </c>
      <c r="P241" s="1483">
        <f t="shared" si="71"/>
        <v>33.096757719999992</v>
      </c>
      <c r="Q241" s="1481">
        <f>((G241*(1-$Q$2)+I241+K241+$Q$3)*F241*$O$7)*$AB$11</f>
        <v>35.896229720000001</v>
      </c>
      <c r="R241" s="976">
        <v>3.9560400000000007</v>
      </c>
      <c r="S241" s="968">
        <f t="shared" si="72"/>
        <v>23.755305719999999</v>
      </c>
      <c r="T241" s="1483">
        <f>P241+R241*$AB$11</f>
        <v>37.052797719999994</v>
      </c>
      <c r="U241" s="1482">
        <f>Q241+R241*$AB$11</f>
        <v>39.852269720000002</v>
      </c>
      <c r="V241" s="1548">
        <v>8.1734400000000011</v>
      </c>
      <c r="W241" s="968">
        <f>O241+V241*$AB$11</f>
        <v>27.97270572</v>
      </c>
      <c r="X241" s="1483">
        <f>P241+V241*$AB$11</f>
        <v>41.270197719999992</v>
      </c>
      <c r="Y241" s="1482">
        <f>Q241+V241*$AB$11</f>
        <v>44.06966972</v>
      </c>
      <c r="Z241" s="1476">
        <f t="shared" si="53"/>
        <v>797.84951999999998</v>
      </c>
      <c r="AD241" s="1036"/>
    </row>
    <row r="242" spans="1:30" ht="15.75">
      <c r="A242" s="1645"/>
      <c r="B242" s="1658"/>
      <c r="C242" s="688">
        <v>114</v>
      </c>
      <c r="D242" s="971">
        <v>114.3</v>
      </c>
      <c r="E242" s="970">
        <v>2.6</v>
      </c>
      <c r="F242" s="969">
        <f t="shared" si="48"/>
        <v>7.2721168</v>
      </c>
      <c r="G242" s="1488">
        <v>1</v>
      </c>
      <c r="H242" s="1472" t="str">
        <f t="shared" si="67"/>
        <v>114,32,6</v>
      </c>
      <c r="I242" s="1473">
        <v>2.3569999999999998</v>
      </c>
      <c r="J242" s="1472">
        <v>1.9</v>
      </c>
      <c r="K242" s="1472">
        <v>2.2999999999999998</v>
      </c>
      <c r="L242" s="1472">
        <f t="shared" si="68"/>
        <v>4.2569999999999997</v>
      </c>
      <c r="M242" s="1472">
        <f t="shared" si="69"/>
        <v>4.657</v>
      </c>
      <c r="N242" s="952"/>
      <c r="O242" s="1484">
        <f t="shared" si="70"/>
        <v>20.412831857599997</v>
      </c>
      <c r="P242" s="1483">
        <f t="shared" si="71"/>
        <v>34.229853777599992</v>
      </c>
      <c r="Q242" s="1482"/>
      <c r="R242" s="976">
        <v>3.9560400000000007</v>
      </c>
      <c r="S242" s="968">
        <f t="shared" si="72"/>
        <v>24.368871857599999</v>
      </c>
      <c r="T242" s="1483"/>
      <c r="U242" s="1482"/>
      <c r="V242" s="1548">
        <v>8.1734400000000011</v>
      </c>
      <c r="W242" s="968"/>
      <c r="X242" s="1483"/>
      <c r="Y242" s="1482"/>
      <c r="Z242" s="1476">
        <f t="shared" si="53"/>
        <v>829.0213152</v>
      </c>
      <c r="AD242" s="1036"/>
    </row>
    <row r="243" spans="1:30" ht="15.75">
      <c r="A243" s="1645"/>
      <c r="B243" s="1658"/>
      <c r="C243" s="688">
        <v>114</v>
      </c>
      <c r="D243" s="971">
        <v>114.3</v>
      </c>
      <c r="E243" s="970">
        <v>3</v>
      </c>
      <c r="F243" s="969">
        <f t="shared" si="48"/>
        <v>8.3608560000000001</v>
      </c>
      <c r="G243" s="1475">
        <v>1</v>
      </c>
      <c r="H243" s="1474" t="str">
        <f t="shared" si="67"/>
        <v>114,33</v>
      </c>
      <c r="I243" s="1473">
        <v>2.3499999999999996</v>
      </c>
      <c r="J243" s="1472">
        <v>1.9</v>
      </c>
      <c r="K243" s="1472">
        <v>2.2999999999999998</v>
      </c>
      <c r="L243" s="1472">
        <f t="shared" si="68"/>
        <v>4.25</v>
      </c>
      <c r="M243" s="1472">
        <f t="shared" si="69"/>
        <v>4.6499999999999995</v>
      </c>
      <c r="N243" s="952"/>
      <c r="O243" s="1484">
        <f t="shared" si="70"/>
        <v>23.410396799999997</v>
      </c>
      <c r="P243" s="1483">
        <f t="shared" si="71"/>
        <v>39.296023199999993</v>
      </c>
      <c r="Q243" s="1481">
        <f>((G243*(1-$Q$2)+I243+K243+$Q$3)*F243*$O$7)*$AB$11</f>
        <v>42.640365599999996</v>
      </c>
      <c r="R243" s="976">
        <v>4.2649200000000009</v>
      </c>
      <c r="S243" s="968">
        <f t="shared" si="72"/>
        <v>27.675316799999997</v>
      </c>
      <c r="T243" s="1483">
        <f>P243+R243*$AB$11</f>
        <v>43.560943199999997</v>
      </c>
      <c r="U243" s="1482">
        <f>Q243+R243*$AB$11</f>
        <v>46.905285599999999</v>
      </c>
      <c r="V243" s="1548">
        <v>8.5298400000000019</v>
      </c>
      <c r="W243" s="968">
        <f>O243+V243*$AB$11</f>
        <v>31.940236800000001</v>
      </c>
      <c r="X243" s="1483">
        <f>P243+V243*$AB$11</f>
        <v>47.825863199999993</v>
      </c>
      <c r="Y243" s="1482">
        <f>Q243+V243*$AB$11</f>
        <v>51.170205599999996</v>
      </c>
      <c r="Z243" s="1476">
        <f t="shared" si="53"/>
        <v>953.13758400000006</v>
      </c>
      <c r="AD243" s="1036"/>
    </row>
    <row r="244" spans="1:30" ht="15.75">
      <c r="A244" s="1645"/>
      <c r="B244" s="1658"/>
      <c r="C244" s="688">
        <v>96</v>
      </c>
      <c r="D244" s="971">
        <v>114.3</v>
      </c>
      <c r="E244" s="970">
        <v>4</v>
      </c>
      <c r="F244" s="969">
        <f t="shared" si="48"/>
        <v>11.047647999999999</v>
      </c>
      <c r="G244" s="1475">
        <v>1</v>
      </c>
      <c r="H244" s="1474" t="str">
        <f t="shared" si="67"/>
        <v>114,34</v>
      </c>
      <c r="I244" s="1473">
        <v>2.4399999999999995</v>
      </c>
      <c r="J244" s="1472">
        <v>1.9</v>
      </c>
      <c r="K244" s="1472">
        <v>2.2999999999999998</v>
      </c>
      <c r="L244" s="1472">
        <f t="shared" si="68"/>
        <v>4.34</v>
      </c>
      <c r="M244" s="1472">
        <f t="shared" si="69"/>
        <v>4.7399999999999993</v>
      </c>
      <c r="N244" s="952"/>
      <c r="O244" s="1484">
        <f t="shared" si="70"/>
        <v>31.927702719999992</v>
      </c>
      <c r="P244" s="1483">
        <f t="shared" si="71"/>
        <v>52.918233919999984</v>
      </c>
      <c r="Q244" s="1481">
        <f>((G244*(1-$Q$2)+I244+K244+$Q$3)*F244*$O$7)*$AB$11</f>
        <v>57.337293119999991</v>
      </c>
      <c r="R244" s="976">
        <v>6.1776000000000009</v>
      </c>
      <c r="S244" s="968">
        <f t="shared" si="72"/>
        <v>38.10530271999999</v>
      </c>
      <c r="T244" s="1483">
        <f>P244+R244*$AB$11</f>
        <v>59.095833919999983</v>
      </c>
      <c r="U244" s="1482">
        <f>Q244+R244*$AB$11</f>
        <v>63.514893119999989</v>
      </c>
      <c r="V244" s="1548">
        <v>9.670320000000002</v>
      </c>
      <c r="W244" s="968">
        <f>O244+V244*$AB$11</f>
        <v>41.598022719999996</v>
      </c>
      <c r="X244" s="1483">
        <f>P244+V244*$AB$11</f>
        <v>62.588553919999988</v>
      </c>
      <c r="Y244" s="1482">
        <f>Q244+V244*$AB$11</f>
        <v>67.007613119999988</v>
      </c>
      <c r="Z244" s="1476">
        <f t="shared" si="53"/>
        <v>1060.574208</v>
      </c>
      <c r="AD244" s="1036"/>
    </row>
    <row r="245" spans="1:30" ht="15.75">
      <c r="A245" s="1645"/>
      <c r="B245" s="1658"/>
      <c r="C245" s="688">
        <v>60</v>
      </c>
      <c r="D245" s="971">
        <v>114.3</v>
      </c>
      <c r="E245" s="970">
        <v>5</v>
      </c>
      <c r="F245" s="969">
        <f t="shared" si="48"/>
        <v>13.68436</v>
      </c>
      <c r="G245" s="1488">
        <v>1</v>
      </c>
      <c r="H245" s="1472" t="str">
        <f t="shared" si="67"/>
        <v>114,35</v>
      </c>
      <c r="I245" s="1473">
        <v>2.6059999999999999</v>
      </c>
      <c r="J245" s="1472">
        <v>1.9</v>
      </c>
      <c r="K245" s="1472">
        <v>2.2999999999999998</v>
      </c>
      <c r="L245" s="1472">
        <f t="shared" si="68"/>
        <v>4.5060000000000002</v>
      </c>
      <c r="M245" s="1472">
        <f t="shared" si="69"/>
        <v>4.9059999999999997</v>
      </c>
      <c r="N245" s="952"/>
      <c r="O245" s="1484">
        <f t="shared" si="70"/>
        <v>41.819404159999998</v>
      </c>
      <c r="P245" s="1483">
        <f t="shared" si="71"/>
        <v>67.819688159999998</v>
      </c>
      <c r="Q245" s="1481">
        <f>((G245*(1-$Q$2)+I245+K245+$Q$3)*F245*$O$7)*$AB$11</f>
        <v>73.293432159999995</v>
      </c>
      <c r="R245" s="976">
        <v>14.93</v>
      </c>
      <c r="S245" s="968">
        <f t="shared" si="72"/>
        <v>56.749404159999997</v>
      </c>
      <c r="T245" s="1483">
        <f>P245+R245*$AB$11</f>
        <v>82.749688160000005</v>
      </c>
      <c r="U245" s="1482">
        <f>Q245+R245*$AB$11</f>
        <v>88.223432159999987</v>
      </c>
      <c r="V245" s="1547"/>
      <c r="W245" s="968"/>
      <c r="X245" s="1483"/>
      <c r="Y245" s="1482"/>
      <c r="Z245" s="1476">
        <f t="shared" si="53"/>
        <v>821.0616</v>
      </c>
      <c r="AD245" s="1036"/>
    </row>
    <row r="246" spans="1:30" ht="16.5" thickBot="1">
      <c r="A246" s="1646"/>
      <c r="B246" s="1659"/>
      <c r="C246" s="689">
        <v>60</v>
      </c>
      <c r="D246" s="960">
        <v>114.3</v>
      </c>
      <c r="E246" s="959">
        <v>6</v>
      </c>
      <c r="F246" s="958">
        <f t="shared" si="48"/>
        <v>16.270992</v>
      </c>
      <c r="G246" s="1488"/>
      <c r="H246" s="1472"/>
      <c r="I246" s="1473"/>
      <c r="J246" s="1472"/>
      <c r="K246" s="1472"/>
      <c r="L246" s="1472"/>
      <c r="M246" s="1472"/>
      <c r="N246" s="952"/>
      <c r="O246" s="1673" t="s">
        <v>15213</v>
      </c>
      <c r="P246" s="1674"/>
      <c r="Q246" s="1470"/>
      <c r="R246" s="1516"/>
      <c r="S246" s="951"/>
      <c r="T246" s="1487"/>
      <c r="U246" s="1470"/>
      <c r="V246" s="1544"/>
      <c r="W246" s="951"/>
      <c r="X246" s="1487"/>
      <c r="Y246" s="1470"/>
      <c r="Z246" s="1464">
        <f t="shared" si="53"/>
        <v>976.25951999999995</v>
      </c>
      <c r="AD246" s="1036"/>
    </row>
    <row r="247" spans="1:30" ht="15.75">
      <c r="A247" s="1546"/>
      <c r="B247" s="1545"/>
      <c r="C247" s="688">
        <v>96</v>
      </c>
      <c r="D247" s="971">
        <v>127</v>
      </c>
      <c r="E247" s="970">
        <v>1.5</v>
      </c>
      <c r="F247" s="969">
        <f t="shared" si="48"/>
        <v>4.7137799999999999</v>
      </c>
      <c r="G247" s="1488">
        <v>1</v>
      </c>
      <c r="H247" s="1472" t="str">
        <f t="shared" ref="H247:H260" si="73">CONCATENATE(D247,E247)</f>
        <v>1271,5</v>
      </c>
      <c r="I247" s="1473">
        <v>2.7989999999999995</v>
      </c>
      <c r="J247" s="1472">
        <v>1.9</v>
      </c>
      <c r="K247" s="1472">
        <v>2.2999999999999998</v>
      </c>
      <c r="L247" s="1472">
        <f t="shared" ref="L247:L260" si="74">I247+J247</f>
        <v>4.6989999999999998</v>
      </c>
      <c r="M247" s="1472">
        <f t="shared" ref="M247:M260" si="75">I247+K247</f>
        <v>5.0989999999999993</v>
      </c>
      <c r="N247" s="952"/>
      <c r="O247" s="1484">
        <f t="shared" ref="O247:O260" si="76">((G247*(1-$O$2)+I247+$O$3)*F247*$O$7)*$AB$11</f>
        <v>15.315071219999998</v>
      </c>
      <c r="P247" s="1483"/>
      <c r="Q247" s="1482"/>
      <c r="R247" s="976">
        <v>9.55152</v>
      </c>
      <c r="S247" s="968"/>
      <c r="T247" s="1483"/>
      <c r="U247" s="1502"/>
      <c r="V247" s="1547"/>
      <c r="W247" s="968"/>
      <c r="X247" s="1483"/>
      <c r="Y247" s="1502"/>
      <c r="Z247" s="1476">
        <f t="shared" si="53"/>
        <v>452.52287999999999</v>
      </c>
      <c r="AD247" s="1036"/>
    </row>
    <row r="248" spans="1:30" ht="15.75">
      <c r="A248" s="1546"/>
      <c r="B248" s="1545"/>
      <c r="C248" s="688">
        <v>96</v>
      </c>
      <c r="D248" s="971">
        <v>127</v>
      </c>
      <c r="E248" s="970">
        <v>1.6</v>
      </c>
      <c r="F248" s="969">
        <f t="shared" si="48"/>
        <v>5.0240256000000008</v>
      </c>
      <c r="G248" s="1488">
        <v>1</v>
      </c>
      <c r="H248" s="1472" t="str">
        <f t="shared" si="73"/>
        <v>1271,6</v>
      </c>
      <c r="I248" s="1473">
        <v>2.7989999999999999</v>
      </c>
      <c r="J248" s="1472">
        <v>1.9</v>
      </c>
      <c r="K248" s="1472">
        <v>2.2999999999999998</v>
      </c>
      <c r="L248" s="1472">
        <f t="shared" si="74"/>
        <v>4.6989999999999998</v>
      </c>
      <c r="M248" s="1472">
        <f t="shared" si="75"/>
        <v>5.0990000000000002</v>
      </c>
      <c r="N248" s="952"/>
      <c r="O248" s="1484">
        <f t="shared" si="76"/>
        <v>16.323059174400001</v>
      </c>
      <c r="P248" s="1483"/>
      <c r="Q248" s="1482"/>
      <c r="R248" s="976">
        <v>9.5500000000000007</v>
      </c>
      <c r="S248" s="968">
        <f t="shared" ref="S248:S260" si="77">O248+R248*$AB$11</f>
        <v>25.873059174400002</v>
      </c>
      <c r="T248" s="1483"/>
      <c r="U248" s="1482"/>
      <c r="V248" s="1547"/>
      <c r="W248" s="968"/>
      <c r="X248" s="1483"/>
      <c r="Y248" s="1482"/>
      <c r="Z248" s="1476">
        <f t="shared" si="53"/>
        <v>482.30645760000004</v>
      </c>
      <c r="AD248" s="1036"/>
    </row>
    <row r="249" spans="1:30" ht="16.5" thickBot="1">
      <c r="A249" s="1546"/>
      <c r="B249" s="1545"/>
      <c r="C249" s="688">
        <v>96</v>
      </c>
      <c r="D249" s="971">
        <v>127</v>
      </c>
      <c r="E249" s="970">
        <v>2</v>
      </c>
      <c r="F249" s="969">
        <f t="shared" si="48"/>
        <v>6.26</v>
      </c>
      <c r="G249" s="1488">
        <v>1</v>
      </c>
      <c r="H249" s="1472" t="str">
        <f t="shared" si="73"/>
        <v>1272</v>
      </c>
      <c r="I249" s="1473">
        <v>2.617</v>
      </c>
      <c r="J249" s="1472">
        <v>2.0499999999999998</v>
      </c>
      <c r="K249" s="1472">
        <v>2.4500000000000002</v>
      </c>
      <c r="L249" s="1472">
        <f t="shared" si="74"/>
        <v>4.6669999999999998</v>
      </c>
      <c r="M249" s="1472">
        <f t="shared" si="75"/>
        <v>5.0670000000000002</v>
      </c>
      <c r="N249" s="952"/>
      <c r="O249" s="1484">
        <f t="shared" si="76"/>
        <v>19.19942</v>
      </c>
      <c r="P249" s="1487"/>
      <c r="Q249" s="1469"/>
      <c r="R249" s="1516">
        <v>9.9673200000000026</v>
      </c>
      <c r="S249" s="951">
        <f t="shared" si="77"/>
        <v>29.166740000000004</v>
      </c>
      <c r="T249" s="1487"/>
      <c r="U249" s="1470"/>
      <c r="V249" s="1544"/>
      <c r="W249" s="951"/>
      <c r="X249" s="1487"/>
      <c r="Y249" s="1470"/>
      <c r="Z249" s="1464">
        <f t="shared" si="53"/>
        <v>600.96</v>
      </c>
      <c r="AD249" s="1036"/>
    </row>
    <row r="250" spans="1:30" ht="15.75">
      <c r="A250" s="1517"/>
      <c r="B250" s="1642" t="s">
        <v>644</v>
      </c>
      <c r="C250" s="691">
        <v>96</v>
      </c>
      <c r="D250" s="991">
        <v>129</v>
      </c>
      <c r="E250" s="990">
        <v>2</v>
      </c>
      <c r="F250" s="989">
        <f t="shared" si="48"/>
        <v>6.3601599999999996</v>
      </c>
      <c r="G250" s="1475">
        <v>1</v>
      </c>
      <c r="H250" s="1474" t="str">
        <f t="shared" si="73"/>
        <v>1292</v>
      </c>
      <c r="I250" s="1473">
        <v>2.62</v>
      </c>
      <c r="J250" s="1472">
        <v>2.0499999999999998</v>
      </c>
      <c r="K250" s="1472">
        <v>2.4500000000000002</v>
      </c>
      <c r="L250" s="1472">
        <f t="shared" si="74"/>
        <v>4.67</v>
      </c>
      <c r="M250" s="1472">
        <f t="shared" si="75"/>
        <v>5.07</v>
      </c>
      <c r="N250" s="952"/>
      <c r="O250" s="1503">
        <f t="shared" si="76"/>
        <v>19.525691200000001</v>
      </c>
      <c r="P250" s="1483">
        <f>((G250*(1-$P$2)+I250+J250+$P$3)*F250*$O$7)*$AB$11</f>
        <v>32.564019199999997</v>
      </c>
      <c r="Q250" s="1481"/>
      <c r="R250" s="976">
        <v>9.9673200000000026</v>
      </c>
      <c r="S250" s="1026">
        <f t="shared" si="77"/>
        <v>29.493011200000005</v>
      </c>
      <c r="T250" s="1543">
        <f>P250+R250*$AB$11</f>
        <v>42.531339199999998</v>
      </c>
      <c r="U250" s="1502"/>
      <c r="V250" s="1542">
        <v>0</v>
      </c>
      <c r="W250" s="968"/>
      <c r="X250" s="1483"/>
      <c r="Y250" s="1502"/>
      <c r="Z250" s="1476">
        <f t="shared" si="53"/>
        <v>610.57535999999993</v>
      </c>
      <c r="AD250" s="1036"/>
    </row>
    <row r="251" spans="1:30" ht="16.5" thickBot="1">
      <c r="A251" s="1517"/>
      <c r="B251" s="1646"/>
      <c r="C251" s="689">
        <v>96</v>
      </c>
      <c r="D251" s="960">
        <v>129</v>
      </c>
      <c r="E251" s="959">
        <v>3</v>
      </c>
      <c r="F251" s="958">
        <f t="shared" si="48"/>
        <v>9.4651200000000006</v>
      </c>
      <c r="G251" s="1475">
        <v>1</v>
      </c>
      <c r="H251" s="1474" t="str">
        <f t="shared" si="73"/>
        <v>1293</v>
      </c>
      <c r="I251" s="1473">
        <v>2.7079999999999997</v>
      </c>
      <c r="J251" s="1472">
        <v>1.9</v>
      </c>
      <c r="K251" s="1472">
        <v>2.2999999999999998</v>
      </c>
      <c r="L251" s="1472">
        <f t="shared" si="74"/>
        <v>4.6079999999999997</v>
      </c>
      <c r="M251" s="1472">
        <f t="shared" si="75"/>
        <v>5.0079999999999991</v>
      </c>
      <c r="N251" s="952"/>
      <c r="O251" s="1512">
        <f t="shared" si="76"/>
        <v>29.890848959999996</v>
      </c>
      <c r="P251" s="1487">
        <f>((G251*(1-$P$2)+I251+J251+$P$3)*F251*$O$7)*$AB$11</f>
        <v>47.874576959999999</v>
      </c>
      <c r="Q251" s="1469"/>
      <c r="R251" s="1516">
        <v>10.798920000000001</v>
      </c>
      <c r="S251" s="1541">
        <f t="shared" si="77"/>
        <v>40.689768959999995</v>
      </c>
      <c r="T251" s="1540">
        <f>P251+R251*$AB$11</f>
        <v>58.673496960000001</v>
      </c>
      <c r="U251" s="1482"/>
      <c r="V251" s="1539">
        <v>0</v>
      </c>
      <c r="W251" s="951"/>
      <c r="X251" s="1487"/>
      <c r="Y251" s="1482"/>
      <c r="Z251" s="1464">
        <f t="shared" si="53"/>
        <v>908.65152000000012</v>
      </c>
      <c r="AA251" s="1538"/>
      <c r="AD251" s="1036"/>
    </row>
    <row r="252" spans="1:30" ht="15.75">
      <c r="A252" s="1517"/>
      <c r="B252" s="1537"/>
      <c r="C252" s="688">
        <v>60</v>
      </c>
      <c r="D252" s="971">
        <v>133</v>
      </c>
      <c r="E252" s="970">
        <v>2</v>
      </c>
      <c r="F252" s="969">
        <f t="shared" si="48"/>
        <v>6.5604800000000001</v>
      </c>
      <c r="G252" s="1488">
        <v>1</v>
      </c>
      <c r="H252" s="1472" t="str">
        <f t="shared" si="73"/>
        <v>1332</v>
      </c>
      <c r="I252" s="1473">
        <v>2.59</v>
      </c>
      <c r="J252" s="1472">
        <v>2.0499999999999998</v>
      </c>
      <c r="K252" s="1472">
        <v>2.4500000000000002</v>
      </c>
      <c r="L252" s="1472">
        <f t="shared" si="74"/>
        <v>4.6399999999999997</v>
      </c>
      <c r="M252" s="1472">
        <f t="shared" si="75"/>
        <v>5.04</v>
      </c>
      <c r="N252" s="1471"/>
      <c r="O252" s="1484">
        <f t="shared" si="76"/>
        <v>19.943859200000002</v>
      </c>
      <c r="P252" s="1483">
        <f>((G252*(1-$P$2)+I252+J252+$P$3)*F252*$O$7)*$AB$11</f>
        <v>33.392843200000002</v>
      </c>
      <c r="Q252" s="1482"/>
      <c r="R252" s="1523">
        <v>10.86</v>
      </c>
      <c r="S252" s="988">
        <f t="shared" si="77"/>
        <v>30.803859200000002</v>
      </c>
      <c r="T252" s="1521"/>
      <c r="U252" s="1502"/>
      <c r="V252" s="1536"/>
      <c r="W252" s="988"/>
      <c r="X252" s="1521"/>
      <c r="Y252" s="1502"/>
      <c r="Z252" s="1500">
        <f t="shared" si="53"/>
        <v>393.62880000000001</v>
      </c>
      <c r="AA252" s="1538"/>
      <c r="AD252" s="1036"/>
    </row>
    <row r="253" spans="1:30" ht="15.75">
      <c r="A253" s="1517"/>
      <c r="B253" s="1537"/>
      <c r="C253" s="688">
        <v>60</v>
      </c>
      <c r="D253" s="971">
        <v>133</v>
      </c>
      <c r="E253" s="970">
        <v>3</v>
      </c>
      <c r="F253" s="969">
        <f t="shared" si="48"/>
        <v>9.7655999999999992</v>
      </c>
      <c r="G253" s="1488">
        <v>1</v>
      </c>
      <c r="H253" s="1472" t="str">
        <f t="shared" si="73"/>
        <v>1333</v>
      </c>
      <c r="I253" s="1473">
        <v>2.54</v>
      </c>
      <c r="J253" s="1472">
        <v>1.9</v>
      </c>
      <c r="K253" s="1472">
        <v>2.2999999999999998</v>
      </c>
      <c r="L253" s="1472">
        <f t="shared" si="74"/>
        <v>4.4399999999999995</v>
      </c>
      <c r="M253" s="1472">
        <f t="shared" si="75"/>
        <v>4.84</v>
      </c>
      <c r="N253" s="1471"/>
      <c r="O253" s="1484">
        <f t="shared" si="76"/>
        <v>29.199144</v>
      </c>
      <c r="P253" s="1483">
        <f>((G253*(1-$P$2)+I253+J253+$P$3)*F253*$O$7)*$AB$11</f>
        <v>47.753784000000003</v>
      </c>
      <c r="Q253" s="1482"/>
      <c r="R253" s="976">
        <v>11.77</v>
      </c>
      <c r="S253" s="968">
        <f t="shared" si="77"/>
        <v>40.969144</v>
      </c>
      <c r="T253" s="1483"/>
      <c r="U253" s="1482"/>
      <c r="V253" s="1535"/>
      <c r="W253" s="968"/>
      <c r="X253" s="1483"/>
      <c r="Y253" s="1482"/>
      <c r="Z253" s="1476">
        <f t="shared" si="53"/>
        <v>585.93599999999992</v>
      </c>
      <c r="AD253" s="1036"/>
    </row>
    <row r="254" spans="1:30" ht="16.5" thickBot="1">
      <c r="A254" s="1517"/>
      <c r="B254" s="1537"/>
      <c r="C254" s="688">
        <v>60</v>
      </c>
      <c r="D254" s="971">
        <v>133</v>
      </c>
      <c r="E254" s="970">
        <v>4</v>
      </c>
      <c r="F254" s="969">
        <f t="shared" si="48"/>
        <v>12.920640000000001</v>
      </c>
      <c r="G254" s="1488">
        <v>1</v>
      </c>
      <c r="H254" s="1472" t="str">
        <f t="shared" si="73"/>
        <v>1334</v>
      </c>
      <c r="I254" s="1473">
        <v>2.65</v>
      </c>
      <c r="J254" s="1472">
        <v>1.9</v>
      </c>
      <c r="K254" s="1472">
        <v>2.2999999999999998</v>
      </c>
      <c r="L254" s="1472">
        <f t="shared" si="74"/>
        <v>4.55</v>
      </c>
      <c r="M254" s="1472">
        <f t="shared" si="75"/>
        <v>4.9499999999999993</v>
      </c>
      <c r="N254" s="1471"/>
      <c r="O254" s="1484">
        <f t="shared" si="76"/>
        <v>40.053984</v>
      </c>
      <c r="P254" s="1487"/>
      <c r="Q254" s="1469"/>
      <c r="R254" s="976">
        <v>14.94</v>
      </c>
      <c r="S254" s="968">
        <f t="shared" si="77"/>
        <v>54.993983999999998</v>
      </c>
      <c r="T254" s="1483"/>
      <c r="U254" s="1482"/>
      <c r="V254" s="1535"/>
      <c r="W254" s="968"/>
      <c r="X254" s="1483"/>
      <c r="Y254" s="1482"/>
      <c r="Z254" s="1464">
        <f t="shared" si="53"/>
        <v>775.23840000000007</v>
      </c>
      <c r="AD254" s="1036"/>
    </row>
    <row r="255" spans="1:30" ht="15.75">
      <c r="A255" s="1642">
        <v>125</v>
      </c>
      <c r="B255" s="1642" t="s">
        <v>645</v>
      </c>
      <c r="C255" s="917">
        <v>60</v>
      </c>
      <c r="D255" s="991">
        <v>139.69999999999999</v>
      </c>
      <c r="E255" s="990">
        <v>2</v>
      </c>
      <c r="F255" s="989">
        <f t="shared" si="48"/>
        <v>6.8960159999999995</v>
      </c>
      <c r="G255" s="1488">
        <v>1</v>
      </c>
      <c r="H255" s="1472" t="str">
        <f t="shared" si="73"/>
        <v>139,72</v>
      </c>
      <c r="I255" s="1473">
        <v>2.4179999999999997</v>
      </c>
      <c r="J255" s="1472">
        <v>2.0499999999999998</v>
      </c>
      <c r="K255" s="1472">
        <v>2.4500000000000002</v>
      </c>
      <c r="L255" s="1472">
        <f t="shared" si="74"/>
        <v>4.468</v>
      </c>
      <c r="M255" s="1472">
        <f t="shared" si="75"/>
        <v>4.8680000000000003</v>
      </c>
      <c r="N255" s="1471"/>
      <c r="O255" s="1503">
        <f t="shared" si="76"/>
        <v>19.777773887999995</v>
      </c>
      <c r="P255" s="1483">
        <f>((G255*(1-$P$2)+I255+J255+$P$3)*F255*$O$7)*$AB$11</f>
        <v>33.914606687999992</v>
      </c>
      <c r="Q255" s="1481">
        <f>((G255*(1-$Q$2)+I255+K255+$Q$3)*F255*$O$7)*$AB$11</f>
        <v>36.673013087999998</v>
      </c>
      <c r="R255" s="1523">
        <v>10.858320000000003</v>
      </c>
      <c r="S255" s="988">
        <f t="shared" si="77"/>
        <v>30.636093887999998</v>
      </c>
      <c r="T255" s="1521">
        <f>P255+R255*$AB$11</f>
        <v>44.772926687999998</v>
      </c>
      <c r="U255" s="1502">
        <f>Q255+R255*$AB$11</f>
        <v>47.531333087999997</v>
      </c>
      <c r="V255" s="1536"/>
      <c r="W255" s="988"/>
      <c r="X255" s="1519"/>
      <c r="Y255" s="1518"/>
      <c r="Z255" s="1500">
        <f t="shared" si="53"/>
        <v>413.76095999999995</v>
      </c>
      <c r="AD255" s="1036"/>
    </row>
    <row r="256" spans="1:30" ht="15.75">
      <c r="A256" s="1645"/>
      <c r="B256" s="1645"/>
      <c r="C256" s="692">
        <v>60</v>
      </c>
      <c r="D256" s="971">
        <v>139.69999999999999</v>
      </c>
      <c r="E256" s="970">
        <v>2.5</v>
      </c>
      <c r="F256" s="969">
        <f t="shared" si="48"/>
        <v>8.5887200000000004</v>
      </c>
      <c r="G256" s="1488">
        <v>1</v>
      </c>
      <c r="H256" s="1472" t="str">
        <f t="shared" si="73"/>
        <v>139,72,5</v>
      </c>
      <c r="I256" s="1473">
        <v>2.3959999999999999</v>
      </c>
      <c r="J256" s="1472">
        <v>1.9</v>
      </c>
      <c r="K256" s="1472">
        <v>2.2999999999999998</v>
      </c>
      <c r="L256" s="1472">
        <f t="shared" si="74"/>
        <v>4.2959999999999994</v>
      </c>
      <c r="M256" s="1472">
        <f t="shared" si="75"/>
        <v>4.6959999999999997</v>
      </c>
      <c r="N256" s="1471"/>
      <c r="O256" s="1484">
        <f t="shared" si="76"/>
        <v>24.44349712</v>
      </c>
      <c r="P256" s="1483"/>
      <c r="Q256" s="1482"/>
      <c r="R256" s="976">
        <v>11.77</v>
      </c>
      <c r="S256" s="968">
        <f t="shared" si="77"/>
        <v>36.21349712</v>
      </c>
      <c r="T256" s="1483"/>
      <c r="U256" s="1482"/>
      <c r="V256" s="1535"/>
      <c r="W256" s="968"/>
      <c r="X256" s="1485"/>
      <c r="Y256" s="1477"/>
      <c r="Z256" s="1476">
        <f t="shared" si="53"/>
        <v>515.32320000000004</v>
      </c>
      <c r="AD256" s="1036"/>
    </row>
    <row r="257" spans="1:30" ht="15" customHeight="1">
      <c r="A257" s="1645"/>
      <c r="B257" s="1645"/>
      <c r="C257" s="692">
        <v>60</v>
      </c>
      <c r="D257" s="971">
        <v>139.69999999999999</v>
      </c>
      <c r="E257" s="970">
        <v>2.6</v>
      </c>
      <c r="F257" s="969">
        <f t="shared" si="48"/>
        <v>8.9257583999999994</v>
      </c>
      <c r="G257" s="1488">
        <v>1</v>
      </c>
      <c r="H257" s="1472" t="str">
        <f t="shared" si="73"/>
        <v>139,72,6</v>
      </c>
      <c r="I257" s="1473">
        <v>2.3959999999999995</v>
      </c>
      <c r="J257" s="1472">
        <v>1.9</v>
      </c>
      <c r="K257" s="1472">
        <v>2.2999999999999998</v>
      </c>
      <c r="L257" s="1472">
        <f t="shared" si="74"/>
        <v>4.2959999999999994</v>
      </c>
      <c r="M257" s="1472">
        <f t="shared" si="75"/>
        <v>4.6959999999999997</v>
      </c>
      <c r="N257" s="1471"/>
      <c r="O257" s="1484">
        <f t="shared" si="76"/>
        <v>25.402708406399992</v>
      </c>
      <c r="P257" s="1483"/>
      <c r="Q257" s="1482"/>
      <c r="R257" s="976">
        <v>11.773080000000002</v>
      </c>
      <c r="S257" s="968">
        <f t="shared" si="77"/>
        <v>37.175788406399995</v>
      </c>
      <c r="T257" s="1483"/>
      <c r="U257" s="1482"/>
      <c r="V257" s="1535"/>
      <c r="W257" s="968"/>
      <c r="X257" s="1485"/>
      <c r="Y257" s="1477"/>
      <c r="Z257" s="1476">
        <f t="shared" si="53"/>
        <v>535.54550399999994</v>
      </c>
      <c r="AD257" s="1036"/>
    </row>
    <row r="258" spans="1:30" ht="15.75">
      <c r="A258" s="1645"/>
      <c r="B258" s="1645"/>
      <c r="C258" s="692">
        <v>60</v>
      </c>
      <c r="D258" s="971">
        <v>139.69999999999999</v>
      </c>
      <c r="E258" s="970">
        <v>3</v>
      </c>
      <c r="F258" s="969">
        <f t="shared" si="48"/>
        <v>10.268903999999999</v>
      </c>
      <c r="G258" s="1488">
        <v>1</v>
      </c>
      <c r="H258" s="1472" t="str">
        <f t="shared" si="73"/>
        <v>139,73</v>
      </c>
      <c r="I258" s="1473">
        <v>2.3879999999999995</v>
      </c>
      <c r="J258" s="1472">
        <v>1.9</v>
      </c>
      <c r="K258" s="1472">
        <v>2.2999999999999998</v>
      </c>
      <c r="L258" s="1472">
        <f t="shared" si="74"/>
        <v>4.2879999999999994</v>
      </c>
      <c r="M258" s="1472">
        <f t="shared" si="75"/>
        <v>4.6879999999999988</v>
      </c>
      <c r="N258" s="1471"/>
      <c r="O258" s="1484">
        <f t="shared" si="76"/>
        <v>29.14314955199999</v>
      </c>
      <c r="P258" s="1483">
        <f>((G258*(1-$P$2)+I258+J258+$P$3)*F258*$O$7)*$AB$11</f>
        <v>48.654067151999989</v>
      </c>
      <c r="Q258" s="1481">
        <f>((G258*(1-$Q$2)+I258+K258+$Q$3)*F258*$O$7)*$AB$11</f>
        <v>52.761628751999986</v>
      </c>
      <c r="R258" s="976">
        <v>11.773080000000002</v>
      </c>
      <c r="S258" s="968">
        <f t="shared" si="77"/>
        <v>40.91622955199999</v>
      </c>
      <c r="T258" s="1483">
        <f>P258+R258*$AB$11</f>
        <v>60.427147151999989</v>
      </c>
      <c r="U258" s="1482">
        <f>Q258+R258*$AB$11</f>
        <v>64.534708751999986</v>
      </c>
      <c r="V258" s="1535"/>
      <c r="W258" s="968"/>
      <c r="X258" s="1485"/>
      <c r="Y258" s="1477"/>
      <c r="Z258" s="1476">
        <f t="shared" si="53"/>
        <v>616.13423999999998</v>
      </c>
      <c r="AD258" s="1036"/>
    </row>
    <row r="259" spans="1:30" ht="15.75">
      <c r="A259" s="1645"/>
      <c r="B259" s="1645"/>
      <c r="C259" s="692">
        <v>60</v>
      </c>
      <c r="D259" s="971">
        <v>139.69999999999999</v>
      </c>
      <c r="E259" s="970">
        <v>4</v>
      </c>
      <c r="F259" s="969">
        <f t="shared" si="48"/>
        <v>13.591711999999999</v>
      </c>
      <c r="G259" s="1488">
        <v>1</v>
      </c>
      <c r="H259" s="1472" t="str">
        <f t="shared" si="73"/>
        <v>139,74</v>
      </c>
      <c r="I259" s="1473">
        <v>2.4399999999999995</v>
      </c>
      <c r="J259" s="1472">
        <v>1.9</v>
      </c>
      <c r="K259" s="1472">
        <v>2.2999999999999998</v>
      </c>
      <c r="L259" s="1472">
        <f t="shared" si="74"/>
        <v>4.34</v>
      </c>
      <c r="M259" s="1472">
        <f t="shared" si="75"/>
        <v>4.7399999999999993</v>
      </c>
      <c r="N259" s="1471"/>
      <c r="O259" s="1484">
        <f t="shared" si="76"/>
        <v>39.280047679999996</v>
      </c>
      <c r="P259" s="1483">
        <f>((G259*(1-$P$2)+I259+J259+$P$3)*F259*$O$7)*$AB$11</f>
        <v>65.104300479999992</v>
      </c>
      <c r="Q259" s="1481">
        <f>((G259*(1-$Q$2)+I259+K259+$Q$3)*F259*$O$7)*$AB$11</f>
        <v>70.540985279999987</v>
      </c>
      <c r="R259" s="976">
        <v>14.933160000000003</v>
      </c>
      <c r="S259" s="968">
        <f t="shared" si="77"/>
        <v>54.213207679999996</v>
      </c>
      <c r="T259" s="1483">
        <f>P259+R259*$AB$11</f>
        <v>80.037460479999993</v>
      </c>
      <c r="U259" s="1482">
        <f>Q259+R259*$AB$11</f>
        <v>85.474145279999988</v>
      </c>
      <c r="V259" s="1535"/>
      <c r="W259" s="968"/>
      <c r="X259" s="1485"/>
      <c r="Y259" s="1477"/>
      <c r="Z259" s="1476">
        <f t="shared" si="53"/>
        <v>815.50271999999995</v>
      </c>
      <c r="AD259" s="1036"/>
    </row>
    <row r="260" spans="1:30" ht="15.75">
      <c r="A260" s="1645"/>
      <c r="B260" s="1645"/>
      <c r="C260" s="688">
        <v>60</v>
      </c>
      <c r="D260" s="971">
        <v>139.69999999999999</v>
      </c>
      <c r="E260" s="970">
        <v>5</v>
      </c>
      <c r="F260" s="969">
        <f t="shared" si="48"/>
        <v>16.864439999999998</v>
      </c>
      <c r="G260" s="1488">
        <v>1</v>
      </c>
      <c r="H260" s="1472" t="str">
        <f t="shared" si="73"/>
        <v>139,75</v>
      </c>
      <c r="I260" s="1473">
        <v>2.6559999999999997</v>
      </c>
      <c r="J260" s="1472">
        <v>1.9</v>
      </c>
      <c r="K260" s="1472">
        <v>2.2999999999999998</v>
      </c>
      <c r="L260" s="1472">
        <f t="shared" si="74"/>
        <v>4.5559999999999992</v>
      </c>
      <c r="M260" s="1472">
        <f t="shared" si="75"/>
        <v>4.9559999999999995</v>
      </c>
      <c r="N260" s="1471"/>
      <c r="O260" s="1484">
        <f t="shared" si="76"/>
        <v>52.380950639999995</v>
      </c>
      <c r="P260" s="1483">
        <f>((G260*(1-$P$2)+I260+J260+$P$3)*F260*$O$7)*$AB$11</f>
        <v>84.42338663999999</v>
      </c>
      <c r="Q260" s="1481">
        <f>((G260*(1-$Q$2)+I260+K260+$Q$3)*F260*$O$7)*$AB$11</f>
        <v>91.169162639999982</v>
      </c>
      <c r="R260" s="976">
        <v>14.933160000000003</v>
      </c>
      <c r="S260" s="968">
        <f t="shared" si="77"/>
        <v>67.314110639999996</v>
      </c>
      <c r="T260" s="1483">
        <f>P260+R260*$AB$11</f>
        <v>99.356546639999991</v>
      </c>
      <c r="U260" s="1482">
        <f>Q260+R260*$AB$11</f>
        <v>106.10232263999998</v>
      </c>
      <c r="V260" s="1535"/>
      <c r="W260" s="968"/>
      <c r="X260" s="1485"/>
      <c r="Y260" s="1477"/>
      <c r="Z260" s="1476">
        <f t="shared" si="53"/>
        <v>1011.8663999999999</v>
      </c>
      <c r="AD260" s="1036"/>
    </row>
    <row r="261" spans="1:30" ht="16.5" thickBot="1">
      <c r="A261" s="1646"/>
      <c r="B261" s="1646"/>
      <c r="C261" s="918">
        <v>30</v>
      </c>
      <c r="D261" s="960">
        <v>139.69999999999999</v>
      </c>
      <c r="E261" s="959">
        <v>6</v>
      </c>
      <c r="F261" s="958">
        <f t="shared" si="48"/>
        <v>20.087087999999998</v>
      </c>
      <c r="G261" s="1488"/>
      <c r="H261" s="1472"/>
      <c r="I261" s="1473"/>
      <c r="J261" s="1472"/>
      <c r="K261" s="1472"/>
      <c r="L261" s="1472"/>
      <c r="M261" s="1472"/>
      <c r="N261" s="1534"/>
      <c r="O261" s="1533" t="s">
        <v>15213</v>
      </c>
      <c r="P261" s="1530"/>
      <c r="Q261" s="1532"/>
      <c r="R261" s="1531"/>
      <c r="S261" s="1512"/>
      <c r="T261" s="1530"/>
      <c r="U261" s="1529"/>
      <c r="V261" s="1528"/>
      <c r="W261" s="1512"/>
      <c r="X261" s="1527"/>
      <c r="Y261" s="1526"/>
      <c r="Z261" s="1525">
        <f t="shared" si="53"/>
        <v>602.61263999999994</v>
      </c>
      <c r="AD261" s="1036"/>
    </row>
    <row r="262" spans="1:30" ht="15.75">
      <c r="A262" s="1517"/>
      <c r="B262" s="1029"/>
      <c r="C262" s="688">
        <v>60</v>
      </c>
      <c r="D262" s="971">
        <v>154</v>
      </c>
      <c r="E262" s="970">
        <v>2</v>
      </c>
      <c r="F262" s="969">
        <f t="shared" si="48"/>
        <v>7.6121600000000003</v>
      </c>
      <c r="G262" s="1488">
        <v>1</v>
      </c>
      <c r="H262" s="1472" t="str">
        <f t="shared" ref="H262:H274" si="78">CONCATENATE(D262,E262)</f>
        <v>1542</v>
      </c>
      <c r="I262" s="1473">
        <v>2.52</v>
      </c>
      <c r="J262" s="1472">
        <v>2.0499999999999998</v>
      </c>
      <c r="K262" s="1472">
        <v>2.4500000000000002</v>
      </c>
      <c r="L262" s="1472">
        <f t="shared" ref="L262:L274" si="79">I262+J262</f>
        <v>4.57</v>
      </c>
      <c r="M262" s="1472">
        <f t="shared" ref="M262:M274" si="80">I262+K262</f>
        <v>4.9700000000000006</v>
      </c>
      <c r="N262" s="1471"/>
      <c r="O262" s="1484">
        <f t="shared" ref="O262:O274" si="81">((G262*(1-$O$2)+I262+$O$3)*F262*$O$7)*$AB$11</f>
        <v>22.6081152</v>
      </c>
      <c r="P262" s="1483">
        <f t="shared" ref="P262:P274" si="82">((G262*(1-$P$2)+I262+J262+$P$3)*F262*$O$7)*$AB$11</f>
        <v>38.213043200000001</v>
      </c>
      <c r="Q262" s="1481">
        <f>((G262*(1-$Q$2)+I262+K262+$Q$3)*F262*$O$7)*$AB$11</f>
        <v>41.257907199999998</v>
      </c>
      <c r="R262" s="1523">
        <v>21.407760000000003</v>
      </c>
      <c r="S262" s="1522">
        <f t="shared" ref="S262:S274" si="83">O262+R262*$AB$11</f>
        <v>44.015875200000004</v>
      </c>
      <c r="T262" s="1521">
        <f>P262+R262*$AB$11</f>
        <v>59.620803200000005</v>
      </c>
      <c r="U262" s="1502">
        <f>Q262+R262*$AB$11</f>
        <v>62.665667200000001</v>
      </c>
      <c r="V262" s="1520"/>
      <c r="W262" s="988"/>
      <c r="X262" s="1524"/>
      <c r="Y262" s="1518"/>
      <c r="Z262" s="1500">
        <f t="shared" si="53"/>
        <v>456.7296</v>
      </c>
      <c r="AD262" s="1036"/>
    </row>
    <row r="263" spans="1:30" ht="15.75">
      <c r="A263" s="1517"/>
      <c r="B263" s="1029"/>
      <c r="C263" s="1172">
        <v>60</v>
      </c>
      <c r="D263" s="971">
        <v>154</v>
      </c>
      <c r="E263" s="970">
        <v>3</v>
      </c>
      <c r="F263" s="969">
        <f t="shared" si="48"/>
        <v>11.343120000000001</v>
      </c>
      <c r="G263" s="1488">
        <v>1</v>
      </c>
      <c r="H263" s="1472" t="str">
        <f t="shared" si="78"/>
        <v>1543</v>
      </c>
      <c r="I263" s="1473">
        <v>2.48</v>
      </c>
      <c r="J263" s="1472">
        <v>1.9</v>
      </c>
      <c r="K263" s="1472">
        <v>2.2999999999999998</v>
      </c>
      <c r="L263" s="1472">
        <f t="shared" si="79"/>
        <v>4.38</v>
      </c>
      <c r="M263" s="1472">
        <f t="shared" si="80"/>
        <v>4.7799999999999994</v>
      </c>
      <c r="N263" s="1471"/>
      <c r="O263" s="1484">
        <f t="shared" si="81"/>
        <v>33.235341599999998</v>
      </c>
      <c r="P263" s="1483">
        <f t="shared" si="82"/>
        <v>54.787269600000002</v>
      </c>
      <c r="Q263" s="1481">
        <f>((G263*(1-$Q$2)+I263+K263+$Q$3)*F263*$O$7)*$AB$11</f>
        <v>59.3245176</v>
      </c>
      <c r="R263" s="976">
        <v>23.62</v>
      </c>
      <c r="S263" s="1513">
        <f t="shared" si="83"/>
        <v>56.855341600000003</v>
      </c>
      <c r="T263" s="1483">
        <f>P263+R263*$AB$11</f>
        <v>78.407269600000006</v>
      </c>
      <c r="U263" s="1482">
        <f>Q263+R263*$AB$11</f>
        <v>82.944517599999998</v>
      </c>
      <c r="V263" s="1507"/>
      <c r="W263" s="1230"/>
      <c r="X263" s="1485"/>
      <c r="Y263" s="1477"/>
      <c r="Z263" s="1476">
        <f t="shared" si="53"/>
        <v>680.58720000000005</v>
      </c>
      <c r="AD263" s="1036"/>
    </row>
    <row r="264" spans="1:30" ht="15.75">
      <c r="A264" s="1517"/>
      <c r="B264" s="1029"/>
      <c r="C264" s="1172">
        <v>60</v>
      </c>
      <c r="D264" s="971">
        <v>154</v>
      </c>
      <c r="E264" s="970">
        <v>4</v>
      </c>
      <c r="F264" s="969">
        <f t="shared" si="48"/>
        <v>15.023999999999999</v>
      </c>
      <c r="G264" s="1488">
        <v>1</v>
      </c>
      <c r="H264" s="1472" t="str">
        <f t="shared" si="78"/>
        <v>1544</v>
      </c>
      <c r="I264" s="1473">
        <v>2.54</v>
      </c>
      <c r="J264" s="1472">
        <v>1.9</v>
      </c>
      <c r="K264" s="1472">
        <v>2.2999999999999998</v>
      </c>
      <c r="L264" s="1472">
        <f t="shared" si="79"/>
        <v>4.4399999999999995</v>
      </c>
      <c r="M264" s="1472">
        <f t="shared" si="80"/>
        <v>4.84</v>
      </c>
      <c r="N264" s="1471"/>
      <c r="O264" s="1484">
        <f t="shared" si="81"/>
        <v>44.921759999999999</v>
      </c>
      <c r="P264" s="1483">
        <f t="shared" si="82"/>
        <v>73.467359999999999</v>
      </c>
      <c r="Q264" s="1481">
        <f>((G264*(1-$Q$2)+I264+K264+$Q$3)*F264*$O$7)*$AB$11</f>
        <v>79.476959999999991</v>
      </c>
      <c r="R264" s="976">
        <v>29.97</v>
      </c>
      <c r="S264" s="1513">
        <f t="shared" si="83"/>
        <v>74.891760000000005</v>
      </c>
      <c r="T264" s="1483">
        <f>P264+R264*$AB$11</f>
        <v>103.43736</v>
      </c>
      <c r="U264" s="1482">
        <f>Q264+R264*$AB$11</f>
        <v>109.44695999999999</v>
      </c>
      <c r="V264" s="1507"/>
      <c r="W264" s="1230"/>
      <c r="X264" s="1485"/>
      <c r="Y264" s="1477"/>
      <c r="Z264" s="1476">
        <f t="shared" si="53"/>
        <v>901.43999999999994</v>
      </c>
      <c r="AD264" s="1036"/>
    </row>
    <row r="265" spans="1:30" ht="16.5" thickBot="1">
      <c r="A265" s="1517"/>
      <c r="B265" s="1029"/>
      <c r="C265" s="1172">
        <v>60</v>
      </c>
      <c r="D265" s="971">
        <v>154</v>
      </c>
      <c r="E265" s="970">
        <v>5</v>
      </c>
      <c r="F265" s="969">
        <f t="shared" si="48"/>
        <v>18.654799999999998</v>
      </c>
      <c r="G265" s="1488">
        <v>1</v>
      </c>
      <c r="H265" s="1472" t="str">
        <f t="shared" si="78"/>
        <v>1545</v>
      </c>
      <c r="I265" s="1473">
        <v>2.6</v>
      </c>
      <c r="J265" s="1472">
        <v>1.9</v>
      </c>
      <c r="K265" s="1472">
        <v>2.2999999999999998</v>
      </c>
      <c r="L265" s="1472">
        <f t="shared" si="79"/>
        <v>4.5</v>
      </c>
      <c r="M265" s="1472">
        <f t="shared" si="80"/>
        <v>4.9000000000000004</v>
      </c>
      <c r="N265" s="1471"/>
      <c r="O265" s="1484">
        <f t="shared" si="81"/>
        <v>56.897139999999993</v>
      </c>
      <c r="P265" s="1487">
        <f t="shared" si="82"/>
        <v>92.341259999999977</v>
      </c>
      <c r="Q265" s="1481">
        <f>((G265*(1-$Q$2)+I265+K265+$Q$3)*F265*$O$7)*$AB$11</f>
        <v>99.803179999999983</v>
      </c>
      <c r="R265" s="976">
        <v>33.43</v>
      </c>
      <c r="S265" s="1513">
        <f t="shared" si="83"/>
        <v>90.327139999999986</v>
      </c>
      <c r="T265" s="1483"/>
      <c r="U265" s="1482">
        <f>Q265+R265*$AB$11</f>
        <v>133.23317999999998</v>
      </c>
      <c r="V265" s="1507"/>
      <c r="W265" s="1230"/>
      <c r="X265" s="1485"/>
      <c r="Y265" s="1477"/>
      <c r="Z265" s="1476">
        <f t="shared" si="53"/>
        <v>1119.2879999999998</v>
      </c>
      <c r="AD265" s="1036"/>
    </row>
    <row r="266" spans="1:30" ht="15.75">
      <c r="A266" s="1517"/>
      <c r="B266" s="1029"/>
      <c r="C266" s="691">
        <v>60</v>
      </c>
      <c r="D266" s="991">
        <v>159</v>
      </c>
      <c r="E266" s="990">
        <v>2</v>
      </c>
      <c r="F266" s="989">
        <f t="shared" si="48"/>
        <v>7.8625600000000002</v>
      </c>
      <c r="G266" s="1488">
        <v>1</v>
      </c>
      <c r="H266" s="1472" t="str">
        <f t="shared" si="78"/>
        <v>1592</v>
      </c>
      <c r="I266" s="1473">
        <v>2.8979999999999997</v>
      </c>
      <c r="J266" s="1472">
        <v>2.0499999999999998</v>
      </c>
      <c r="K266" s="1472">
        <v>2.4500000000000002</v>
      </c>
      <c r="L266" s="1472">
        <f t="shared" si="79"/>
        <v>4.9479999999999995</v>
      </c>
      <c r="M266" s="1472">
        <f t="shared" si="80"/>
        <v>5.3479999999999999</v>
      </c>
      <c r="N266" s="1471"/>
      <c r="O266" s="1503">
        <f t="shared" si="81"/>
        <v>26.323850879999998</v>
      </c>
      <c r="P266" s="1483">
        <f t="shared" si="82"/>
        <v>42.442098879999996</v>
      </c>
      <c r="Q266" s="1502"/>
      <c r="R266" s="1523">
        <v>21.811680000000003</v>
      </c>
      <c r="S266" s="1522">
        <f t="shared" si="83"/>
        <v>48.135530880000005</v>
      </c>
      <c r="T266" s="1521"/>
      <c r="U266" s="1502"/>
      <c r="V266" s="1520"/>
      <c r="W266" s="1238"/>
      <c r="X266" s="1519"/>
      <c r="Y266" s="1518"/>
      <c r="Z266" s="1500">
        <f t="shared" si="53"/>
        <v>471.75360000000001</v>
      </c>
      <c r="AD266" s="1036"/>
    </row>
    <row r="267" spans="1:30" ht="15.75">
      <c r="A267" s="1517"/>
      <c r="B267" s="1029"/>
      <c r="C267" s="688">
        <v>60</v>
      </c>
      <c r="D267" s="971">
        <v>159</v>
      </c>
      <c r="E267" s="970">
        <v>3</v>
      </c>
      <c r="F267" s="969">
        <f t="shared" si="48"/>
        <v>11.718719999999999</v>
      </c>
      <c r="G267" s="1488">
        <v>1</v>
      </c>
      <c r="H267" s="1472" t="str">
        <f t="shared" si="78"/>
        <v>1593</v>
      </c>
      <c r="I267" s="1473">
        <v>2.9179999999999997</v>
      </c>
      <c r="J267" s="1472">
        <v>1.9</v>
      </c>
      <c r="K267" s="1472">
        <v>2.2999999999999998</v>
      </c>
      <c r="L267" s="1472">
        <f t="shared" si="79"/>
        <v>4.8179999999999996</v>
      </c>
      <c r="M267" s="1472">
        <f t="shared" si="80"/>
        <v>5.218</v>
      </c>
      <c r="N267" s="1471"/>
      <c r="O267" s="1484">
        <f t="shared" si="81"/>
        <v>39.468648959999989</v>
      </c>
      <c r="P267" s="1483">
        <f t="shared" si="82"/>
        <v>61.734216959999983</v>
      </c>
      <c r="Q267" s="1481"/>
      <c r="R267" s="976">
        <v>23.617440000000002</v>
      </c>
      <c r="S267" s="1513">
        <f t="shared" si="83"/>
        <v>63.086088959999991</v>
      </c>
      <c r="T267" s="1483">
        <f>P267+R267*$AB$11</f>
        <v>85.351656959999985</v>
      </c>
      <c r="U267" s="1482"/>
      <c r="V267" s="1507"/>
      <c r="W267" s="1230"/>
      <c r="X267" s="1485"/>
      <c r="Y267" s="1477"/>
      <c r="Z267" s="1476">
        <f t="shared" si="53"/>
        <v>703.1232</v>
      </c>
      <c r="AD267" s="1036"/>
    </row>
    <row r="268" spans="1:30" ht="16.5" thickBot="1">
      <c r="A268" s="1517"/>
      <c r="B268" s="1029"/>
      <c r="C268" s="689">
        <v>60</v>
      </c>
      <c r="D268" s="960">
        <v>159</v>
      </c>
      <c r="E268" s="959">
        <v>4</v>
      </c>
      <c r="F268" s="958">
        <f t="shared" si="48"/>
        <v>15.524799999999999</v>
      </c>
      <c r="G268" s="1488">
        <v>1</v>
      </c>
      <c r="H268" s="1472" t="str">
        <f t="shared" si="78"/>
        <v>1594</v>
      </c>
      <c r="I268" s="1473">
        <v>2.8979999999999997</v>
      </c>
      <c r="J268" s="1472">
        <v>1.9</v>
      </c>
      <c r="K268" s="1472">
        <v>2.2999999999999998</v>
      </c>
      <c r="L268" s="1472">
        <f t="shared" si="79"/>
        <v>4.798</v>
      </c>
      <c r="M268" s="1472">
        <f t="shared" si="80"/>
        <v>5.1979999999999995</v>
      </c>
      <c r="N268" s="1471"/>
      <c r="O268" s="1512">
        <f t="shared" si="81"/>
        <v>51.977030399999997</v>
      </c>
      <c r="P268" s="1487">
        <f t="shared" si="82"/>
        <v>81.474150399999985</v>
      </c>
      <c r="Q268" s="1469"/>
      <c r="R268" s="1516">
        <v>29.973240000000008</v>
      </c>
      <c r="S268" s="1515">
        <f t="shared" si="83"/>
        <v>81.950270400000008</v>
      </c>
      <c r="T268" s="1487">
        <f>P268+R268*$AB$11</f>
        <v>111.44739039999999</v>
      </c>
      <c r="U268" s="1469"/>
      <c r="V268" s="1514"/>
      <c r="W268" s="1262"/>
      <c r="X268" s="1486"/>
      <c r="Y268" s="1465"/>
      <c r="Z268" s="1464">
        <f t="shared" si="53"/>
        <v>931.48799999999994</v>
      </c>
      <c r="AD268" s="1036"/>
    </row>
    <row r="269" spans="1:30" ht="15.75">
      <c r="A269" s="1642">
        <v>150</v>
      </c>
      <c r="B269" s="1642" t="s">
        <v>646</v>
      </c>
      <c r="C269" s="692">
        <v>60</v>
      </c>
      <c r="D269" s="971">
        <v>168.3</v>
      </c>
      <c r="E269" s="970">
        <v>2</v>
      </c>
      <c r="F269" s="969">
        <f t="shared" ref="F269:F295" si="84">(D269-E269)*E269*0.02504</f>
        <v>8.328304000000001</v>
      </c>
      <c r="G269" s="1488">
        <v>1</v>
      </c>
      <c r="H269" s="1472" t="str">
        <f t="shared" si="78"/>
        <v>168,32</v>
      </c>
      <c r="I269" s="1473">
        <v>2.4179999999999997</v>
      </c>
      <c r="J269" s="1472">
        <v>2.0499999999999998</v>
      </c>
      <c r="K269" s="1472">
        <v>2.4500000000000002</v>
      </c>
      <c r="L269" s="1472">
        <f t="shared" si="79"/>
        <v>4.468</v>
      </c>
      <c r="M269" s="1472">
        <f t="shared" si="80"/>
        <v>4.8680000000000003</v>
      </c>
      <c r="N269" s="1471"/>
      <c r="O269" s="1484">
        <f t="shared" si="81"/>
        <v>23.885575871999997</v>
      </c>
      <c r="P269" s="1483">
        <f t="shared" si="82"/>
        <v>40.958599071999998</v>
      </c>
      <c r="Q269" s="1481">
        <f>((G269*(1-$Q$2)+I269+K269+$Q$3)*F269*$O$7)*$AB$11</f>
        <v>44.289920672000001</v>
      </c>
      <c r="R269" s="976">
        <v>24.318360000000002</v>
      </c>
      <c r="S269" s="1513">
        <f t="shared" si="83"/>
        <v>48.203935872000002</v>
      </c>
      <c r="T269" s="1483">
        <f>P269+R269*$AB$11</f>
        <v>65.276959071999997</v>
      </c>
      <c r="U269" s="1482">
        <f>Q269+R269*$AB$11</f>
        <v>68.608280672000006</v>
      </c>
      <c r="V269" s="1507"/>
      <c r="W269" s="1230"/>
      <c r="X269" s="1485"/>
      <c r="Y269" s="1477"/>
      <c r="Z269" s="1476">
        <f t="shared" ref="Z269:Z295" si="85">F269*C269</f>
        <v>499.69824000000006</v>
      </c>
      <c r="AD269" s="1036"/>
    </row>
    <row r="270" spans="1:30" ht="15.75">
      <c r="A270" s="1645"/>
      <c r="B270" s="1645"/>
      <c r="C270" s="692">
        <v>60</v>
      </c>
      <c r="D270" s="971">
        <v>168.3</v>
      </c>
      <c r="E270" s="970">
        <v>2.5</v>
      </c>
      <c r="F270" s="969">
        <f t="shared" si="84"/>
        <v>10.37908</v>
      </c>
      <c r="G270" s="1488">
        <v>1</v>
      </c>
      <c r="H270" s="1472" t="str">
        <f t="shared" si="78"/>
        <v>168,32,5</v>
      </c>
      <c r="I270" s="1473">
        <v>2.3959999999999999</v>
      </c>
      <c r="J270" s="1472">
        <v>1.9</v>
      </c>
      <c r="K270" s="1472">
        <v>2.2999999999999998</v>
      </c>
      <c r="L270" s="1472">
        <f t="shared" si="79"/>
        <v>4.2959999999999994</v>
      </c>
      <c r="M270" s="1472">
        <f t="shared" si="80"/>
        <v>4.6959999999999997</v>
      </c>
      <c r="N270" s="1471"/>
      <c r="O270" s="1484">
        <f t="shared" si="81"/>
        <v>29.53886168</v>
      </c>
      <c r="P270" s="1483">
        <f t="shared" si="82"/>
        <v>49.259113680000006</v>
      </c>
      <c r="Q270" s="1481">
        <f>((G270*(1-$Q$2)+I270+K270+$Q$3)*F270*$O$7)*$AB$11</f>
        <v>53.410745679999998</v>
      </c>
      <c r="R270" s="976">
        <v>26.35</v>
      </c>
      <c r="S270" s="1513">
        <f t="shared" si="83"/>
        <v>55.888861680000005</v>
      </c>
      <c r="T270" s="1483">
        <f>P270+R270*$AB$11</f>
        <v>75.609113680000007</v>
      </c>
      <c r="U270" s="1482">
        <f>Q270+R270*$AB$11</f>
        <v>79.760745679999999</v>
      </c>
      <c r="V270" s="1507"/>
      <c r="W270" s="1230"/>
      <c r="X270" s="1485"/>
      <c r="Y270" s="1477"/>
      <c r="Z270" s="1476">
        <f t="shared" si="85"/>
        <v>622.74480000000005</v>
      </c>
      <c r="AD270" s="1036"/>
    </row>
    <row r="271" spans="1:30" ht="15.75">
      <c r="A271" s="1645"/>
      <c r="B271" s="1645"/>
      <c r="C271" s="692">
        <v>60</v>
      </c>
      <c r="D271" s="971">
        <v>168.3</v>
      </c>
      <c r="E271" s="970">
        <v>2.6</v>
      </c>
      <c r="F271" s="969">
        <f t="shared" si="84"/>
        <v>10.787732800000001</v>
      </c>
      <c r="G271" s="1488">
        <v>1</v>
      </c>
      <c r="H271" s="1472" t="str">
        <f t="shared" si="78"/>
        <v>168,32,6</v>
      </c>
      <c r="I271" s="1473">
        <v>2.3959999999999995</v>
      </c>
      <c r="J271" s="1472">
        <v>1.9</v>
      </c>
      <c r="K271" s="1472">
        <v>2.2999999999999998</v>
      </c>
      <c r="L271" s="1472">
        <f t="shared" si="79"/>
        <v>4.2959999999999994</v>
      </c>
      <c r="M271" s="1472">
        <f t="shared" si="80"/>
        <v>4.6959999999999997</v>
      </c>
      <c r="N271" s="1471"/>
      <c r="O271" s="1484">
        <f t="shared" si="81"/>
        <v>30.701887548799991</v>
      </c>
      <c r="P271" s="1483">
        <f t="shared" si="82"/>
        <v>51.198579868799989</v>
      </c>
      <c r="Q271" s="1482"/>
      <c r="R271" s="976">
        <v>26.34984</v>
      </c>
      <c r="S271" s="1513">
        <f t="shared" si="83"/>
        <v>57.051727548799988</v>
      </c>
      <c r="T271" s="1483"/>
      <c r="U271" s="1482"/>
      <c r="V271" s="1507"/>
      <c r="W271" s="1230"/>
      <c r="X271" s="1485"/>
      <c r="Y271" s="1477"/>
      <c r="Z271" s="1476">
        <f t="shared" si="85"/>
        <v>647.26396799999998</v>
      </c>
      <c r="AD271" s="1036"/>
    </row>
    <row r="272" spans="1:30" ht="15.75">
      <c r="A272" s="1645"/>
      <c r="B272" s="1645"/>
      <c r="C272" s="692">
        <v>60</v>
      </c>
      <c r="D272" s="971">
        <v>168.3</v>
      </c>
      <c r="E272" s="970">
        <v>3</v>
      </c>
      <c r="F272" s="969">
        <f t="shared" si="84"/>
        <v>12.417336000000001</v>
      </c>
      <c r="G272" s="1488">
        <v>1</v>
      </c>
      <c r="H272" s="1472" t="str">
        <f t="shared" si="78"/>
        <v>168,33</v>
      </c>
      <c r="I272" s="1473">
        <v>2.3879999999999995</v>
      </c>
      <c r="J272" s="1472">
        <v>1.9</v>
      </c>
      <c r="K272" s="1472">
        <v>2.2999999999999998</v>
      </c>
      <c r="L272" s="1472">
        <f t="shared" si="79"/>
        <v>4.2879999999999994</v>
      </c>
      <c r="M272" s="1472">
        <f t="shared" si="80"/>
        <v>4.6879999999999988</v>
      </c>
      <c r="N272" s="1471"/>
      <c r="O272" s="1484">
        <f t="shared" si="81"/>
        <v>35.240399567999994</v>
      </c>
      <c r="P272" s="1483">
        <f t="shared" si="82"/>
        <v>58.833337967999995</v>
      </c>
      <c r="Q272" s="1481">
        <f>((G272*(1-$Q$2)+I272+K272+$Q$3)*F272*$O$7)*$AB$11</f>
        <v>63.800272367999987</v>
      </c>
      <c r="R272" s="976">
        <v>26.34984</v>
      </c>
      <c r="S272" s="1513">
        <f t="shared" si="83"/>
        <v>61.590239567999994</v>
      </c>
      <c r="T272" s="1483">
        <f>P272+R272*$AB$11</f>
        <v>85.183177967999995</v>
      </c>
      <c r="U272" s="1482">
        <f>Q272+R272*$AB$11</f>
        <v>90.150112367999981</v>
      </c>
      <c r="V272" s="1507"/>
      <c r="W272" s="1230"/>
      <c r="X272" s="1485"/>
      <c r="Y272" s="1477"/>
      <c r="Z272" s="1476">
        <f t="shared" si="85"/>
        <v>745.04016000000001</v>
      </c>
      <c r="AD272" s="1036"/>
    </row>
    <row r="273" spans="1:30" ht="15.75">
      <c r="A273" s="1645"/>
      <c r="B273" s="1645"/>
      <c r="C273" s="692">
        <v>60</v>
      </c>
      <c r="D273" s="971">
        <v>168.3</v>
      </c>
      <c r="E273" s="970">
        <v>4</v>
      </c>
      <c r="F273" s="969">
        <f t="shared" si="84"/>
        <v>16.456288000000001</v>
      </c>
      <c r="G273" s="1488">
        <v>1</v>
      </c>
      <c r="H273" s="1472" t="str">
        <f t="shared" si="78"/>
        <v>168,34</v>
      </c>
      <c r="I273" s="1473">
        <v>2.4399999999999995</v>
      </c>
      <c r="J273" s="1472">
        <v>1.9</v>
      </c>
      <c r="K273" s="1472">
        <v>2.2999999999999998</v>
      </c>
      <c r="L273" s="1472">
        <f t="shared" si="79"/>
        <v>4.34</v>
      </c>
      <c r="M273" s="1472">
        <f t="shared" si="80"/>
        <v>4.7399999999999993</v>
      </c>
      <c r="N273" s="1471"/>
      <c r="O273" s="1484">
        <f t="shared" si="81"/>
        <v>47.558672319999999</v>
      </c>
      <c r="P273" s="1483">
        <f t="shared" si="82"/>
        <v>78.825619519999989</v>
      </c>
      <c r="Q273" s="1481">
        <f>((G273*(1-$Q$2)+I273+K273+$Q$3)*F273*$O$7)*$AB$11</f>
        <v>85.408134719999993</v>
      </c>
      <c r="R273" s="976">
        <v>33.430320000000002</v>
      </c>
      <c r="S273" s="1513">
        <f t="shared" si="83"/>
        <v>80.988992319999994</v>
      </c>
      <c r="T273" s="1483">
        <f>P273+R273*$AB$11</f>
        <v>112.25593952</v>
      </c>
      <c r="U273" s="1482">
        <f>Q273+R273*$AB$11</f>
        <v>118.83845471999999</v>
      </c>
      <c r="V273" s="1507"/>
      <c r="W273" s="1230"/>
      <c r="X273" s="1485"/>
      <c r="Y273" s="1477"/>
      <c r="Z273" s="1476">
        <f t="shared" si="85"/>
        <v>987.37728000000004</v>
      </c>
      <c r="AD273" s="1036"/>
    </row>
    <row r="274" spans="1:30" ht="15.75">
      <c r="A274" s="1645"/>
      <c r="B274" s="1645"/>
      <c r="C274" s="692">
        <v>30</v>
      </c>
      <c r="D274" s="971">
        <v>168.3</v>
      </c>
      <c r="E274" s="970">
        <v>5</v>
      </c>
      <c r="F274" s="969">
        <f t="shared" si="84"/>
        <v>20.445160000000001</v>
      </c>
      <c r="G274" s="1488">
        <v>1</v>
      </c>
      <c r="H274" s="1472" t="str">
        <f t="shared" si="78"/>
        <v>168,35</v>
      </c>
      <c r="I274" s="1473">
        <v>2.66</v>
      </c>
      <c r="J274" s="1472">
        <v>1.9</v>
      </c>
      <c r="K274" s="1472">
        <v>2.2999999999999998</v>
      </c>
      <c r="L274" s="1472">
        <f t="shared" si="79"/>
        <v>4.5600000000000005</v>
      </c>
      <c r="M274" s="1472">
        <f t="shared" si="80"/>
        <v>4.96</v>
      </c>
      <c r="N274" s="1471"/>
      <c r="O274" s="1484">
        <f t="shared" si="81"/>
        <v>63.584447600000011</v>
      </c>
      <c r="P274" s="1483">
        <f t="shared" si="82"/>
        <v>102.43025160000001</v>
      </c>
      <c r="Q274" s="1481">
        <f>((G274*(1-$Q$2)+I274+K274+$Q$3)*F274*$O$7)*$AB$11</f>
        <v>110.60831560000001</v>
      </c>
      <c r="R274" s="976">
        <v>33.430320000000002</v>
      </c>
      <c r="S274" s="1513">
        <f t="shared" si="83"/>
        <v>97.014767600000013</v>
      </c>
      <c r="T274" s="1483"/>
      <c r="U274" s="1482">
        <f>Q274+R274*$AB$11</f>
        <v>144.03863560000002</v>
      </c>
      <c r="V274" s="1507"/>
      <c r="W274" s="1230"/>
      <c r="X274" s="1485"/>
      <c r="Y274" s="1477"/>
      <c r="Z274" s="1476">
        <f t="shared" si="85"/>
        <v>613.35480000000007</v>
      </c>
      <c r="AD274" s="1036"/>
    </row>
    <row r="275" spans="1:30" ht="16.5" thickBot="1">
      <c r="A275" s="1646"/>
      <c r="B275" s="1646"/>
      <c r="C275" s="692">
        <v>30</v>
      </c>
      <c r="D275" s="971">
        <v>168.3</v>
      </c>
      <c r="E275" s="970">
        <v>6</v>
      </c>
      <c r="F275" s="969">
        <f t="shared" si="84"/>
        <v>24.383952000000001</v>
      </c>
      <c r="G275" s="1488"/>
      <c r="H275" s="1472"/>
      <c r="I275" s="1473"/>
      <c r="J275" s="1472"/>
      <c r="K275" s="1472"/>
      <c r="L275" s="1472"/>
      <c r="M275" s="1472"/>
      <c r="N275" s="1471"/>
      <c r="O275" s="1673" t="s">
        <v>15213</v>
      </c>
      <c r="P275" s="1676"/>
      <c r="Q275" s="1469"/>
      <c r="R275" s="976"/>
      <c r="S275" s="1513"/>
      <c r="T275" s="1483"/>
      <c r="U275" s="1482"/>
      <c r="V275" s="1507"/>
      <c r="W275" s="1230"/>
      <c r="X275" s="1485"/>
      <c r="Y275" s="1477"/>
      <c r="Z275" s="1476">
        <f t="shared" si="85"/>
        <v>731.51855999999998</v>
      </c>
      <c r="AD275" s="1036"/>
    </row>
    <row r="276" spans="1:30" ht="16.5" thickBot="1">
      <c r="A276" s="1499"/>
      <c r="B276" s="1511"/>
      <c r="C276" s="1497">
        <v>48</v>
      </c>
      <c r="D276" s="1008">
        <v>204</v>
      </c>
      <c r="E276" s="1007">
        <v>2</v>
      </c>
      <c r="F276" s="1006">
        <f t="shared" si="84"/>
        <v>10.116160000000001</v>
      </c>
      <c r="G276" s="1488">
        <v>1</v>
      </c>
      <c r="H276" s="1472" t="str">
        <f t="shared" ref="H276:H282" si="86">CONCATENATE(D276,E276)</f>
        <v>2042</v>
      </c>
      <c r="I276" s="1473">
        <v>2.52</v>
      </c>
      <c r="J276" s="1472">
        <v>2.0499999999999998</v>
      </c>
      <c r="K276" s="1472">
        <v>2.4500000000000002</v>
      </c>
      <c r="L276" s="1472">
        <f t="shared" ref="L276:L282" si="87">I276+J276</f>
        <v>4.57</v>
      </c>
      <c r="M276" s="1472">
        <f t="shared" ref="M276:M282" si="88">I276+K276</f>
        <v>4.9700000000000006</v>
      </c>
      <c r="N276" s="1471"/>
      <c r="O276" s="1512">
        <f t="shared" ref="O276:O282" si="89">((G276*(1-$O$2)+I276+$O$3)*F276*$O$7)*$AB$11</f>
        <v>30.044995199999999</v>
      </c>
      <c r="P276" s="1483">
        <f t="shared" ref="P276:P282" si="90">((G276*(1-$P$2)+I276+J276+$P$3)*F276*$O$7)*$AB$11</f>
        <v>50.783123199999999</v>
      </c>
      <c r="Q276" s="1481">
        <f>((G276*(1-$Q$2)+I276+K276+$Q$3)*F276*$O$7)*$AB$11</f>
        <v>54.829587200000006</v>
      </c>
      <c r="R276" s="1509">
        <v>29.450520000000001</v>
      </c>
      <c r="S276" s="1005">
        <f t="shared" ref="S276:S281" si="91">O276+R276*$AB$11</f>
        <v>59.4955152</v>
      </c>
      <c r="T276" s="1495">
        <f>P276+R276*$AB$11</f>
        <v>80.233643200000003</v>
      </c>
      <c r="U276" s="1494"/>
      <c r="V276" s="1508"/>
      <c r="W276" s="1492"/>
      <c r="X276" s="1491"/>
      <c r="Y276" s="1490"/>
      <c r="Z276" s="1489">
        <f t="shared" si="85"/>
        <v>485.57568000000003</v>
      </c>
      <c r="AD276" s="1036"/>
    </row>
    <row r="277" spans="1:30" ht="16.5" thickBot="1">
      <c r="A277" s="1499"/>
      <c r="B277" s="1511"/>
      <c r="C277" s="1497">
        <v>48</v>
      </c>
      <c r="D277" s="1008">
        <v>206</v>
      </c>
      <c r="E277" s="1007">
        <v>3</v>
      </c>
      <c r="F277" s="1006">
        <f t="shared" si="84"/>
        <v>15.249359999999999</v>
      </c>
      <c r="G277" s="1488">
        <v>1</v>
      </c>
      <c r="H277" s="1472" t="str">
        <f t="shared" si="86"/>
        <v>2063</v>
      </c>
      <c r="I277" s="1473">
        <v>2.609</v>
      </c>
      <c r="J277" s="1472">
        <v>1.9</v>
      </c>
      <c r="K277" s="1472">
        <v>2.2999999999999998</v>
      </c>
      <c r="L277" s="1472">
        <f t="shared" si="87"/>
        <v>4.5090000000000003</v>
      </c>
      <c r="M277" s="1472">
        <f t="shared" si="88"/>
        <v>4.9089999999999998</v>
      </c>
      <c r="N277" s="1471"/>
      <c r="O277" s="1496">
        <f t="shared" si="89"/>
        <v>46.647792240000001</v>
      </c>
      <c r="P277" s="1495">
        <f t="shared" si="90"/>
        <v>75.621576239999996</v>
      </c>
      <c r="Q277" s="1510"/>
      <c r="R277" s="1509">
        <v>31.909680000000005</v>
      </c>
      <c r="S277" s="1005">
        <f t="shared" si="91"/>
        <v>78.55747224000001</v>
      </c>
      <c r="T277" s="1495">
        <f>P277+R277*$AB$11</f>
        <v>107.53125624</v>
      </c>
      <c r="U277" s="1494"/>
      <c r="V277" s="1508"/>
      <c r="W277" s="1492"/>
      <c r="X277" s="1491"/>
      <c r="Y277" s="1490"/>
      <c r="Z277" s="1489">
        <f t="shared" si="85"/>
        <v>731.96928000000003</v>
      </c>
      <c r="AD277" s="1036"/>
    </row>
    <row r="278" spans="1:30" ht="15.75">
      <c r="A278" s="1642">
        <v>200</v>
      </c>
      <c r="B278" s="1642" t="s">
        <v>647</v>
      </c>
      <c r="C278" s="1171">
        <v>48</v>
      </c>
      <c r="D278" s="971">
        <v>219.1</v>
      </c>
      <c r="E278" s="970">
        <v>2</v>
      </c>
      <c r="F278" s="969">
        <f t="shared" si="84"/>
        <v>10.872368</v>
      </c>
      <c r="G278" s="1488">
        <v>1</v>
      </c>
      <c r="H278" s="1472" t="str">
        <f t="shared" si="86"/>
        <v>219,12</v>
      </c>
      <c r="I278" s="1473">
        <v>2.4179999999999997</v>
      </c>
      <c r="J278" s="1472">
        <v>2.0499999999999998</v>
      </c>
      <c r="K278" s="1472">
        <v>2.4500000000000002</v>
      </c>
      <c r="L278" s="1472">
        <f t="shared" si="87"/>
        <v>4.468</v>
      </c>
      <c r="M278" s="1472">
        <f t="shared" si="88"/>
        <v>4.8680000000000003</v>
      </c>
      <c r="N278" s="1471"/>
      <c r="O278" s="1484">
        <f t="shared" si="89"/>
        <v>31.181951423999994</v>
      </c>
      <c r="P278" s="1483">
        <f t="shared" si="90"/>
        <v>53.470305823999993</v>
      </c>
      <c r="Q278" s="1481">
        <f>((G278*(1-$Q$2)+I278+K278+$Q$3)*F278*$O$7)*$AB$11</f>
        <v>57.819253023999998</v>
      </c>
      <c r="R278" s="976">
        <v>31.660200000000003</v>
      </c>
      <c r="S278" s="968">
        <f t="shared" si="91"/>
        <v>62.842151423999994</v>
      </c>
      <c r="T278" s="1483"/>
      <c r="U278" s="1482"/>
      <c r="V278" s="1507"/>
      <c r="W278" s="1501"/>
      <c r="X278" s="1485"/>
      <c r="Y278" s="1477"/>
      <c r="Z278" s="1476">
        <f t="shared" si="85"/>
        <v>521.87366399999996</v>
      </c>
      <c r="AD278" s="1036"/>
    </row>
    <row r="279" spans="1:30" ht="15.75">
      <c r="A279" s="1645"/>
      <c r="B279" s="1645"/>
      <c r="C279" s="1171">
        <v>48</v>
      </c>
      <c r="D279" s="971">
        <v>219.1</v>
      </c>
      <c r="E279" s="970">
        <v>2.6</v>
      </c>
      <c r="F279" s="969">
        <f t="shared" si="84"/>
        <v>14.095015999999999</v>
      </c>
      <c r="G279" s="1488">
        <v>1</v>
      </c>
      <c r="H279" s="1472" t="str">
        <f t="shared" si="86"/>
        <v>219,12,6</v>
      </c>
      <c r="I279" s="1473">
        <v>2.3949999999999996</v>
      </c>
      <c r="J279" s="1472">
        <v>1.9</v>
      </c>
      <c r="K279" s="1472">
        <v>2.2999999999999998</v>
      </c>
      <c r="L279" s="1472">
        <f t="shared" si="87"/>
        <v>4.2949999999999999</v>
      </c>
      <c r="M279" s="1472">
        <f t="shared" si="88"/>
        <v>4.6949999999999994</v>
      </c>
      <c r="N279" s="1471"/>
      <c r="O279" s="1484">
        <f t="shared" si="89"/>
        <v>40.100320519999997</v>
      </c>
      <c r="P279" s="1483">
        <f t="shared" si="90"/>
        <v>66.880850919999986</v>
      </c>
      <c r="Q279" s="1481">
        <f>((G279*(1-$Q$2)+I279+K279+$Q$3)*F279*$O$7)*$AB$11</f>
        <v>72.518857319999995</v>
      </c>
      <c r="R279" s="976">
        <v>34.297560000000004</v>
      </c>
      <c r="S279" s="968">
        <f t="shared" si="91"/>
        <v>74.397880520000001</v>
      </c>
      <c r="T279" s="1483"/>
      <c r="U279" s="1482"/>
      <c r="V279" s="1507"/>
      <c r="W279" s="1501"/>
      <c r="X279" s="1485"/>
      <c r="Y279" s="1477"/>
      <c r="Z279" s="1476">
        <f t="shared" si="85"/>
        <v>676.56076799999994</v>
      </c>
      <c r="AD279" s="1036"/>
    </row>
    <row r="280" spans="1:30" ht="15.75">
      <c r="A280" s="1645"/>
      <c r="B280" s="1645"/>
      <c r="C280" s="1171">
        <v>48</v>
      </c>
      <c r="D280" s="971">
        <v>219.1</v>
      </c>
      <c r="E280" s="970">
        <v>3</v>
      </c>
      <c r="F280" s="969">
        <f t="shared" si="84"/>
        <v>16.233431999999997</v>
      </c>
      <c r="G280" s="1488">
        <v>1</v>
      </c>
      <c r="H280" s="1472" t="str">
        <f t="shared" si="86"/>
        <v>219,13</v>
      </c>
      <c r="I280" s="1473">
        <v>2.3879999999999995</v>
      </c>
      <c r="J280" s="1472">
        <v>1.9</v>
      </c>
      <c r="K280" s="1472">
        <v>2.2999999999999998</v>
      </c>
      <c r="L280" s="1472">
        <f t="shared" si="87"/>
        <v>4.2879999999999994</v>
      </c>
      <c r="M280" s="1472">
        <f t="shared" si="88"/>
        <v>4.6879999999999988</v>
      </c>
      <c r="N280" s="1471"/>
      <c r="O280" s="1484">
        <f t="shared" si="89"/>
        <v>46.070480015999976</v>
      </c>
      <c r="P280" s="1483">
        <f t="shared" si="90"/>
        <v>76.914000815999984</v>
      </c>
      <c r="Q280" s="1481">
        <f>((G280*(1-$Q$2)+I280+K280+$Q$3)*F280*$O$7)*$AB$11</f>
        <v>83.407373615999973</v>
      </c>
      <c r="R280" s="976">
        <v>34.297560000000004</v>
      </c>
      <c r="S280" s="968">
        <f t="shared" si="91"/>
        <v>80.368040015999981</v>
      </c>
      <c r="T280" s="1483"/>
      <c r="U280" s="1482"/>
      <c r="V280" s="1507"/>
      <c r="W280" s="1501"/>
      <c r="X280" s="1485"/>
      <c r="Y280" s="1477"/>
      <c r="Z280" s="1476">
        <f t="shared" si="85"/>
        <v>779.20473599999991</v>
      </c>
      <c r="AD280" s="1036"/>
    </row>
    <row r="281" spans="1:30" ht="15.75">
      <c r="A281" s="1645"/>
      <c r="B281" s="1645"/>
      <c r="C281" s="1171">
        <v>48</v>
      </c>
      <c r="D281" s="971">
        <v>219.1</v>
      </c>
      <c r="E281" s="970">
        <v>4</v>
      </c>
      <c r="F281" s="969">
        <f t="shared" si="84"/>
        <v>21.544415999999998</v>
      </c>
      <c r="G281" s="1488">
        <v>1</v>
      </c>
      <c r="H281" s="1472" t="str">
        <f t="shared" si="86"/>
        <v>219,14</v>
      </c>
      <c r="I281" s="1473">
        <v>2.4399999999999995</v>
      </c>
      <c r="J281" s="1472">
        <v>1.9</v>
      </c>
      <c r="K281" s="1472">
        <v>2.2999999999999998</v>
      </c>
      <c r="L281" s="1472">
        <f t="shared" si="87"/>
        <v>4.34</v>
      </c>
      <c r="M281" s="1472">
        <f t="shared" si="88"/>
        <v>4.7399999999999993</v>
      </c>
      <c r="N281" s="1471"/>
      <c r="O281" s="1484">
        <f t="shared" si="89"/>
        <v>62.263362239999985</v>
      </c>
      <c r="P281" s="1483">
        <f t="shared" si="90"/>
        <v>103.19775263999998</v>
      </c>
      <c r="Q281" s="1481">
        <f>((G281*(1-$Q$2)+I281+K281+$Q$3)*F281*$O$7)*$AB$11</f>
        <v>111.81551903999998</v>
      </c>
      <c r="R281" s="976">
        <v>43.51644000000001</v>
      </c>
      <c r="S281" s="968">
        <f t="shared" si="91"/>
        <v>105.77980224</v>
      </c>
      <c r="T281" s="1483"/>
      <c r="U281" s="1482"/>
      <c r="V281" s="1507"/>
      <c r="W281" s="1501"/>
      <c r="X281" s="1485"/>
      <c r="Y281" s="1477"/>
      <c r="Z281" s="1476">
        <f t="shared" si="85"/>
        <v>1034.1319679999999</v>
      </c>
      <c r="AD281" s="1036"/>
    </row>
    <row r="282" spans="1:30" ht="15.75">
      <c r="A282" s="1645"/>
      <c r="B282" s="1645"/>
      <c r="C282" s="1172">
        <v>48</v>
      </c>
      <c r="D282" s="971">
        <v>219.1</v>
      </c>
      <c r="E282" s="970">
        <v>5</v>
      </c>
      <c r="F282" s="969">
        <f t="shared" si="84"/>
        <v>26.805319999999998</v>
      </c>
      <c r="G282" s="1488">
        <v>1</v>
      </c>
      <c r="H282" s="1472" t="str">
        <f t="shared" si="86"/>
        <v>219,15</v>
      </c>
      <c r="I282" s="1473">
        <v>2.6059999999999999</v>
      </c>
      <c r="J282" s="1472">
        <v>1.9</v>
      </c>
      <c r="K282" s="1472">
        <v>2.2999999999999998</v>
      </c>
      <c r="L282" s="1472">
        <f t="shared" si="87"/>
        <v>4.5060000000000002</v>
      </c>
      <c r="M282" s="1472">
        <f t="shared" si="88"/>
        <v>4.9059999999999997</v>
      </c>
      <c r="N282" s="1471"/>
      <c r="O282" s="1484">
        <f t="shared" si="89"/>
        <v>81.917057919999991</v>
      </c>
      <c r="P282" s="1483">
        <f t="shared" si="90"/>
        <v>132.84716591999998</v>
      </c>
      <c r="Q282" s="1481">
        <f>((G282*(1-$Q$2)+I282+K282+$Q$3)*F282*$O$7)*$AB$11</f>
        <v>143.56929391999998</v>
      </c>
      <c r="R282" s="1035"/>
      <c r="S282" s="968"/>
      <c r="T282" s="1483"/>
      <c r="U282" s="1482"/>
      <c r="V282" s="1480"/>
      <c r="W282" s="1501"/>
      <c r="X282" s="1485"/>
      <c r="Y282" s="1477"/>
      <c r="Z282" s="1476">
        <f t="shared" si="85"/>
        <v>1286.65536</v>
      </c>
      <c r="AD282" s="1036"/>
    </row>
    <row r="283" spans="1:30" ht="16.5" thickBot="1">
      <c r="A283" s="1646"/>
      <c r="B283" s="1645"/>
      <c r="C283" s="1157">
        <v>30</v>
      </c>
      <c r="D283" s="960">
        <v>219.1</v>
      </c>
      <c r="E283" s="959">
        <v>6</v>
      </c>
      <c r="F283" s="958">
        <f t="shared" si="84"/>
        <v>32.016143999999997</v>
      </c>
      <c r="G283" s="1488"/>
      <c r="H283" s="1472"/>
      <c r="I283" s="1473"/>
      <c r="J283" s="1472"/>
      <c r="K283" s="1472"/>
      <c r="L283" s="1472"/>
      <c r="M283" s="1472"/>
      <c r="N283" s="1471"/>
      <c r="O283" s="1673" t="s">
        <v>15213</v>
      </c>
      <c r="P283" s="1674"/>
      <c r="Q283" s="1482"/>
      <c r="R283" s="1253"/>
      <c r="S283" s="951"/>
      <c r="T283" s="1487"/>
      <c r="U283" s="1470"/>
      <c r="V283" s="1468"/>
      <c r="W283" s="1506"/>
      <c r="X283" s="1486"/>
      <c r="Y283" s="1465"/>
      <c r="Z283" s="1464">
        <f t="shared" si="85"/>
        <v>960.48431999999991</v>
      </c>
      <c r="AD283" s="1036"/>
    </row>
    <row r="284" spans="1:30" ht="16.5" thickBot="1">
      <c r="A284" s="1505"/>
      <c r="B284" s="1504"/>
      <c r="C284" s="1193">
        <v>30</v>
      </c>
      <c r="D284" s="971">
        <v>254</v>
      </c>
      <c r="E284" s="970">
        <v>2</v>
      </c>
      <c r="F284" s="969">
        <f t="shared" si="84"/>
        <v>12.62016</v>
      </c>
      <c r="G284" s="1488">
        <v>1</v>
      </c>
      <c r="H284" s="1472" t="str">
        <f t="shared" ref="H284:H289" si="92">CONCATENATE(D284,E284)</f>
        <v>2542</v>
      </c>
      <c r="I284" s="1473">
        <v>2.5169999999999999</v>
      </c>
      <c r="J284" s="1472">
        <v>2.0499999999999998</v>
      </c>
      <c r="K284" s="1472">
        <v>2.4500000000000002</v>
      </c>
      <c r="L284" s="1472">
        <f t="shared" ref="L284:L289" si="93">I284+J284</f>
        <v>4.5670000000000002</v>
      </c>
      <c r="M284" s="1472">
        <f t="shared" ref="M284:M289" si="94">I284+K284</f>
        <v>4.9670000000000005</v>
      </c>
      <c r="N284" s="1471"/>
      <c r="O284" s="1503">
        <f t="shared" ref="O284:O289" si="95">((G284*(1-$O$2)+I284+$O$3)*F284*$O$7)*$AB$11</f>
        <v>37.444014719999998</v>
      </c>
      <c r="P284" s="1495">
        <f t="shared" ref="P284:P289" si="96">((G284*(1-$P$2)+I284+J284+$P$3)*F284*$O$7)*$AB$11</f>
        <v>63.315342719999997</v>
      </c>
      <c r="Q284" s="1502"/>
      <c r="R284" s="1035"/>
      <c r="S284" s="968"/>
      <c r="T284" s="1483"/>
      <c r="U284" s="1482"/>
      <c r="V284" s="1480"/>
      <c r="W284" s="1501"/>
      <c r="X284" s="1485"/>
      <c r="Y284" s="1477"/>
      <c r="Z284" s="1500">
        <f t="shared" si="85"/>
        <v>378.60480000000001</v>
      </c>
      <c r="AD284" s="1036"/>
    </row>
    <row r="285" spans="1:30" ht="16.5" thickBot="1">
      <c r="A285" s="1499"/>
      <c r="B285" s="1498"/>
      <c r="C285" s="1497">
        <v>30</v>
      </c>
      <c r="D285" s="1008">
        <v>256</v>
      </c>
      <c r="E285" s="1007">
        <v>3</v>
      </c>
      <c r="F285" s="1006">
        <f t="shared" si="84"/>
        <v>19.00536</v>
      </c>
      <c r="G285" s="1488">
        <v>1</v>
      </c>
      <c r="H285" s="1472" t="str">
        <f t="shared" si="92"/>
        <v>2563</v>
      </c>
      <c r="I285" s="1473">
        <v>2.5869999999999997</v>
      </c>
      <c r="J285" s="1472">
        <v>1.9</v>
      </c>
      <c r="K285" s="1472">
        <v>2.2999999999999998</v>
      </c>
      <c r="L285" s="1472">
        <f t="shared" si="93"/>
        <v>4.4870000000000001</v>
      </c>
      <c r="M285" s="1472">
        <f t="shared" si="94"/>
        <v>4.8869999999999996</v>
      </c>
      <c r="N285" s="1471"/>
      <c r="O285" s="1496">
        <f t="shared" si="95"/>
        <v>57.719278320000001</v>
      </c>
      <c r="P285" s="1487">
        <f t="shared" si="96"/>
        <v>93.82946231999999</v>
      </c>
      <c r="Q285" s="1494"/>
      <c r="R285" s="1296"/>
      <c r="S285" s="1005"/>
      <c r="T285" s="1495"/>
      <c r="U285" s="1494"/>
      <c r="V285" s="1493"/>
      <c r="W285" s="1492"/>
      <c r="X285" s="1491"/>
      <c r="Y285" s="1490"/>
      <c r="Z285" s="1489">
        <f t="shared" si="85"/>
        <v>570.16079999999999</v>
      </c>
      <c r="AD285" s="1036"/>
    </row>
    <row r="286" spans="1:30" ht="15.75">
      <c r="A286" s="1642">
        <v>250</v>
      </c>
      <c r="B286" s="1642" t="s">
        <v>648</v>
      </c>
      <c r="C286" s="1171">
        <v>30</v>
      </c>
      <c r="D286" s="971">
        <v>273</v>
      </c>
      <c r="E286" s="970">
        <v>2</v>
      </c>
      <c r="F286" s="969">
        <f t="shared" si="84"/>
        <v>13.571680000000001</v>
      </c>
      <c r="G286" s="1488">
        <v>1</v>
      </c>
      <c r="H286" s="1472" t="str">
        <f t="shared" si="92"/>
        <v>2732</v>
      </c>
      <c r="I286" s="1473">
        <v>2.4999999999999996</v>
      </c>
      <c r="J286" s="1472">
        <v>2.0499999999999998</v>
      </c>
      <c r="K286" s="1472">
        <v>2.4500000000000002</v>
      </c>
      <c r="L286" s="1472">
        <f t="shared" si="93"/>
        <v>4.5499999999999989</v>
      </c>
      <c r="M286" s="1472">
        <f t="shared" si="94"/>
        <v>4.9499999999999993</v>
      </c>
      <c r="N286" s="1471"/>
      <c r="O286" s="1484">
        <f t="shared" si="95"/>
        <v>40.036455999999994</v>
      </c>
      <c r="P286" s="1483">
        <f t="shared" si="96"/>
        <v>67.858399999999989</v>
      </c>
      <c r="Q286" s="1481">
        <f>((G286*(1-$Q$2)+I286+K286+$Q$3)*F286*$O$7)*$AB$11</f>
        <v>73.287071999999995</v>
      </c>
      <c r="R286" s="1035"/>
      <c r="S286" s="968"/>
      <c r="T286" s="1483"/>
      <c r="U286" s="1482"/>
      <c r="V286" s="1480"/>
      <c r="W286" s="1479"/>
      <c r="X286" s="1485"/>
      <c r="Y286" s="1477"/>
      <c r="Z286" s="1476">
        <f t="shared" si="85"/>
        <v>407.15039999999999</v>
      </c>
      <c r="AD286" s="1036"/>
    </row>
    <row r="287" spans="1:30" ht="15.75">
      <c r="A287" s="1645"/>
      <c r="B287" s="1645"/>
      <c r="C287" s="1171">
        <v>30</v>
      </c>
      <c r="D287" s="971">
        <v>273</v>
      </c>
      <c r="E287" s="970">
        <v>3</v>
      </c>
      <c r="F287" s="969">
        <f t="shared" si="84"/>
        <v>20.282399999999999</v>
      </c>
      <c r="G287" s="1488">
        <v>1</v>
      </c>
      <c r="H287" s="1472" t="str">
        <f t="shared" si="92"/>
        <v>2733</v>
      </c>
      <c r="I287" s="1473">
        <v>2.4599999999999995</v>
      </c>
      <c r="J287" s="1472">
        <v>1.9</v>
      </c>
      <c r="K287" s="1472">
        <v>2.2999999999999998</v>
      </c>
      <c r="L287" s="1472">
        <f t="shared" si="93"/>
        <v>4.3599999999999994</v>
      </c>
      <c r="M287" s="1472">
        <f t="shared" si="94"/>
        <v>4.76</v>
      </c>
      <c r="N287" s="1471"/>
      <c r="O287" s="1484">
        <f t="shared" si="95"/>
        <v>59.021783999999982</v>
      </c>
      <c r="P287" s="1483">
        <f t="shared" si="96"/>
        <v>97.558343999999963</v>
      </c>
      <c r="Q287" s="1481">
        <f>((G287*(1-$Q$2)+I287+K287+$Q$3)*F287*$O$7)*$AB$11</f>
        <v>105.67130399999998</v>
      </c>
      <c r="R287" s="1035"/>
      <c r="S287" s="968"/>
      <c r="T287" s="1483"/>
      <c r="U287" s="1482"/>
      <c r="V287" s="1480"/>
      <c r="W287" s="1479"/>
      <c r="X287" s="1485"/>
      <c r="Y287" s="1477"/>
      <c r="Z287" s="1476">
        <f t="shared" si="85"/>
        <v>608.47199999999998</v>
      </c>
      <c r="AD287" s="1036"/>
    </row>
    <row r="288" spans="1:30" ht="15.75">
      <c r="A288" s="1645"/>
      <c r="B288" s="1645"/>
      <c r="C288" s="1171">
        <v>30</v>
      </c>
      <c r="D288" s="971">
        <v>273</v>
      </c>
      <c r="E288" s="970">
        <v>4</v>
      </c>
      <c r="F288" s="969">
        <f t="shared" si="84"/>
        <v>26.94304</v>
      </c>
      <c r="G288" s="1488">
        <v>1</v>
      </c>
      <c r="H288" s="1472" t="str">
        <f t="shared" si="92"/>
        <v>2734</v>
      </c>
      <c r="I288" s="1473">
        <v>2.5279999999999996</v>
      </c>
      <c r="J288" s="1472">
        <v>1.9</v>
      </c>
      <c r="K288" s="1472">
        <v>2.2999999999999998</v>
      </c>
      <c r="L288" s="1472">
        <f t="shared" si="93"/>
        <v>4.427999999999999</v>
      </c>
      <c r="M288" s="1472">
        <f t="shared" si="94"/>
        <v>4.8279999999999994</v>
      </c>
      <c r="N288" s="1471"/>
      <c r="O288" s="1484">
        <f t="shared" si="95"/>
        <v>80.236373119999996</v>
      </c>
      <c r="P288" s="1483">
        <f t="shared" si="96"/>
        <v>131.42814912</v>
      </c>
      <c r="Q288" s="1481">
        <f>((G288*(1-$Q$2)+I288+K288+$Q$3)*F288*$O$7)*$AB$11</f>
        <v>142.20536511999998</v>
      </c>
      <c r="R288" s="1035"/>
      <c r="S288" s="968"/>
      <c r="T288" s="1483"/>
      <c r="U288" s="1482"/>
      <c r="V288" s="1480"/>
      <c r="W288" s="1479"/>
      <c r="X288" s="1485"/>
      <c r="Y288" s="1477"/>
      <c r="Z288" s="1476">
        <f t="shared" si="85"/>
        <v>808.2912</v>
      </c>
      <c r="AD288" s="1036"/>
    </row>
    <row r="289" spans="1:30" ht="15.75">
      <c r="A289" s="1645"/>
      <c r="B289" s="1645"/>
      <c r="C289" s="1171">
        <v>30</v>
      </c>
      <c r="D289" s="971">
        <v>273</v>
      </c>
      <c r="E289" s="970">
        <v>5</v>
      </c>
      <c r="F289" s="969">
        <f t="shared" si="84"/>
        <v>33.553600000000003</v>
      </c>
      <c r="G289" s="1488">
        <v>1</v>
      </c>
      <c r="H289" s="1472" t="str">
        <f t="shared" si="92"/>
        <v>2735</v>
      </c>
      <c r="I289" s="1473">
        <v>2.59</v>
      </c>
      <c r="J289" s="1472">
        <v>1.9</v>
      </c>
      <c r="K289" s="1472">
        <v>2.2999999999999998</v>
      </c>
      <c r="L289" s="1472">
        <f t="shared" si="93"/>
        <v>4.49</v>
      </c>
      <c r="M289" s="1472">
        <f t="shared" si="94"/>
        <v>4.8899999999999997</v>
      </c>
      <c r="N289" s="1471"/>
      <c r="O289" s="1484">
        <f t="shared" si="95"/>
        <v>102.00294400000001</v>
      </c>
      <c r="P289" s="1483">
        <f t="shared" si="96"/>
        <v>165.754784</v>
      </c>
      <c r="Q289" s="1482"/>
      <c r="R289" s="1035"/>
      <c r="S289" s="968"/>
      <c r="T289" s="1483"/>
      <c r="U289" s="1482"/>
      <c r="V289" s="1480"/>
      <c r="W289" s="1479"/>
      <c r="X289" s="1485"/>
      <c r="Y289" s="1477"/>
      <c r="Z289" s="1476">
        <f t="shared" si="85"/>
        <v>1006.6080000000001</v>
      </c>
      <c r="AD289" s="1036"/>
    </row>
    <row r="290" spans="1:30" ht="16.5" thickBot="1">
      <c r="A290" s="1646"/>
      <c r="B290" s="1646"/>
      <c r="C290" s="1171">
        <v>12</v>
      </c>
      <c r="D290" s="971">
        <v>273</v>
      </c>
      <c r="E290" s="970">
        <v>6</v>
      </c>
      <c r="F290" s="969">
        <f t="shared" si="84"/>
        <v>40.114080000000001</v>
      </c>
      <c r="G290" s="1488"/>
      <c r="H290" s="1472"/>
      <c r="I290" s="1473"/>
      <c r="J290" s="1472"/>
      <c r="K290" s="1472"/>
      <c r="L290" s="1472"/>
      <c r="M290" s="1472"/>
      <c r="N290" s="1471"/>
      <c r="O290" s="1673" t="s">
        <v>15213</v>
      </c>
      <c r="P290" s="1674"/>
      <c r="Q290" s="1470"/>
      <c r="R290" s="1253"/>
      <c r="S290" s="951"/>
      <c r="T290" s="1487"/>
      <c r="U290" s="1470"/>
      <c r="V290" s="1468"/>
      <c r="W290" s="1467"/>
      <c r="X290" s="1486"/>
      <c r="Y290" s="1465"/>
      <c r="Z290" s="1464">
        <f t="shared" si="85"/>
        <v>481.36896000000002</v>
      </c>
      <c r="AD290" s="1036"/>
    </row>
    <row r="291" spans="1:30" ht="15.75">
      <c r="A291" s="1642">
        <v>300</v>
      </c>
      <c r="B291" s="1642" t="s">
        <v>649</v>
      </c>
      <c r="C291" s="1192">
        <v>12</v>
      </c>
      <c r="D291" s="991">
        <v>323.89999999999998</v>
      </c>
      <c r="E291" s="990">
        <v>2</v>
      </c>
      <c r="F291" s="989">
        <f t="shared" si="84"/>
        <v>16.120752</v>
      </c>
      <c r="G291" s="1475">
        <v>1</v>
      </c>
      <c r="H291" s="1474" t="str">
        <f>CONCATENATE(D291,E291)</f>
        <v>323,92</v>
      </c>
      <c r="I291" s="1473">
        <v>2.5499999999999998</v>
      </c>
      <c r="J291" s="1472">
        <v>2.0499999999999998</v>
      </c>
      <c r="K291" s="1472">
        <v>2.4500000000000002</v>
      </c>
      <c r="L291" s="1472">
        <f>I291+J291</f>
        <v>4.5999999999999996</v>
      </c>
      <c r="M291" s="1472">
        <f>I291+K291</f>
        <v>5</v>
      </c>
      <c r="N291" s="1471"/>
      <c r="O291" s="1484">
        <f>((G291*(1-$O$2)+I291+$O$3)*F291*$O$7)*$AB$11</f>
        <v>48.362256000000002</v>
      </c>
      <c r="P291" s="1483">
        <f>((G291*(1-$P$2)+I291+J291+$P$3)*F291*$O$7)*$AB$11</f>
        <v>81.40979759999999</v>
      </c>
      <c r="Q291" s="1481">
        <f>((G291*(1-$Q$2)+I291+K291+$Q$3)*F291*$O$7)*$AB$11</f>
        <v>87.858098400000003</v>
      </c>
      <c r="R291" s="1035"/>
      <c r="S291" s="968"/>
      <c r="T291" s="1483"/>
      <c r="U291" s="1482"/>
      <c r="V291" s="1480"/>
      <c r="W291" s="1479"/>
      <c r="X291" s="1485"/>
      <c r="Y291" s="1477"/>
      <c r="Z291" s="1476">
        <f t="shared" si="85"/>
        <v>193.44902400000001</v>
      </c>
      <c r="AD291" s="1036"/>
    </row>
    <row r="292" spans="1:30" ht="15.75">
      <c r="A292" s="1645"/>
      <c r="B292" s="1645"/>
      <c r="C292" s="1171">
        <v>12</v>
      </c>
      <c r="D292" s="971">
        <v>323.89999999999998</v>
      </c>
      <c r="E292" s="970">
        <v>3</v>
      </c>
      <c r="F292" s="969">
        <f t="shared" si="84"/>
        <v>24.106007999999999</v>
      </c>
      <c r="G292" s="1475">
        <v>1</v>
      </c>
      <c r="H292" s="1474" t="str">
        <f>CONCATENATE(D292,E292)</f>
        <v>323,93</v>
      </c>
      <c r="I292" s="1473">
        <v>2.5099999999999998</v>
      </c>
      <c r="J292" s="1472">
        <v>1.9</v>
      </c>
      <c r="K292" s="1472">
        <v>2.2999999999999998</v>
      </c>
      <c r="L292" s="1472">
        <f>I292+J292</f>
        <v>4.41</v>
      </c>
      <c r="M292" s="1472">
        <f>I292+K292</f>
        <v>4.8099999999999996</v>
      </c>
      <c r="N292" s="1471"/>
      <c r="O292" s="1484">
        <f>((G292*(1-$O$2)+I292+$O$3)*F292*$O$7)*$AB$11</f>
        <v>71.353783679999992</v>
      </c>
      <c r="P292" s="1483">
        <f>((G292*(1-$P$2)+I292+J292+$P$3)*F292*$O$7)*$AB$11</f>
        <v>117.15519887999999</v>
      </c>
      <c r="Q292" s="1481">
        <f>((G292*(1-$Q$2)+I292+K292+$Q$3)*F292*$O$7)*$AB$11</f>
        <v>126.79760207999999</v>
      </c>
      <c r="R292" s="1035"/>
      <c r="S292" s="968"/>
      <c r="T292" s="1483"/>
      <c r="U292" s="1482"/>
      <c r="V292" s="1480"/>
      <c r="W292" s="1479"/>
      <c r="X292" s="1485"/>
      <c r="Y292" s="1477"/>
      <c r="Z292" s="1476">
        <f t="shared" si="85"/>
        <v>289.27209599999998</v>
      </c>
      <c r="AD292" s="1036"/>
    </row>
    <row r="293" spans="1:30" ht="15.75">
      <c r="A293" s="1645"/>
      <c r="B293" s="1645"/>
      <c r="C293" s="1171">
        <v>12</v>
      </c>
      <c r="D293" s="971">
        <v>323.89999999999998</v>
      </c>
      <c r="E293" s="970">
        <v>4</v>
      </c>
      <c r="F293" s="969">
        <f t="shared" si="84"/>
        <v>32.041183999999994</v>
      </c>
      <c r="G293" s="1475">
        <v>1</v>
      </c>
      <c r="H293" s="1474" t="str">
        <f>CONCATENATE(D293,E293)</f>
        <v>323,94</v>
      </c>
      <c r="I293" s="1473">
        <v>2.58</v>
      </c>
      <c r="J293" s="1472">
        <v>1.9</v>
      </c>
      <c r="K293" s="1472">
        <v>2.2999999999999998</v>
      </c>
      <c r="L293" s="1472">
        <f>I293+J293</f>
        <v>4.4800000000000004</v>
      </c>
      <c r="M293" s="1472">
        <f>I293+K293</f>
        <v>4.88</v>
      </c>
      <c r="N293" s="1471"/>
      <c r="O293" s="1484">
        <f>((G293*(1-$O$2)+I293+$O$3)*F293*$O$7)*$AB$11</f>
        <v>97.084787519999992</v>
      </c>
      <c r="P293" s="1483">
        <f>((G293*(1-$P$2)+I293+J293+$P$3)*F293*$O$7)*$AB$11</f>
        <v>157.96303711999997</v>
      </c>
      <c r="Q293" s="1481">
        <f>((G293*(1-$Q$2)+I293+K293+$Q$3)*F293*$O$7)*$AB$11</f>
        <v>170.77951071999996</v>
      </c>
      <c r="R293" s="1035"/>
      <c r="S293" s="968"/>
      <c r="T293" s="1483"/>
      <c r="U293" s="1482"/>
      <c r="V293" s="1480"/>
      <c r="W293" s="1479"/>
      <c r="X293" s="1485"/>
      <c r="Y293" s="1477"/>
      <c r="Z293" s="1476">
        <f t="shared" si="85"/>
        <v>384.49420799999996</v>
      </c>
      <c r="AD293" s="1036"/>
    </row>
    <row r="294" spans="1:30" ht="15.75">
      <c r="A294" s="1645"/>
      <c r="B294" s="1645"/>
      <c r="C294" s="1172">
        <v>12</v>
      </c>
      <c r="D294" s="971">
        <v>323.89999999999998</v>
      </c>
      <c r="E294" s="970">
        <v>5</v>
      </c>
      <c r="F294" s="969">
        <f t="shared" si="84"/>
        <v>39.926279999999998</v>
      </c>
      <c r="G294" s="1475">
        <v>1</v>
      </c>
      <c r="H294" s="1474" t="str">
        <f>CONCATENATE(D294,E294)</f>
        <v>323,95</v>
      </c>
      <c r="I294" s="1473">
        <v>2.64</v>
      </c>
      <c r="J294" s="1472">
        <v>1.9</v>
      </c>
      <c r="K294" s="1472">
        <v>2.2999999999999998</v>
      </c>
      <c r="L294" s="1472">
        <f>I294+J294</f>
        <v>4.54</v>
      </c>
      <c r="M294" s="1472">
        <f>I294+K294</f>
        <v>4.9399999999999995</v>
      </c>
      <c r="N294" s="1471"/>
      <c r="O294" s="1484">
        <f>((G294*(1-$O$2)+I294+$O$3)*F294*$O$7)*$AB$11</f>
        <v>123.3722052</v>
      </c>
      <c r="P294" s="1483">
        <f>((G294*(1-$P$2)+I294+J294+$P$3)*F294*$O$7)*$AB$11</f>
        <v>199.23213720000001</v>
      </c>
      <c r="Q294" s="1482"/>
      <c r="R294" s="1035"/>
      <c r="S294" s="968"/>
      <c r="T294" s="1478"/>
      <c r="U294" s="1481"/>
      <c r="V294" s="1480"/>
      <c r="W294" s="1479"/>
      <c r="X294" s="1478"/>
      <c r="Y294" s="1477"/>
      <c r="Z294" s="1476">
        <f t="shared" si="85"/>
        <v>479.11536000000001</v>
      </c>
      <c r="AD294" s="1036"/>
    </row>
    <row r="295" spans="1:30" ht="16.5" thickBot="1">
      <c r="A295" s="1646"/>
      <c r="B295" s="1646"/>
      <c r="C295" s="1157">
        <v>12</v>
      </c>
      <c r="D295" s="960">
        <v>323.89999999999998</v>
      </c>
      <c r="E295" s="959">
        <v>6</v>
      </c>
      <c r="F295" s="958">
        <f t="shared" si="84"/>
        <v>47.761295999999994</v>
      </c>
      <c r="G295" s="1475"/>
      <c r="H295" s="1474"/>
      <c r="I295" s="1473"/>
      <c r="J295" s="1472"/>
      <c r="K295" s="1472"/>
      <c r="L295" s="1472"/>
      <c r="M295" s="1472"/>
      <c r="N295" s="1471"/>
      <c r="O295" s="1673" t="s">
        <v>15213</v>
      </c>
      <c r="P295" s="1674"/>
      <c r="Q295" s="1470"/>
      <c r="R295" s="1253"/>
      <c r="S295" s="951"/>
      <c r="T295" s="1466"/>
      <c r="U295" s="1469"/>
      <c r="V295" s="1468"/>
      <c r="W295" s="1467"/>
      <c r="X295" s="1466"/>
      <c r="Y295" s="1465"/>
      <c r="Z295" s="1464">
        <f t="shared" si="85"/>
        <v>573.13555199999996</v>
      </c>
      <c r="AD295" s="1036"/>
    </row>
    <row r="296" spans="1:30">
      <c r="S296" s="935"/>
      <c r="T296" s="935"/>
      <c r="U296" s="935"/>
      <c r="W296" s="934"/>
      <c r="X296" s="934"/>
      <c r="Y296" s="934"/>
    </row>
    <row r="297" spans="1:30">
      <c r="S297" s="935"/>
      <c r="T297" s="935"/>
      <c r="U297" s="935"/>
      <c r="W297" s="934"/>
      <c r="X297" s="934"/>
      <c r="Y297" s="934"/>
    </row>
    <row r="298" spans="1:30">
      <c r="S298" s="935"/>
      <c r="T298" s="935"/>
      <c r="U298" s="935"/>
      <c r="W298" s="934"/>
      <c r="X298" s="934"/>
      <c r="Y298" s="934"/>
    </row>
    <row r="299" spans="1:30">
      <c r="D299" s="943" t="s">
        <v>15117</v>
      </c>
      <c r="S299" s="935"/>
      <c r="T299" s="935"/>
      <c r="U299" s="935"/>
      <c r="W299" s="934"/>
      <c r="X299" s="934"/>
      <c r="Y299" s="934"/>
    </row>
    <row r="300" spans="1:30">
      <c r="D300" s="939" t="s">
        <v>15118</v>
      </c>
      <c r="S300" s="935"/>
      <c r="T300" s="935"/>
      <c r="U300" s="935"/>
      <c r="W300" s="934"/>
      <c r="X300" s="934"/>
      <c r="Y300" s="934"/>
    </row>
  </sheetData>
  <sheetProtection sheet="1" formatCells="0"/>
  <mergeCells count="44">
    <mergeCell ref="O290:P290"/>
    <mergeCell ref="O295:P295"/>
    <mergeCell ref="O246:P246"/>
    <mergeCell ref="B219:B226"/>
    <mergeCell ref="A227:A233"/>
    <mergeCell ref="B227:B233"/>
    <mergeCell ref="O275:P275"/>
    <mergeCell ref="O283:P283"/>
    <mergeCell ref="B238:B246"/>
    <mergeCell ref="B250:B251"/>
    <mergeCell ref="B255:B261"/>
    <mergeCell ref="O233:Q233"/>
    <mergeCell ref="A255:A261"/>
    <mergeCell ref="A141:A150"/>
    <mergeCell ref="B141:B150"/>
    <mergeCell ref="A183:A193"/>
    <mergeCell ref="B183:B193"/>
    <mergeCell ref="A291:A295"/>
    <mergeCell ref="B291:B295"/>
    <mergeCell ref="A269:A275"/>
    <mergeCell ref="B269:B275"/>
    <mergeCell ref="A278:A283"/>
    <mergeCell ref="A219:A226"/>
    <mergeCell ref="B201:B210"/>
    <mergeCell ref="A201:A210"/>
    <mergeCell ref="B278:B283"/>
    <mergeCell ref="A286:A290"/>
    <mergeCell ref="B286:B290"/>
    <mergeCell ref="A238:A246"/>
    <mergeCell ref="A122:A131"/>
    <mergeCell ref="B122:B131"/>
    <mergeCell ref="A1:F1"/>
    <mergeCell ref="D2:F2"/>
    <mergeCell ref="D3:F3"/>
    <mergeCell ref="D4:F5"/>
    <mergeCell ref="E7:F7"/>
    <mergeCell ref="A33:A36"/>
    <mergeCell ref="B33:B36"/>
    <mergeCell ref="A48:A54"/>
    <mergeCell ref="B48:B54"/>
    <mergeCell ref="A69:A75"/>
    <mergeCell ref="B69:B75"/>
    <mergeCell ref="A94:A102"/>
    <mergeCell ref="B94:B102"/>
  </mergeCells>
  <conditionalFormatting sqref="O7">
    <cfRule type="cellIs" dxfId="3" priority="1" stopIfTrue="1" operator="notEqual">
      <formula>1</formula>
    </cfRule>
  </conditionalFormatting>
  <dataValidations count="1">
    <dataValidation type="list" allowBlank="1" showInputMessage="1" showErrorMessage="1" prompt="Selezionare Valuta" sqref="O8 JK8 TG8 ADC8 AMY8 AWU8 BGQ8 BQM8 CAI8 CKE8 CUA8 DDW8 DNS8 DXO8 EHK8 ERG8 FBC8 FKY8 FUU8 GEQ8 GOM8 GYI8 HIE8 HSA8 IBW8 ILS8 IVO8 JFK8 JPG8 JZC8 KIY8 KSU8 LCQ8 LMM8 LWI8 MGE8 MQA8 MZW8 NJS8 NTO8 ODK8 ONG8 OXC8 PGY8 PQU8 QAQ8 QKM8 QUI8 REE8 ROA8 RXW8 SHS8 SRO8 TBK8 TLG8 TVC8 UEY8 UOU8 UYQ8 VIM8 VSI8 WCE8 WMA8 WVW8 O65544 JK65544 TG65544 ADC65544 AMY65544 AWU65544 BGQ65544 BQM65544 CAI65544 CKE65544 CUA65544 DDW65544 DNS65544 DXO65544 EHK65544 ERG65544 FBC65544 FKY65544 FUU65544 GEQ65544 GOM65544 GYI65544 HIE65544 HSA65544 IBW65544 ILS65544 IVO65544 JFK65544 JPG65544 JZC65544 KIY65544 KSU65544 LCQ65544 LMM65544 LWI65544 MGE65544 MQA65544 MZW65544 NJS65544 NTO65544 ODK65544 ONG65544 OXC65544 PGY65544 PQU65544 QAQ65544 QKM65544 QUI65544 REE65544 ROA65544 RXW65544 SHS65544 SRO65544 TBK65544 TLG65544 TVC65544 UEY65544 UOU65544 UYQ65544 VIM65544 VSI65544 WCE65544 WMA65544 WVW65544 O131080 JK131080 TG131080 ADC131080 AMY131080 AWU131080 BGQ131080 BQM131080 CAI131080 CKE131080 CUA131080 DDW131080 DNS131080 DXO131080 EHK131080 ERG131080 FBC131080 FKY131080 FUU131080 GEQ131080 GOM131080 GYI131080 HIE131080 HSA131080 IBW131080 ILS131080 IVO131080 JFK131080 JPG131080 JZC131080 KIY131080 KSU131080 LCQ131080 LMM131080 LWI131080 MGE131080 MQA131080 MZW131080 NJS131080 NTO131080 ODK131080 ONG131080 OXC131080 PGY131080 PQU131080 QAQ131080 QKM131080 QUI131080 REE131080 ROA131080 RXW131080 SHS131080 SRO131080 TBK131080 TLG131080 TVC131080 UEY131080 UOU131080 UYQ131080 VIM131080 VSI131080 WCE131080 WMA131080 WVW131080 O196616 JK196616 TG196616 ADC196616 AMY196616 AWU196616 BGQ196616 BQM196616 CAI196616 CKE196616 CUA196616 DDW196616 DNS196616 DXO196616 EHK196616 ERG196616 FBC196616 FKY196616 FUU196616 GEQ196616 GOM196616 GYI196616 HIE196616 HSA196616 IBW196616 ILS196616 IVO196616 JFK196616 JPG196616 JZC196616 KIY196616 KSU196616 LCQ196616 LMM196616 LWI196616 MGE196616 MQA196616 MZW196616 NJS196616 NTO196616 ODK196616 ONG196616 OXC196616 PGY196616 PQU196616 QAQ196616 QKM196616 QUI196616 REE196616 ROA196616 RXW196616 SHS196616 SRO196616 TBK196616 TLG196616 TVC196616 UEY196616 UOU196616 UYQ196616 VIM196616 VSI196616 WCE196616 WMA196616 WVW196616 O262152 JK262152 TG262152 ADC262152 AMY262152 AWU262152 BGQ262152 BQM262152 CAI262152 CKE262152 CUA262152 DDW262152 DNS262152 DXO262152 EHK262152 ERG262152 FBC262152 FKY262152 FUU262152 GEQ262152 GOM262152 GYI262152 HIE262152 HSA262152 IBW262152 ILS262152 IVO262152 JFK262152 JPG262152 JZC262152 KIY262152 KSU262152 LCQ262152 LMM262152 LWI262152 MGE262152 MQA262152 MZW262152 NJS262152 NTO262152 ODK262152 ONG262152 OXC262152 PGY262152 PQU262152 QAQ262152 QKM262152 QUI262152 REE262152 ROA262152 RXW262152 SHS262152 SRO262152 TBK262152 TLG262152 TVC262152 UEY262152 UOU262152 UYQ262152 VIM262152 VSI262152 WCE262152 WMA262152 WVW262152 O327688 JK327688 TG327688 ADC327688 AMY327688 AWU327688 BGQ327688 BQM327688 CAI327688 CKE327688 CUA327688 DDW327688 DNS327688 DXO327688 EHK327688 ERG327688 FBC327688 FKY327688 FUU327688 GEQ327688 GOM327688 GYI327688 HIE327688 HSA327688 IBW327688 ILS327688 IVO327688 JFK327688 JPG327688 JZC327688 KIY327688 KSU327688 LCQ327688 LMM327688 LWI327688 MGE327688 MQA327688 MZW327688 NJS327688 NTO327688 ODK327688 ONG327688 OXC327688 PGY327688 PQU327688 QAQ327688 QKM327688 QUI327688 REE327688 ROA327688 RXW327688 SHS327688 SRO327688 TBK327688 TLG327688 TVC327688 UEY327688 UOU327688 UYQ327688 VIM327688 VSI327688 WCE327688 WMA327688 WVW327688 O393224 JK393224 TG393224 ADC393224 AMY393224 AWU393224 BGQ393224 BQM393224 CAI393224 CKE393224 CUA393224 DDW393224 DNS393224 DXO393224 EHK393224 ERG393224 FBC393224 FKY393224 FUU393224 GEQ393224 GOM393224 GYI393224 HIE393224 HSA393224 IBW393224 ILS393224 IVO393224 JFK393224 JPG393224 JZC393224 KIY393224 KSU393224 LCQ393224 LMM393224 LWI393224 MGE393224 MQA393224 MZW393224 NJS393224 NTO393224 ODK393224 ONG393224 OXC393224 PGY393224 PQU393224 QAQ393224 QKM393224 QUI393224 REE393224 ROA393224 RXW393224 SHS393224 SRO393224 TBK393224 TLG393224 TVC393224 UEY393224 UOU393224 UYQ393224 VIM393224 VSI393224 WCE393224 WMA393224 WVW393224 O458760 JK458760 TG458760 ADC458760 AMY458760 AWU458760 BGQ458760 BQM458760 CAI458760 CKE458760 CUA458760 DDW458760 DNS458760 DXO458760 EHK458760 ERG458760 FBC458760 FKY458760 FUU458760 GEQ458760 GOM458760 GYI458760 HIE458760 HSA458760 IBW458760 ILS458760 IVO458760 JFK458760 JPG458760 JZC458760 KIY458760 KSU458760 LCQ458760 LMM458760 LWI458760 MGE458760 MQA458760 MZW458760 NJS458760 NTO458760 ODK458760 ONG458760 OXC458760 PGY458760 PQU458760 QAQ458760 QKM458760 QUI458760 REE458760 ROA458760 RXW458760 SHS458760 SRO458760 TBK458760 TLG458760 TVC458760 UEY458760 UOU458760 UYQ458760 VIM458760 VSI458760 WCE458760 WMA458760 WVW458760 O524296 JK524296 TG524296 ADC524296 AMY524296 AWU524296 BGQ524296 BQM524296 CAI524296 CKE524296 CUA524296 DDW524296 DNS524296 DXO524296 EHK524296 ERG524296 FBC524296 FKY524296 FUU524296 GEQ524296 GOM524296 GYI524296 HIE524296 HSA524296 IBW524296 ILS524296 IVO524296 JFK524296 JPG524296 JZC524296 KIY524296 KSU524296 LCQ524296 LMM524296 LWI524296 MGE524296 MQA524296 MZW524296 NJS524296 NTO524296 ODK524296 ONG524296 OXC524296 PGY524296 PQU524296 QAQ524296 QKM524296 QUI524296 REE524296 ROA524296 RXW524296 SHS524296 SRO524296 TBK524296 TLG524296 TVC524296 UEY524296 UOU524296 UYQ524296 VIM524296 VSI524296 WCE524296 WMA524296 WVW524296 O589832 JK589832 TG589832 ADC589832 AMY589832 AWU589832 BGQ589832 BQM589832 CAI589832 CKE589832 CUA589832 DDW589832 DNS589832 DXO589832 EHK589832 ERG589832 FBC589832 FKY589832 FUU589832 GEQ589832 GOM589832 GYI589832 HIE589832 HSA589832 IBW589832 ILS589832 IVO589832 JFK589832 JPG589832 JZC589832 KIY589832 KSU589832 LCQ589832 LMM589832 LWI589832 MGE589832 MQA589832 MZW589832 NJS589832 NTO589832 ODK589832 ONG589832 OXC589832 PGY589832 PQU589832 QAQ589832 QKM589832 QUI589832 REE589832 ROA589832 RXW589832 SHS589832 SRO589832 TBK589832 TLG589832 TVC589832 UEY589832 UOU589832 UYQ589832 VIM589832 VSI589832 WCE589832 WMA589832 WVW589832 O655368 JK655368 TG655368 ADC655368 AMY655368 AWU655368 BGQ655368 BQM655368 CAI655368 CKE655368 CUA655368 DDW655368 DNS655368 DXO655368 EHK655368 ERG655368 FBC655368 FKY655368 FUU655368 GEQ655368 GOM655368 GYI655368 HIE655368 HSA655368 IBW655368 ILS655368 IVO655368 JFK655368 JPG655368 JZC655368 KIY655368 KSU655368 LCQ655368 LMM655368 LWI655368 MGE655368 MQA655368 MZW655368 NJS655368 NTO655368 ODK655368 ONG655368 OXC655368 PGY655368 PQU655368 QAQ655368 QKM655368 QUI655368 REE655368 ROA655368 RXW655368 SHS655368 SRO655368 TBK655368 TLG655368 TVC655368 UEY655368 UOU655368 UYQ655368 VIM655368 VSI655368 WCE655368 WMA655368 WVW655368 O720904 JK720904 TG720904 ADC720904 AMY720904 AWU720904 BGQ720904 BQM720904 CAI720904 CKE720904 CUA720904 DDW720904 DNS720904 DXO720904 EHK720904 ERG720904 FBC720904 FKY720904 FUU720904 GEQ720904 GOM720904 GYI720904 HIE720904 HSA720904 IBW720904 ILS720904 IVO720904 JFK720904 JPG720904 JZC720904 KIY720904 KSU720904 LCQ720904 LMM720904 LWI720904 MGE720904 MQA720904 MZW720904 NJS720904 NTO720904 ODK720904 ONG720904 OXC720904 PGY720904 PQU720904 QAQ720904 QKM720904 QUI720904 REE720904 ROA720904 RXW720904 SHS720904 SRO720904 TBK720904 TLG720904 TVC720904 UEY720904 UOU720904 UYQ720904 VIM720904 VSI720904 WCE720904 WMA720904 WVW720904 O786440 JK786440 TG786440 ADC786440 AMY786440 AWU786440 BGQ786440 BQM786440 CAI786440 CKE786440 CUA786440 DDW786440 DNS786440 DXO786440 EHK786440 ERG786440 FBC786440 FKY786440 FUU786440 GEQ786440 GOM786440 GYI786440 HIE786440 HSA786440 IBW786440 ILS786440 IVO786440 JFK786440 JPG786440 JZC786440 KIY786440 KSU786440 LCQ786440 LMM786440 LWI786440 MGE786440 MQA786440 MZW786440 NJS786440 NTO786440 ODK786440 ONG786440 OXC786440 PGY786440 PQU786440 QAQ786440 QKM786440 QUI786440 REE786440 ROA786440 RXW786440 SHS786440 SRO786440 TBK786440 TLG786440 TVC786440 UEY786440 UOU786440 UYQ786440 VIM786440 VSI786440 WCE786440 WMA786440 WVW786440 O851976 JK851976 TG851976 ADC851976 AMY851976 AWU851976 BGQ851976 BQM851976 CAI851976 CKE851976 CUA851976 DDW851976 DNS851976 DXO851976 EHK851976 ERG851976 FBC851976 FKY851976 FUU851976 GEQ851976 GOM851976 GYI851976 HIE851976 HSA851976 IBW851976 ILS851976 IVO851976 JFK851976 JPG851976 JZC851976 KIY851976 KSU851976 LCQ851976 LMM851976 LWI851976 MGE851976 MQA851976 MZW851976 NJS851976 NTO851976 ODK851976 ONG851976 OXC851976 PGY851976 PQU851976 QAQ851976 QKM851976 QUI851976 REE851976 ROA851976 RXW851976 SHS851976 SRO851976 TBK851976 TLG851976 TVC851976 UEY851976 UOU851976 UYQ851976 VIM851976 VSI851976 WCE851976 WMA851976 WVW851976 O917512 JK917512 TG917512 ADC917512 AMY917512 AWU917512 BGQ917512 BQM917512 CAI917512 CKE917512 CUA917512 DDW917512 DNS917512 DXO917512 EHK917512 ERG917512 FBC917512 FKY917512 FUU917512 GEQ917512 GOM917512 GYI917512 HIE917512 HSA917512 IBW917512 ILS917512 IVO917512 JFK917512 JPG917512 JZC917512 KIY917512 KSU917512 LCQ917512 LMM917512 LWI917512 MGE917512 MQA917512 MZW917512 NJS917512 NTO917512 ODK917512 ONG917512 OXC917512 PGY917512 PQU917512 QAQ917512 QKM917512 QUI917512 REE917512 ROA917512 RXW917512 SHS917512 SRO917512 TBK917512 TLG917512 TVC917512 UEY917512 UOU917512 UYQ917512 VIM917512 VSI917512 WCE917512 WMA917512 WVW917512 O983048 JK983048 TG983048 ADC983048 AMY983048 AWU983048 BGQ983048 BQM983048 CAI983048 CKE983048 CUA983048 DDW983048 DNS983048 DXO983048 EHK983048 ERG983048 FBC983048 FKY983048 FUU983048 GEQ983048 GOM983048 GYI983048 HIE983048 HSA983048 IBW983048 ILS983048 IVO983048 JFK983048 JPG983048 JZC983048 KIY983048 KSU983048 LCQ983048 LMM983048 LWI983048 MGE983048 MQA983048 MZW983048 NJS983048 NTO983048 ODK983048 ONG983048 OXC983048 PGY983048 PQU983048 QAQ983048 QKM983048 QUI983048 REE983048 ROA983048 RXW983048 SHS983048 SRO983048 TBK983048 TLG983048 TVC983048 UEY983048 UOU983048 UYQ983048 VIM983048 VSI983048 WCE983048 WMA983048 WVW983048" xr:uid="{C61F04F2-3B31-4250-9B4D-E5B8C76EC369}">
      <formula1>$AA$4:$AA$9</formula1>
    </dataValidation>
  </dataValidations>
  <pageMargins left="0.7" right="0.7" top="0.75" bottom="0.75" header="0.3" footer="0.3"/>
  <pageSetup paperSize="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A580"/>
  <sheetViews>
    <sheetView showGridLines="0" zoomScale="80" zoomScaleNormal="80" workbookViewId="0">
      <pane ySplit="14" topLeftCell="A314" activePane="bottomLeft" state="frozen"/>
      <selection pane="bottomLeft" activeCell="K335" sqref="K335"/>
    </sheetView>
  </sheetViews>
  <sheetFormatPr defaultColWidth="8.85546875" defaultRowHeight="14.25"/>
  <cols>
    <col min="1" max="1" width="10.85546875" style="366" customWidth="1"/>
    <col min="2" max="2" width="8.85546875" style="366" bestFit="1"/>
    <col min="3" max="3" width="9.28515625" style="366" customWidth="1"/>
    <col min="4" max="4" width="11.85546875" style="422" hidden="1" customWidth="1"/>
    <col min="5" max="7" width="11.85546875" style="366" hidden="1" customWidth="1"/>
    <col min="8" max="8" width="11.85546875" style="423" hidden="1" customWidth="1"/>
    <col min="9" max="9" width="11.85546875" style="424" hidden="1" customWidth="1"/>
    <col min="10" max="10" width="1.28515625" style="366" customWidth="1"/>
    <col min="11" max="12" width="14" style="366" customWidth="1"/>
    <col min="13" max="13" width="15.140625" style="366" customWidth="1"/>
    <col min="14" max="15" width="14.140625" style="366" hidden="1" customWidth="1"/>
    <col min="16" max="16" width="14" style="383" customWidth="1"/>
    <col min="17" max="17" width="14.140625" style="383" hidden="1" customWidth="1"/>
    <col min="18" max="18" width="14" style="383" customWidth="1"/>
    <col min="19" max="21" width="14.140625" style="366" hidden="1" customWidth="1"/>
    <col min="22" max="22" width="14.140625" style="394" hidden="1" customWidth="1"/>
    <col min="23" max="23" width="14.140625" style="395" hidden="1" customWidth="1"/>
    <col min="24" max="24" width="13.85546875" style="375" customWidth="1"/>
    <col min="25" max="25" width="14" style="375" hidden="1" customWidth="1"/>
    <col min="26" max="26" width="14" style="375" customWidth="1"/>
    <col min="27" max="27" width="7.85546875" style="366" customWidth="1"/>
    <col min="28" max="28" width="10.28515625" style="367" customWidth="1"/>
    <col min="29" max="29" width="13.85546875" style="366" customWidth="1"/>
    <col min="30" max="30" width="13.28515625" style="366" customWidth="1"/>
    <col min="31" max="31" width="10" style="366" customWidth="1"/>
    <col min="32" max="32" width="10" style="366" bestFit="1" customWidth="1"/>
    <col min="33" max="33" width="10.7109375" style="367" customWidth="1"/>
    <col min="34" max="34" width="8.85546875" style="366"/>
    <col min="35" max="35" width="10" style="366" customWidth="1"/>
    <col min="36" max="16384" width="8.85546875" style="366"/>
  </cols>
  <sheetData>
    <row r="1" spans="1:37" ht="23.25" customHeight="1" thickBot="1">
      <c r="A1" s="1683" t="s">
        <v>14730</v>
      </c>
      <c r="B1" s="1684"/>
      <c r="C1" s="1684"/>
      <c r="D1" s="1684"/>
      <c r="E1" s="1684"/>
      <c r="F1" s="1684"/>
      <c r="G1" s="1684"/>
      <c r="H1" s="1684"/>
      <c r="I1" s="1684"/>
      <c r="J1" s="1684"/>
      <c r="K1" s="1685"/>
      <c r="L1" s="1692" t="s">
        <v>14731</v>
      </c>
      <c r="M1" s="1693"/>
      <c r="N1" s="1693"/>
      <c r="O1" s="1693"/>
      <c r="P1" s="1693"/>
      <c r="Q1" s="1693"/>
      <c r="R1" s="1693"/>
      <c r="S1" s="1693"/>
      <c r="T1" s="1693"/>
      <c r="U1" s="1693"/>
      <c r="V1" s="1693"/>
      <c r="W1" s="1693"/>
      <c r="X1" s="1693"/>
      <c r="Y1" s="1693"/>
      <c r="Z1" s="1694"/>
      <c r="AA1" s="364"/>
      <c r="AB1" s="365"/>
      <c r="AC1" s="364"/>
      <c r="AD1" s="364"/>
    </row>
    <row r="2" spans="1:37" ht="23.25" customHeight="1" thickBot="1">
      <c r="A2" s="368" t="s">
        <v>11783</v>
      </c>
      <c r="B2" s="369"/>
      <c r="C2" s="369"/>
      <c r="D2" s="370"/>
      <c r="E2" s="371"/>
      <c r="F2" s="371"/>
      <c r="G2" s="371"/>
      <c r="H2" s="369"/>
      <c r="I2" s="372"/>
      <c r="J2" s="371"/>
      <c r="K2" s="360">
        <v>27</v>
      </c>
      <c r="L2" s="373"/>
      <c r="M2" s="374"/>
      <c r="P2" s="1677" t="s">
        <v>14732</v>
      </c>
      <c r="Q2" s="1678"/>
      <c r="R2" s="1678"/>
      <c r="S2" s="1678"/>
      <c r="T2" s="1678"/>
      <c r="U2" s="1678"/>
      <c r="V2" s="1678"/>
      <c r="W2" s="1678"/>
      <c r="X2" s="1678"/>
      <c r="Y2" s="1678"/>
      <c r="Z2" s="1679"/>
      <c r="AA2" s="375"/>
      <c r="AB2" s="376"/>
      <c r="AD2" s="377"/>
    </row>
    <row r="3" spans="1:37" ht="17.25" customHeight="1">
      <c r="A3" s="378"/>
      <c r="B3" s="379"/>
      <c r="C3" s="379"/>
      <c r="D3" s="380"/>
      <c r="E3" s="381"/>
      <c r="F3" s="381"/>
      <c r="G3" s="381"/>
      <c r="H3" s="379"/>
      <c r="I3" s="382"/>
      <c r="J3" s="381"/>
      <c r="K3" s="1686" t="s">
        <v>14733</v>
      </c>
      <c r="L3" s="1688" t="s">
        <v>14734</v>
      </c>
      <c r="M3" s="1690" t="s">
        <v>14735</v>
      </c>
      <c r="P3" s="366"/>
      <c r="S3" s="383"/>
      <c r="V3" s="366"/>
      <c r="W3" s="366"/>
      <c r="X3" s="366"/>
      <c r="AA3" s="375"/>
      <c r="AB3" s="376"/>
      <c r="AD3" s="377"/>
    </row>
    <row r="4" spans="1:37" ht="19.5" customHeight="1" thickBot="1">
      <c r="A4" s="378"/>
      <c r="B4" s="379"/>
      <c r="C4" s="379"/>
      <c r="D4" s="380"/>
      <c r="E4" s="381"/>
      <c r="F4" s="381"/>
      <c r="G4" s="381"/>
      <c r="H4" s="379"/>
      <c r="I4" s="382"/>
      <c r="J4" s="381"/>
      <c r="K4" s="1687"/>
      <c r="L4" s="1689"/>
      <c r="M4" s="1691"/>
      <c r="P4" s="366"/>
      <c r="S4" s="383"/>
      <c r="V4" s="366"/>
      <c r="W4" s="366"/>
      <c r="X4" s="366"/>
      <c r="AA4" s="375"/>
      <c r="AB4" s="376"/>
      <c r="AC4" s="384" t="s">
        <v>14704</v>
      </c>
      <c r="AD4" s="385">
        <v>41334</v>
      </c>
    </row>
    <row r="5" spans="1:37" ht="21.75" customHeight="1" thickBot="1">
      <c r="A5" s="386" t="s">
        <v>11784</v>
      </c>
      <c r="B5" s="387"/>
      <c r="C5" s="388"/>
      <c r="D5" s="389"/>
      <c r="E5" s="390"/>
      <c r="F5" s="390"/>
      <c r="G5" s="390"/>
      <c r="H5" s="391"/>
      <c r="I5" s="392"/>
      <c r="J5" s="393"/>
      <c r="K5" s="361">
        <v>2.5</v>
      </c>
      <c r="L5" s="362">
        <v>0</v>
      </c>
      <c r="M5" s="363">
        <v>3.7</v>
      </c>
      <c r="AC5" s="377"/>
      <c r="AD5" s="396"/>
      <c r="AE5" s="396"/>
      <c r="AI5" s="396"/>
    </row>
    <row r="6" spans="1:37" ht="17.25" customHeight="1">
      <c r="A6" s="397" t="s">
        <v>14706</v>
      </c>
      <c r="B6" s="398"/>
      <c r="D6" s="399"/>
      <c r="E6" s="400"/>
      <c r="F6" s="400"/>
      <c r="G6" s="400"/>
      <c r="H6" s="401"/>
      <c r="I6" s="402"/>
      <c r="J6" s="400"/>
      <c r="K6" s="403">
        <v>0</v>
      </c>
      <c r="L6" s="400"/>
      <c r="AC6" s="404" t="s">
        <v>14707</v>
      </c>
      <c r="AD6" s="405">
        <v>1</v>
      </c>
      <c r="AE6" s="396"/>
      <c r="AI6" s="396"/>
    </row>
    <row r="7" spans="1:37" ht="17.25" customHeight="1">
      <c r="A7" s="397" t="s">
        <v>14708</v>
      </c>
      <c r="B7" s="398"/>
      <c r="D7" s="399"/>
      <c r="E7" s="400"/>
      <c r="F7" s="400"/>
      <c r="G7" s="400"/>
      <c r="H7" s="401"/>
      <c r="I7" s="402"/>
      <c r="J7" s="400"/>
      <c r="K7" s="406">
        <v>0</v>
      </c>
      <c r="L7" s="400"/>
      <c r="AC7" s="404" t="s">
        <v>11787</v>
      </c>
      <c r="AD7" s="405">
        <v>0.86299999999999999</v>
      </c>
      <c r="AE7" s="396"/>
      <c r="AI7" s="396"/>
    </row>
    <row r="8" spans="1:37" ht="17.25" customHeight="1">
      <c r="A8" s="397" t="s">
        <v>14709</v>
      </c>
      <c r="B8" s="398"/>
      <c r="D8" s="399"/>
      <c r="E8" s="400"/>
      <c r="F8" s="400"/>
      <c r="G8" s="400"/>
      <c r="H8" s="401"/>
      <c r="I8" s="402"/>
      <c r="J8" s="400"/>
      <c r="K8" s="406">
        <v>0</v>
      </c>
      <c r="L8" s="400"/>
      <c r="AC8" s="404" t="s">
        <v>12964</v>
      </c>
      <c r="AD8" s="405">
        <v>1.3080000000000001</v>
      </c>
      <c r="AE8" s="396"/>
      <c r="AI8" s="396"/>
    </row>
    <row r="9" spans="1:37" ht="17.25" customHeight="1" thickBot="1">
      <c r="A9" s="397" t="s">
        <v>14710</v>
      </c>
      <c r="B9" s="398"/>
      <c r="D9" s="399"/>
      <c r="E9" s="400"/>
      <c r="F9" s="400"/>
      <c r="G9" s="400"/>
      <c r="H9" s="401"/>
      <c r="I9" s="402"/>
      <c r="J9" s="400"/>
      <c r="K9" s="407">
        <v>1</v>
      </c>
      <c r="L9" s="400"/>
      <c r="R9" s="1701" t="s">
        <v>14736</v>
      </c>
      <c r="S9" s="1702"/>
      <c r="T9" s="1702"/>
      <c r="U9" s="1702"/>
      <c r="V9" s="1702"/>
      <c r="W9" s="1702"/>
      <c r="X9" s="1702"/>
      <c r="Y9" s="1702"/>
      <c r="Z9" s="1703"/>
      <c r="AC9" s="377"/>
      <c r="AD9" s="396"/>
      <c r="AE9" s="396"/>
      <c r="AI9" s="396"/>
    </row>
    <row r="10" spans="1:37" ht="21.6" customHeight="1" thickBot="1">
      <c r="A10" s="1680" t="s">
        <v>14711</v>
      </c>
      <c r="B10" s="1681"/>
      <c r="C10" s="1681"/>
      <c r="D10" s="408"/>
      <c r="E10" s="409"/>
      <c r="F10" s="410"/>
      <c r="G10" s="410"/>
      <c r="H10" s="411"/>
      <c r="I10" s="412"/>
      <c r="J10" s="413"/>
      <c r="K10" s="414" t="s">
        <v>14712</v>
      </c>
      <c r="L10" s="415"/>
      <c r="M10" s="415"/>
      <c r="AB10" s="1682"/>
      <c r="AE10" s="396"/>
      <c r="AF10" s="1682"/>
      <c r="AI10" s="396"/>
    </row>
    <row r="11" spans="1:37" ht="20.25" thickBot="1">
      <c r="A11" s="416"/>
      <c r="D11" s="399"/>
      <c r="E11" s="400"/>
      <c r="F11" s="400"/>
      <c r="G11" s="400"/>
      <c r="H11" s="401"/>
      <c r="I11" s="402"/>
      <c r="J11" s="400"/>
      <c r="K11" s="1704" t="s">
        <v>14737</v>
      </c>
      <c r="L11" s="1705"/>
      <c r="M11" s="1706"/>
      <c r="N11" s="417"/>
      <c r="O11" s="417"/>
      <c r="P11" s="1704" t="s">
        <v>14738</v>
      </c>
      <c r="Q11" s="1705"/>
      <c r="R11" s="1706"/>
      <c r="S11" s="417"/>
      <c r="T11" s="417"/>
      <c r="U11" s="417"/>
      <c r="V11" s="418"/>
      <c r="W11" s="417"/>
      <c r="X11" s="419" t="s">
        <v>14739</v>
      </c>
      <c r="Y11" s="420"/>
      <c r="Z11" s="421"/>
      <c r="AB11" s="1682"/>
      <c r="AC11" s="377"/>
      <c r="AD11" s="396"/>
      <c r="AE11" s="396"/>
      <c r="AF11" s="1682"/>
      <c r="AI11" s="396"/>
    </row>
    <row r="12" spans="1:37" ht="17.25" thickBot="1">
      <c r="K12" s="1707" t="s">
        <v>14740</v>
      </c>
      <c r="L12" s="1708"/>
      <c r="M12" s="1709"/>
      <c r="N12" s="425"/>
      <c r="O12" s="425"/>
      <c r="P12" s="1698" t="s">
        <v>14740</v>
      </c>
      <c r="Q12" s="1699"/>
      <c r="R12" s="1700"/>
      <c r="S12" s="425"/>
      <c r="T12" s="425"/>
      <c r="U12" s="425"/>
      <c r="V12" s="426"/>
      <c r="W12" s="425"/>
      <c r="X12" s="1698" t="s">
        <v>14740</v>
      </c>
      <c r="Y12" s="1699"/>
      <c r="Z12" s="1700"/>
      <c r="AB12" s="1682"/>
      <c r="AC12" s="427"/>
      <c r="AD12" s="427"/>
      <c r="AE12" s="427"/>
      <c r="AF12" s="1682"/>
      <c r="AI12" s="427"/>
    </row>
    <row r="13" spans="1:37" ht="29.45" customHeight="1" thickTop="1" thickBot="1">
      <c r="A13" s="1695" t="s">
        <v>12968</v>
      </c>
      <c r="B13" s="1696"/>
      <c r="C13" s="1697"/>
      <c r="D13" s="428" t="s">
        <v>14717</v>
      </c>
      <c r="E13" s="429"/>
      <c r="F13" s="430"/>
      <c r="G13" s="431" t="s">
        <v>14718</v>
      </c>
      <c r="H13" s="432"/>
      <c r="I13" s="433"/>
      <c r="K13" s="434" t="s">
        <v>14719</v>
      </c>
      <c r="L13" s="435" t="s">
        <v>14720</v>
      </c>
      <c r="M13" s="436" t="s">
        <v>12971</v>
      </c>
      <c r="N13" s="437"/>
      <c r="O13" s="437"/>
      <c r="P13" s="438" t="s">
        <v>14719</v>
      </c>
      <c r="Q13" s="439" t="s">
        <v>14741</v>
      </c>
      <c r="R13" s="440" t="s">
        <v>12971</v>
      </c>
      <c r="S13" s="437"/>
      <c r="T13" s="437"/>
      <c r="U13" s="437"/>
      <c r="V13" s="441"/>
      <c r="W13" s="442"/>
      <c r="X13" s="443" t="s">
        <v>14719</v>
      </c>
      <c r="Y13" s="444" t="s">
        <v>14741</v>
      </c>
      <c r="Z13" s="445" t="s">
        <v>12971</v>
      </c>
      <c r="AB13" s="1682"/>
      <c r="AC13" s="446" t="s">
        <v>12972</v>
      </c>
      <c r="AD13" s="446">
        <f>VLOOKUP(K10,$AC$2:$AD$9,2)</f>
        <v>1</v>
      </c>
      <c r="AE13" s="447"/>
      <c r="AF13" s="1682"/>
      <c r="AG13" s="448"/>
      <c r="AH13" s="449"/>
      <c r="AI13" s="447"/>
      <c r="AJ13" s="449"/>
      <c r="AK13" s="449"/>
    </row>
    <row r="14" spans="1:37" ht="15" thickBot="1">
      <c r="A14" s="450" t="s">
        <v>14742</v>
      </c>
      <c r="B14" s="451" t="s">
        <v>12975</v>
      </c>
      <c r="C14" s="452" t="s">
        <v>12976</v>
      </c>
      <c r="D14" s="453">
        <v>304</v>
      </c>
      <c r="E14" s="454" t="s">
        <v>14723</v>
      </c>
      <c r="F14" s="455" t="s">
        <v>14724</v>
      </c>
      <c r="G14" s="453">
        <v>304</v>
      </c>
      <c r="H14" s="456" t="s">
        <v>14723</v>
      </c>
      <c r="I14" s="457" t="s">
        <v>14724</v>
      </c>
      <c r="K14" s="458" t="s">
        <v>14743</v>
      </c>
      <c r="L14" s="459">
        <v>321</v>
      </c>
      <c r="M14" s="460" t="s">
        <v>12978</v>
      </c>
      <c r="N14" s="461" t="s">
        <v>14744</v>
      </c>
      <c r="O14" s="461"/>
      <c r="P14" s="462" t="s">
        <v>14743</v>
      </c>
      <c r="Q14" s="463">
        <v>321</v>
      </c>
      <c r="R14" s="464" t="s">
        <v>12978</v>
      </c>
      <c r="S14" s="461"/>
      <c r="T14" s="461"/>
      <c r="U14" s="461"/>
      <c r="V14" s="465" t="s">
        <v>14745</v>
      </c>
      <c r="W14" s="461" t="s">
        <v>1959</v>
      </c>
      <c r="X14" s="466" t="s">
        <v>14743</v>
      </c>
      <c r="Y14" s="467">
        <v>321</v>
      </c>
      <c r="Z14" s="464" t="s">
        <v>12978</v>
      </c>
      <c r="AC14" s="395"/>
      <c r="AD14" s="395"/>
      <c r="AE14" s="468"/>
      <c r="AF14" s="468"/>
      <c r="AG14" s="469"/>
      <c r="AH14" s="468"/>
      <c r="AI14" s="468"/>
      <c r="AJ14" s="468"/>
      <c r="AK14" s="468"/>
    </row>
    <row r="15" spans="1:37" s="395" customFormat="1" ht="15" customHeight="1" thickTop="1">
      <c r="A15" s="470">
        <v>6</v>
      </c>
      <c r="B15" s="471">
        <v>1</v>
      </c>
      <c r="C15" s="472">
        <f t="shared" ref="C15:C78" si="0">(A15-B15)*B15*0.02504</f>
        <v>0.12520000000000001</v>
      </c>
      <c r="D15" s="473">
        <v>5.6191666666666684</v>
      </c>
      <c r="E15" s="474">
        <v>0.25</v>
      </c>
      <c r="F15" s="475">
        <v>0.45</v>
      </c>
      <c r="G15" s="476">
        <f t="shared" ref="G15:G56" si="1">D15*C15</f>
        <v>0.70351966666666688</v>
      </c>
      <c r="H15" s="477">
        <f t="shared" ref="H15:H56" si="2">+E15*C15</f>
        <v>3.1300000000000001E-2</v>
      </c>
      <c r="I15" s="478">
        <f t="shared" ref="I15:I56" si="3">+F15*C15</f>
        <v>5.6340000000000001E-2</v>
      </c>
      <c r="J15" s="474"/>
      <c r="K15" s="479">
        <f t="shared" ref="K15:K78" si="4">(((G15-G15*$K$2/100)+0.35*C15+($K$5*C15)+($K$6*C15)+($K$7*C15)+($K$8*C15))*$K$9)*$AD$13</f>
        <v>0.87038935666666672</v>
      </c>
      <c r="L15" s="480">
        <f t="shared" ref="L15:L78" si="5">(((G15-G15*$K$2/100+H15)+0.35*C15+($L$5*C15)+($K$6*C15)+($K$7*C15)+($K$8*C15))*$K$9)*$AD$13</f>
        <v>0.58868935666666677</v>
      </c>
      <c r="M15" s="481">
        <f t="shared" ref="M15:M78" si="6">(((G15-G15*$K$2/100+I15)+0.35*C15+($M$5*C15)+($K$6*C15)+($K$7*C15)+($K$8*C15))*$K$9)*$AD$13</f>
        <v>1.0769693566666669</v>
      </c>
      <c r="N15" s="482"/>
      <c r="O15" s="482"/>
      <c r="P15" s="483"/>
      <c r="Q15" s="484"/>
      <c r="R15" s="485"/>
      <c r="S15" s="482"/>
      <c r="T15" s="482"/>
      <c r="U15" s="482"/>
      <c r="V15" s="482"/>
      <c r="W15" s="482"/>
      <c r="X15" s="484"/>
      <c r="Y15" s="484"/>
      <c r="Z15" s="486"/>
      <c r="AA15" s="487">
        <v>1200</v>
      </c>
      <c r="AB15" s="488"/>
      <c r="AC15" s="488"/>
      <c r="AD15" s="488"/>
      <c r="AE15" s="488"/>
      <c r="AF15" s="489"/>
      <c r="AG15" s="488"/>
      <c r="AH15" s="489"/>
      <c r="AI15" s="488"/>
      <c r="AJ15" s="489"/>
      <c r="AK15" s="489"/>
    </row>
    <row r="16" spans="1:37" s="395" customFormat="1" ht="15" customHeight="1">
      <c r="A16" s="470">
        <v>8</v>
      </c>
      <c r="B16" s="471">
        <v>1</v>
      </c>
      <c r="C16" s="472">
        <f t="shared" si="0"/>
        <v>0.17527999999999999</v>
      </c>
      <c r="D16" s="473">
        <v>4.3816666666666713</v>
      </c>
      <c r="E16" s="474">
        <v>0.25</v>
      </c>
      <c r="F16" s="475">
        <v>0.45</v>
      </c>
      <c r="G16" s="476">
        <f t="shared" si="1"/>
        <v>0.76801853333333414</v>
      </c>
      <c r="H16" s="477">
        <f t="shared" si="2"/>
        <v>4.3819999999999998E-2</v>
      </c>
      <c r="I16" s="478">
        <f t="shared" si="3"/>
        <v>7.8876000000000002E-2</v>
      </c>
      <c r="J16" s="474"/>
      <c r="K16" s="490">
        <f t="shared" si="4"/>
        <v>1.0602015293333338</v>
      </c>
      <c r="L16" s="491">
        <f t="shared" si="5"/>
        <v>0.66582152933333383</v>
      </c>
      <c r="M16" s="492">
        <f t="shared" si="6"/>
        <v>1.3494135293333338</v>
      </c>
      <c r="N16" s="482"/>
      <c r="O16" s="482"/>
      <c r="P16" s="483"/>
      <c r="Q16" s="484"/>
      <c r="R16" s="485"/>
      <c r="S16" s="482"/>
      <c r="T16" s="482"/>
      <c r="U16" s="482"/>
      <c r="V16" s="482"/>
      <c r="W16" s="482"/>
      <c r="X16" s="484"/>
      <c r="Y16" s="484"/>
      <c r="Z16" s="486"/>
      <c r="AA16" s="487">
        <v>1302</v>
      </c>
      <c r="AB16" s="488"/>
      <c r="AC16" s="488"/>
      <c r="AD16" s="488"/>
      <c r="AE16" s="488"/>
      <c r="AF16" s="489"/>
      <c r="AG16" s="488"/>
      <c r="AH16" s="489"/>
      <c r="AI16" s="488"/>
      <c r="AJ16" s="489"/>
      <c r="AK16" s="489"/>
    </row>
    <row r="17" spans="1:37" s="395" customFormat="1" ht="15" customHeight="1">
      <c r="A17" s="470">
        <v>10</v>
      </c>
      <c r="B17" s="471">
        <v>1</v>
      </c>
      <c r="C17" s="472">
        <f t="shared" si="0"/>
        <v>0.22536</v>
      </c>
      <c r="D17" s="473">
        <v>3.6922023809523838</v>
      </c>
      <c r="E17" s="474">
        <v>0.25</v>
      </c>
      <c r="F17" s="475">
        <v>0.45</v>
      </c>
      <c r="G17" s="476">
        <f t="shared" si="1"/>
        <v>0.83207472857142928</v>
      </c>
      <c r="H17" s="477">
        <f t="shared" si="2"/>
        <v>5.6340000000000001E-2</v>
      </c>
      <c r="I17" s="478">
        <f t="shared" si="3"/>
        <v>0.101412</v>
      </c>
      <c r="J17" s="474"/>
      <c r="K17" s="490">
        <f t="shared" si="4"/>
        <v>1.2496905518571433</v>
      </c>
      <c r="L17" s="491">
        <f t="shared" si="5"/>
        <v>0.74263055185714322</v>
      </c>
      <c r="M17" s="492">
        <f t="shared" si="6"/>
        <v>1.6215345518571431</v>
      </c>
      <c r="N17" s="482"/>
      <c r="O17" s="482"/>
      <c r="P17" s="483"/>
      <c r="Q17" s="484"/>
      <c r="R17" s="485"/>
      <c r="S17" s="482"/>
      <c r="T17" s="482"/>
      <c r="U17" s="482"/>
      <c r="V17" s="482"/>
      <c r="W17" s="482"/>
      <c r="X17" s="484"/>
      <c r="Y17" s="484"/>
      <c r="Z17" s="486"/>
      <c r="AA17" s="487">
        <v>1302</v>
      </c>
      <c r="AB17" s="488"/>
      <c r="AC17" s="488"/>
      <c r="AD17" s="488"/>
      <c r="AE17" s="488"/>
      <c r="AF17" s="489"/>
      <c r="AG17" s="488"/>
      <c r="AH17" s="489"/>
      <c r="AI17" s="488"/>
      <c r="AJ17" s="489"/>
      <c r="AK17" s="489"/>
    </row>
    <row r="18" spans="1:37" s="395" customFormat="1" ht="15" customHeight="1" thickBot="1">
      <c r="A18" s="470">
        <v>10</v>
      </c>
      <c r="B18" s="471">
        <v>1.5</v>
      </c>
      <c r="C18" s="472">
        <f t="shared" si="0"/>
        <v>0.31925999999999999</v>
      </c>
      <c r="D18" s="473">
        <v>3.875416666666669</v>
      </c>
      <c r="E18" s="474">
        <v>0.25</v>
      </c>
      <c r="F18" s="475">
        <v>0.45</v>
      </c>
      <c r="G18" s="476">
        <f t="shared" si="1"/>
        <v>1.2372655250000006</v>
      </c>
      <c r="H18" s="477">
        <f t="shared" si="2"/>
        <v>7.9814999999999997E-2</v>
      </c>
      <c r="I18" s="478">
        <f t="shared" si="3"/>
        <v>0.14366699999999999</v>
      </c>
      <c r="J18" s="474"/>
      <c r="K18" s="490">
        <f t="shared" si="4"/>
        <v>1.8130948332500005</v>
      </c>
      <c r="L18" s="491">
        <f t="shared" si="5"/>
        <v>1.0947598332500006</v>
      </c>
      <c r="M18" s="492">
        <f t="shared" si="6"/>
        <v>2.3398738332500004</v>
      </c>
      <c r="N18" s="482"/>
      <c r="O18" s="482"/>
      <c r="P18" s="493"/>
      <c r="Q18" s="494"/>
      <c r="R18" s="495"/>
      <c r="S18" s="496"/>
      <c r="T18" s="496"/>
      <c r="U18" s="496"/>
      <c r="V18" s="496"/>
      <c r="W18" s="496"/>
      <c r="X18" s="494"/>
      <c r="Y18" s="494"/>
      <c r="Z18" s="497"/>
      <c r="AA18" s="487">
        <v>1302</v>
      </c>
      <c r="AB18" s="488"/>
      <c r="AC18" s="488"/>
      <c r="AD18" s="488"/>
      <c r="AE18" s="488"/>
      <c r="AF18" s="489"/>
      <c r="AG18" s="488"/>
      <c r="AH18" s="489"/>
      <c r="AI18" s="488"/>
      <c r="AJ18" s="489"/>
      <c r="AK18" s="489"/>
    </row>
    <row r="19" spans="1:37" s="395" customFormat="1" ht="15" customHeight="1">
      <c r="A19" s="498">
        <v>12</v>
      </c>
      <c r="B19" s="499">
        <v>1</v>
      </c>
      <c r="C19" s="500">
        <f t="shared" si="0"/>
        <v>0.27544000000000002</v>
      </c>
      <c r="D19" s="473">
        <v>3.6320833333333353</v>
      </c>
      <c r="E19" s="474">
        <v>0.25</v>
      </c>
      <c r="F19" s="475">
        <v>0.45</v>
      </c>
      <c r="G19" s="476">
        <f t="shared" si="1"/>
        <v>1.0004210333333339</v>
      </c>
      <c r="H19" s="477">
        <f t="shared" si="2"/>
        <v>6.8860000000000005E-2</v>
      </c>
      <c r="I19" s="478">
        <f t="shared" si="3"/>
        <v>0.12394800000000002</v>
      </c>
      <c r="J19" s="474"/>
      <c r="K19" s="501">
        <f t="shared" si="4"/>
        <v>1.5153113543333339</v>
      </c>
      <c r="L19" s="502">
        <f t="shared" si="5"/>
        <v>0.89557135433333379</v>
      </c>
      <c r="M19" s="503">
        <f t="shared" si="6"/>
        <v>1.969787354333334</v>
      </c>
      <c r="N19" s="482">
        <v>0.36151982936264054</v>
      </c>
      <c r="O19" s="482"/>
      <c r="P19" s="504">
        <f t="shared" ref="P19:P82" si="7">K19+N19*$AD$13</f>
        <v>1.8768311836959743</v>
      </c>
      <c r="Q19" s="505">
        <f t="shared" ref="Q19:Q82" si="8">L19+N19*$AD$13</f>
        <v>1.2570911836959744</v>
      </c>
      <c r="R19" s="506">
        <f t="shared" ref="R19:R82" si="9">M19+N19*$AD$13</f>
        <v>2.3313071836959747</v>
      </c>
      <c r="S19" s="482"/>
      <c r="T19" s="482"/>
      <c r="U19" s="482"/>
      <c r="V19" s="507">
        <v>0.61959334183765691</v>
      </c>
      <c r="W19" s="482"/>
      <c r="X19" s="508"/>
      <c r="Y19" s="484"/>
      <c r="Z19" s="485"/>
      <c r="AA19" s="509">
        <v>1626</v>
      </c>
      <c r="AB19" s="488"/>
      <c r="AC19" s="488"/>
      <c r="AD19" s="488"/>
      <c r="AE19" s="488"/>
      <c r="AF19" s="489"/>
      <c r="AG19" s="488"/>
      <c r="AH19" s="489"/>
      <c r="AI19" s="488"/>
      <c r="AJ19" s="489"/>
      <c r="AK19" s="489"/>
    </row>
    <row r="20" spans="1:37" s="395" customFormat="1" ht="15" customHeight="1">
      <c r="A20" s="510">
        <v>12</v>
      </c>
      <c r="B20" s="511">
        <v>1.5</v>
      </c>
      <c r="C20" s="512">
        <f t="shared" si="0"/>
        <v>0.39438000000000001</v>
      </c>
      <c r="D20" s="473">
        <v>3.7980654761904775</v>
      </c>
      <c r="E20" s="474">
        <v>0.25</v>
      </c>
      <c r="F20" s="475">
        <v>0.45</v>
      </c>
      <c r="G20" s="476">
        <f t="shared" si="1"/>
        <v>1.4978810625000005</v>
      </c>
      <c r="H20" s="477">
        <f t="shared" si="2"/>
        <v>9.8595000000000002E-2</v>
      </c>
      <c r="I20" s="478">
        <f t="shared" si="3"/>
        <v>0.17747100000000002</v>
      </c>
      <c r="J20" s="474"/>
      <c r="K20" s="513">
        <f t="shared" si="4"/>
        <v>2.2174361756250005</v>
      </c>
      <c r="L20" s="514">
        <f t="shared" si="5"/>
        <v>1.3300811756250004</v>
      </c>
      <c r="M20" s="515">
        <f t="shared" si="6"/>
        <v>2.8681631756250003</v>
      </c>
      <c r="N20" s="482">
        <v>0.36151982936264054</v>
      </c>
      <c r="O20" s="482"/>
      <c r="P20" s="516">
        <f t="shared" si="7"/>
        <v>2.5789560049876412</v>
      </c>
      <c r="Q20" s="517">
        <f t="shared" si="8"/>
        <v>1.6916010049876409</v>
      </c>
      <c r="R20" s="518">
        <f t="shared" si="9"/>
        <v>3.229683004987641</v>
      </c>
      <c r="S20" s="482"/>
      <c r="T20" s="482"/>
      <c r="U20" s="482"/>
      <c r="V20" s="507">
        <v>0.61959334183765691</v>
      </c>
      <c r="W20" s="482"/>
      <c r="X20" s="519">
        <f t="shared" ref="X20:X83" si="10">K20+V20*$AD$13</f>
        <v>2.8370295174626574</v>
      </c>
      <c r="Y20" s="517">
        <f t="shared" ref="Y20:Y83" si="11">L20+V20*$AD$13</f>
        <v>1.9496745174626573</v>
      </c>
      <c r="Z20" s="520">
        <f t="shared" ref="Z20:Z83" si="12">M20+V20*$AD$13</f>
        <v>3.4877565174626572</v>
      </c>
      <c r="AA20" s="521">
        <v>1626</v>
      </c>
      <c r="AB20" s="488"/>
      <c r="AC20" s="488"/>
      <c r="AD20" s="488"/>
      <c r="AE20" s="488"/>
      <c r="AF20" s="489"/>
      <c r="AG20" s="488"/>
      <c r="AH20" s="489"/>
      <c r="AI20" s="488"/>
      <c r="AJ20" s="489"/>
      <c r="AK20" s="489"/>
    </row>
    <row r="21" spans="1:37" s="395" customFormat="1" ht="15" customHeight="1">
      <c r="A21" s="510">
        <v>13</v>
      </c>
      <c r="B21" s="511">
        <v>1</v>
      </c>
      <c r="C21" s="512">
        <f t="shared" si="0"/>
        <v>0.30047999999999997</v>
      </c>
      <c r="D21" s="473">
        <v>3.6038095238095265</v>
      </c>
      <c r="E21" s="474">
        <v>0.25</v>
      </c>
      <c r="F21" s="475">
        <v>0.45</v>
      </c>
      <c r="G21" s="476">
        <f t="shared" si="1"/>
        <v>1.0828726857142863</v>
      </c>
      <c r="H21" s="477">
        <f t="shared" si="2"/>
        <v>7.5119999999999992E-2</v>
      </c>
      <c r="I21" s="478">
        <f t="shared" si="3"/>
        <v>0.135216</v>
      </c>
      <c r="J21" s="474"/>
      <c r="K21" s="513">
        <f t="shared" si="4"/>
        <v>1.6468650605714288</v>
      </c>
      <c r="L21" s="522">
        <f t="shared" si="5"/>
        <v>0.97078506057142899</v>
      </c>
      <c r="M21" s="523">
        <f t="shared" si="6"/>
        <v>2.1426570605714286</v>
      </c>
      <c r="N21" s="482">
        <v>0.36151982936264054</v>
      </c>
      <c r="O21" s="482"/>
      <c r="P21" s="524">
        <f t="shared" si="7"/>
        <v>2.0083848899340695</v>
      </c>
      <c r="Q21" s="525">
        <f t="shared" si="8"/>
        <v>1.3323048899340695</v>
      </c>
      <c r="R21" s="526">
        <f t="shared" si="9"/>
        <v>2.5041768899340693</v>
      </c>
      <c r="S21" s="482"/>
      <c r="T21" s="482"/>
      <c r="U21" s="482"/>
      <c r="V21" s="507">
        <v>0.61959334183765691</v>
      </c>
      <c r="W21" s="482"/>
      <c r="X21" s="519">
        <f t="shared" si="10"/>
        <v>2.2664584024090857</v>
      </c>
      <c r="Y21" s="517">
        <f t="shared" si="11"/>
        <v>1.5903784024090859</v>
      </c>
      <c r="Z21" s="520">
        <f t="shared" si="12"/>
        <v>2.7622504024090855</v>
      </c>
      <c r="AA21" s="527">
        <v>1626</v>
      </c>
      <c r="AB21" s="488"/>
      <c r="AC21" s="488"/>
      <c r="AD21" s="488"/>
      <c r="AE21" s="488"/>
      <c r="AF21" s="489"/>
      <c r="AG21" s="488"/>
      <c r="AH21" s="489"/>
      <c r="AI21" s="488"/>
      <c r="AJ21" s="489"/>
      <c r="AK21" s="489"/>
    </row>
    <row r="22" spans="1:37" s="395" customFormat="1" ht="15" customHeight="1">
      <c r="A22" s="470">
        <v>14</v>
      </c>
      <c r="B22" s="471">
        <v>1</v>
      </c>
      <c r="C22" s="472">
        <f t="shared" si="0"/>
        <v>0.32551999999999998</v>
      </c>
      <c r="D22" s="473">
        <v>2.9850595238095243</v>
      </c>
      <c r="E22" s="474">
        <v>0.25</v>
      </c>
      <c r="F22" s="475">
        <v>0.45</v>
      </c>
      <c r="G22" s="476">
        <f t="shared" si="1"/>
        <v>0.97169657619047634</v>
      </c>
      <c r="H22" s="477">
        <f t="shared" si="2"/>
        <v>8.1379999999999994E-2</v>
      </c>
      <c r="I22" s="478">
        <f t="shared" si="3"/>
        <v>0.146484</v>
      </c>
      <c r="J22" s="474"/>
      <c r="K22" s="528">
        <f t="shared" si="4"/>
        <v>1.6370705006190476</v>
      </c>
      <c r="L22" s="491">
        <f t="shared" si="5"/>
        <v>0.90465050061904773</v>
      </c>
      <c r="M22" s="492">
        <f t="shared" si="6"/>
        <v>2.1741785006190475</v>
      </c>
      <c r="N22" s="482">
        <v>0.36151982936264054</v>
      </c>
      <c r="O22" s="482"/>
      <c r="P22" s="529">
        <f t="shared" si="7"/>
        <v>1.9985903299816881</v>
      </c>
      <c r="Q22" s="530">
        <f t="shared" si="8"/>
        <v>1.2661703299816882</v>
      </c>
      <c r="R22" s="531">
        <f t="shared" si="9"/>
        <v>2.5356983299816882</v>
      </c>
      <c r="S22" s="482"/>
      <c r="T22" s="482"/>
      <c r="U22" s="482"/>
      <c r="V22" s="507">
        <v>0.61959334183765691</v>
      </c>
      <c r="W22" s="482"/>
      <c r="X22" s="532">
        <f t="shared" si="10"/>
        <v>2.2566638424567045</v>
      </c>
      <c r="Y22" s="530">
        <f t="shared" si="11"/>
        <v>1.5242438424567046</v>
      </c>
      <c r="Z22" s="533">
        <f t="shared" si="12"/>
        <v>2.7937718424567044</v>
      </c>
      <c r="AA22" s="509">
        <v>1626</v>
      </c>
      <c r="AB22" s="488"/>
      <c r="AC22" s="488"/>
      <c r="AD22" s="488"/>
      <c r="AE22" s="488"/>
      <c r="AF22" s="489"/>
      <c r="AG22" s="488"/>
      <c r="AH22" s="489"/>
      <c r="AI22" s="488"/>
      <c r="AJ22" s="489"/>
      <c r="AK22" s="489"/>
    </row>
    <row r="23" spans="1:37" s="395" customFormat="1" ht="15" customHeight="1">
      <c r="A23" s="470">
        <v>14</v>
      </c>
      <c r="B23" s="471">
        <v>1.5</v>
      </c>
      <c r="C23" s="472">
        <f t="shared" si="0"/>
        <v>0.46949999999999997</v>
      </c>
      <c r="D23" s="473">
        <v>3.0999702380952394</v>
      </c>
      <c r="E23" s="474">
        <v>0.25</v>
      </c>
      <c r="F23" s="475">
        <v>0.45</v>
      </c>
      <c r="G23" s="476">
        <f t="shared" si="1"/>
        <v>1.4554360267857149</v>
      </c>
      <c r="H23" s="477">
        <f t="shared" si="2"/>
        <v>0.11737499999999999</v>
      </c>
      <c r="I23" s="478">
        <f t="shared" si="3"/>
        <v>0.21127499999999999</v>
      </c>
      <c r="J23" s="474"/>
      <c r="K23" s="528">
        <f t="shared" si="4"/>
        <v>2.400543299553572</v>
      </c>
      <c r="L23" s="491">
        <f t="shared" si="5"/>
        <v>1.344168299553572</v>
      </c>
      <c r="M23" s="492">
        <f t="shared" si="6"/>
        <v>3.1752182995535718</v>
      </c>
      <c r="N23" s="482">
        <v>0.36151982936264054</v>
      </c>
      <c r="O23" s="482"/>
      <c r="P23" s="529">
        <f t="shared" si="7"/>
        <v>2.7620631289162128</v>
      </c>
      <c r="Q23" s="530">
        <f t="shared" si="8"/>
        <v>1.7056881289162125</v>
      </c>
      <c r="R23" s="531">
        <f t="shared" si="9"/>
        <v>3.5367381289162125</v>
      </c>
      <c r="S23" s="482"/>
      <c r="T23" s="482"/>
      <c r="U23" s="482"/>
      <c r="V23" s="507">
        <v>0.61959334183765691</v>
      </c>
      <c r="W23" s="482"/>
      <c r="X23" s="532">
        <f t="shared" si="10"/>
        <v>3.0201366413912289</v>
      </c>
      <c r="Y23" s="530">
        <f t="shared" si="11"/>
        <v>1.9637616413912289</v>
      </c>
      <c r="Z23" s="533">
        <f t="shared" si="12"/>
        <v>3.7948116413912287</v>
      </c>
      <c r="AA23" s="487">
        <v>1626</v>
      </c>
      <c r="AB23" s="488"/>
      <c r="AC23" s="488"/>
      <c r="AD23" s="488"/>
      <c r="AE23" s="488"/>
      <c r="AF23" s="489"/>
      <c r="AG23" s="488"/>
      <c r="AH23" s="489"/>
      <c r="AI23" s="488"/>
      <c r="AJ23" s="489"/>
      <c r="AK23" s="489"/>
    </row>
    <row r="24" spans="1:37" s="395" customFormat="1" ht="15" customHeight="1">
      <c r="A24" s="510">
        <v>14</v>
      </c>
      <c r="B24" s="511">
        <v>2</v>
      </c>
      <c r="C24" s="512">
        <f t="shared" si="0"/>
        <v>0.60095999999999994</v>
      </c>
      <c r="D24" s="473">
        <v>3.1559523809523813</v>
      </c>
      <c r="E24" s="474">
        <v>0.25</v>
      </c>
      <c r="F24" s="534">
        <v>0.55000000000000004</v>
      </c>
      <c r="G24" s="476">
        <f t="shared" si="1"/>
        <v>1.8966011428571428</v>
      </c>
      <c r="H24" s="477">
        <f t="shared" si="2"/>
        <v>0.15023999999999998</v>
      </c>
      <c r="I24" s="478">
        <f t="shared" si="3"/>
        <v>0.33052799999999999</v>
      </c>
      <c r="J24" s="474"/>
      <c r="K24" s="513">
        <f t="shared" si="4"/>
        <v>3.0972548342857138</v>
      </c>
      <c r="L24" s="491">
        <f t="shared" si="5"/>
        <v>1.7450948342857142</v>
      </c>
      <c r="M24" s="492">
        <f t="shared" si="6"/>
        <v>4.148934834285714</v>
      </c>
      <c r="N24" s="482">
        <v>0.36151982936264054</v>
      </c>
      <c r="O24" s="482"/>
      <c r="P24" s="516">
        <f t="shared" si="7"/>
        <v>3.4587746636483545</v>
      </c>
      <c r="Q24" s="517">
        <f t="shared" si="8"/>
        <v>2.1066146636483549</v>
      </c>
      <c r="R24" s="518">
        <f t="shared" si="9"/>
        <v>4.5104546636483542</v>
      </c>
      <c r="S24" s="482"/>
      <c r="T24" s="482"/>
      <c r="U24" s="482"/>
      <c r="V24" s="507">
        <v>0.61959334183765691</v>
      </c>
      <c r="W24" s="482"/>
      <c r="X24" s="519">
        <f t="shared" si="10"/>
        <v>3.7168481761233707</v>
      </c>
      <c r="Y24" s="517">
        <f t="shared" si="11"/>
        <v>2.3646881761233711</v>
      </c>
      <c r="Z24" s="520">
        <f t="shared" si="12"/>
        <v>4.7685281761233709</v>
      </c>
      <c r="AA24" s="521">
        <v>1014</v>
      </c>
      <c r="AB24" s="488"/>
      <c r="AC24" s="488"/>
      <c r="AD24" s="488"/>
      <c r="AE24" s="488"/>
      <c r="AF24" s="489"/>
      <c r="AG24" s="488"/>
      <c r="AH24" s="489"/>
      <c r="AI24" s="488"/>
      <c r="AJ24" s="489"/>
      <c r="AK24" s="489"/>
    </row>
    <row r="25" spans="1:37" s="395" customFormat="1" ht="15" customHeight="1">
      <c r="A25" s="470">
        <v>15</v>
      </c>
      <c r="B25" s="471">
        <v>1</v>
      </c>
      <c r="C25" s="472">
        <f t="shared" si="0"/>
        <v>0.35055999999999998</v>
      </c>
      <c r="D25" s="473">
        <v>2.905505952380953</v>
      </c>
      <c r="E25" s="474">
        <v>0.25</v>
      </c>
      <c r="F25" s="475">
        <v>0.45</v>
      </c>
      <c r="G25" s="476">
        <f t="shared" si="1"/>
        <v>1.0185541666666669</v>
      </c>
      <c r="H25" s="477">
        <f t="shared" si="2"/>
        <v>8.7639999999999996E-2</v>
      </c>
      <c r="I25" s="478">
        <f t="shared" si="3"/>
        <v>0.157752</v>
      </c>
      <c r="J25" s="474"/>
      <c r="K25" s="528">
        <f t="shared" si="4"/>
        <v>1.7426405416666668</v>
      </c>
      <c r="L25" s="502">
        <f t="shared" si="5"/>
        <v>0.9538805416666668</v>
      </c>
      <c r="M25" s="503">
        <f t="shared" si="6"/>
        <v>2.3210645416666669</v>
      </c>
      <c r="N25" s="482">
        <v>0.36151982936264054</v>
      </c>
      <c r="O25" s="482"/>
      <c r="P25" s="529">
        <f t="shared" si="7"/>
        <v>2.1041603710293075</v>
      </c>
      <c r="Q25" s="530">
        <f t="shared" si="8"/>
        <v>1.3154003710293074</v>
      </c>
      <c r="R25" s="531">
        <f t="shared" si="9"/>
        <v>2.6825843710293076</v>
      </c>
      <c r="S25" s="482"/>
      <c r="T25" s="482"/>
      <c r="U25" s="482"/>
      <c r="V25" s="507">
        <v>0.61959334183765691</v>
      </c>
      <c r="W25" s="482"/>
      <c r="X25" s="532">
        <f t="shared" si="10"/>
        <v>2.3622338835043237</v>
      </c>
      <c r="Y25" s="530">
        <f t="shared" si="11"/>
        <v>1.5734738835043238</v>
      </c>
      <c r="Z25" s="533">
        <f t="shared" si="12"/>
        <v>2.9406578835043238</v>
      </c>
      <c r="AA25" s="509">
        <v>1626</v>
      </c>
      <c r="AB25" s="488"/>
      <c r="AC25" s="488"/>
      <c r="AD25" s="488"/>
      <c r="AE25" s="488"/>
      <c r="AF25" s="489"/>
      <c r="AG25" s="488"/>
      <c r="AH25" s="489"/>
      <c r="AI25" s="488"/>
      <c r="AJ25" s="489"/>
      <c r="AK25" s="489"/>
    </row>
    <row r="26" spans="1:37" s="395" customFormat="1" ht="15" customHeight="1">
      <c r="A26" s="470">
        <v>15</v>
      </c>
      <c r="B26" s="471">
        <v>1.5</v>
      </c>
      <c r="C26" s="472">
        <f t="shared" si="0"/>
        <v>0.50705999999999996</v>
      </c>
      <c r="D26" s="473">
        <v>3.0115773809523816</v>
      </c>
      <c r="E26" s="474">
        <v>0.25</v>
      </c>
      <c r="F26" s="475">
        <v>0.45</v>
      </c>
      <c r="G26" s="476">
        <f t="shared" si="1"/>
        <v>1.5270504267857146</v>
      </c>
      <c r="H26" s="477">
        <f t="shared" si="2"/>
        <v>0.12676499999999999</v>
      </c>
      <c r="I26" s="478">
        <f t="shared" si="3"/>
        <v>0.22817699999999999</v>
      </c>
      <c r="J26" s="474"/>
      <c r="K26" s="535">
        <f t="shared" si="4"/>
        <v>2.5598678115535716</v>
      </c>
      <c r="L26" s="491">
        <f t="shared" si="5"/>
        <v>1.4189828115535716</v>
      </c>
      <c r="M26" s="492">
        <f t="shared" si="6"/>
        <v>3.3965168115535715</v>
      </c>
      <c r="N26" s="482">
        <v>0.36151982936264054</v>
      </c>
      <c r="O26" s="482"/>
      <c r="P26" s="529">
        <f t="shared" si="7"/>
        <v>2.9213876409162123</v>
      </c>
      <c r="Q26" s="530">
        <f t="shared" si="8"/>
        <v>1.7805026409162121</v>
      </c>
      <c r="R26" s="531">
        <f t="shared" si="9"/>
        <v>3.7580366409162123</v>
      </c>
      <c r="S26" s="482"/>
      <c r="T26" s="482"/>
      <c r="U26" s="482"/>
      <c r="V26" s="507">
        <v>0.61959334183765691</v>
      </c>
      <c r="W26" s="482"/>
      <c r="X26" s="532">
        <f t="shared" si="10"/>
        <v>3.1794611533912285</v>
      </c>
      <c r="Y26" s="530">
        <f t="shared" si="11"/>
        <v>2.0385761533912286</v>
      </c>
      <c r="Z26" s="533">
        <f t="shared" si="12"/>
        <v>4.016110153391228</v>
      </c>
      <c r="AA26" s="487">
        <v>1626</v>
      </c>
      <c r="AB26" s="488"/>
      <c r="AC26" s="488"/>
      <c r="AD26" s="488"/>
      <c r="AE26" s="488"/>
      <c r="AF26" s="489"/>
      <c r="AG26" s="488"/>
      <c r="AH26" s="489"/>
      <c r="AI26" s="488"/>
      <c r="AJ26" s="489"/>
      <c r="AK26" s="489"/>
    </row>
    <row r="27" spans="1:37" s="395" customFormat="1" ht="15" customHeight="1">
      <c r="A27" s="510">
        <v>15</v>
      </c>
      <c r="B27" s="511">
        <v>2</v>
      </c>
      <c r="C27" s="512">
        <f t="shared" si="0"/>
        <v>0.65103999999999995</v>
      </c>
      <c r="D27" s="473">
        <v>2.9988095238095225</v>
      </c>
      <c r="E27" s="474">
        <v>0.25</v>
      </c>
      <c r="F27" s="534">
        <v>0.55000000000000004</v>
      </c>
      <c r="G27" s="476">
        <f t="shared" si="1"/>
        <v>1.9523449523809513</v>
      </c>
      <c r="H27" s="477">
        <f t="shared" si="2"/>
        <v>0.16275999999999999</v>
      </c>
      <c r="I27" s="478">
        <f t="shared" si="3"/>
        <v>0.358072</v>
      </c>
      <c r="J27" s="474"/>
      <c r="K27" s="536">
        <f t="shared" si="4"/>
        <v>3.2806758152380944</v>
      </c>
      <c r="L27" s="514">
        <f t="shared" si="5"/>
        <v>1.8158358152380942</v>
      </c>
      <c r="M27" s="515">
        <f t="shared" si="6"/>
        <v>4.419995815238094</v>
      </c>
      <c r="N27" s="482">
        <v>0.36151982936264054</v>
      </c>
      <c r="O27" s="482"/>
      <c r="P27" s="516">
        <f t="shared" si="7"/>
        <v>3.6421956446007351</v>
      </c>
      <c r="Q27" s="517">
        <f t="shared" si="8"/>
        <v>2.1773556446007349</v>
      </c>
      <c r="R27" s="518">
        <f t="shared" si="9"/>
        <v>4.7815156446007343</v>
      </c>
      <c r="S27" s="537"/>
      <c r="T27" s="537"/>
      <c r="U27" s="537"/>
      <c r="V27" s="538">
        <v>0.61959334183765691</v>
      </c>
      <c r="W27" s="537"/>
      <c r="X27" s="519">
        <f t="shared" si="10"/>
        <v>3.9002691570757513</v>
      </c>
      <c r="Y27" s="517">
        <f t="shared" si="11"/>
        <v>2.4354291570757511</v>
      </c>
      <c r="Z27" s="520">
        <f t="shared" si="12"/>
        <v>5.0395891570757509</v>
      </c>
      <c r="AA27" s="521">
        <v>1014</v>
      </c>
      <c r="AB27" s="488"/>
      <c r="AC27" s="488"/>
      <c r="AD27" s="488"/>
      <c r="AE27" s="488"/>
      <c r="AF27" s="489"/>
      <c r="AG27" s="488"/>
      <c r="AH27" s="489"/>
      <c r="AI27" s="488"/>
      <c r="AJ27" s="489"/>
      <c r="AK27" s="489"/>
    </row>
    <row r="28" spans="1:37" s="395" customFormat="1" ht="15" customHeight="1">
      <c r="A28" s="470">
        <v>16</v>
      </c>
      <c r="B28" s="471">
        <v>1</v>
      </c>
      <c r="C28" s="472">
        <f t="shared" si="0"/>
        <v>0.37559999999999999</v>
      </c>
      <c r="D28" s="473">
        <v>2.7463988095238108</v>
      </c>
      <c r="E28" s="474">
        <v>0.25</v>
      </c>
      <c r="F28" s="475">
        <v>0.45</v>
      </c>
      <c r="G28" s="476">
        <f t="shared" si="1"/>
        <v>1.0315473928571433</v>
      </c>
      <c r="H28" s="477">
        <f t="shared" si="2"/>
        <v>9.3899999999999997E-2</v>
      </c>
      <c r="I28" s="478">
        <f t="shared" si="3"/>
        <v>0.16902</v>
      </c>
      <c r="J28" s="474"/>
      <c r="K28" s="535">
        <f t="shared" si="4"/>
        <v>1.8234895967857145</v>
      </c>
      <c r="L28" s="491">
        <f t="shared" si="5"/>
        <v>0.97838959678571458</v>
      </c>
      <c r="M28" s="492">
        <f t="shared" si="6"/>
        <v>2.4432295967857147</v>
      </c>
      <c r="N28" s="482">
        <v>0.36151982936264054</v>
      </c>
      <c r="O28" s="482">
        <f t="shared" ref="O28:O91" si="13">N28*1936/A28</f>
        <v>43.743899352879502</v>
      </c>
      <c r="P28" s="529">
        <f t="shared" si="7"/>
        <v>2.1850094261483552</v>
      </c>
      <c r="Q28" s="530">
        <f t="shared" si="8"/>
        <v>1.3399094261483551</v>
      </c>
      <c r="R28" s="531">
        <f t="shared" si="9"/>
        <v>2.8047494261483554</v>
      </c>
      <c r="S28" s="482"/>
      <c r="T28" s="482"/>
      <c r="U28" s="482"/>
      <c r="V28" s="539">
        <v>0.61959334183765691</v>
      </c>
      <c r="W28" s="482">
        <f t="shared" ref="W28:W91" si="14">V28*1936.27/A28</f>
        <v>74.981249999999989</v>
      </c>
      <c r="X28" s="532">
        <f t="shared" si="10"/>
        <v>2.4430829386233714</v>
      </c>
      <c r="Y28" s="530">
        <f t="shared" si="11"/>
        <v>1.5979829386233715</v>
      </c>
      <c r="Z28" s="533">
        <f t="shared" si="12"/>
        <v>3.0628229386233716</v>
      </c>
      <c r="AA28" s="540">
        <v>1626</v>
      </c>
      <c r="AB28" s="488"/>
      <c r="AC28" s="488"/>
      <c r="AD28" s="488"/>
      <c r="AE28" s="488"/>
      <c r="AF28" s="489"/>
      <c r="AG28" s="488"/>
      <c r="AH28" s="489"/>
      <c r="AI28" s="488"/>
      <c r="AJ28" s="489"/>
      <c r="AK28" s="489"/>
    </row>
    <row r="29" spans="1:37" s="395" customFormat="1" ht="15" customHeight="1">
      <c r="A29" s="470">
        <v>16</v>
      </c>
      <c r="B29" s="471">
        <v>1.2</v>
      </c>
      <c r="C29" s="472">
        <f t="shared" si="0"/>
        <v>0.44471040000000006</v>
      </c>
      <c r="D29" s="473">
        <v>2.6845238095238129</v>
      </c>
      <c r="E29" s="474">
        <v>0.25</v>
      </c>
      <c r="F29" s="475">
        <v>0.45</v>
      </c>
      <c r="G29" s="476">
        <f t="shared" si="1"/>
        <v>1.1938356571428588</v>
      </c>
      <c r="H29" s="477">
        <f t="shared" si="2"/>
        <v>0.11117760000000002</v>
      </c>
      <c r="I29" s="478">
        <f t="shared" si="3"/>
        <v>0.20011968000000002</v>
      </c>
      <c r="J29" s="474"/>
      <c r="K29" s="535">
        <f t="shared" si="4"/>
        <v>2.138924669714287</v>
      </c>
      <c r="L29" s="491">
        <f t="shared" si="5"/>
        <v>1.1383262697142871</v>
      </c>
      <c r="M29" s="492">
        <f t="shared" si="6"/>
        <v>2.872696829714287</v>
      </c>
      <c r="N29" s="482">
        <v>0.36151982936264054</v>
      </c>
      <c r="O29" s="482">
        <f t="shared" si="13"/>
        <v>43.743899352879502</v>
      </c>
      <c r="P29" s="529">
        <f t="shared" si="7"/>
        <v>2.5004444990769277</v>
      </c>
      <c r="Q29" s="530">
        <f t="shared" si="8"/>
        <v>1.4998460990769276</v>
      </c>
      <c r="R29" s="531">
        <f t="shared" si="9"/>
        <v>3.2342166590769277</v>
      </c>
      <c r="S29" s="482"/>
      <c r="T29" s="482"/>
      <c r="U29" s="482"/>
      <c r="V29" s="539">
        <v>0.61959334183765691</v>
      </c>
      <c r="W29" s="482">
        <f t="shared" si="14"/>
        <v>74.981249999999989</v>
      </c>
      <c r="X29" s="532">
        <f t="shared" si="10"/>
        <v>2.7585180115519439</v>
      </c>
      <c r="Y29" s="530">
        <f t="shared" si="11"/>
        <v>1.757919611551944</v>
      </c>
      <c r="Z29" s="533">
        <f t="shared" si="12"/>
        <v>3.4922901715519439</v>
      </c>
      <c r="AA29" s="540">
        <v>1626</v>
      </c>
      <c r="AB29" s="488"/>
      <c r="AC29" s="488"/>
      <c r="AD29" s="488"/>
      <c r="AE29" s="488"/>
      <c r="AF29" s="489"/>
      <c r="AG29" s="488"/>
      <c r="AH29" s="489"/>
      <c r="AI29" s="488"/>
      <c r="AJ29" s="489"/>
      <c r="AK29" s="489"/>
    </row>
    <row r="30" spans="1:37" s="395" customFormat="1" ht="15" customHeight="1">
      <c r="A30" s="470">
        <v>16</v>
      </c>
      <c r="B30" s="471">
        <v>1.5</v>
      </c>
      <c r="C30" s="472">
        <f t="shared" si="0"/>
        <v>0.54461999999999999</v>
      </c>
      <c r="D30" s="473">
        <v>2.631488095238097</v>
      </c>
      <c r="E30" s="474">
        <v>0.25</v>
      </c>
      <c r="F30" s="475">
        <v>0.45</v>
      </c>
      <c r="G30" s="476">
        <f t="shared" si="1"/>
        <v>1.4331610464285724</v>
      </c>
      <c r="H30" s="477">
        <f t="shared" si="2"/>
        <v>0.136155</v>
      </c>
      <c r="I30" s="478">
        <f t="shared" si="3"/>
        <v>0.24507899999999999</v>
      </c>
      <c r="J30" s="474"/>
      <c r="K30" s="535">
        <f t="shared" si="4"/>
        <v>2.5983745638928579</v>
      </c>
      <c r="L30" s="491">
        <f t="shared" si="5"/>
        <v>1.3729795638928579</v>
      </c>
      <c r="M30" s="492">
        <f t="shared" si="6"/>
        <v>3.4969975638928581</v>
      </c>
      <c r="N30" s="482">
        <v>0.36151982936264054</v>
      </c>
      <c r="O30" s="482">
        <f t="shared" si="13"/>
        <v>43.743899352879502</v>
      </c>
      <c r="P30" s="529">
        <f t="shared" si="7"/>
        <v>2.9598943932554986</v>
      </c>
      <c r="Q30" s="530">
        <f t="shared" si="8"/>
        <v>1.7344993932554984</v>
      </c>
      <c r="R30" s="531">
        <f t="shared" si="9"/>
        <v>3.8585173932554988</v>
      </c>
      <c r="S30" s="482"/>
      <c r="T30" s="482"/>
      <c r="U30" s="482"/>
      <c r="V30" s="539">
        <v>0.61959334183765691</v>
      </c>
      <c r="W30" s="482">
        <f t="shared" si="14"/>
        <v>74.981249999999989</v>
      </c>
      <c r="X30" s="532">
        <f t="shared" si="10"/>
        <v>3.2179679057305148</v>
      </c>
      <c r="Y30" s="530">
        <f t="shared" si="11"/>
        <v>1.9925729057305148</v>
      </c>
      <c r="Z30" s="533">
        <f t="shared" si="12"/>
        <v>4.116590905730515</v>
      </c>
      <c r="AA30" s="540">
        <v>1626</v>
      </c>
      <c r="AB30" s="488"/>
      <c r="AC30" s="488"/>
      <c r="AD30" s="488"/>
      <c r="AE30" s="488"/>
      <c r="AF30" s="489"/>
      <c r="AG30" s="488"/>
      <c r="AH30" s="489"/>
      <c r="AI30" s="488"/>
      <c r="AJ30" s="489"/>
      <c r="AK30" s="489"/>
    </row>
    <row r="31" spans="1:37" s="395" customFormat="1" ht="15" customHeight="1">
      <c r="A31" s="510">
        <v>16</v>
      </c>
      <c r="B31" s="511">
        <v>2</v>
      </c>
      <c r="C31" s="512">
        <f t="shared" si="0"/>
        <v>0.70111999999999997</v>
      </c>
      <c r="D31" s="473">
        <v>2.6874702380952393</v>
      </c>
      <c r="E31" s="474">
        <v>0.25</v>
      </c>
      <c r="F31" s="534">
        <v>0.55000000000000004</v>
      </c>
      <c r="G31" s="476">
        <f t="shared" si="1"/>
        <v>1.8842391333333341</v>
      </c>
      <c r="H31" s="477">
        <f t="shared" si="2"/>
        <v>0.17527999999999999</v>
      </c>
      <c r="I31" s="478">
        <f t="shared" si="3"/>
        <v>0.38561600000000001</v>
      </c>
      <c r="J31" s="541"/>
      <c r="K31" s="536">
        <f t="shared" si="4"/>
        <v>3.3736865673333338</v>
      </c>
      <c r="L31" s="491">
        <f t="shared" si="5"/>
        <v>1.7961665673333338</v>
      </c>
      <c r="M31" s="492">
        <f t="shared" si="6"/>
        <v>4.6006465673333334</v>
      </c>
      <c r="N31" s="482">
        <v>0.36151982936264054</v>
      </c>
      <c r="O31" s="482">
        <f t="shared" si="13"/>
        <v>43.743899352879502</v>
      </c>
      <c r="P31" s="516">
        <f t="shared" si="7"/>
        <v>3.7352063966959745</v>
      </c>
      <c r="Q31" s="517">
        <f t="shared" si="8"/>
        <v>2.1576863966959743</v>
      </c>
      <c r="R31" s="518">
        <f t="shared" si="9"/>
        <v>4.9621663966959737</v>
      </c>
      <c r="S31" s="537"/>
      <c r="T31" s="537"/>
      <c r="U31" s="537"/>
      <c r="V31" s="542">
        <v>0.61959334183765691</v>
      </c>
      <c r="W31" s="537">
        <f t="shared" si="14"/>
        <v>74.981249999999989</v>
      </c>
      <c r="X31" s="519">
        <f t="shared" si="10"/>
        <v>3.9932799091709907</v>
      </c>
      <c r="Y31" s="517">
        <f t="shared" si="11"/>
        <v>2.4157599091709905</v>
      </c>
      <c r="Z31" s="520">
        <f t="shared" si="12"/>
        <v>5.2202399091709903</v>
      </c>
      <c r="AA31" s="487">
        <v>1014</v>
      </c>
      <c r="AB31" s="488"/>
      <c r="AC31" s="488"/>
      <c r="AD31" s="488"/>
      <c r="AE31" s="488"/>
      <c r="AF31" s="489"/>
      <c r="AG31" s="488"/>
      <c r="AH31" s="489"/>
      <c r="AI31" s="488"/>
      <c r="AJ31" s="489"/>
      <c r="AK31" s="489"/>
    </row>
    <row r="32" spans="1:37" s="395" customFormat="1" ht="15" customHeight="1">
      <c r="A32" s="470">
        <v>17.2</v>
      </c>
      <c r="B32" s="471">
        <v>1</v>
      </c>
      <c r="C32" s="472">
        <f t="shared" si="0"/>
        <v>0.40564799999999995</v>
      </c>
      <c r="D32" s="473">
        <v>2.5254166666666675</v>
      </c>
      <c r="E32" s="474">
        <v>0.25</v>
      </c>
      <c r="F32" s="475">
        <v>0.45</v>
      </c>
      <c r="G32" s="476">
        <f t="shared" si="1"/>
        <v>1.0244302200000002</v>
      </c>
      <c r="H32" s="477">
        <f t="shared" si="2"/>
        <v>0.10141199999999999</v>
      </c>
      <c r="I32" s="478">
        <f t="shared" si="3"/>
        <v>0.18254159999999997</v>
      </c>
      <c r="J32" s="474"/>
      <c r="K32" s="535">
        <f t="shared" si="4"/>
        <v>1.9039308606000001</v>
      </c>
      <c r="L32" s="502">
        <f t="shared" si="5"/>
        <v>0.99122286060000009</v>
      </c>
      <c r="M32" s="503">
        <f t="shared" si="6"/>
        <v>2.5732500605999999</v>
      </c>
      <c r="N32" s="482">
        <v>0.36151982936264054</v>
      </c>
      <c r="O32" s="482">
        <f t="shared" si="13"/>
        <v>40.691999398027448</v>
      </c>
      <c r="P32" s="529">
        <f t="shared" si="7"/>
        <v>2.2654506899626408</v>
      </c>
      <c r="Q32" s="530">
        <f t="shared" si="8"/>
        <v>1.3527426899626407</v>
      </c>
      <c r="R32" s="531">
        <f t="shared" si="9"/>
        <v>2.9347698899626407</v>
      </c>
      <c r="S32" s="482"/>
      <c r="T32" s="482"/>
      <c r="U32" s="482"/>
      <c r="V32" s="539">
        <v>0.61959334183765691</v>
      </c>
      <c r="W32" s="482">
        <f t="shared" si="14"/>
        <v>69.749999999999986</v>
      </c>
      <c r="X32" s="532">
        <f t="shared" si="10"/>
        <v>2.523524202437657</v>
      </c>
      <c r="Y32" s="530">
        <f t="shared" si="11"/>
        <v>1.6108162024376571</v>
      </c>
      <c r="Z32" s="533">
        <f t="shared" si="12"/>
        <v>3.1928434024376569</v>
      </c>
      <c r="AA32" s="509">
        <v>1626</v>
      </c>
      <c r="AB32" s="488"/>
      <c r="AC32" s="488"/>
      <c r="AD32" s="488"/>
      <c r="AE32" s="488"/>
      <c r="AF32" s="489"/>
      <c r="AG32" s="488"/>
      <c r="AH32" s="489"/>
      <c r="AI32" s="488"/>
      <c r="AJ32" s="489"/>
      <c r="AK32" s="489"/>
    </row>
    <row r="33" spans="1:37" s="395" customFormat="1" ht="15" customHeight="1">
      <c r="A33" s="470">
        <v>17.2</v>
      </c>
      <c r="B33" s="471">
        <v>1.2</v>
      </c>
      <c r="C33" s="472">
        <f t="shared" si="0"/>
        <v>0.48076799999999997</v>
      </c>
      <c r="D33" s="473">
        <v>2.3928273809523821</v>
      </c>
      <c r="E33" s="474">
        <v>0.25</v>
      </c>
      <c r="F33" s="475">
        <v>0.45</v>
      </c>
      <c r="G33" s="476">
        <f t="shared" si="1"/>
        <v>1.1503948342857149</v>
      </c>
      <c r="H33" s="477">
        <f t="shared" si="2"/>
        <v>0.12019199999999999</v>
      </c>
      <c r="I33" s="478">
        <f t="shared" si="3"/>
        <v>0.2163456</v>
      </c>
      <c r="J33" s="474"/>
      <c r="K33" s="535">
        <f t="shared" si="4"/>
        <v>2.2099770290285718</v>
      </c>
      <c r="L33" s="491">
        <f t="shared" si="5"/>
        <v>1.1282490290285718</v>
      </c>
      <c r="M33" s="492">
        <f t="shared" si="6"/>
        <v>3.0032442290285717</v>
      </c>
      <c r="N33" s="482">
        <v>0.36151982936264054</v>
      </c>
      <c r="O33" s="482">
        <f t="shared" si="13"/>
        <v>40.691999398027448</v>
      </c>
      <c r="P33" s="529">
        <f t="shared" si="7"/>
        <v>2.5714968583912126</v>
      </c>
      <c r="Q33" s="530">
        <f t="shared" si="8"/>
        <v>1.4897688583912123</v>
      </c>
      <c r="R33" s="531">
        <f t="shared" si="9"/>
        <v>3.3647640583912124</v>
      </c>
      <c r="S33" s="482"/>
      <c r="T33" s="482"/>
      <c r="U33" s="482"/>
      <c r="V33" s="539">
        <v>0.61959334183765691</v>
      </c>
      <c r="W33" s="482">
        <f t="shared" si="14"/>
        <v>69.749999999999986</v>
      </c>
      <c r="X33" s="532">
        <f t="shared" si="10"/>
        <v>2.8295703708662288</v>
      </c>
      <c r="Y33" s="530">
        <f t="shared" si="11"/>
        <v>1.7478423708662287</v>
      </c>
      <c r="Z33" s="533">
        <f t="shared" si="12"/>
        <v>3.6228375708662286</v>
      </c>
      <c r="AA33" s="487">
        <v>1626</v>
      </c>
      <c r="AB33" s="488"/>
      <c r="AC33" s="488"/>
      <c r="AD33" s="488"/>
      <c r="AE33" s="488"/>
      <c r="AF33" s="489"/>
      <c r="AG33" s="488"/>
      <c r="AH33" s="489"/>
      <c r="AI33" s="488"/>
      <c r="AJ33" s="489"/>
      <c r="AK33" s="489"/>
    </row>
    <row r="34" spans="1:37" s="395" customFormat="1" ht="15" customHeight="1">
      <c r="A34" s="470">
        <v>17.2</v>
      </c>
      <c r="B34" s="471">
        <v>1.5</v>
      </c>
      <c r="C34" s="472">
        <f t="shared" si="0"/>
        <v>0.58969199999999988</v>
      </c>
      <c r="D34" s="473">
        <v>2.2425595238095251</v>
      </c>
      <c r="E34" s="474">
        <v>0.25</v>
      </c>
      <c r="F34" s="475">
        <v>0.45</v>
      </c>
      <c r="G34" s="476">
        <f t="shared" si="1"/>
        <v>1.3224194107142861</v>
      </c>
      <c r="H34" s="477">
        <f t="shared" si="2"/>
        <v>0.14742299999999997</v>
      </c>
      <c r="I34" s="478">
        <f t="shared" si="3"/>
        <v>0.26536139999999997</v>
      </c>
      <c r="J34" s="474"/>
      <c r="K34" s="535">
        <f t="shared" si="4"/>
        <v>2.6459883698214286</v>
      </c>
      <c r="L34" s="491">
        <f t="shared" si="5"/>
        <v>1.3191813698214288</v>
      </c>
      <c r="M34" s="492">
        <f t="shared" si="6"/>
        <v>3.6189801698214286</v>
      </c>
      <c r="N34" s="482">
        <v>0.36151982936264054</v>
      </c>
      <c r="O34" s="482">
        <f t="shared" si="13"/>
        <v>40.691999398027448</v>
      </c>
      <c r="P34" s="529">
        <f t="shared" si="7"/>
        <v>3.0075081991840693</v>
      </c>
      <c r="Q34" s="530">
        <f t="shared" si="8"/>
        <v>1.6807011991840692</v>
      </c>
      <c r="R34" s="531">
        <f t="shared" si="9"/>
        <v>3.9804999991840693</v>
      </c>
      <c r="S34" s="482"/>
      <c r="T34" s="482"/>
      <c r="U34" s="482"/>
      <c r="V34" s="539">
        <v>0.61959334183765691</v>
      </c>
      <c r="W34" s="482">
        <f t="shared" si="14"/>
        <v>69.749999999999986</v>
      </c>
      <c r="X34" s="532">
        <f t="shared" si="10"/>
        <v>3.2655817116590855</v>
      </c>
      <c r="Y34" s="530">
        <f t="shared" si="11"/>
        <v>1.9387747116590857</v>
      </c>
      <c r="Z34" s="533">
        <f t="shared" si="12"/>
        <v>4.2385735116590855</v>
      </c>
      <c r="AA34" s="487">
        <v>1626</v>
      </c>
      <c r="AB34" s="488"/>
      <c r="AC34" s="488"/>
      <c r="AD34" s="488"/>
      <c r="AE34" s="488"/>
      <c r="AF34" s="489"/>
      <c r="AG34" s="488"/>
      <c r="AH34" s="489"/>
      <c r="AI34" s="488"/>
      <c r="AJ34" s="489"/>
      <c r="AK34" s="489"/>
    </row>
    <row r="35" spans="1:37" s="395" customFormat="1" ht="15" customHeight="1">
      <c r="A35" s="470">
        <v>17.2</v>
      </c>
      <c r="B35" s="471">
        <v>1.6</v>
      </c>
      <c r="C35" s="472">
        <f t="shared" si="0"/>
        <v>0.62499840000000007</v>
      </c>
      <c r="D35" s="473">
        <v>2.2425595238095242</v>
      </c>
      <c r="E35" s="474">
        <v>0.25</v>
      </c>
      <c r="F35" s="475">
        <v>0.45</v>
      </c>
      <c r="G35" s="476">
        <f t="shared" si="1"/>
        <v>1.4015961142857147</v>
      </c>
      <c r="H35" s="477">
        <f t="shared" si="2"/>
        <v>0.15624960000000002</v>
      </c>
      <c r="I35" s="478">
        <f t="shared" si="3"/>
        <v>0.28124928000000005</v>
      </c>
      <c r="J35" s="474"/>
      <c r="K35" s="535">
        <f t="shared" si="4"/>
        <v>2.8044106034285718</v>
      </c>
      <c r="L35" s="491">
        <f t="shared" si="5"/>
        <v>1.3981642034285717</v>
      </c>
      <c r="M35" s="492">
        <f t="shared" si="6"/>
        <v>3.8356579634285719</v>
      </c>
      <c r="N35" s="482">
        <v>0.36151982936264054</v>
      </c>
      <c r="O35" s="482">
        <f t="shared" si="13"/>
        <v>40.691999398027448</v>
      </c>
      <c r="P35" s="529">
        <f t="shared" si="7"/>
        <v>3.1659304327912126</v>
      </c>
      <c r="Q35" s="530">
        <f t="shared" si="8"/>
        <v>1.7596840327912122</v>
      </c>
      <c r="R35" s="531">
        <f t="shared" si="9"/>
        <v>4.1971777927912122</v>
      </c>
      <c r="S35" s="482"/>
      <c r="T35" s="482"/>
      <c r="U35" s="482"/>
      <c r="V35" s="539">
        <v>0.61959334183765691</v>
      </c>
      <c r="W35" s="482">
        <f t="shared" si="14"/>
        <v>69.749999999999986</v>
      </c>
      <c r="X35" s="532">
        <f t="shared" si="10"/>
        <v>3.4240039452662288</v>
      </c>
      <c r="Y35" s="530">
        <f t="shared" si="11"/>
        <v>2.0177575452662286</v>
      </c>
      <c r="Z35" s="533">
        <f t="shared" si="12"/>
        <v>4.4552513052662288</v>
      </c>
      <c r="AA35" s="487">
        <v>1626</v>
      </c>
      <c r="AB35" s="488"/>
      <c r="AC35" s="488"/>
      <c r="AD35" s="488"/>
      <c r="AE35" s="488"/>
      <c r="AF35" s="489"/>
      <c r="AG35" s="488"/>
      <c r="AH35" s="489"/>
      <c r="AI35" s="488"/>
      <c r="AJ35" s="489"/>
      <c r="AK35" s="489"/>
    </row>
    <row r="36" spans="1:37" s="395" customFormat="1" ht="15" customHeight="1">
      <c r="A36" s="470">
        <v>17.2</v>
      </c>
      <c r="B36" s="471">
        <v>2</v>
      </c>
      <c r="C36" s="472">
        <f t="shared" si="0"/>
        <v>0.761216</v>
      </c>
      <c r="D36" s="473">
        <v>2.2042559523809535</v>
      </c>
      <c r="E36" s="474">
        <v>0.25</v>
      </c>
      <c r="F36" s="534">
        <v>0.55000000000000004</v>
      </c>
      <c r="G36" s="476">
        <f t="shared" si="1"/>
        <v>1.6779148990476198</v>
      </c>
      <c r="H36" s="477">
        <f t="shared" si="2"/>
        <v>0.190304</v>
      </c>
      <c r="I36" s="478">
        <f t="shared" si="3"/>
        <v>0.41866880000000006</v>
      </c>
      <c r="J36" s="474"/>
      <c r="K36" s="535">
        <f t="shared" si="4"/>
        <v>3.3943434763047629</v>
      </c>
      <c r="L36" s="491">
        <f t="shared" si="5"/>
        <v>1.6816074763047626</v>
      </c>
      <c r="M36" s="492">
        <f t="shared" si="6"/>
        <v>4.7264714763047628</v>
      </c>
      <c r="N36" s="482">
        <v>0.36151982936264054</v>
      </c>
      <c r="O36" s="482">
        <f t="shared" si="13"/>
        <v>40.691999398027448</v>
      </c>
      <c r="P36" s="529">
        <f t="shared" si="7"/>
        <v>3.7558633056674036</v>
      </c>
      <c r="Q36" s="530">
        <f t="shared" si="8"/>
        <v>2.0431273056674031</v>
      </c>
      <c r="R36" s="531">
        <f t="shared" si="9"/>
        <v>5.0879913056674031</v>
      </c>
      <c r="S36" s="482"/>
      <c r="T36" s="482"/>
      <c r="U36" s="482"/>
      <c r="V36" s="539">
        <v>0.61959334183765691</v>
      </c>
      <c r="W36" s="482">
        <f t="shared" si="14"/>
        <v>69.749999999999986</v>
      </c>
      <c r="X36" s="532">
        <f t="shared" si="10"/>
        <v>4.0139368181424198</v>
      </c>
      <c r="Y36" s="530">
        <f t="shared" si="11"/>
        <v>2.3012008181424193</v>
      </c>
      <c r="Z36" s="533">
        <f t="shared" si="12"/>
        <v>5.3460648181424197</v>
      </c>
      <c r="AA36" s="487">
        <v>1014</v>
      </c>
      <c r="AB36" s="488"/>
      <c r="AC36" s="488"/>
      <c r="AD36" s="488"/>
      <c r="AE36" s="488"/>
      <c r="AF36" s="489"/>
      <c r="AG36" s="488"/>
      <c r="AH36" s="489"/>
      <c r="AI36" s="488"/>
      <c r="AJ36" s="489"/>
      <c r="AK36" s="489"/>
    </row>
    <row r="37" spans="1:37" s="395" customFormat="1" ht="15" customHeight="1">
      <c r="A37" s="510">
        <v>17.2</v>
      </c>
      <c r="B37" s="511">
        <v>2.2999999999999998</v>
      </c>
      <c r="C37" s="512">
        <f t="shared" si="0"/>
        <v>0.85812079999999991</v>
      </c>
      <c r="D37" s="473">
        <v>2.4841666666666669</v>
      </c>
      <c r="E37" s="474">
        <v>0.25</v>
      </c>
      <c r="F37" s="534">
        <v>0.55000000000000004</v>
      </c>
      <c r="G37" s="476">
        <f t="shared" si="1"/>
        <v>2.1317150873333333</v>
      </c>
      <c r="H37" s="477">
        <f t="shared" si="2"/>
        <v>0.21453019999999998</v>
      </c>
      <c r="I37" s="478">
        <f t="shared" si="3"/>
        <v>0.47196643999999999</v>
      </c>
      <c r="J37" s="474"/>
      <c r="K37" s="536">
        <f t="shared" si="4"/>
        <v>4.0017962937533325</v>
      </c>
      <c r="L37" s="514">
        <f t="shared" si="5"/>
        <v>2.0710244937533329</v>
      </c>
      <c r="M37" s="515">
        <f t="shared" si="6"/>
        <v>5.5035076937533329</v>
      </c>
      <c r="N37" s="482">
        <v>0.36151982936264054</v>
      </c>
      <c r="O37" s="482">
        <f t="shared" si="13"/>
        <v>40.691999398027448</v>
      </c>
      <c r="P37" s="516">
        <f t="shared" si="7"/>
        <v>4.3633161231159727</v>
      </c>
      <c r="Q37" s="517">
        <f t="shared" si="8"/>
        <v>2.4325443231159736</v>
      </c>
      <c r="R37" s="518">
        <f t="shared" si="9"/>
        <v>5.8650275231159732</v>
      </c>
      <c r="S37" s="537"/>
      <c r="T37" s="537"/>
      <c r="U37" s="537"/>
      <c r="V37" s="539">
        <v>0.61959334183765691</v>
      </c>
      <c r="W37" s="482">
        <f t="shared" si="14"/>
        <v>69.749999999999986</v>
      </c>
      <c r="X37" s="519">
        <f t="shared" si="10"/>
        <v>4.6213896355909894</v>
      </c>
      <c r="Y37" s="517">
        <f t="shared" si="11"/>
        <v>2.6906178355909898</v>
      </c>
      <c r="Z37" s="520">
        <f t="shared" si="12"/>
        <v>6.1231010355909898</v>
      </c>
      <c r="AA37" s="521">
        <v>1014</v>
      </c>
      <c r="AB37" s="488"/>
      <c r="AC37" s="488"/>
      <c r="AD37" s="488"/>
      <c r="AE37" s="488"/>
      <c r="AF37" s="489"/>
      <c r="AG37" s="488"/>
      <c r="AH37" s="489"/>
      <c r="AI37" s="488"/>
      <c r="AJ37" s="489"/>
      <c r="AK37" s="489"/>
    </row>
    <row r="38" spans="1:37" s="395" customFormat="1" ht="15" customHeight="1">
      <c r="A38" s="470">
        <v>18</v>
      </c>
      <c r="B38" s="471">
        <v>1</v>
      </c>
      <c r="C38" s="472">
        <f t="shared" si="0"/>
        <v>0.42568</v>
      </c>
      <c r="D38" s="473">
        <v>2.536011904761907</v>
      </c>
      <c r="E38" s="474">
        <v>0.25</v>
      </c>
      <c r="F38" s="475">
        <v>0.45</v>
      </c>
      <c r="G38" s="476">
        <f t="shared" si="1"/>
        <v>1.0795295476190485</v>
      </c>
      <c r="H38" s="477">
        <f t="shared" si="2"/>
        <v>0.10642</v>
      </c>
      <c r="I38" s="478">
        <f t="shared" si="3"/>
        <v>0.191556</v>
      </c>
      <c r="J38" s="474"/>
      <c r="K38" s="543">
        <f t="shared" si="4"/>
        <v>2.0012445697619055</v>
      </c>
      <c r="L38" s="491">
        <f t="shared" si="5"/>
        <v>1.0434645697619054</v>
      </c>
      <c r="M38" s="492">
        <f t="shared" si="6"/>
        <v>2.7036165697619055</v>
      </c>
      <c r="N38" s="482">
        <v>0.36151982936264054</v>
      </c>
      <c r="O38" s="482">
        <f t="shared" si="13"/>
        <v>38.883466091448447</v>
      </c>
      <c r="P38" s="529">
        <f t="shared" si="7"/>
        <v>2.3627643991245462</v>
      </c>
      <c r="Q38" s="530">
        <f t="shared" si="8"/>
        <v>1.4049843991245459</v>
      </c>
      <c r="R38" s="531">
        <f t="shared" si="9"/>
        <v>3.0651363991245462</v>
      </c>
      <c r="S38" s="482"/>
      <c r="T38" s="482"/>
      <c r="U38" s="482"/>
      <c r="V38" s="539">
        <v>0.61959334183765691</v>
      </c>
      <c r="W38" s="482">
        <f t="shared" si="14"/>
        <v>66.649999999999991</v>
      </c>
      <c r="X38" s="532">
        <f t="shared" si="10"/>
        <v>2.6208379115995624</v>
      </c>
      <c r="Y38" s="530">
        <f t="shared" si="11"/>
        <v>1.6630579115995623</v>
      </c>
      <c r="Z38" s="533">
        <f t="shared" si="12"/>
        <v>3.3232099115995624</v>
      </c>
      <c r="AA38" s="509">
        <v>1014</v>
      </c>
      <c r="AB38" s="488"/>
      <c r="AC38" s="488"/>
      <c r="AD38" s="488"/>
      <c r="AE38" s="488"/>
      <c r="AF38" s="489"/>
      <c r="AG38" s="488"/>
      <c r="AH38" s="489"/>
      <c r="AI38" s="488"/>
      <c r="AJ38" s="489"/>
      <c r="AK38" s="489"/>
    </row>
    <row r="39" spans="1:37" s="395" customFormat="1" ht="15" customHeight="1">
      <c r="A39" s="470">
        <v>18</v>
      </c>
      <c r="B39" s="471">
        <v>1.2</v>
      </c>
      <c r="C39" s="472">
        <f t="shared" si="0"/>
        <v>0.50480639999999999</v>
      </c>
      <c r="D39" s="473">
        <v>2.2779166666666679</v>
      </c>
      <c r="E39" s="474">
        <v>0.25</v>
      </c>
      <c r="F39" s="475">
        <v>0.45</v>
      </c>
      <c r="G39" s="476">
        <f t="shared" si="1"/>
        <v>1.1499069120000005</v>
      </c>
      <c r="H39" s="477">
        <f t="shared" si="2"/>
        <v>0.1262016</v>
      </c>
      <c r="I39" s="478">
        <f t="shared" si="3"/>
        <v>0.22716288000000001</v>
      </c>
      <c r="J39" s="474"/>
      <c r="K39" s="535">
        <f t="shared" si="4"/>
        <v>2.2781302857600005</v>
      </c>
      <c r="L39" s="491">
        <f t="shared" si="5"/>
        <v>1.1423158857600004</v>
      </c>
      <c r="M39" s="492">
        <f t="shared" si="6"/>
        <v>3.1110608457600004</v>
      </c>
      <c r="N39" s="482">
        <v>0.36151982936264054</v>
      </c>
      <c r="O39" s="482">
        <f t="shared" si="13"/>
        <v>38.883466091448447</v>
      </c>
      <c r="P39" s="529">
        <f t="shared" si="7"/>
        <v>2.6396501151226412</v>
      </c>
      <c r="Q39" s="530">
        <f t="shared" si="8"/>
        <v>1.5038357151226409</v>
      </c>
      <c r="R39" s="531">
        <f t="shared" si="9"/>
        <v>3.4725806751226411</v>
      </c>
      <c r="S39" s="482"/>
      <c r="T39" s="482"/>
      <c r="U39" s="482"/>
      <c r="V39" s="539">
        <v>0.61959334183765691</v>
      </c>
      <c r="W39" s="482">
        <f t="shared" si="14"/>
        <v>66.649999999999991</v>
      </c>
      <c r="X39" s="532">
        <f t="shared" si="10"/>
        <v>2.8977236275976574</v>
      </c>
      <c r="Y39" s="530">
        <f t="shared" si="11"/>
        <v>1.7619092275976573</v>
      </c>
      <c r="Z39" s="533">
        <f t="shared" si="12"/>
        <v>3.7306541875976573</v>
      </c>
      <c r="AA39" s="487">
        <v>1014</v>
      </c>
      <c r="AB39" s="488"/>
      <c r="AC39" s="488"/>
      <c r="AD39" s="488"/>
      <c r="AE39" s="488"/>
      <c r="AF39" s="489"/>
      <c r="AG39" s="488"/>
      <c r="AH39" s="489"/>
      <c r="AI39" s="488"/>
      <c r="AJ39" s="489"/>
      <c r="AK39" s="489"/>
    </row>
    <row r="40" spans="1:37" s="395" customFormat="1" ht="15" customHeight="1">
      <c r="A40" s="470">
        <v>18</v>
      </c>
      <c r="B40" s="471">
        <v>1.5</v>
      </c>
      <c r="C40" s="472">
        <f t="shared" si="0"/>
        <v>0.61973999999999996</v>
      </c>
      <c r="D40" s="473">
        <v>2.4652976190476199</v>
      </c>
      <c r="E40" s="474">
        <v>0.25</v>
      </c>
      <c r="F40" s="475">
        <v>0.45</v>
      </c>
      <c r="G40" s="476">
        <f t="shared" si="1"/>
        <v>1.5278435464285718</v>
      </c>
      <c r="H40" s="477">
        <f t="shared" si="2"/>
        <v>0.15493499999999999</v>
      </c>
      <c r="I40" s="478">
        <f t="shared" si="3"/>
        <v>0.27888299999999999</v>
      </c>
      <c r="J40" s="474"/>
      <c r="K40" s="535">
        <f t="shared" si="4"/>
        <v>2.8815847888928574</v>
      </c>
      <c r="L40" s="491">
        <f t="shared" si="5"/>
        <v>1.4871697888928574</v>
      </c>
      <c r="M40" s="492">
        <f t="shared" si="6"/>
        <v>3.9041557888928575</v>
      </c>
      <c r="N40" s="482">
        <v>0.36151982936264054</v>
      </c>
      <c r="O40" s="482">
        <f t="shared" si="13"/>
        <v>38.883466091448447</v>
      </c>
      <c r="P40" s="529">
        <f t="shared" si="7"/>
        <v>3.2431046182554981</v>
      </c>
      <c r="Q40" s="530">
        <f t="shared" si="8"/>
        <v>1.8486896182554979</v>
      </c>
      <c r="R40" s="531">
        <f t="shared" si="9"/>
        <v>4.2656756182554982</v>
      </c>
      <c r="S40" s="482"/>
      <c r="T40" s="482"/>
      <c r="U40" s="482"/>
      <c r="V40" s="539">
        <v>0.61959334183765691</v>
      </c>
      <c r="W40" s="482">
        <f t="shared" si="14"/>
        <v>66.649999999999991</v>
      </c>
      <c r="X40" s="532">
        <f t="shared" si="10"/>
        <v>3.5011781307305143</v>
      </c>
      <c r="Y40" s="530">
        <f t="shared" si="11"/>
        <v>2.1067631307305144</v>
      </c>
      <c r="Z40" s="533">
        <f t="shared" si="12"/>
        <v>4.5237491307305149</v>
      </c>
      <c r="AA40" s="487">
        <v>1014</v>
      </c>
      <c r="AB40" s="488"/>
      <c r="AC40" s="488"/>
      <c r="AD40" s="488"/>
      <c r="AE40" s="488"/>
      <c r="AF40" s="489"/>
      <c r="AG40" s="488"/>
      <c r="AH40" s="489"/>
      <c r="AI40" s="488"/>
      <c r="AJ40" s="489"/>
      <c r="AK40" s="489"/>
    </row>
    <row r="41" spans="1:37" s="395" customFormat="1" ht="15" customHeight="1">
      <c r="A41" s="510">
        <v>18</v>
      </c>
      <c r="B41" s="511">
        <v>2</v>
      </c>
      <c r="C41" s="512">
        <f t="shared" si="0"/>
        <v>0.80127999999999999</v>
      </c>
      <c r="D41" s="473">
        <v>2.1600595238095242</v>
      </c>
      <c r="E41" s="474">
        <v>0.25</v>
      </c>
      <c r="F41" s="534">
        <v>0.55000000000000004</v>
      </c>
      <c r="G41" s="476">
        <f t="shared" si="1"/>
        <v>1.7308124952380954</v>
      </c>
      <c r="H41" s="477">
        <f t="shared" si="2"/>
        <v>0.20032</v>
      </c>
      <c r="I41" s="478">
        <f t="shared" si="3"/>
        <v>0.44070400000000004</v>
      </c>
      <c r="J41" s="474"/>
      <c r="K41" s="536">
        <f t="shared" si="4"/>
        <v>3.5471411215238096</v>
      </c>
      <c r="L41" s="491">
        <f t="shared" si="5"/>
        <v>1.7442611215238097</v>
      </c>
      <c r="M41" s="492">
        <f t="shared" si="6"/>
        <v>4.9493811215238104</v>
      </c>
      <c r="N41" s="482">
        <v>0.36151982936264054</v>
      </c>
      <c r="O41" s="482">
        <f t="shared" si="13"/>
        <v>38.883466091448447</v>
      </c>
      <c r="P41" s="516">
        <f t="shared" si="7"/>
        <v>3.9086609508864503</v>
      </c>
      <c r="Q41" s="517">
        <f t="shared" si="8"/>
        <v>2.1057809508864502</v>
      </c>
      <c r="R41" s="518">
        <f t="shared" si="9"/>
        <v>5.3109009508864506</v>
      </c>
      <c r="S41" s="537"/>
      <c r="T41" s="537"/>
      <c r="U41" s="537"/>
      <c r="V41" s="539">
        <v>0.61959334183765691</v>
      </c>
      <c r="W41" s="482">
        <f t="shared" si="14"/>
        <v>66.649999999999991</v>
      </c>
      <c r="X41" s="519">
        <f t="shared" si="10"/>
        <v>4.1667344633614665</v>
      </c>
      <c r="Y41" s="517">
        <f t="shared" si="11"/>
        <v>2.3638544633614664</v>
      </c>
      <c r="Z41" s="520">
        <f t="shared" si="12"/>
        <v>5.5689744633614673</v>
      </c>
      <c r="AA41" s="521">
        <v>1014</v>
      </c>
      <c r="AB41" s="488"/>
      <c r="AC41" s="488"/>
      <c r="AD41" s="488"/>
      <c r="AE41" s="488"/>
      <c r="AF41" s="489"/>
      <c r="AG41" s="488"/>
      <c r="AH41" s="489"/>
      <c r="AI41" s="488"/>
      <c r="AJ41" s="489"/>
      <c r="AK41" s="489"/>
    </row>
    <row r="42" spans="1:37" s="395" customFormat="1" ht="15" customHeight="1">
      <c r="A42" s="470">
        <v>19.05</v>
      </c>
      <c r="B42" s="471">
        <v>1</v>
      </c>
      <c r="C42" s="472">
        <f t="shared" si="0"/>
        <v>0.45197200000000004</v>
      </c>
      <c r="D42" s="473">
        <v>2.3221130952380959</v>
      </c>
      <c r="E42" s="474">
        <v>0.25</v>
      </c>
      <c r="F42" s="475">
        <v>0.45</v>
      </c>
      <c r="G42" s="476">
        <f t="shared" si="1"/>
        <v>1.0495300998809527</v>
      </c>
      <c r="H42" s="477">
        <f t="shared" si="2"/>
        <v>0.11299300000000001</v>
      </c>
      <c r="I42" s="478">
        <f t="shared" si="3"/>
        <v>0.20338740000000002</v>
      </c>
      <c r="J42" s="474"/>
      <c r="K42" s="535">
        <f t="shared" si="4"/>
        <v>2.0542771729130953</v>
      </c>
      <c r="L42" s="502">
        <f t="shared" si="5"/>
        <v>1.0373401729130955</v>
      </c>
      <c r="M42" s="503">
        <f t="shared" si="6"/>
        <v>2.8000309729130954</v>
      </c>
      <c r="N42" s="482">
        <v>0.36151982936264054</v>
      </c>
      <c r="O42" s="482">
        <f t="shared" si="13"/>
        <v>36.740282921053648</v>
      </c>
      <c r="P42" s="529">
        <f t="shared" si="7"/>
        <v>2.415797002275736</v>
      </c>
      <c r="Q42" s="530">
        <f t="shared" si="8"/>
        <v>1.398860002275736</v>
      </c>
      <c r="R42" s="531">
        <f t="shared" si="9"/>
        <v>3.1615508022757361</v>
      </c>
      <c r="S42" s="482"/>
      <c r="T42" s="482"/>
      <c r="U42" s="482"/>
      <c r="V42" s="539">
        <v>0.61959334183765691</v>
      </c>
      <c r="W42" s="482">
        <f t="shared" si="14"/>
        <v>62.976377952755897</v>
      </c>
      <c r="X42" s="532">
        <f t="shared" si="10"/>
        <v>2.6738705147507522</v>
      </c>
      <c r="Y42" s="530">
        <f t="shared" si="11"/>
        <v>1.6569335147507525</v>
      </c>
      <c r="Z42" s="533">
        <f t="shared" si="12"/>
        <v>3.4196243147507523</v>
      </c>
      <c r="AA42" s="509">
        <v>1014</v>
      </c>
      <c r="AB42" s="488"/>
      <c r="AC42" s="488"/>
      <c r="AD42" s="488"/>
      <c r="AE42" s="488"/>
      <c r="AF42" s="489"/>
      <c r="AG42" s="488"/>
      <c r="AH42" s="489"/>
      <c r="AI42" s="488"/>
      <c r="AJ42" s="489"/>
      <c r="AK42" s="489"/>
    </row>
    <row r="43" spans="1:37" s="395" customFormat="1" ht="15" customHeight="1">
      <c r="A43" s="470">
        <v>19.05</v>
      </c>
      <c r="B43" s="471">
        <v>1.2</v>
      </c>
      <c r="C43" s="472">
        <f t="shared" si="0"/>
        <v>0.53635680000000008</v>
      </c>
      <c r="D43" s="473">
        <v>2.2779166666666679</v>
      </c>
      <c r="E43" s="474">
        <v>0.25</v>
      </c>
      <c r="F43" s="475">
        <v>0.45</v>
      </c>
      <c r="G43" s="476">
        <f t="shared" si="1"/>
        <v>1.2217760940000009</v>
      </c>
      <c r="H43" s="477">
        <f t="shared" si="2"/>
        <v>0.13408920000000002</v>
      </c>
      <c r="I43" s="478">
        <f t="shared" si="3"/>
        <v>0.24136056000000003</v>
      </c>
      <c r="J43" s="474"/>
      <c r="K43" s="535">
        <f t="shared" si="4"/>
        <v>2.4205134286200005</v>
      </c>
      <c r="L43" s="491">
        <f t="shared" si="5"/>
        <v>1.2137106286200006</v>
      </c>
      <c r="M43" s="492">
        <f t="shared" si="6"/>
        <v>3.3055021486200009</v>
      </c>
      <c r="N43" s="482">
        <v>0.36151982936264054</v>
      </c>
      <c r="O43" s="482">
        <f t="shared" si="13"/>
        <v>36.740282921053648</v>
      </c>
      <c r="P43" s="529">
        <f t="shared" si="7"/>
        <v>2.7820332579826412</v>
      </c>
      <c r="Q43" s="530">
        <f t="shared" si="8"/>
        <v>1.5752304579826411</v>
      </c>
      <c r="R43" s="531">
        <f t="shared" si="9"/>
        <v>3.6670219779826416</v>
      </c>
      <c r="S43" s="482"/>
      <c r="T43" s="482"/>
      <c r="U43" s="482"/>
      <c r="V43" s="539">
        <v>0.61959334183765691</v>
      </c>
      <c r="W43" s="482">
        <f t="shared" si="14"/>
        <v>62.976377952755897</v>
      </c>
      <c r="X43" s="532">
        <f t="shared" si="10"/>
        <v>3.0401067704576574</v>
      </c>
      <c r="Y43" s="530">
        <f t="shared" si="11"/>
        <v>1.8333039704576575</v>
      </c>
      <c r="Z43" s="533">
        <f t="shared" si="12"/>
        <v>3.9250954904576578</v>
      </c>
      <c r="AA43" s="487">
        <v>1014</v>
      </c>
      <c r="AB43" s="488"/>
      <c r="AC43" s="488"/>
      <c r="AD43" s="488"/>
      <c r="AE43" s="488"/>
      <c r="AF43" s="489"/>
      <c r="AG43" s="488"/>
      <c r="AH43" s="489"/>
      <c r="AI43" s="488"/>
      <c r="AJ43" s="489"/>
      <c r="AK43" s="489"/>
    </row>
    <row r="44" spans="1:37" s="395" customFormat="1" ht="15" customHeight="1">
      <c r="A44" s="470">
        <v>19.05</v>
      </c>
      <c r="B44" s="471">
        <v>1.5</v>
      </c>
      <c r="C44" s="472">
        <f t="shared" si="0"/>
        <v>0.65917800000000004</v>
      </c>
      <c r="D44" s="473">
        <v>2.3592261904761918</v>
      </c>
      <c r="E44" s="474">
        <v>0.25</v>
      </c>
      <c r="F44" s="475">
        <v>0.45</v>
      </c>
      <c r="G44" s="476">
        <f t="shared" si="1"/>
        <v>1.5551500017857152</v>
      </c>
      <c r="H44" s="477">
        <f t="shared" si="2"/>
        <v>0.16479450000000001</v>
      </c>
      <c r="I44" s="478">
        <f t="shared" si="3"/>
        <v>0.29663010000000001</v>
      </c>
      <c r="J44" s="474"/>
      <c r="K44" s="535">
        <f t="shared" si="4"/>
        <v>3.013916801303572</v>
      </c>
      <c r="L44" s="491">
        <f t="shared" si="5"/>
        <v>1.5307663013035719</v>
      </c>
      <c r="M44" s="492">
        <f t="shared" si="6"/>
        <v>4.1015605013035721</v>
      </c>
      <c r="N44" s="482">
        <v>0.36151982936264054</v>
      </c>
      <c r="O44" s="482">
        <f t="shared" si="13"/>
        <v>36.740282921053648</v>
      </c>
      <c r="P44" s="529">
        <f t="shared" si="7"/>
        <v>3.3754366306662127</v>
      </c>
      <c r="Q44" s="530">
        <f t="shared" si="8"/>
        <v>1.8922861306662124</v>
      </c>
      <c r="R44" s="531">
        <f t="shared" si="9"/>
        <v>4.4630803306662123</v>
      </c>
      <c r="S44" s="482"/>
      <c r="T44" s="482"/>
      <c r="U44" s="482"/>
      <c r="V44" s="539">
        <v>0.61959334183765691</v>
      </c>
      <c r="W44" s="482">
        <f t="shared" si="14"/>
        <v>62.976377952755897</v>
      </c>
      <c r="X44" s="532">
        <f t="shared" si="10"/>
        <v>3.6335101431412289</v>
      </c>
      <c r="Y44" s="530">
        <f t="shared" si="11"/>
        <v>2.1503596431412291</v>
      </c>
      <c r="Z44" s="533">
        <f t="shared" si="12"/>
        <v>4.721153843141229</v>
      </c>
      <c r="AA44" s="487">
        <v>1014</v>
      </c>
      <c r="AB44" s="488"/>
      <c r="AC44" s="488"/>
      <c r="AD44" s="488"/>
      <c r="AE44" s="488"/>
      <c r="AF44" s="489"/>
      <c r="AG44" s="488"/>
      <c r="AH44" s="489"/>
      <c r="AI44" s="488"/>
      <c r="AJ44" s="489"/>
      <c r="AK44" s="489"/>
    </row>
    <row r="45" spans="1:37" s="395" customFormat="1" ht="15" customHeight="1">
      <c r="A45" s="470">
        <v>19.05</v>
      </c>
      <c r="B45" s="471">
        <v>1.65</v>
      </c>
      <c r="C45" s="472">
        <f t="shared" si="0"/>
        <v>0.71889840000000005</v>
      </c>
      <c r="D45" s="473">
        <v>2.2425595238095259</v>
      </c>
      <c r="E45" s="474">
        <v>0.25</v>
      </c>
      <c r="F45" s="475">
        <v>0.45</v>
      </c>
      <c r="G45" s="476">
        <f t="shared" si="1"/>
        <v>1.6121724535714301</v>
      </c>
      <c r="H45" s="477">
        <f t="shared" si="2"/>
        <v>0.17972460000000001</v>
      </c>
      <c r="I45" s="478">
        <f t="shared" si="3"/>
        <v>0.32350428000000003</v>
      </c>
      <c r="J45" s="474"/>
      <c r="K45" s="535">
        <f t="shared" si="4"/>
        <v>3.2257463311071444</v>
      </c>
      <c r="L45" s="491">
        <f t="shared" si="5"/>
        <v>1.6082249311071442</v>
      </c>
      <c r="M45" s="492">
        <f t="shared" si="6"/>
        <v>4.4119286911071445</v>
      </c>
      <c r="N45" s="482">
        <v>0.36151982936264054</v>
      </c>
      <c r="O45" s="482">
        <f t="shared" si="13"/>
        <v>36.740282921053648</v>
      </c>
      <c r="P45" s="529">
        <f t="shared" si="7"/>
        <v>3.5872661604697851</v>
      </c>
      <c r="Q45" s="530">
        <f t="shared" si="8"/>
        <v>1.9697447604697846</v>
      </c>
      <c r="R45" s="531">
        <f t="shared" si="9"/>
        <v>4.7734485204697847</v>
      </c>
      <c r="S45" s="482"/>
      <c r="T45" s="482"/>
      <c r="U45" s="482"/>
      <c r="V45" s="539">
        <v>0.61959334183765691</v>
      </c>
      <c r="W45" s="482">
        <f t="shared" si="14"/>
        <v>62.976377952755897</v>
      </c>
      <c r="X45" s="532">
        <f t="shared" si="10"/>
        <v>3.8453396729448013</v>
      </c>
      <c r="Y45" s="530">
        <f t="shared" si="11"/>
        <v>2.2278182729448011</v>
      </c>
      <c r="Z45" s="533">
        <f t="shared" si="12"/>
        <v>5.0315220329448014</v>
      </c>
      <c r="AA45" s="487">
        <v>1014</v>
      </c>
      <c r="AB45" s="488"/>
      <c r="AC45" s="488"/>
      <c r="AD45" s="488"/>
      <c r="AE45" s="488"/>
      <c r="AF45" s="489"/>
      <c r="AG45" s="488"/>
      <c r="AH45" s="489"/>
      <c r="AI45" s="488"/>
      <c r="AJ45" s="489"/>
      <c r="AK45" s="489"/>
    </row>
    <row r="46" spans="1:37" s="395" customFormat="1" ht="15" customHeight="1">
      <c r="A46" s="470">
        <v>19.05</v>
      </c>
      <c r="B46" s="471">
        <v>2</v>
      </c>
      <c r="C46" s="472">
        <f t="shared" si="0"/>
        <v>0.85386400000000007</v>
      </c>
      <c r="D46" s="473">
        <v>2.1944345238095253</v>
      </c>
      <c r="E46" s="474">
        <v>0.25</v>
      </c>
      <c r="F46" s="534">
        <v>0.55000000000000004</v>
      </c>
      <c r="G46" s="476">
        <f t="shared" si="1"/>
        <v>1.8737486402380967</v>
      </c>
      <c r="H46" s="477">
        <f t="shared" si="2"/>
        <v>0.21346600000000002</v>
      </c>
      <c r="I46" s="478">
        <f t="shared" si="3"/>
        <v>0.46962520000000008</v>
      </c>
      <c r="J46" s="474"/>
      <c r="K46" s="535">
        <f t="shared" si="4"/>
        <v>3.8013489073738107</v>
      </c>
      <c r="L46" s="491">
        <f t="shared" si="5"/>
        <v>1.8801549073738104</v>
      </c>
      <c r="M46" s="492">
        <f t="shared" si="6"/>
        <v>5.2956109073738116</v>
      </c>
      <c r="N46" s="482">
        <v>0.36151982936264054</v>
      </c>
      <c r="O46" s="482">
        <f t="shared" si="13"/>
        <v>36.740282921053648</v>
      </c>
      <c r="P46" s="529">
        <f t="shared" si="7"/>
        <v>4.162868736736451</v>
      </c>
      <c r="Q46" s="530">
        <f t="shared" si="8"/>
        <v>2.2416747367364511</v>
      </c>
      <c r="R46" s="531">
        <f t="shared" si="9"/>
        <v>5.6571307367364518</v>
      </c>
      <c r="S46" s="482"/>
      <c r="T46" s="482"/>
      <c r="U46" s="482"/>
      <c r="V46" s="539">
        <v>0.61959334183765691</v>
      </c>
      <c r="W46" s="482">
        <f t="shared" si="14"/>
        <v>62.976377952755897</v>
      </c>
      <c r="X46" s="532">
        <f t="shared" si="10"/>
        <v>4.4209422492114676</v>
      </c>
      <c r="Y46" s="530">
        <f t="shared" si="11"/>
        <v>2.4997482492114673</v>
      </c>
      <c r="Z46" s="533">
        <f t="shared" si="12"/>
        <v>5.9152042492114685</v>
      </c>
      <c r="AA46" s="487">
        <v>1014</v>
      </c>
      <c r="AB46" s="488"/>
      <c r="AC46" s="488"/>
      <c r="AD46" s="488"/>
      <c r="AE46" s="488"/>
      <c r="AF46" s="489"/>
      <c r="AG46" s="488"/>
      <c r="AH46" s="489"/>
      <c r="AI46" s="488"/>
      <c r="AJ46" s="489"/>
      <c r="AK46" s="489"/>
    </row>
    <row r="47" spans="1:37" s="395" customFormat="1" ht="15" customHeight="1">
      <c r="A47" s="510">
        <v>19.05</v>
      </c>
      <c r="B47" s="511">
        <v>2.11</v>
      </c>
      <c r="C47" s="512">
        <f t="shared" si="0"/>
        <v>0.89501473600000003</v>
      </c>
      <c r="D47" s="473">
        <v>2.1944345238095253</v>
      </c>
      <c r="E47" s="474">
        <v>0.25</v>
      </c>
      <c r="F47" s="534">
        <v>0.55000000000000004</v>
      </c>
      <c r="G47" s="476">
        <f t="shared" si="1"/>
        <v>1.964051235996668</v>
      </c>
      <c r="H47" s="477">
        <f t="shared" si="2"/>
        <v>0.22375368400000001</v>
      </c>
      <c r="I47" s="478">
        <f t="shared" si="3"/>
        <v>0.49225810480000004</v>
      </c>
      <c r="J47" s="474"/>
      <c r="K47" s="536">
        <f t="shared" si="4"/>
        <v>3.9845493998775678</v>
      </c>
      <c r="L47" s="514">
        <f t="shared" si="5"/>
        <v>1.9707662438775677</v>
      </c>
      <c r="M47" s="515">
        <f t="shared" si="6"/>
        <v>5.5508251878775674</v>
      </c>
      <c r="N47" s="482">
        <v>0.36151982936264054</v>
      </c>
      <c r="O47" s="482">
        <f t="shared" si="13"/>
        <v>36.740282921053648</v>
      </c>
      <c r="P47" s="516">
        <f t="shared" si="7"/>
        <v>4.3460692292402081</v>
      </c>
      <c r="Q47" s="517">
        <f t="shared" si="8"/>
        <v>2.3322860732402084</v>
      </c>
      <c r="R47" s="518">
        <f t="shared" si="9"/>
        <v>5.9123450172402077</v>
      </c>
      <c r="S47" s="537"/>
      <c r="T47" s="537"/>
      <c r="U47" s="537"/>
      <c r="V47" s="539">
        <v>0.61959334183765691</v>
      </c>
      <c r="W47" s="482">
        <f t="shared" si="14"/>
        <v>62.976377952755897</v>
      </c>
      <c r="X47" s="519">
        <f t="shared" si="10"/>
        <v>4.6041427417152248</v>
      </c>
      <c r="Y47" s="517">
        <f t="shared" si="11"/>
        <v>2.5903595857152246</v>
      </c>
      <c r="Z47" s="520">
        <f t="shared" si="12"/>
        <v>6.1704185297152243</v>
      </c>
      <c r="AA47" s="521">
        <v>1014</v>
      </c>
      <c r="AB47" s="488"/>
      <c r="AC47" s="488"/>
      <c r="AD47" s="488"/>
      <c r="AE47" s="488"/>
      <c r="AF47" s="489"/>
      <c r="AG47" s="488"/>
      <c r="AH47" s="489"/>
      <c r="AI47" s="488"/>
      <c r="AJ47" s="489"/>
      <c r="AK47" s="489"/>
    </row>
    <row r="48" spans="1:37" s="395" customFormat="1" ht="15" customHeight="1">
      <c r="A48" s="470">
        <v>20</v>
      </c>
      <c r="B48" s="471">
        <v>0.8</v>
      </c>
      <c r="C48" s="472">
        <f t="shared" si="0"/>
        <v>0.38461439999999997</v>
      </c>
      <c r="D48" s="473">
        <v>2.4635416666666674</v>
      </c>
      <c r="E48" s="474">
        <v>0.25</v>
      </c>
      <c r="F48" s="475">
        <v>0.45</v>
      </c>
      <c r="G48" s="476">
        <f t="shared" si="1"/>
        <v>0.94751360000000018</v>
      </c>
      <c r="H48" s="477">
        <f t="shared" si="2"/>
        <v>9.6153599999999992E-2</v>
      </c>
      <c r="I48" s="478">
        <f t="shared" si="3"/>
        <v>0.17307647999999998</v>
      </c>
      <c r="J48" s="474"/>
      <c r="K48" s="535">
        <f t="shared" si="4"/>
        <v>1.787835968</v>
      </c>
      <c r="L48" s="491">
        <f t="shared" si="5"/>
        <v>0.92245356800000011</v>
      </c>
      <c r="M48" s="492">
        <f t="shared" si="6"/>
        <v>2.4224497280000001</v>
      </c>
      <c r="N48" s="482">
        <v>0.36151982936264054</v>
      </c>
      <c r="O48" s="482">
        <f t="shared" si="13"/>
        <v>34.9951194823036</v>
      </c>
      <c r="P48" s="529">
        <f t="shared" si="7"/>
        <v>2.1493557973626407</v>
      </c>
      <c r="Q48" s="530">
        <f t="shared" si="8"/>
        <v>1.2839733973626406</v>
      </c>
      <c r="R48" s="531">
        <f t="shared" si="9"/>
        <v>2.7839695573626408</v>
      </c>
      <c r="S48" s="482"/>
      <c r="T48" s="482"/>
      <c r="U48" s="482"/>
      <c r="V48" s="539">
        <v>0.61959334183765691</v>
      </c>
      <c r="W48" s="482">
        <f t="shared" si="14"/>
        <v>59.984999999999992</v>
      </c>
      <c r="X48" s="532">
        <f t="shared" si="10"/>
        <v>2.4074293098376569</v>
      </c>
      <c r="Y48" s="530">
        <f t="shared" si="11"/>
        <v>1.542046909837657</v>
      </c>
      <c r="Z48" s="533">
        <f t="shared" si="12"/>
        <v>3.042043069837657</v>
      </c>
      <c r="AA48" s="509">
        <v>1014</v>
      </c>
      <c r="AB48" s="488"/>
      <c r="AC48" s="488"/>
      <c r="AD48" s="488"/>
      <c r="AE48" s="488"/>
      <c r="AF48" s="489"/>
      <c r="AG48" s="488"/>
      <c r="AH48" s="489"/>
      <c r="AI48" s="488"/>
      <c r="AJ48" s="489"/>
      <c r="AK48" s="489"/>
    </row>
    <row r="49" spans="1:37" s="395" customFormat="1" ht="15" customHeight="1">
      <c r="A49" s="470">
        <v>20</v>
      </c>
      <c r="B49" s="471">
        <v>1</v>
      </c>
      <c r="C49" s="472">
        <f t="shared" si="0"/>
        <v>0.47576000000000002</v>
      </c>
      <c r="D49" s="473">
        <v>2.1895238095238119</v>
      </c>
      <c r="E49" s="474">
        <v>0.25</v>
      </c>
      <c r="F49" s="475">
        <v>0.45</v>
      </c>
      <c r="G49" s="476">
        <f t="shared" si="1"/>
        <v>1.0416878476190488</v>
      </c>
      <c r="H49" s="477">
        <f t="shared" si="2"/>
        <v>0.11894</v>
      </c>
      <c r="I49" s="478">
        <f t="shared" si="3"/>
        <v>0.214092</v>
      </c>
      <c r="J49" s="474"/>
      <c r="K49" s="535">
        <f t="shared" si="4"/>
        <v>2.1163481287619055</v>
      </c>
      <c r="L49" s="491">
        <f t="shared" si="5"/>
        <v>1.0458881287619057</v>
      </c>
      <c r="M49" s="492">
        <f t="shared" si="6"/>
        <v>2.9013521287619053</v>
      </c>
      <c r="N49" s="482">
        <v>0.36151982936264054</v>
      </c>
      <c r="O49" s="482">
        <f t="shared" si="13"/>
        <v>34.9951194823036</v>
      </c>
      <c r="P49" s="529">
        <f t="shared" si="7"/>
        <v>2.4778679581245462</v>
      </c>
      <c r="Q49" s="530">
        <f t="shared" si="8"/>
        <v>1.4074079581245462</v>
      </c>
      <c r="R49" s="531">
        <f t="shared" si="9"/>
        <v>3.262871958124546</v>
      </c>
      <c r="S49" s="482"/>
      <c r="T49" s="482"/>
      <c r="U49" s="482"/>
      <c r="V49" s="539">
        <v>0.61959334183765691</v>
      </c>
      <c r="W49" s="482">
        <f t="shared" si="14"/>
        <v>59.984999999999992</v>
      </c>
      <c r="X49" s="532">
        <f t="shared" si="10"/>
        <v>2.7359414705995624</v>
      </c>
      <c r="Y49" s="530">
        <f t="shared" si="11"/>
        <v>1.6654814705995626</v>
      </c>
      <c r="Z49" s="533">
        <f t="shared" si="12"/>
        <v>3.5209454705995622</v>
      </c>
      <c r="AA49" s="487">
        <v>1014</v>
      </c>
      <c r="AB49" s="488"/>
      <c r="AC49" s="488"/>
      <c r="AD49" s="488"/>
      <c r="AE49" s="488"/>
      <c r="AF49" s="489"/>
      <c r="AG49" s="488"/>
      <c r="AH49" s="489"/>
      <c r="AI49" s="488"/>
      <c r="AJ49" s="489"/>
      <c r="AK49" s="489"/>
    </row>
    <row r="50" spans="1:37" s="395" customFormat="1" ht="15" customHeight="1">
      <c r="A50" s="470">
        <v>20</v>
      </c>
      <c r="B50" s="471">
        <v>1.2</v>
      </c>
      <c r="C50" s="472">
        <f t="shared" si="0"/>
        <v>0.56490239999999992</v>
      </c>
      <c r="D50" s="473">
        <v>2.1099702380952396</v>
      </c>
      <c r="E50" s="474">
        <v>0.25</v>
      </c>
      <c r="F50" s="475">
        <v>0.45</v>
      </c>
      <c r="G50" s="476">
        <f t="shared" si="1"/>
        <v>1.1919272514285721</v>
      </c>
      <c r="H50" s="477">
        <f t="shared" si="2"/>
        <v>0.14122559999999998</v>
      </c>
      <c r="I50" s="478">
        <f t="shared" si="3"/>
        <v>0.25420607999999995</v>
      </c>
      <c r="J50" s="474"/>
      <c r="K50" s="535">
        <f t="shared" si="4"/>
        <v>2.4800787335428573</v>
      </c>
      <c r="L50" s="491">
        <f t="shared" si="5"/>
        <v>1.2090483335428577</v>
      </c>
      <c r="M50" s="492">
        <f t="shared" si="6"/>
        <v>3.4121676935428571</v>
      </c>
      <c r="N50" s="482">
        <v>0.36151982936264054</v>
      </c>
      <c r="O50" s="482">
        <f t="shared" si="13"/>
        <v>34.9951194823036</v>
      </c>
      <c r="P50" s="529">
        <f t="shared" si="7"/>
        <v>2.8415985629054981</v>
      </c>
      <c r="Q50" s="530">
        <f t="shared" si="8"/>
        <v>1.5705681629054982</v>
      </c>
      <c r="R50" s="531">
        <f t="shared" si="9"/>
        <v>3.7736875229054978</v>
      </c>
      <c r="S50" s="482"/>
      <c r="T50" s="482"/>
      <c r="U50" s="482"/>
      <c r="V50" s="539">
        <v>0.61959334183765691</v>
      </c>
      <c r="W50" s="482">
        <f t="shared" si="14"/>
        <v>59.984999999999992</v>
      </c>
      <c r="X50" s="532">
        <f t="shared" si="10"/>
        <v>3.0996720753805143</v>
      </c>
      <c r="Y50" s="530">
        <f t="shared" si="11"/>
        <v>1.8286416753805146</v>
      </c>
      <c r="Z50" s="533">
        <f t="shared" si="12"/>
        <v>4.031761035380514</v>
      </c>
      <c r="AA50" s="487">
        <v>1014</v>
      </c>
      <c r="AB50" s="488"/>
      <c r="AC50" s="488"/>
      <c r="AD50" s="488"/>
      <c r="AE50" s="488"/>
      <c r="AF50" s="489"/>
      <c r="AG50" s="488"/>
      <c r="AH50" s="489"/>
      <c r="AI50" s="488"/>
      <c r="AJ50" s="489"/>
      <c r="AK50" s="489"/>
    </row>
    <row r="51" spans="1:37" s="395" customFormat="1" ht="15" customHeight="1">
      <c r="A51" s="470">
        <v>20</v>
      </c>
      <c r="B51" s="471">
        <v>1.5</v>
      </c>
      <c r="C51" s="472">
        <f t="shared" si="0"/>
        <v>0.69486000000000003</v>
      </c>
      <c r="D51" s="473">
        <v>2.101130952380954</v>
      </c>
      <c r="E51" s="474">
        <v>0.25</v>
      </c>
      <c r="F51" s="475">
        <v>0.45</v>
      </c>
      <c r="G51" s="476">
        <f t="shared" si="1"/>
        <v>1.4599918535714298</v>
      </c>
      <c r="H51" s="477">
        <f t="shared" si="2"/>
        <v>0.17371500000000001</v>
      </c>
      <c r="I51" s="478">
        <f t="shared" si="3"/>
        <v>0.31268700000000005</v>
      </c>
      <c r="J51" s="474"/>
      <c r="K51" s="535">
        <f t="shared" si="4"/>
        <v>3.0461450531071437</v>
      </c>
      <c r="L51" s="491">
        <f t="shared" si="5"/>
        <v>1.4827100531071438</v>
      </c>
      <c r="M51" s="492">
        <f t="shared" si="6"/>
        <v>4.1926640531071442</v>
      </c>
      <c r="N51" s="482">
        <v>0.36151982936264054</v>
      </c>
      <c r="O51" s="482">
        <f t="shared" si="13"/>
        <v>34.9951194823036</v>
      </c>
      <c r="P51" s="529">
        <f t="shared" si="7"/>
        <v>3.4076648824697844</v>
      </c>
      <c r="Q51" s="530">
        <f t="shared" si="8"/>
        <v>1.8442298824697843</v>
      </c>
      <c r="R51" s="531">
        <f t="shared" si="9"/>
        <v>4.5541838824697845</v>
      </c>
      <c r="S51" s="482"/>
      <c r="T51" s="482"/>
      <c r="U51" s="482"/>
      <c r="V51" s="539">
        <v>0.61959334183765691</v>
      </c>
      <c r="W51" s="482">
        <f t="shared" si="14"/>
        <v>59.984999999999992</v>
      </c>
      <c r="X51" s="532">
        <f t="shared" si="10"/>
        <v>3.6657383949448006</v>
      </c>
      <c r="Y51" s="530">
        <f t="shared" si="11"/>
        <v>2.1023033949448005</v>
      </c>
      <c r="Z51" s="533">
        <f t="shared" si="12"/>
        <v>4.8122573949448011</v>
      </c>
      <c r="AA51" s="487">
        <v>1014</v>
      </c>
      <c r="AB51" s="488"/>
      <c r="AC51" s="488"/>
      <c r="AD51" s="488"/>
      <c r="AE51" s="488"/>
      <c r="AF51" s="489"/>
      <c r="AG51" s="488"/>
      <c r="AH51" s="489"/>
      <c r="AI51" s="488"/>
      <c r="AJ51" s="489"/>
      <c r="AK51" s="489"/>
    </row>
    <row r="52" spans="1:37" s="395" customFormat="1" ht="15" customHeight="1">
      <c r="A52" s="510">
        <v>20</v>
      </c>
      <c r="B52" s="511">
        <v>2</v>
      </c>
      <c r="C52" s="512">
        <f t="shared" si="0"/>
        <v>0.90144000000000002</v>
      </c>
      <c r="D52" s="473">
        <v>1.9734523809523823</v>
      </c>
      <c r="E52" s="474">
        <v>0.25</v>
      </c>
      <c r="F52" s="534">
        <v>0.55000000000000004</v>
      </c>
      <c r="G52" s="476">
        <f t="shared" si="1"/>
        <v>1.7789489142857156</v>
      </c>
      <c r="H52" s="477">
        <f t="shared" si="2"/>
        <v>0.22536</v>
      </c>
      <c r="I52" s="478">
        <f t="shared" si="3"/>
        <v>0.49579200000000007</v>
      </c>
      <c r="J52" s="541"/>
      <c r="K52" s="536">
        <f t="shared" si="4"/>
        <v>3.8677367074285725</v>
      </c>
      <c r="L52" s="491">
        <f t="shared" si="5"/>
        <v>1.8394967074285724</v>
      </c>
      <c r="M52" s="492">
        <f t="shared" si="6"/>
        <v>5.4452567074285732</v>
      </c>
      <c r="N52" s="482">
        <v>0.36151982936264054</v>
      </c>
      <c r="O52" s="482">
        <f t="shared" si="13"/>
        <v>34.9951194823036</v>
      </c>
      <c r="P52" s="516">
        <f t="shared" si="7"/>
        <v>4.2292565367912127</v>
      </c>
      <c r="Q52" s="517">
        <f t="shared" si="8"/>
        <v>2.2010165367912129</v>
      </c>
      <c r="R52" s="518">
        <f t="shared" si="9"/>
        <v>5.8067765367912134</v>
      </c>
      <c r="S52" s="537"/>
      <c r="T52" s="537"/>
      <c r="U52" s="537"/>
      <c r="V52" s="539">
        <v>0.61959334183765691</v>
      </c>
      <c r="W52" s="482">
        <f t="shared" si="14"/>
        <v>59.984999999999992</v>
      </c>
      <c r="X52" s="519">
        <f t="shared" si="10"/>
        <v>4.4873300492662294</v>
      </c>
      <c r="Y52" s="517">
        <f t="shared" si="11"/>
        <v>2.4590900492662291</v>
      </c>
      <c r="Z52" s="520">
        <f t="shared" si="12"/>
        <v>6.0648500492662301</v>
      </c>
      <c r="AA52" s="521">
        <v>1014</v>
      </c>
      <c r="AB52" s="488"/>
      <c r="AC52" s="488"/>
      <c r="AD52" s="488"/>
      <c r="AE52" s="488"/>
      <c r="AF52" s="489"/>
      <c r="AG52" s="488"/>
      <c r="AH52" s="489"/>
      <c r="AI52" s="488"/>
      <c r="AJ52" s="489"/>
      <c r="AK52" s="489"/>
    </row>
    <row r="53" spans="1:37" s="395" customFormat="1" ht="15" customHeight="1">
      <c r="A53" s="470">
        <v>21.3</v>
      </c>
      <c r="B53" s="471">
        <v>1</v>
      </c>
      <c r="C53" s="472">
        <f t="shared" si="0"/>
        <v>0.50831199999999999</v>
      </c>
      <c r="D53" s="473">
        <v>2.056934523809526</v>
      </c>
      <c r="E53" s="474">
        <v>0.25</v>
      </c>
      <c r="F53" s="475">
        <v>0.45</v>
      </c>
      <c r="G53" s="476">
        <f t="shared" si="1"/>
        <v>1.0455645016666677</v>
      </c>
      <c r="H53" s="477">
        <f t="shared" si="2"/>
        <v>0.127078</v>
      </c>
      <c r="I53" s="478">
        <f t="shared" si="3"/>
        <v>0.22874040000000001</v>
      </c>
      <c r="J53" s="474"/>
      <c r="K53" s="535">
        <f t="shared" si="4"/>
        <v>2.2119512862166673</v>
      </c>
      <c r="L53" s="502">
        <f t="shared" si="5"/>
        <v>1.0682492862166675</v>
      </c>
      <c r="M53" s="503">
        <f t="shared" si="6"/>
        <v>3.0506660862166672</v>
      </c>
      <c r="N53" s="482">
        <v>0.36151982936264054</v>
      </c>
      <c r="O53" s="482">
        <f t="shared" si="13"/>
        <v>32.859267119533897</v>
      </c>
      <c r="P53" s="529">
        <f t="shared" si="7"/>
        <v>2.573471115579308</v>
      </c>
      <c r="Q53" s="530">
        <f t="shared" si="8"/>
        <v>1.429769115579308</v>
      </c>
      <c r="R53" s="531">
        <f t="shared" si="9"/>
        <v>3.4121859155793079</v>
      </c>
      <c r="S53" s="482"/>
      <c r="T53" s="482"/>
      <c r="U53" s="482"/>
      <c r="V53" s="539">
        <v>0.61959334183765691</v>
      </c>
      <c r="W53" s="482">
        <f t="shared" si="14"/>
        <v>56.323943661971818</v>
      </c>
      <c r="X53" s="532">
        <f t="shared" si="10"/>
        <v>2.8315446280543242</v>
      </c>
      <c r="Y53" s="530">
        <f t="shared" si="11"/>
        <v>1.6878426280543244</v>
      </c>
      <c r="Z53" s="533">
        <f t="shared" si="12"/>
        <v>3.6702594280543241</v>
      </c>
      <c r="AA53" s="509">
        <v>762</v>
      </c>
      <c r="AB53" s="488"/>
      <c r="AC53" s="488"/>
      <c r="AD53" s="488"/>
      <c r="AE53" s="488"/>
      <c r="AF53" s="489"/>
      <c r="AG53" s="488"/>
      <c r="AH53" s="489"/>
      <c r="AI53" s="488"/>
      <c r="AJ53" s="489"/>
      <c r="AK53" s="489"/>
    </row>
    <row r="54" spans="1:37" s="395" customFormat="1" ht="15" customHeight="1">
      <c r="A54" s="470">
        <v>21.3</v>
      </c>
      <c r="B54" s="471">
        <v>1.5</v>
      </c>
      <c r="C54" s="472">
        <f t="shared" si="0"/>
        <v>0.74368800000000002</v>
      </c>
      <c r="D54" s="473">
        <v>1.9950595238095259</v>
      </c>
      <c r="E54" s="474">
        <v>0.25</v>
      </c>
      <c r="F54" s="475">
        <v>0.45</v>
      </c>
      <c r="G54" s="476">
        <f t="shared" si="1"/>
        <v>1.4837018271428588</v>
      </c>
      <c r="H54" s="477">
        <f t="shared" si="2"/>
        <v>0.185922</v>
      </c>
      <c r="I54" s="478">
        <f t="shared" si="3"/>
        <v>0.3346596</v>
      </c>
      <c r="J54" s="474"/>
      <c r="K54" s="535">
        <f t="shared" si="4"/>
        <v>3.2026131338142871</v>
      </c>
      <c r="L54" s="491">
        <f t="shared" si="5"/>
        <v>1.5293151338142867</v>
      </c>
      <c r="M54" s="492">
        <f t="shared" si="6"/>
        <v>4.4296983338142866</v>
      </c>
      <c r="N54" s="482">
        <v>0.36151982936264054</v>
      </c>
      <c r="O54" s="482">
        <f t="shared" si="13"/>
        <v>32.859267119533897</v>
      </c>
      <c r="P54" s="529">
        <f t="shared" si="7"/>
        <v>3.5641329631769278</v>
      </c>
      <c r="Q54" s="530">
        <f t="shared" si="8"/>
        <v>1.8908349631769272</v>
      </c>
      <c r="R54" s="531">
        <f t="shared" si="9"/>
        <v>4.7912181631769268</v>
      </c>
      <c r="S54" s="482"/>
      <c r="T54" s="482"/>
      <c r="U54" s="482"/>
      <c r="V54" s="539">
        <v>0.61959334183765691</v>
      </c>
      <c r="W54" s="482">
        <f t="shared" si="14"/>
        <v>56.323943661971818</v>
      </c>
      <c r="X54" s="532">
        <f t="shared" si="10"/>
        <v>3.822206475651944</v>
      </c>
      <c r="Y54" s="530">
        <f t="shared" si="11"/>
        <v>2.1489084756519437</v>
      </c>
      <c r="Z54" s="533">
        <f t="shared" si="12"/>
        <v>5.0492916756519435</v>
      </c>
      <c r="AA54" s="487">
        <v>762</v>
      </c>
      <c r="AB54" s="488"/>
      <c r="AC54" s="488"/>
      <c r="AD54" s="488"/>
      <c r="AE54" s="488"/>
      <c r="AF54" s="489"/>
      <c r="AG54" s="488"/>
      <c r="AH54" s="489"/>
      <c r="AI54" s="488"/>
      <c r="AJ54" s="489"/>
      <c r="AK54" s="489"/>
    </row>
    <row r="55" spans="1:37" s="395" customFormat="1" ht="15" customHeight="1">
      <c r="A55" s="470">
        <v>21.3</v>
      </c>
      <c r="B55" s="471">
        <v>1.6</v>
      </c>
      <c r="C55" s="472">
        <f t="shared" si="0"/>
        <v>0.78926079999999998</v>
      </c>
      <c r="D55" s="473">
        <v>1.9950595238095252</v>
      </c>
      <c r="E55" s="474">
        <v>0.25</v>
      </c>
      <c r="F55" s="475">
        <v>0.45</v>
      </c>
      <c r="G55" s="476">
        <f t="shared" si="1"/>
        <v>1.574622275809525</v>
      </c>
      <c r="H55" s="477">
        <f t="shared" si="2"/>
        <v>0.1973152</v>
      </c>
      <c r="I55" s="478">
        <f t="shared" si="3"/>
        <v>0.35516735999999999</v>
      </c>
      <c r="J55" s="474"/>
      <c r="K55" s="535">
        <f t="shared" si="4"/>
        <v>3.3988675413409535</v>
      </c>
      <c r="L55" s="491">
        <f t="shared" si="5"/>
        <v>1.6230307413409533</v>
      </c>
      <c r="M55" s="492">
        <f t="shared" si="6"/>
        <v>4.701147861340953</v>
      </c>
      <c r="N55" s="482">
        <v>0.36151982936264054</v>
      </c>
      <c r="O55" s="482">
        <f t="shared" si="13"/>
        <v>32.859267119533897</v>
      </c>
      <c r="P55" s="529">
        <f t="shared" si="7"/>
        <v>3.7603873707035942</v>
      </c>
      <c r="Q55" s="530">
        <f t="shared" si="8"/>
        <v>1.9845505707035938</v>
      </c>
      <c r="R55" s="531">
        <f t="shared" si="9"/>
        <v>5.0626676907035932</v>
      </c>
      <c r="S55" s="482"/>
      <c r="T55" s="482"/>
      <c r="U55" s="482"/>
      <c r="V55" s="539">
        <v>0.61959334183765691</v>
      </c>
      <c r="W55" s="482">
        <f t="shared" si="14"/>
        <v>56.323943661971818</v>
      </c>
      <c r="X55" s="532">
        <f t="shared" si="10"/>
        <v>4.0184608831786104</v>
      </c>
      <c r="Y55" s="530">
        <f t="shared" si="11"/>
        <v>2.24262408317861</v>
      </c>
      <c r="Z55" s="533">
        <f t="shared" si="12"/>
        <v>5.3207412031786099</v>
      </c>
      <c r="AA55" s="487">
        <v>762</v>
      </c>
      <c r="AB55" s="488"/>
      <c r="AC55" s="488"/>
      <c r="AD55" s="488"/>
      <c r="AE55" s="488"/>
      <c r="AF55" s="489"/>
      <c r="AG55" s="488"/>
      <c r="AH55" s="489"/>
      <c r="AI55" s="488"/>
      <c r="AJ55" s="489"/>
      <c r="AK55" s="489"/>
    </row>
    <row r="56" spans="1:37" s="395" customFormat="1" ht="15" customHeight="1">
      <c r="A56" s="470">
        <v>21.3</v>
      </c>
      <c r="B56" s="471">
        <v>2</v>
      </c>
      <c r="C56" s="472">
        <f t="shared" si="0"/>
        <v>0.96654400000000007</v>
      </c>
      <c r="D56" s="473">
        <v>1.7789880952380959</v>
      </c>
      <c r="E56" s="474">
        <v>0.25</v>
      </c>
      <c r="F56" s="534">
        <v>0.55000000000000004</v>
      </c>
      <c r="G56" s="476">
        <f t="shared" si="1"/>
        <v>1.7194702695238102</v>
      </c>
      <c r="H56" s="477">
        <f t="shared" si="2"/>
        <v>0.24163600000000002</v>
      </c>
      <c r="I56" s="478">
        <f t="shared" si="3"/>
        <v>0.53159920000000005</v>
      </c>
      <c r="J56" s="474"/>
      <c r="K56" s="535">
        <f t="shared" si="4"/>
        <v>4.0098636967523813</v>
      </c>
      <c r="L56" s="491">
        <f t="shared" si="5"/>
        <v>1.8351396967523814</v>
      </c>
      <c r="M56" s="492">
        <f t="shared" si="6"/>
        <v>5.7013156967523821</v>
      </c>
      <c r="N56" s="482">
        <v>0.37401808632060612</v>
      </c>
      <c r="O56" s="482">
        <f t="shared" si="13"/>
        <v>33.995258925666356</v>
      </c>
      <c r="P56" s="529">
        <f t="shared" si="7"/>
        <v>4.3838817830729875</v>
      </c>
      <c r="Q56" s="530">
        <f t="shared" si="8"/>
        <v>2.2091577830729876</v>
      </c>
      <c r="R56" s="531">
        <f t="shared" si="9"/>
        <v>6.0753337830729883</v>
      </c>
      <c r="S56" s="482"/>
      <c r="T56" s="482"/>
      <c r="U56" s="482"/>
      <c r="V56" s="539">
        <v>0.61959334183765691</v>
      </c>
      <c r="W56" s="482">
        <f t="shared" si="14"/>
        <v>56.323943661971818</v>
      </c>
      <c r="X56" s="532">
        <f t="shared" si="10"/>
        <v>4.6294570385900382</v>
      </c>
      <c r="Y56" s="530">
        <f t="shared" si="11"/>
        <v>2.4547330385900383</v>
      </c>
      <c r="Z56" s="533">
        <f t="shared" si="12"/>
        <v>6.3209090385900391</v>
      </c>
      <c r="AA56" s="487">
        <v>762</v>
      </c>
      <c r="AB56" s="488"/>
      <c r="AC56" s="488"/>
      <c r="AD56" s="488"/>
      <c r="AE56" s="488"/>
      <c r="AF56" s="489"/>
      <c r="AG56" s="488"/>
      <c r="AH56" s="489"/>
      <c r="AI56" s="488"/>
      <c r="AJ56" s="489"/>
      <c r="AK56" s="489"/>
    </row>
    <row r="57" spans="1:37" s="395" customFormat="1" ht="15" customHeight="1">
      <c r="A57" s="470">
        <v>21.3</v>
      </c>
      <c r="B57" s="471">
        <v>2.5</v>
      </c>
      <c r="C57" s="472">
        <f t="shared" si="0"/>
        <v>1.1768799999999999</v>
      </c>
      <c r="D57" s="473">
        <v>1.8980425025329293</v>
      </c>
      <c r="E57" s="474">
        <v>0.25</v>
      </c>
      <c r="F57" s="534">
        <v>0.55000000000000004</v>
      </c>
      <c r="G57" s="476">
        <f>+G58</f>
        <v>2.230387860380953</v>
      </c>
      <c r="H57" s="477">
        <f>+H58</f>
        <v>0.3043612</v>
      </c>
      <c r="I57" s="478">
        <f>+I58</f>
        <v>0.66959464000000002</v>
      </c>
      <c r="J57" s="474"/>
      <c r="K57" s="535">
        <f t="shared" si="4"/>
        <v>4.9822911380780956</v>
      </c>
      <c r="L57" s="491">
        <f t="shared" si="5"/>
        <v>2.3444523380780957</v>
      </c>
      <c r="M57" s="492">
        <f t="shared" si="6"/>
        <v>7.0641417780780955</v>
      </c>
      <c r="N57" s="482">
        <v>0.39601915022181822</v>
      </c>
      <c r="O57" s="482">
        <f t="shared" si="13"/>
        <v>35.994980038940845</v>
      </c>
      <c r="P57" s="529">
        <f t="shared" si="7"/>
        <v>5.3783102882999136</v>
      </c>
      <c r="Q57" s="530">
        <f t="shared" si="8"/>
        <v>2.7404714882999137</v>
      </c>
      <c r="R57" s="531">
        <f t="shared" si="9"/>
        <v>7.4601609282999135</v>
      </c>
      <c r="S57" s="482"/>
      <c r="T57" s="482"/>
      <c r="U57" s="482"/>
      <c r="V57" s="539">
        <v>0.61959334183765691</v>
      </c>
      <c r="W57" s="482">
        <f t="shared" si="14"/>
        <v>56.323943661971818</v>
      </c>
      <c r="X57" s="532">
        <f t="shared" si="10"/>
        <v>5.6018844799157526</v>
      </c>
      <c r="Y57" s="530">
        <f t="shared" si="11"/>
        <v>2.9640456799157526</v>
      </c>
      <c r="Z57" s="533">
        <f t="shared" si="12"/>
        <v>7.6837351199157524</v>
      </c>
      <c r="AA57" s="487">
        <v>762</v>
      </c>
      <c r="AB57" s="488"/>
      <c r="AC57" s="488"/>
      <c r="AD57" s="488"/>
      <c r="AE57" s="488"/>
      <c r="AF57" s="489"/>
      <c r="AG57" s="488"/>
      <c r="AH57" s="489"/>
      <c r="AI57" s="488"/>
      <c r="AJ57" s="489"/>
      <c r="AK57" s="489"/>
    </row>
    <row r="58" spans="1:37" s="395" customFormat="1" ht="15" customHeight="1">
      <c r="A58" s="470">
        <v>21.3</v>
      </c>
      <c r="B58" s="471">
        <v>2.6</v>
      </c>
      <c r="C58" s="472">
        <f t="shared" si="0"/>
        <v>1.2174448</v>
      </c>
      <c r="D58" s="473">
        <v>1.8320238095238099</v>
      </c>
      <c r="E58" s="474">
        <v>0.25</v>
      </c>
      <c r="F58" s="534">
        <v>0.55000000000000004</v>
      </c>
      <c r="G58" s="476">
        <f t="shared" ref="G58:G84" si="15">D58*C58</f>
        <v>2.230387860380953</v>
      </c>
      <c r="H58" s="477">
        <f t="shared" ref="H58:H84" si="16">+E58*C58</f>
        <v>0.3043612</v>
      </c>
      <c r="I58" s="478">
        <f t="shared" ref="I58:I84" si="17">+F58*C58</f>
        <v>0.66959464000000002</v>
      </c>
      <c r="J58" s="474"/>
      <c r="K58" s="535">
        <f t="shared" si="4"/>
        <v>5.0979008180780951</v>
      </c>
      <c r="L58" s="491">
        <f t="shared" si="5"/>
        <v>2.3586500180780958</v>
      </c>
      <c r="M58" s="492">
        <f t="shared" si="6"/>
        <v>7.2284292180780962</v>
      </c>
      <c r="N58" s="482">
        <v>0.39601915022181822</v>
      </c>
      <c r="O58" s="482">
        <f t="shared" si="13"/>
        <v>35.994980038940845</v>
      </c>
      <c r="P58" s="529">
        <f t="shared" si="7"/>
        <v>5.4939199682999131</v>
      </c>
      <c r="Q58" s="530">
        <f t="shared" si="8"/>
        <v>2.7546691682999143</v>
      </c>
      <c r="R58" s="531">
        <f t="shared" si="9"/>
        <v>7.6244483682999142</v>
      </c>
      <c r="S58" s="482"/>
      <c r="T58" s="482"/>
      <c r="U58" s="482"/>
      <c r="V58" s="539">
        <v>0.61959334183765691</v>
      </c>
      <c r="W58" s="482">
        <f t="shared" si="14"/>
        <v>56.323943661971818</v>
      </c>
      <c r="X58" s="532">
        <f t="shared" si="10"/>
        <v>5.717494159915752</v>
      </c>
      <c r="Y58" s="530">
        <f t="shared" si="11"/>
        <v>2.9782433599157527</v>
      </c>
      <c r="Z58" s="533">
        <f t="shared" si="12"/>
        <v>7.8480225599157531</v>
      </c>
      <c r="AA58" s="487">
        <v>762</v>
      </c>
      <c r="AB58" s="488"/>
      <c r="AC58" s="488"/>
      <c r="AD58" s="488"/>
      <c r="AE58" s="488"/>
      <c r="AF58" s="489"/>
      <c r="AG58" s="488"/>
      <c r="AH58" s="489"/>
      <c r="AI58" s="488"/>
      <c r="AJ58" s="489"/>
      <c r="AK58" s="489"/>
    </row>
    <row r="59" spans="1:37" s="395" customFormat="1" ht="15" customHeight="1">
      <c r="A59" s="510">
        <v>21.3</v>
      </c>
      <c r="B59" s="511">
        <v>3</v>
      </c>
      <c r="C59" s="512">
        <f t="shared" si="0"/>
        <v>1.3746960000000001</v>
      </c>
      <c r="D59" s="473">
        <v>1.9184523809523824</v>
      </c>
      <c r="E59" s="474">
        <v>0.25</v>
      </c>
      <c r="F59" s="475">
        <v>0.45</v>
      </c>
      <c r="G59" s="476">
        <f t="shared" si="15"/>
        <v>2.6372888142857165</v>
      </c>
      <c r="H59" s="477">
        <f t="shared" si="16"/>
        <v>0.34367400000000004</v>
      </c>
      <c r="I59" s="478">
        <f t="shared" si="17"/>
        <v>0.61861320000000009</v>
      </c>
      <c r="J59" s="474"/>
      <c r="K59" s="536">
        <f t="shared" si="4"/>
        <v>5.8431044344285734</v>
      </c>
      <c r="L59" s="514">
        <f t="shared" si="5"/>
        <v>2.7500384344285731</v>
      </c>
      <c r="M59" s="515">
        <f t="shared" si="6"/>
        <v>8.1113528344285744</v>
      </c>
      <c r="N59" s="482">
        <v>0.41802021412303036</v>
      </c>
      <c r="O59" s="482">
        <f t="shared" si="13"/>
        <v>37.994701152215342</v>
      </c>
      <c r="P59" s="516">
        <f t="shared" si="7"/>
        <v>6.2611246485516041</v>
      </c>
      <c r="Q59" s="517">
        <f t="shared" si="8"/>
        <v>3.1680586485516034</v>
      </c>
      <c r="R59" s="518">
        <f t="shared" si="9"/>
        <v>8.5293730485516051</v>
      </c>
      <c r="S59" s="537"/>
      <c r="T59" s="537"/>
      <c r="U59" s="537"/>
      <c r="V59" s="539">
        <v>0.61959334183765691</v>
      </c>
      <c r="W59" s="482">
        <f t="shared" si="14"/>
        <v>56.323943661971818</v>
      </c>
      <c r="X59" s="519">
        <f t="shared" si="10"/>
        <v>6.4626977762662303</v>
      </c>
      <c r="Y59" s="517">
        <f t="shared" si="11"/>
        <v>3.36963177626623</v>
      </c>
      <c r="Z59" s="520">
        <f t="shared" si="12"/>
        <v>8.7309461762662313</v>
      </c>
      <c r="AA59" s="487">
        <v>762</v>
      </c>
      <c r="AB59" s="488"/>
      <c r="AC59" s="488"/>
      <c r="AD59" s="488"/>
      <c r="AE59" s="488"/>
      <c r="AF59" s="489"/>
      <c r="AG59" s="488"/>
      <c r="AH59" s="489"/>
      <c r="AI59" s="488"/>
      <c r="AJ59" s="489"/>
      <c r="AK59" s="489"/>
    </row>
    <row r="60" spans="1:37" s="395" customFormat="1" ht="15" customHeight="1">
      <c r="A60" s="510">
        <v>22</v>
      </c>
      <c r="B60" s="511">
        <v>0.8</v>
      </c>
      <c r="C60" s="512">
        <f t="shared" si="0"/>
        <v>0.42467840000000001</v>
      </c>
      <c r="D60" s="473">
        <v>2.4105059523809542</v>
      </c>
      <c r="E60" s="474">
        <v>0.25</v>
      </c>
      <c r="F60" s="475">
        <v>0.45</v>
      </c>
      <c r="G60" s="476">
        <f t="shared" si="15"/>
        <v>1.0236898110476198</v>
      </c>
      <c r="H60" s="477">
        <f t="shared" si="16"/>
        <v>0.1061696</v>
      </c>
      <c r="I60" s="478">
        <f t="shared" si="17"/>
        <v>0.19110528000000002</v>
      </c>
      <c r="J60" s="474"/>
      <c r="K60" s="544">
        <f t="shared" si="4"/>
        <v>1.9576270020647626</v>
      </c>
      <c r="L60" s="491">
        <f t="shared" si="5"/>
        <v>1.0021006020647625</v>
      </c>
      <c r="M60" s="492">
        <f t="shared" si="6"/>
        <v>2.6583463620647629</v>
      </c>
      <c r="N60" s="482">
        <v>0.36151982936264054</v>
      </c>
      <c r="O60" s="482">
        <f t="shared" si="13"/>
        <v>31.813744983912365</v>
      </c>
      <c r="P60" s="516">
        <f t="shared" si="7"/>
        <v>2.3191468314274033</v>
      </c>
      <c r="Q60" s="545">
        <f t="shared" si="8"/>
        <v>1.363620431427403</v>
      </c>
      <c r="R60" s="518">
        <f t="shared" si="9"/>
        <v>3.0198661914274036</v>
      </c>
      <c r="S60" s="537"/>
      <c r="T60" s="537"/>
      <c r="U60" s="537"/>
      <c r="V60" s="542">
        <v>0.61959334183765691</v>
      </c>
      <c r="W60" s="537">
        <f t="shared" si="14"/>
        <v>54.531818181818174</v>
      </c>
      <c r="X60" s="519">
        <f t="shared" si="10"/>
        <v>2.5772203439024195</v>
      </c>
      <c r="Y60" s="517">
        <f t="shared" si="11"/>
        <v>1.6216939439024194</v>
      </c>
      <c r="Z60" s="520">
        <f t="shared" si="12"/>
        <v>3.2779397039024198</v>
      </c>
      <c r="AA60" s="527">
        <v>762</v>
      </c>
      <c r="AB60" s="488"/>
      <c r="AC60" s="488"/>
      <c r="AD60" s="488"/>
      <c r="AE60" s="488"/>
      <c r="AF60" s="489"/>
      <c r="AG60" s="488"/>
      <c r="AH60" s="489"/>
      <c r="AI60" s="488"/>
      <c r="AJ60" s="489"/>
      <c r="AK60" s="489"/>
    </row>
    <row r="61" spans="1:37" s="395" customFormat="1" ht="15" customHeight="1">
      <c r="A61" s="470">
        <v>22</v>
      </c>
      <c r="B61" s="471">
        <v>1</v>
      </c>
      <c r="C61" s="472">
        <f t="shared" si="0"/>
        <v>0.52583999999999997</v>
      </c>
      <c r="D61" s="473">
        <v>2.2619940476190488</v>
      </c>
      <c r="E61" s="474">
        <v>0.25</v>
      </c>
      <c r="F61" s="475">
        <v>0.45</v>
      </c>
      <c r="G61" s="476">
        <f t="shared" si="15"/>
        <v>1.1894469500000004</v>
      </c>
      <c r="H61" s="477">
        <f t="shared" si="16"/>
        <v>0.13145999999999999</v>
      </c>
      <c r="I61" s="478">
        <f t="shared" si="17"/>
        <v>0.236628</v>
      </c>
      <c r="J61" s="474"/>
      <c r="K61" s="544">
        <f t="shared" si="4"/>
        <v>2.3669402735000005</v>
      </c>
      <c r="L61" s="502">
        <f t="shared" si="5"/>
        <v>1.1838002735000004</v>
      </c>
      <c r="M61" s="503">
        <f t="shared" si="6"/>
        <v>3.2345762735000005</v>
      </c>
      <c r="N61" s="482">
        <v>0.36151982936264054</v>
      </c>
      <c r="O61" s="482">
        <f t="shared" si="13"/>
        <v>31.813744983912365</v>
      </c>
      <c r="P61" s="529">
        <f t="shared" si="7"/>
        <v>2.7284601028626412</v>
      </c>
      <c r="Q61" s="530">
        <f t="shared" si="8"/>
        <v>1.5453201028626409</v>
      </c>
      <c r="R61" s="531">
        <f t="shared" si="9"/>
        <v>3.5960961028626413</v>
      </c>
      <c r="S61" s="482"/>
      <c r="T61" s="482"/>
      <c r="U61" s="482"/>
      <c r="V61" s="539">
        <v>0.61959334183765691</v>
      </c>
      <c r="W61" s="482">
        <f t="shared" si="14"/>
        <v>54.531818181818174</v>
      </c>
      <c r="X61" s="532">
        <f t="shared" si="10"/>
        <v>2.9865336153376574</v>
      </c>
      <c r="Y61" s="530">
        <f t="shared" si="11"/>
        <v>1.8033936153376573</v>
      </c>
      <c r="Z61" s="533">
        <f t="shared" si="12"/>
        <v>3.8541696153376575</v>
      </c>
      <c r="AA61" s="509">
        <v>762</v>
      </c>
      <c r="AB61" s="488"/>
      <c r="AC61" s="488"/>
      <c r="AD61" s="488"/>
      <c r="AE61" s="488"/>
      <c r="AF61" s="489"/>
      <c r="AG61" s="488"/>
      <c r="AH61" s="489"/>
      <c r="AI61" s="488"/>
      <c r="AJ61" s="489"/>
      <c r="AK61" s="489"/>
    </row>
    <row r="62" spans="1:37" s="395" customFormat="1" ht="15" customHeight="1">
      <c r="A62" s="470">
        <v>22</v>
      </c>
      <c r="B62" s="471">
        <v>1.2</v>
      </c>
      <c r="C62" s="472">
        <f t="shared" si="0"/>
        <v>0.62499840000000007</v>
      </c>
      <c r="D62" s="473">
        <v>2.0127380952380958</v>
      </c>
      <c r="E62" s="474">
        <v>0.25</v>
      </c>
      <c r="F62" s="475">
        <v>0.45</v>
      </c>
      <c r="G62" s="476">
        <f t="shared" si="15"/>
        <v>1.2579580891428577</v>
      </c>
      <c r="H62" s="477">
        <f t="shared" si="16"/>
        <v>0.15624960000000002</v>
      </c>
      <c r="I62" s="478">
        <f t="shared" si="17"/>
        <v>0.28124928000000005</v>
      </c>
      <c r="J62" s="474"/>
      <c r="K62" s="535">
        <f t="shared" si="4"/>
        <v>2.6995548450742861</v>
      </c>
      <c r="L62" s="491">
        <f t="shared" si="5"/>
        <v>1.2933084450742862</v>
      </c>
      <c r="M62" s="492">
        <f t="shared" si="6"/>
        <v>3.7308022050742871</v>
      </c>
      <c r="N62" s="482">
        <v>0.36151982936264054</v>
      </c>
      <c r="O62" s="482">
        <f t="shared" si="13"/>
        <v>31.813744983912365</v>
      </c>
      <c r="P62" s="529">
        <f t="shared" si="7"/>
        <v>3.0610746744369268</v>
      </c>
      <c r="Q62" s="530">
        <f t="shared" si="8"/>
        <v>1.6548282744369267</v>
      </c>
      <c r="R62" s="531">
        <f t="shared" si="9"/>
        <v>4.0923220344369273</v>
      </c>
      <c r="S62" s="482"/>
      <c r="T62" s="482"/>
      <c r="U62" s="482"/>
      <c r="V62" s="539">
        <v>0.61959334183765691</v>
      </c>
      <c r="W62" s="482">
        <f t="shared" si="14"/>
        <v>54.531818181818174</v>
      </c>
      <c r="X62" s="532">
        <f t="shared" si="10"/>
        <v>3.319148186911943</v>
      </c>
      <c r="Y62" s="530">
        <f t="shared" si="11"/>
        <v>1.9129017869119431</v>
      </c>
      <c r="Z62" s="533">
        <f t="shared" si="12"/>
        <v>4.350395546911944</v>
      </c>
      <c r="AA62" s="487">
        <v>762</v>
      </c>
      <c r="AB62" s="488"/>
      <c r="AC62" s="488"/>
      <c r="AD62" s="488"/>
      <c r="AE62" s="488"/>
      <c r="AF62" s="489"/>
      <c r="AG62" s="488"/>
      <c r="AH62" s="489"/>
      <c r="AI62" s="488"/>
      <c r="AJ62" s="489"/>
      <c r="AK62" s="489"/>
    </row>
    <row r="63" spans="1:37" s="395" customFormat="1" ht="15" customHeight="1">
      <c r="A63" s="470">
        <v>22</v>
      </c>
      <c r="B63" s="471">
        <v>1.5</v>
      </c>
      <c r="C63" s="472">
        <f t="shared" si="0"/>
        <v>0.76998</v>
      </c>
      <c r="D63" s="473">
        <v>2.1824404761904774</v>
      </c>
      <c r="E63" s="474">
        <v>0.25</v>
      </c>
      <c r="F63" s="475">
        <v>0.45</v>
      </c>
      <c r="G63" s="476">
        <f t="shared" si="15"/>
        <v>1.6804355178571437</v>
      </c>
      <c r="H63" s="477">
        <f t="shared" si="16"/>
        <v>0.192495</v>
      </c>
      <c r="I63" s="478">
        <f t="shared" si="17"/>
        <v>0.34649099999999999</v>
      </c>
      <c r="J63" s="474"/>
      <c r="K63" s="535">
        <f t="shared" si="4"/>
        <v>3.4211609280357149</v>
      </c>
      <c r="L63" s="491">
        <f t="shared" si="5"/>
        <v>1.6887059280357151</v>
      </c>
      <c r="M63" s="492">
        <f t="shared" si="6"/>
        <v>4.6916279280357154</v>
      </c>
      <c r="N63" s="482">
        <v>0.36151982936264054</v>
      </c>
      <c r="O63" s="482">
        <f t="shared" si="13"/>
        <v>31.813744983912365</v>
      </c>
      <c r="P63" s="529">
        <f t="shared" si="7"/>
        <v>3.7826807573983556</v>
      </c>
      <c r="Q63" s="530">
        <f t="shared" si="8"/>
        <v>2.0502257573983558</v>
      </c>
      <c r="R63" s="531">
        <f t="shared" si="9"/>
        <v>5.0531477573983556</v>
      </c>
      <c r="S63" s="482"/>
      <c r="T63" s="482"/>
      <c r="U63" s="482"/>
      <c r="V63" s="539">
        <v>0.61959334183765691</v>
      </c>
      <c r="W63" s="482">
        <f t="shared" si="14"/>
        <v>54.531818181818174</v>
      </c>
      <c r="X63" s="532">
        <f t="shared" si="10"/>
        <v>4.0407542698733714</v>
      </c>
      <c r="Y63" s="530">
        <f t="shared" si="11"/>
        <v>2.308299269873372</v>
      </c>
      <c r="Z63" s="533">
        <f t="shared" si="12"/>
        <v>5.3112212698733723</v>
      </c>
      <c r="AA63" s="487">
        <v>762</v>
      </c>
      <c r="AB63" s="488"/>
      <c r="AC63" s="488"/>
      <c r="AD63" s="488"/>
      <c r="AE63" s="488"/>
      <c r="AF63" s="489"/>
      <c r="AG63" s="488"/>
      <c r="AH63" s="489"/>
      <c r="AI63" s="488"/>
      <c r="AJ63" s="489"/>
      <c r="AK63" s="489"/>
    </row>
    <row r="64" spans="1:37" s="395" customFormat="1" ht="15" customHeight="1">
      <c r="A64" s="510">
        <v>22</v>
      </c>
      <c r="B64" s="511">
        <v>2</v>
      </c>
      <c r="C64" s="512">
        <f t="shared" si="0"/>
        <v>1.0016</v>
      </c>
      <c r="D64" s="473">
        <v>1.9184523809523824</v>
      </c>
      <c r="E64" s="474">
        <v>0.25</v>
      </c>
      <c r="F64" s="534">
        <v>0.55000000000000004</v>
      </c>
      <c r="G64" s="476">
        <f t="shared" si="15"/>
        <v>1.9215219047619063</v>
      </c>
      <c r="H64" s="477">
        <f t="shared" si="16"/>
        <v>0.25040000000000001</v>
      </c>
      <c r="I64" s="478">
        <f t="shared" si="17"/>
        <v>0.55088000000000004</v>
      </c>
      <c r="J64" s="474"/>
      <c r="K64" s="536">
        <f t="shared" si="4"/>
        <v>4.2572709904761918</v>
      </c>
      <c r="L64" s="514">
        <f t="shared" si="5"/>
        <v>2.0036709904761913</v>
      </c>
      <c r="M64" s="515">
        <f t="shared" si="6"/>
        <v>6.0100709904761924</v>
      </c>
      <c r="N64" s="482">
        <v>0.37494770873896721</v>
      </c>
      <c r="O64" s="482">
        <f t="shared" si="13"/>
        <v>32.995398369029118</v>
      </c>
      <c r="P64" s="516">
        <f t="shared" si="7"/>
        <v>4.6322186992151586</v>
      </c>
      <c r="Q64" s="517">
        <f t="shared" si="8"/>
        <v>2.3786186992151586</v>
      </c>
      <c r="R64" s="518">
        <f t="shared" si="9"/>
        <v>6.3850186992151592</v>
      </c>
      <c r="S64" s="537"/>
      <c r="T64" s="537"/>
      <c r="U64" s="537"/>
      <c r="V64" s="539">
        <v>0.61959334183765691</v>
      </c>
      <c r="W64" s="482">
        <f t="shared" si="14"/>
        <v>54.531818181818174</v>
      </c>
      <c r="X64" s="519">
        <f t="shared" si="10"/>
        <v>4.8768643323138487</v>
      </c>
      <c r="Y64" s="517">
        <f t="shared" si="11"/>
        <v>2.6232643323138483</v>
      </c>
      <c r="Z64" s="520">
        <f t="shared" si="12"/>
        <v>6.6296643323138493</v>
      </c>
      <c r="AA64" s="521">
        <v>762</v>
      </c>
      <c r="AB64" s="488"/>
      <c r="AC64" s="488"/>
      <c r="AD64" s="488"/>
      <c r="AE64" s="488"/>
      <c r="AF64" s="489"/>
      <c r="AG64" s="488"/>
      <c r="AH64" s="489"/>
      <c r="AI64" s="488"/>
      <c r="AJ64" s="489"/>
      <c r="AK64" s="489"/>
    </row>
    <row r="65" spans="1:37" s="395" customFormat="1" ht="15" customHeight="1">
      <c r="A65" s="510">
        <v>23</v>
      </c>
      <c r="B65" s="511">
        <v>1.5</v>
      </c>
      <c r="C65" s="512">
        <f t="shared" si="0"/>
        <v>0.80754000000000004</v>
      </c>
      <c r="D65" s="473">
        <v>2.3061904761904768</v>
      </c>
      <c r="E65" s="474">
        <v>0.25</v>
      </c>
      <c r="F65" s="475">
        <v>0.45</v>
      </c>
      <c r="G65" s="476">
        <f t="shared" si="15"/>
        <v>1.8623410571428578</v>
      </c>
      <c r="H65" s="477">
        <f t="shared" si="16"/>
        <v>0.20188500000000001</v>
      </c>
      <c r="I65" s="478">
        <f t="shared" si="17"/>
        <v>0.36339300000000002</v>
      </c>
      <c r="J65" s="474"/>
      <c r="K65" s="536">
        <f t="shared" si="4"/>
        <v>3.6609979717142864</v>
      </c>
      <c r="L65" s="491">
        <f t="shared" si="5"/>
        <v>1.8440329717142863</v>
      </c>
      <c r="M65" s="492">
        <f t="shared" si="6"/>
        <v>4.9934389717142871</v>
      </c>
      <c r="N65" s="482">
        <v>0.36151982936264054</v>
      </c>
      <c r="O65" s="482">
        <f t="shared" si="13"/>
        <v>30.430538680264</v>
      </c>
      <c r="P65" s="516">
        <f t="shared" si="7"/>
        <v>4.0225178010769271</v>
      </c>
      <c r="Q65" s="517">
        <f t="shared" si="8"/>
        <v>2.205552801076927</v>
      </c>
      <c r="R65" s="518">
        <f t="shared" si="9"/>
        <v>5.3549588010769273</v>
      </c>
      <c r="S65" s="537"/>
      <c r="T65" s="537"/>
      <c r="U65" s="537"/>
      <c r="V65" s="539">
        <v>0.61959334183765691</v>
      </c>
      <c r="W65" s="482">
        <f t="shared" si="14"/>
        <v>52.160869565217382</v>
      </c>
      <c r="X65" s="519">
        <f t="shared" si="10"/>
        <v>4.2805913135519429</v>
      </c>
      <c r="Y65" s="517">
        <f t="shared" si="11"/>
        <v>2.4636263135519432</v>
      </c>
      <c r="Z65" s="520">
        <f t="shared" si="12"/>
        <v>5.613032313551944</v>
      </c>
      <c r="AA65" s="527">
        <v>762</v>
      </c>
      <c r="AB65" s="488"/>
      <c r="AC65" s="488"/>
      <c r="AD65" s="488"/>
      <c r="AE65" s="488"/>
      <c r="AF65" s="489"/>
      <c r="AG65" s="488"/>
      <c r="AH65" s="489"/>
      <c r="AI65" s="488"/>
      <c r="AJ65" s="489"/>
      <c r="AK65" s="489"/>
    </row>
    <row r="66" spans="1:37" s="395" customFormat="1" ht="15" customHeight="1">
      <c r="A66" s="470">
        <v>25</v>
      </c>
      <c r="B66" s="471">
        <v>0.8</v>
      </c>
      <c r="C66" s="472">
        <f t="shared" si="0"/>
        <v>0.48477439999999999</v>
      </c>
      <c r="D66" s="473">
        <v>2.3309523809523811</v>
      </c>
      <c r="E66" s="474">
        <v>0.25</v>
      </c>
      <c r="F66" s="475">
        <v>0.45</v>
      </c>
      <c r="G66" s="476">
        <f t="shared" si="15"/>
        <v>1.129986041904762</v>
      </c>
      <c r="H66" s="477">
        <f t="shared" si="16"/>
        <v>0.1211936</v>
      </c>
      <c r="I66" s="478">
        <f t="shared" si="17"/>
        <v>0.21814848000000001</v>
      </c>
      <c r="J66" s="474"/>
      <c r="K66" s="535">
        <f t="shared" si="4"/>
        <v>2.2064968505904763</v>
      </c>
      <c r="L66" s="502">
        <f t="shared" si="5"/>
        <v>1.1157544505904764</v>
      </c>
      <c r="M66" s="503">
        <f t="shared" si="6"/>
        <v>3.0063746105904761</v>
      </c>
      <c r="N66" s="482">
        <v>0.37443125183987769</v>
      </c>
      <c r="O66" s="482">
        <f t="shared" si="13"/>
        <v>28.995956142480125</v>
      </c>
      <c r="P66" s="529">
        <f t="shared" si="7"/>
        <v>2.5809281024303541</v>
      </c>
      <c r="Q66" s="530">
        <f t="shared" si="8"/>
        <v>1.4901857024303542</v>
      </c>
      <c r="R66" s="531">
        <f t="shared" si="9"/>
        <v>3.3808058624303539</v>
      </c>
      <c r="S66" s="482"/>
      <c r="T66" s="482"/>
      <c r="U66" s="482"/>
      <c r="V66" s="539">
        <v>0.61959334183765691</v>
      </c>
      <c r="W66" s="482">
        <f t="shared" si="14"/>
        <v>47.987999999999992</v>
      </c>
      <c r="X66" s="532">
        <f t="shared" si="10"/>
        <v>2.8260901924281332</v>
      </c>
      <c r="Y66" s="530">
        <f t="shared" si="11"/>
        <v>1.7353477924281333</v>
      </c>
      <c r="Z66" s="533">
        <f t="shared" si="12"/>
        <v>3.625967952428133</v>
      </c>
      <c r="AA66" s="509">
        <v>762</v>
      </c>
      <c r="AB66" s="488"/>
      <c r="AC66" s="488"/>
      <c r="AD66" s="488"/>
      <c r="AE66" s="488"/>
      <c r="AF66" s="489"/>
      <c r="AG66" s="488"/>
      <c r="AH66" s="489"/>
      <c r="AI66" s="488"/>
      <c r="AJ66" s="489"/>
      <c r="AK66" s="489"/>
    </row>
    <row r="67" spans="1:37" s="395" customFormat="1" ht="15" customHeight="1">
      <c r="A67" s="470">
        <v>25</v>
      </c>
      <c r="B67" s="471">
        <v>1</v>
      </c>
      <c r="C67" s="472">
        <f t="shared" si="0"/>
        <v>0.60095999999999994</v>
      </c>
      <c r="D67" s="473">
        <v>2.0657738095238116</v>
      </c>
      <c r="E67" s="474">
        <v>0.25</v>
      </c>
      <c r="F67" s="475">
        <v>0.45</v>
      </c>
      <c r="G67" s="476">
        <f t="shared" si="15"/>
        <v>1.2414474285714296</v>
      </c>
      <c r="H67" s="477">
        <f t="shared" si="16"/>
        <v>0.15023999999999998</v>
      </c>
      <c r="I67" s="478">
        <f t="shared" si="17"/>
        <v>0.27043200000000001</v>
      </c>
      <c r="J67" s="474"/>
      <c r="K67" s="535">
        <f t="shared" si="4"/>
        <v>2.6189926228571432</v>
      </c>
      <c r="L67" s="491">
        <f t="shared" si="5"/>
        <v>1.2668326228571436</v>
      </c>
      <c r="M67" s="492">
        <f t="shared" si="6"/>
        <v>3.6105766228571432</v>
      </c>
      <c r="N67" s="482">
        <v>0.37443125183987769</v>
      </c>
      <c r="O67" s="482">
        <f t="shared" si="13"/>
        <v>28.995956142480125</v>
      </c>
      <c r="P67" s="529">
        <f t="shared" si="7"/>
        <v>2.993423874697021</v>
      </c>
      <c r="Q67" s="530">
        <f t="shared" si="8"/>
        <v>1.6412638746970214</v>
      </c>
      <c r="R67" s="531">
        <f t="shared" si="9"/>
        <v>3.985007874697021</v>
      </c>
      <c r="S67" s="482"/>
      <c r="T67" s="482"/>
      <c r="U67" s="482"/>
      <c r="V67" s="539">
        <v>0.61959334183765691</v>
      </c>
      <c r="W67" s="482">
        <f t="shared" si="14"/>
        <v>47.987999999999992</v>
      </c>
      <c r="X67" s="532">
        <f t="shared" si="10"/>
        <v>3.2385859646948001</v>
      </c>
      <c r="Y67" s="530">
        <f t="shared" si="11"/>
        <v>1.8864259646948005</v>
      </c>
      <c r="Z67" s="533">
        <f t="shared" si="12"/>
        <v>4.2301699646948006</v>
      </c>
      <c r="AA67" s="487">
        <v>762</v>
      </c>
      <c r="AB67" s="488"/>
      <c r="AC67" s="488"/>
      <c r="AD67" s="488"/>
      <c r="AE67" s="488"/>
      <c r="AF67" s="489"/>
      <c r="AG67" s="488"/>
      <c r="AH67" s="489"/>
      <c r="AI67" s="488"/>
      <c r="AJ67" s="489"/>
      <c r="AK67" s="489"/>
    </row>
    <row r="68" spans="1:37" s="395" customFormat="1" ht="15" customHeight="1">
      <c r="A68" s="470">
        <v>25</v>
      </c>
      <c r="B68" s="471">
        <v>1.2</v>
      </c>
      <c r="C68" s="472">
        <f t="shared" si="0"/>
        <v>0.71514239999999996</v>
      </c>
      <c r="D68" s="473">
        <v>1.9773809523809538</v>
      </c>
      <c r="E68" s="474">
        <v>0.25</v>
      </c>
      <c r="F68" s="475">
        <v>0.45</v>
      </c>
      <c r="G68" s="476">
        <f t="shared" si="15"/>
        <v>1.414108960000001</v>
      </c>
      <c r="H68" s="477">
        <f t="shared" si="16"/>
        <v>0.17878559999999999</v>
      </c>
      <c r="I68" s="478">
        <f t="shared" si="17"/>
        <v>0.32181408</v>
      </c>
      <c r="J68" s="474"/>
      <c r="K68" s="535">
        <f t="shared" si="4"/>
        <v>3.0704553808000008</v>
      </c>
      <c r="L68" s="491">
        <f t="shared" si="5"/>
        <v>1.4613849808000008</v>
      </c>
      <c r="M68" s="492">
        <f t="shared" si="6"/>
        <v>4.2504403408000009</v>
      </c>
      <c r="N68" s="482">
        <v>0.37443125183987769</v>
      </c>
      <c r="O68" s="482">
        <f t="shared" si="13"/>
        <v>28.995956142480125</v>
      </c>
      <c r="P68" s="529">
        <f t="shared" si="7"/>
        <v>3.4448866326398786</v>
      </c>
      <c r="Q68" s="530">
        <f t="shared" si="8"/>
        <v>1.8358162326398784</v>
      </c>
      <c r="R68" s="531">
        <f t="shared" si="9"/>
        <v>4.6248715926398782</v>
      </c>
      <c r="S68" s="482"/>
      <c r="T68" s="482"/>
      <c r="U68" s="482"/>
      <c r="V68" s="539">
        <v>0.61959334183765691</v>
      </c>
      <c r="W68" s="482">
        <f t="shared" si="14"/>
        <v>47.987999999999992</v>
      </c>
      <c r="X68" s="532">
        <f t="shared" si="10"/>
        <v>3.6900487226376577</v>
      </c>
      <c r="Y68" s="530">
        <f t="shared" si="11"/>
        <v>2.0809783226376579</v>
      </c>
      <c r="Z68" s="533">
        <f t="shared" si="12"/>
        <v>4.8700336826376578</v>
      </c>
      <c r="AA68" s="487">
        <v>762</v>
      </c>
      <c r="AB68" s="488"/>
      <c r="AC68" s="488"/>
      <c r="AD68" s="488"/>
      <c r="AE68" s="488"/>
      <c r="AF68" s="489"/>
      <c r="AG68" s="488"/>
      <c r="AH68" s="489"/>
      <c r="AI68" s="488"/>
      <c r="AJ68" s="489"/>
      <c r="AK68" s="489"/>
    </row>
    <row r="69" spans="1:37" s="395" customFormat="1" ht="15" customHeight="1">
      <c r="A69" s="470">
        <v>25</v>
      </c>
      <c r="B69" s="471">
        <v>1.5</v>
      </c>
      <c r="C69" s="472">
        <f t="shared" si="0"/>
        <v>0.88266</v>
      </c>
      <c r="D69" s="473">
        <v>1.8624702380952411</v>
      </c>
      <c r="E69" s="474">
        <v>0.25</v>
      </c>
      <c r="F69" s="475">
        <v>0.45</v>
      </c>
      <c r="G69" s="476">
        <f t="shared" si="15"/>
        <v>1.6439279803571456</v>
      </c>
      <c r="H69" s="477">
        <f t="shared" si="16"/>
        <v>0.220665</v>
      </c>
      <c r="I69" s="478">
        <f t="shared" si="17"/>
        <v>0.39719700000000002</v>
      </c>
      <c r="J69" s="474"/>
      <c r="K69" s="535">
        <f t="shared" si="4"/>
        <v>3.7156484256607158</v>
      </c>
      <c r="L69" s="491">
        <f t="shared" si="5"/>
        <v>1.729663425660716</v>
      </c>
      <c r="M69" s="492">
        <f t="shared" si="6"/>
        <v>5.1720374256607169</v>
      </c>
      <c r="N69" s="482">
        <v>0.37443125183987769</v>
      </c>
      <c r="O69" s="482">
        <f t="shared" si="13"/>
        <v>28.995956142480125</v>
      </c>
      <c r="P69" s="529">
        <f t="shared" si="7"/>
        <v>4.0900796775005936</v>
      </c>
      <c r="Q69" s="530">
        <f t="shared" si="8"/>
        <v>2.1040946775005938</v>
      </c>
      <c r="R69" s="531">
        <f t="shared" si="9"/>
        <v>5.5464686775005942</v>
      </c>
      <c r="S69" s="482"/>
      <c r="T69" s="482"/>
      <c r="U69" s="482"/>
      <c r="V69" s="539">
        <v>0.61959334183765691</v>
      </c>
      <c r="W69" s="482">
        <f t="shared" si="14"/>
        <v>47.987999999999992</v>
      </c>
      <c r="X69" s="532">
        <f t="shared" si="10"/>
        <v>4.3352417674983723</v>
      </c>
      <c r="Y69" s="530">
        <f t="shared" si="11"/>
        <v>2.3492567674983729</v>
      </c>
      <c r="Z69" s="533">
        <f t="shared" si="12"/>
        <v>5.7916307674983738</v>
      </c>
      <c r="AA69" s="487">
        <v>762</v>
      </c>
      <c r="AB69" s="488"/>
      <c r="AC69" s="488"/>
      <c r="AD69" s="488"/>
      <c r="AE69" s="488"/>
      <c r="AF69" s="489"/>
      <c r="AG69" s="488"/>
      <c r="AH69" s="489"/>
      <c r="AI69" s="488"/>
      <c r="AJ69" s="489"/>
      <c r="AK69" s="489"/>
    </row>
    <row r="70" spans="1:37" s="395" customFormat="1" ht="15" customHeight="1">
      <c r="A70" s="470">
        <v>25</v>
      </c>
      <c r="B70" s="471">
        <v>2</v>
      </c>
      <c r="C70" s="472">
        <f t="shared" si="0"/>
        <v>1.15184</v>
      </c>
      <c r="D70" s="473">
        <v>1.7082738095238119</v>
      </c>
      <c r="E70" s="474">
        <v>0.25</v>
      </c>
      <c r="F70" s="534">
        <v>0.55000000000000004</v>
      </c>
      <c r="G70" s="476">
        <f t="shared" si="15"/>
        <v>1.9676581047619075</v>
      </c>
      <c r="H70" s="477">
        <f t="shared" si="16"/>
        <v>0.28795999999999999</v>
      </c>
      <c r="I70" s="478">
        <f t="shared" si="17"/>
        <v>0.63351200000000008</v>
      </c>
      <c r="J70" s="474"/>
      <c r="K70" s="535">
        <f t="shared" si="4"/>
        <v>4.7191344164761926</v>
      </c>
      <c r="L70" s="491">
        <f t="shared" si="5"/>
        <v>2.1274944164761926</v>
      </c>
      <c r="M70" s="492">
        <f t="shared" si="6"/>
        <v>6.7348544164761925</v>
      </c>
      <c r="N70" s="482">
        <v>0.41316551927158918</v>
      </c>
      <c r="O70" s="482">
        <f t="shared" si="13"/>
        <v>31.995537812391866</v>
      </c>
      <c r="P70" s="529">
        <f t="shared" si="7"/>
        <v>5.1322999357477821</v>
      </c>
      <c r="Q70" s="530">
        <f t="shared" si="8"/>
        <v>2.5406599357477817</v>
      </c>
      <c r="R70" s="531">
        <f t="shared" si="9"/>
        <v>7.148019935747782</v>
      </c>
      <c r="S70" s="482"/>
      <c r="T70" s="482"/>
      <c r="U70" s="482"/>
      <c r="V70" s="539">
        <v>0.61959334183765691</v>
      </c>
      <c r="W70" s="482">
        <f t="shared" si="14"/>
        <v>47.987999999999992</v>
      </c>
      <c r="X70" s="532">
        <f t="shared" si="10"/>
        <v>5.3387277583138495</v>
      </c>
      <c r="Y70" s="530">
        <f t="shared" si="11"/>
        <v>2.7470877583138495</v>
      </c>
      <c r="Z70" s="533">
        <f t="shared" si="12"/>
        <v>7.3544477583138494</v>
      </c>
      <c r="AA70" s="487">
        <v>762</v>
      </c>
      <c r="AB70" s="488"/>
      <c r="AC70" s="488"/>
      <c r="AD70" s="488"/>
      <c r="AE70" s="488"/>
      <c r="AF70" s="489"/>
      <c r="AG70" s="488"/>
      <c r="AH70" s="489"/>
      <c r="AI70" s="488"/>
      <c r="AJ70" s="489"/>
      <c r="AK70" s="489"/>
    </row>
    <row r="71" spans="1:37" s="395" customFormat="1" ht="15" customHeight="1">
      <c r="A71" s="470">
        <v>25</v>
      </c>
      <c r="B71" s="471">
        <v>2.5</v>
      </c>
      <c r="C71" s="472">
        <f t="shared" si="0"/>
        <v>1.4085000000000001</v>
      </c>
      <c r="D71" s="473">
        <v>1.7809523809523817</v>
      </c>
      <c r="E71" s="474">
        <v>0.25</v>
      </c>
      <c r="F71" s="534">
        <v>0.55000000000000004</v>
      </c>
      <c r="G71" s="476">
        <f t="shared" si="15"/>
        <v>2.50847142857143</v>
      </c>
      <c r="H71" s="477">
        <f t="shared" si="16"/>
        <v>0.35212500000000002</v>
      </c>
      <c r="I71" s="478">
        <f t="shared" si="17"/>
        <v>0.77467500000000011</v>
      </c>
      <c r="J71" s="474"/>
      <c r="K71" s="535">
        <f t="shared" si="4"/>
        <v>5.845409142857144</v>
      </c>
      <c r="L71" s="491">
        <f t="shared" si="5"/>
        <v>2.6762841428571438</v>
      </c>
      <c r="M71" s="492">
        <f t="shared" si="6"/>
        <v>8.3102841428571441</v>
      </c>
      <c r="N71" s="482">
        <v>0.43898836422606352</v>
      </c>
      <c r="O71" s="482">
        <f t="shared" si="13"/>
        <v>33.995258925666356</v>
      </c>
      <c r="P71" s="529">
        <f t="shared" si="7"/>
        <v>6.2843975070832077</v>
      </c>
      <c r="Q71" s="530">
        <f t="shared" si="8"/>
        <v>3.1152725070832075</v>
      </c>
      <c r="R71" s="531">
        <f t="shared" si="9"/>
        <v>8.7492725070832069</v>
      </c>
      <c r="S71" s="482"/>
      <c r="T71" s="482"/>
      <c r="U71" s="482"/>
      <c r="V71" s="539">
        <v>0.61959334183765691</v>
      </c>
      <c r="W71" s="482">
        <f t="shared" si="14"/>
        <v>47.987999999999992</v>
      </c>
      <c r="X71" s="532">
        <f t="shared" si="10"/>
        <v>6.4650024846948009</v>
      </c>
      <c r="Y71" s="530">
        <f t="shared" si="11"/>
        <v>3.2958774846948007</v>
      </c>
      <c r="Z71" s="533">
        <f t="shared" si="12"/>
        <v>8.929877484694801</v>
      </c>
      <c r="AA71" s="487">
        <v>546</v>
      </c>
      <c r="AB71" s="488"/>
      <c r="AC71" s="488"/>
      <c r="AD71" s="488"/>
      <c r="AE71" s="488"/>
      <c r="AF71" s="489"/>
      <c r="AG71" s="488"/>
      <c r="AH71" s="489"/>
      <c r="AI71" s="488"/>
      <c r="AJ71" s="489"/>
      <c r="AK71" s="489"/>
    </row>
    <row r="72" spans="1:37" s="395" customFormat="1" ht="15" customHeight="1">
      <c r="A72" s="510">
        <v>25</v>
      </c>
      <c r="B72" s="511">
        <v>3</v>
      </c>
      <c r="C72" s="512">
        <f t="shared" si="0"/>
        <v>1.6526399999999999</v>
      </c>
      <c r="D72" s="473">
        <v>1.8300595238095234</v>
      </c>
      <c r="E72" s="474">
        <v>0.25</v>
      </c>
      <c r="F72" s="475">
        <v>0.45</v>
      </c>
      <c r="G72" s="476">
        <f t="shared" si="15"/>
        <v>3.0244295714285707</v>
      </c>
      <c r="H72" s="477">
        <f t="shared" si="16"/>
        <v>0.41315999999999997</v>
      </c>
      <c r="I72" s="478">
        <f t="shared" si="17"/>
        <v>0.74368800000000002</v>
      </c>
      <c r="J72" s="474"/>
      <c r="K72" s="536">
        <f t="shared" si="4"/>
        <v>6.9178575871428567</v>
      </c>
      <c r="L72" s="514">
        <f t="shared" si="5"/>
        <v>3.1994175871428565</v>
      </c>
      <c r="M72" s="515">
        <f t="shared" si="6"/>
        <v>9.6447135871428564</v>
      </c>
      <c r="N72" s="482">
        <v>0.49063405413501215</v>
      </c>
      <c r="O72" s="482">
        <f t="shared" si="13"/>
        <v>37.994701152215342</v>
      </c>
      <c r="P72" s="516">
        <f t="shared" si="7"/>
        <v>7.4084916412778687</v>
      </c>
      <c r="Q72" s="517">
        <f t="shared" si="8"/>
        <v>3.6900516412778686</v>
      </c>
      <c r="R72" s="518">
        <f t="shared" si="9"/>
        <v>10.135347641277869</v>
      </c>
      <c r="S72" s="537"/>
      <c r="T72" s="537"/>
      <c r="U72" s="537"/>
      <c r="V72" s="539">
        <v>0.68843704648628545</v>
      </c>
      <c r="W72" s="482">
        <f t="shared" si="14"/>
        <v>53.32</v>
      </c>
      <c r="X72" s="519">
        <f t="shared" si="10"/>
        <v>7.6062946336291422</v>
      </c>
      <c r="Y72" s="517">
        <f t="shared" si="11"/>
        <v>3.887854633629142</v>
      </c>
      <c r="Z72" s="520">
        <f t="shared" si="12"/>
        <v>10.333150633629142</v>
      </c>
      <c r="AA72" s="521">
        <v>546</v>
      </c>
      <c r="AB72" s="488"/>
      <c r="AC72" s="488"/>
      <c r="AD72" s="488"/>
      <c r="AE72" s="488"/>
      <c r="AF72" s="489"/>
      <c r="AG72" s="488"/>
      <c r="AH72" s="489"/>
      <c r="AI72" s="488"/>
      <c r="AJ72" s="489"/>
      <c r="AK72" s="489"/>
    </row>
    <row r="73" spans="1:37" s="395" customFormat="1" ht="15" customHeight="1">
      <c r="A73" s="470">
        <v>25.4</v>
      </c>
      <c r="B73" s="471">
        <v>1</v>
      </c>
      <c r="C73" s="472">
        <f t="shared" si="0"/>
        <v>0.61097599999999996</v>
      </c>
      <c r="D73" s="473">
        <v>1.9685416666666664</v>
      </c>
      <c r="E73" s="474">
        <v>0.25</v>
      </c>
      <c r="F73" s="475">
        <v>0.45</v>
      </c>
      <c r="G73" s="476">
        <f t="shared" si="15"/>
        <v>1.2027317133333331</v>
      </c>
      <c r="H73" s="477">
        <f t="shared" si="16"/>
        <v>0.15274399999999999</v>
      </c>
      <c r="I73" s="478">
        <f t="shared" si="17"/>
        <v>0.27493919999999999</v>
      </c>
      <c r="J73" s="474"/>
      <c r="K73" s="535">
        <f t="shared" si="4"/>
        <v>2.6192757507333329</v>
      </c>
      <c r="L73" s="491">
        <f t="shared" si="5"/>
        <v>1.2445797507333332</v>
      </c>
      <c r="M73" s="492">
        <f t="shared" si="6"/>
        <v>3.6273861507333329</v>
      </c>
      <c r="N73" s="482">
        <v>0.38042215186931577</v>
      </c>
      <c r="O73" s="482">
        <f t="shared" si="13"/>
        <v>28.995956142480132</v>
      </c>
      <c r="P73" s="529">
        <f t="shared" si="7"/>
        <v>2.9996979026026485</v>
      </c>
      <c r="Q73" s="530">
        <f t="shared" si="8"/>
        <v>1.625001902602649</v>
      </c>
      <c r="R73" s="531">
        <f t="shared" si="9"/>
        <v>4.0078083026026485</v>
      </c>
      <c r="S73" s="482"/>
      <c r="T73" s="482"/>
      <c r="U73" s="482"/>
      <c r="V73" s="539">
        <v>0.61959334183765691</v>
      </c>
      <c r="W73" s="482">
        <f t="shared" si="14"/>
        <v>47.232283464566926</v>
      </c>
      <c r="X73" s="532">
        <f t="shared" si="10"/>
        <v>3.2388690925709898</v>
      </c>
      <c r="Y73" s="530">
        <f t="shared" si="11"/>
        <v>1.8641730925709901</v>
      </c>
      <c r="Z73" s="533">
        <f t="shared" si="12"/>
        <v>4.2469794925709898</v>
      </c>
      <c r="AA73" s="509">
        <v>762</v>
      </c>
      <c r="AB73" s="488"/>
      <c r="AC73" s="488"/>
      <c r="AD73" s="488"/>
      <c r="AE73" s="488"/>
      <c r="AF73" s="489"/>
      <c r="AG73" s="488"/>
      <c r="AH73" s="489"/>
      <c r="AI73" s="488"/>
      <c r="AJ73" s="489"/>
      <c r="AK73" s="489"/>
    </row>
    <row r="74" spans="1:37" s="395" customFormat="1" ht="15" customHeight="1">
      <c r="A74" s="470">
        <v>25.4</v>
      </c>
      <c r="B74" s="471">
        <v>1.2</v>
      </c>
      <c r="C74" s="472">
        <f t="shared" si="0"/>
        <v>0.72716159999999996</v>
      </c>
      <c r="D74" s="473">
        <v>2.005654761904764</v>
      </c>
      <c r="E74" s="474">
        <v>0.25</v>
      </c>
      <c r="F74" s="475">
        <v>0.45</v>
      </c>
      <c r="G74" s="476">
        <f t="shared" si="15"/>
        <v>1.4584351257142871</v>
      </c>
      <c r="H74" s="477">
        <f t="shared" si="16"/>
        <v>0.18179039999999999</v>
      </c>
      <c r="I74" s="478">
        <f t="shared" si="17"/>
        <v>0.32722271999999997</v>
      </c>
      <c r="J74" s="474"/>
      <c r="K74" s="535">
        <f t="shared" si="4"/>
        <v>3.1370682017714295</v>
      </c>
      <c r="L74" s="491">
        <f t="shared" si="5"/>
        <v>1.5009546017714295</v>
      </c>
      <c r="M74" s="492">
        <f t="shared" si="6"/>
        <v>4.336884841771429</v>
      </c>
      <c r="N74" s="482">
        <v>0.38042215186931577</v>
      </c>
      <c r="O74" s="482">
        <f t="shared" si="13"/>
        <v>28.995956142480132</v>
      </c>
      <c r="P74" s="529">
        <f t="shared" si="7"/>
        <v>3.5174903536407451</v>
      </c>
      <c r="Q74" s="530">
        <f t="shared" si="8"/>
        <v>1.8813767536407453</v>
      </c>
      <c r="R74" s="531">
        <f t="shared" si="9"/>
        <v>4.7173069936407446</v>
      </c>
      <c r="S74" s="482"/>
      <c r="T74" s="482"/>
      <c r="U74" s="482"/>
      <c r="V74" s="539">
        <v>0.61959334183765691</v>
      </c>
      <c r="W74" s="482">
        <f t="shared" si="14"/>
        <v>47.232283464566926</v>
      </c>
      <c r="X74" s="532">
        <f t="shared" si="10"/>
        <v>3.7566615436090864</v>
      </c>
      <c r="Y74" s="530">
        <f t="shared" si="11"/>
        <v>2.1205479436090862</v>
      </c>
      <c r="Z74" s="533">
        <f t="shared" si="12"/>
        <v>4.9564781836090859</v>
      </c>
      <c r="AA74" s="487">
        <v>762</v>
      </c>
      <c r="AB74" s="488"/>
      <c r="AC74" s="488"/>
      <c r="AD74" s="488"/>
      <c r="AE74" s="488"/>
      <c r="AF74" s="489"/>
      <c r="AG74" s="488"/>
      <c r="AH74" s="489"/>
      <c r="AI74" s="488"/>
      <c r="AJ74" s="489"/>
      <c r="AK74" s="489"/>
    </row>
    <row r="75" spans="1:37" s="395" customFormat="1" ht="15" customHeight="1">
      <c r="A75" s="470">
        <v>25.4</v>
      </c>
      <c r="B75" s="471">
        <v>1.5</v>
      </c>
      <c r="C75" s="472">
        <f t="shared" si="0"/>
        <v>0.89768399999999982</v>
      </c>
      <c r="D75" s="473">
        <v>2.049851190476192</v>
      </c>
      <c r="E75" s="474">
        <v>0.25</v>
      </c>
      <c r="F75" s="475">
        <v>0.45</v>
      </c>
      <c r="G75" s="476">
        <f t="shared" si="15"/>
        <v>1.8401186160714296</v>
      </c>
      <c r="H75" s="477">
        <f t="shared" si="16"/>
        <v>0.22442099999999995</v>
      </c>
      <c r="I75" s="478">
        <f t="shared" si="17"/>
        <v>0.40395779999999992</v>
      </c>
      <c r="J75" s="474"/>
      <c r="K75" s="535">
        <f t="shared" si="4"/>
        <v>3.901685989732143</v>
      </c>
      <c r="L75" s="491">
        <f t="shared" si="5"/>
        <v>1.8818969897321434</v>
      </c>
      <c r="M75" s="492">
        <f t="shared" si="6"/>
        <v>5.3828645897321428</v>
      </c>
      <c r="N75" s="482">
        <v>0.38042215186931577</v>
      </c>
      <c r="O75" s="482">
        <f t="shared" si="13"/>
        <v>28.995956142480132</v>
      </c>
      <c r="P75" s="529">
        <f t="shared" si="7"/>
        <v>4.2821081416014586</v>
      </c>
      <c r="Q75" s="530">
        <f t="shared" si="8"/>
        <v>2.2623191416014592</v>
      </c>
      <c r="R75" s="531">
        <f t="shared" si="9"/>
        <v>5.7632867416014584</v>
      </c>
      <c r="S75" s="482"/>
      <c r="T75" s="482"/>
      <c r="U75" s="482"/>
      <c r="V75" s="539">
        <v>0.61959334183765691</v>
      </c>
      <c r="W75" s="482">
        <f t="shared" si="14"/>
        <v>47.232283464566926</v>
      </c>
      <c r="X75" s="532">
        <f t="shared" si="10"/>
        <v>4.5212793315697999</v>
      </c>
      <c r="Y75" s="530">
        <f t="shared" si="11"/>
        <v>2.5014903315698005</v>
      </c>
      <c r="Z75" s="533">
        <f t="shared" si="12"/>
        <v>6.0024579315697997</v>
      </c>
      <c r="AA75" s="487">
        <v>762</v>
      </c>
      <c r="AB75" s="488"/>
      <c r="AC75" s="488"/>
      <c r="AD75" s="488"/>
      <c r="AE75" s="488"/>
      <c r="AF75" s="489"/>
      <c r="AG75" s="488"/>
      <c r="AH75" s="489"/>
      <c r="AI75" s="488"/>
      <c r="AJ75" s="489"/>
      <c r="AK75" s="489"/>
    </row>
    <row r="76" spans="1:37" s="395" customFormat="1" ht="15" customHeight="1">
      <c r="A76" s="470">
        <v>25.4</v>
      </c>
      <c r="B76" s="471">
        <v>1.65</v>
      </c>
      <c r="C76" s="472">
        <f t="shared" si="0"/>
        <v>0.98125499999999999</v>
      </c>
      <c r="D76" s="473">
        <v>1.9331845238095251</v>
      </c>
      <c r="E76" s="474">
        <v>0.25</v>
      </c>
      <c r="F76" s="475">
        <v>0.45</v>
      </c>
      <c r="G76" s="476">
        <f t="shared" si="15"/>
        <v>1.8969469799107155</v>
      </c>
      <c r="H76" s="477">
        <f t="shared" si="16"/>
        <v>0.24531375</v>
      </c>
      <c r="I76" s="478">
        <f t="shared" si="17"/>
        <v>0.44156475000000001</v>
      </c>
      <c r="J76" s="474"/>
      <c r="K76" s="535">
        <f t="shared" si="4"/>
        <v>4.181348045334822</v>
      </c>
      <c r="L76" s="491">
        <f t="shared" si="5"/>
        <v>1.9735242953348222</v>
      </c>
      <c r="M76" s="492">
        <f t="shared" si="6"/>
        <v>5.8004187953348225</v>
      </c>
      <c r="N76" s="482">
        <v>0.38042215186931577</v>
      </c>
      <c r="O76" s="482">
        <f t="shared" si="13"/>
        <v>28.995956142480132</v>
      </c>
      <c r="P76" s="529">
        <f t="shared" si="7"/>
        <v>4.5617701972041376</v>
      </c>
      <c r="Q76" s="530">
        <f t="shared" si="8"/>
        <v>2.3539464472041378</v>
      </c>
      <c r="R76" s="531">
        <f t="shared" si="9"/>
        <v>6.1808409472041381</v>
      </c>
      <c r="S76" s="482"/>
      <c r="T76" s="482"/>
      <c r="U76" s="482"/>
      <c r="V76" s="539">
        <v>0.61959334183765691</v>
      </c>
      <c r="W76" s="482">
        <f t="shared" si="14"/>
        <v>47.232283464566926</v>
      </c>
      <c r="X76" s="532">
        <f t="shared" si="10"/>
        <v>4.8009413871724789</v>
      </c>
      <c r="Y76" s="530">
        <f t="shared" si="11"/>
        <v>2.5931176371724791</v>
      </c>
      <c r="Z76" s="533">
        <f t="shared" si="12"/>
        <v>6.4200121371724794</v>
      </c>
      <c r="AA76" s="487">
        <v>762</v>
      </c>
      <c r="AB76" s="488"/>
      <c r="AC76" s="488"/>
      <c r="AD76" s="488"/>
      <c r="AE76" s="488"/>
      <c r="AF76" s="489"/>
      <c r="AG76" s="488"/>
      <c r="AH76" s="489"/>
      <c r="AI76" s="488"/>
      <c r="AJ76" s="489"/>
      <c r="AK76" s="489"/>
    </row>
    <row r="77" spans="1:37" s="395" customFormat="1" ht="15" customHeight="1">
      <c r="A77" s="470">
        <v>25.4</v>
      </c>
      <c r="B77" s="471">
        <v>2</v>
      </c>
      <c r="C77" s="472">
        <f t="shared" si="0"/>
        <v>1.171872</v>
      </c>
      <c r="D77" s="473">
        <v>1.7082738095238119</v>
      </c>
      <c r="E77" s="474">
        <v>0.25</v>
      </c>
      <c r="F77" s="534">
        <v>0.55000000000000004</v>
      </c>
      <c r="G77" s="476">
        <f t="shared" si="15"/>
        <v>2.0018782457142885</v>
      </c>
      <c r="H77" s="477">
        <f t="shared" si="16"/>
        <v>0.29296800000000001</v>
      </c>
      <c r="I77" s="478">
        <f t="shared" si="17"/>
        <v>0.64452960000000004</v>
      </c>
      <c r="J77" s="474"/>
      <c r="K77" s="535">
        <f t="shared" si="4"/>
        <v>4.8012063193714312</v>
      </c>
      <c r="L77" s="491">
        <f t="shared" si="5"/>
        <v>2.164494319371431</v>
      </c>
      <c r="M77" s="492">
        <f t="shared" si="6"/>
        <v>6.8519823193714311</v>
      </c>
      <c r="N77" s="482">
        <v>0.41977616757993458</v>
      </c>
      <c r="O77" s="482">
        <f t="shared" si="13"/>
        <v>31.995537812391866</v>
      </c>
      <c r="P77" s="529">
        <f t="shared" si="7"/>
        <v>5.2209824869513657</v>
      </c>
      <c r="Q77" s="530">
        <f t="shared" si="8"/>
        <v>2.5842704869513655</v>
      </c>
      <c r="R77" s="531">
        <f t="shared" si="9"/>
        <v>7.2717584869513656</v>
      </c>
      <c r="S77" s="482"/>
      <c r="T77" s="482"/>
      <c r="U77" s="482"/>
      <c r="V77" s="539">
        <v>0.61959334183765691</v>
      </c>
      <c r="W77" s="482">
        <f t="shared" si="14"/>
        <v>47.232283464566926</v>
      </c>
      <c r="X77" s="532">
        <f t="shared" si="10"/>
        <v>5.4207996612090881</v>
      </c>
      <c r="Y77" s="530">
        <f t="shared" si="11"/>
        <v>2.7840876612090879</v>
      </c>
      <c r="Z77" s="533">
        <f t="shared" si="12"/>
        <v>7.471575661209088</v>
      </c>
      <c r="AA77" s="487">
        <v>762</v>
      </c>
      <c r="AB77" s="488"/>
      <c r="AC77" s="488"/>
      <c r="AD77" s="488"/>
      <c r="AE77" s="488"/>
      <c r="AF77" s="489"/>
      <c r="AG77" s="488"/>
      <c r="AH77" s="489"/>
      <c r="AI77" s="488"/>
      <c r="AJ77" s="489"/>
      <c r="AK77" s="489"/>
    </row>
    <row r="78" spans="1:37" s="395" customFormat="1" ht="15" customHeight="1">
      <c r="A78" s="470">
        <v>25.4</v>
      </c>
      <c r="B78" s="471">
        <v>2.11</v>
      </c>
      <c r="C78" s="472">
        <f t="shared" si="0"/>
        <v>1.2305131759999999</v>
      </c>
      <c r="D78" s="473">
        <v>1.7082738095238119</v>
      </c>
      <c r="E78" s="474">
        <v>0.25</v>
      </c>
      <c r="F78" s="534">
        <v>0.55000000000000004</v>
      </c>
      <c r="G78" s="476">
        <f t="shared" si="15"/>
        <v>2.1020534308347645</v>
      </c>
      <c r="H78" s="477">
        <f t="shared" si="16"/>
        <v>0.30762829399999997</v>
      </c>
      <c r="I78" s="478">
        <f t="shared" si="17"/>
        <v>0.67678224679999999</v>
      </c>
      <c r="J78" s="474"/>
      <c r="K78" s="535">
        <f t="shared" si="4"/>
        <v>5.0414615561093772</v>
      </c>
      <c r="L78" s="491">
        <f t="shared" si="5"/>
        <v>2.2728069101093777</v>
      </c>
      <c r="M78" s="492">
        <f t="shared" si="6"/>
        <v>7.1948596141093777</v>
      </c>
      <c r="N78" s="482">
        <v>0.41977616757993458</v>
      </c>
      <c r="O78" s="482">
        <f t="shared" si="13"/>
        <v>31.995537812391866</v>
      </c>
      <c r="P78" s="529">
        <f t="shared" si="7"/>
        <v>5.4612377236893117</v>
      </c>
      <c r="Q78" s="530">
        <f t="shared" si="8"/>
        <v>2.6925830776893123</v>
      </c>
      <c r="R78" s="531">
        <f t="shared" si="9"/>
        <v>7.6146357816893122</v>
      </c>
      <c r="S78" s="482"/>
      <c r="T78" s="482"/>
      <c r="U78" s="482"/>
      <c r="V78" s="539">
        <v>0.61959334183765691</v>
      </c>
      <c r="W78" s="482">
        <f t="shared" si="14"/>
        <v>47.232283464566926</v>
      </c>
      <c r="X78" s="532">
        <f t="shared" si="10"/>
        <v>5.6610548979470341</v>
      </c>
      <c r="Y78" s="530">
        <f t="shared" si="11"/>
        <v>2.8924002519470347</v>
      </c>
      <c r="Z78" s="533">
        <f t="shared" si="12"/>
        <v>7.8144529559470346</v>
      </c>
      <c r="AA78" s="487">
        <v>762</v>
      </c>
      <c r="AB78" s="488"/>
      <c r="AC78" s="488"/>
      <c r="AD78" s="488"/>
      <c r="AE78" s="488"/>
      <c r="AF78" s="489"/>
      <c r="AG78" s="488"/>
      <c r="AH78" s="489"/>
      <c r="AI78" s="488"/>
      <c r="AJ78" s="489"/>
      <c r="AK78" s="489"/>
    </row>
    <row r="79" spans="1:37" s="395" customFormat="1" ht="15" customHeight="1">
      <c r="A79" s="470">
        <v>25.4</v>
      </c>
      <c r="B79" s="471">
        <v>2.5</v>
      </c>
      <c r="C79" s="472">
        <f t="shared" ref="C79:C142" si="18">(A79-B79)*B79*0.02504</f>
        <v>1.43354</v>
      </c>
      <c r="D79" s="473">
        <v>1.7809523809523808</v>
      </c>
      <c r="E79" s="474">
        <v>0.25</v>
      </c>
      <c r="F79" s="534">
        <v>0.55000000000000004</v>
      </c>
      <c r="G79" s="476">
        <f t="shared" si="15"/>
        <v>2.5530664761904762</v>
      </c>
      <c r="H79" s="477">
        <f t="shared" si="16"/>
        <v>0.35838500000000001</v>
      </c>
      <c r="I79" s="478">
        <f t="shared" si="17"/>
        <v>0.78844700000000012</v>
      </c>
      <c r="J79" s="474"/>
      <c r="K79" s="535">
        <f t="shared" ref="K79:K142" si="19">(((G79-G79*$K$2/100)+0.35*C79+($K$5*C79)+($K$6*C79)+($K$7*C79)+($K$8*C79))*$K$9)*$AD$13</f>
        <v>5.9493275276190474</v>
      </c>
      <c r="L79" s="491">
        <f t="shared" ref="L79:L142" si="20">(((G79-G79*$K$2/100+H79)+0.35*C79+($L$5*C79)+($K$6*C79)+($K$7*C79)+($K$8*C79))*$K$9)*$AD$13</f>
        <v>2.7238625276190476</v>
      </c>
      <c r="M79" s="492">
        <f t="shared" ref="M79:M142" si="21">(((G79-G79*$K$2/100+I79)+0.35*C79+($M$5*C79)+($K$6*C79)+($K$7*C79)+($K$8*C79))*$K$9)*$AD$13</f>
        <v>8.4580225276190486</v>
      </c>
      <c r="N79" s="482">
        <v>0.44601217805368054</v>
      </c>
      <c r="O79" s="482">
        <f t="shared" si="13"/>
        <v>33.995258925666363</v>
      </c>
      <c r="P79" s="529">
        <f t="shared" si="7"/>
        <v>6.3953397056727281</v>
      </c>
      <c r="Q79" s="530">
        <f t="shared" si="8"/>
        <v>3.1698747056727283</v>
      </c>
      <c r="R79" s="531">
        <f t="shared" si="9"/>
        <v>8.9040347056727285</v>
      </c>
      <c r="S79" s="482"/>
      <c r="T79" s="482"/>
      <c r="U79" s="482"/>
      <c r="V79" s="539">
        <v>0.62950683530705942</v>
      </c>
      <c r="W79" s="482">
        <f t="shared" si="14"/>
        <v>47.988</v>
      </c>
      <c r="X79" s="532">
        <f t="shared" si="10"/>
        <v>6.5788343629261066</v>
      </c>
      <c r="Y79" s="530">
        <f t="shared" si="11"/>
        <v>3.3533693629261068</v>
      </c>
      <c r="Z79" s="533">
        <f t="shared" si="12"/>
        <v>9.0875293629261087</v>
      </c>
      <c r="AA79" s="487">
        <v>546</v>
      </c>
      <c r="AB79" s="488"/>
      <c r="AC79" s="488"/>
      <c r="AD79" s="488"/>
      <c r="AE79" s="488"/>
      <c r="AF79" s="489"/>
      <c r="AG79" s="488"/>
      <c r="AH79" s="489"/>
      <c r="AI79" s="488"/>
      <c r="AJ79" s="489"/>
      <c r="AK79" s="489"/>
    </row>
    <row r="80" spans="1:37" s="395" customFormat="1" ht="15" customHeight="1">
      <c r="A80" s="510">
        <v>25.4</v>
      </c>
      <c r="B80" s="511">
        <v>3</v>
      </c>
      <c r="C80" s="512">
        <f t="shared" si="18"/>
        <v>1.6826879999999997</v>
      </c>
      <c r="D80" s="473">
        <v>1.8300595238095241</v>
      </c>
      <c r="E80" s="474">
        <v>0.25</v>
      </c>
      <c r="F80" s="475">
        <v>0.45</v>
      </c>
      <c r="G80" s="476">
        <f t="shared" si="15"/>
        <v>3.0794191999999998</v>
      </c>
      <c r="H80" s="477">
        <f t="shared" si="16"/>
        <v>0.42067199999999993</v>
      </c>
      <c r="I80" s="478">
        <f t="shared" si="17"/>
        <v>0.75720959999999993</v>
      </c>
      <c r="J80" s="474"/>
      <c r="K80" s="536">
        <f t="shared" si="19"/>
        <v>7.0436368159999985</v>
      </c>
      <c r="L80" s="491">
        <f t="shared" si="20"/>
        <v>3.2575888159999993</v>
      </c>
      <c r="M80" s="492">
        <f t="shared" si="21"/>
        <v>9.8200720159999992</v>
      </c>
      <c r="N80" s="482">
        <v>0.49848419900117241</v>
      </c>
      <c r="O80" s="482">
        <f t="shared" si="13"/>
        <v>37.994701152215349</v>
      </c>
      <c r="P80" s="516">
        <f t="shared" si="7"/>
        <v>7.5421210150011708</v>
      </c>
      <c r="Q80" s="517">
        <f t="shared" si="8"/>
        <v>3.7560730150011716</v>
      </c>
      <c r="R80" s="518">
        <f t="shared" si="9"/>
        <v>10.318556215001172</v>
      </c>
      <c r="S80" s="537"/>
      <c r="T80" s="537"/>
      <c r="U80" s="537"/>
      <c r="V80" s="539">
        <v>0.69945203923006605</v>
      </c>
      <c r="W80" s="482">
        <f t="shared" si="14"/>
        <v>53.32</v>
      </c>
      <c r="X80" s="519">
        <f t="shared" si="10"/>
        <v>7.7430888552300647</v>
      </c>
      <c r="Y80" s="517">
        <f t="shared" si="11"/>
        <v>3.9570408552300655</v>
      </c>
      <c r="Z80" s="520">
        <f t="shared" si="12"/>
        <v>10.519524055230065</v>
      </c>
      <c r="AA80" s="521">
        <v>546</v>
      </c>
      <c r="AB80" s="488"/>
      <c r="AC80" s="488"/>
      <c r="AD80" s="488"/>
      <c r="AE80" s="488"/>
      <c r="AF80" s="489"/>
      <c r="AG80" s="488"/>
      <c r="AH80" s="489"/>
      <c r="AI80" s="488"/>
      <c r="AJ80" s="489"/>
      <c r="AK80" s="489"/>
    </row>
    <row r="81" spans="1:37" s="395" customFormat="1" ht="15" customHeight="1">
      <c r="A81" s="470">
        <v>26.9</v>
      </c>
      <c r="B81" s="471">
        <v>1.2</v>
      </c>
      <c r="C81" s="472">
        <f t="shared" si="18"/>
        <v>0.77223359999999985</v>
      </c>
      <c r="D81" s="473">
        <v>1.8624702380952411</v>
      </c>
      <c r="E81" s="474">
        <v>0.25</v>
      </c>
      <c r="F81" s="475">
        <v>0.45</v>
      </c>
      <c r="G81" s="476">
        <f t="shared" si="15"/>
        <v>1.4382620968571449</v>
      </c>
      <c r="H81" s="477">
        <f t="shared" si="16"/>
        <v>0.19305839999999996</v>
      </c>
      <c r="I81" s="478">
        <f t="shared" si="17"/>
        <v>0.34750511999999995</v>
      </c>
      <c r="J81" s="474"/>
      <c r="K81" s="535">
        <f t="shared" si="19"/>
        <v>3.2507970907057153</v>
      </c>
      <c r="L81" s="502">
        <f t="shared" si="20"/>
        <v>1.5132714907057156</v>
      </c>
      <c r="M81" s="503">
        <f t="shared" si="21"/>
        <v>4.5249825307057154</v>
      </c>
      <c r="N81" s="482">
        <v>0.36151982936264054</v>
      </c>
      <c r="O81" s="482">
        <f t="shared" si="13"/>
        <v>26.018676195021268</v>
      </c>
      <c r="P81" s="529">
        <f t="shared" si="7"/>
        <v>3.612316920068356</v>
      </c>
      <c r="Q81" s="530">
        <f t="shared" si="8"/>
        <v>1.8747913200683561</v>
      </c>
      <c r="R81" s="531">
        <f t="shared" si="9"/>
        <v>4.8865023600683557</v>
      </c>
      <c r="S81" s="482"/>
      <c r="T81" s="482"/>
      <c r="U81" s="482"/>
      <c r="V81" s="539">
        <v>0.61959334183765691</v>
      </c>
      <c r="W81" s="482">
        <f t="shared" si="14"/>
        <v>44.598513011152413</v>
      </c>
      <c r="X81" s="532">
        <f t="shared" si="10"/>
        <v>3.8703904325433722</v>
      </c>
      <c r="Y81" s="530">
        <f t="shared" si="11"/>
        <v>2.1328648325433726</v>
      </c>
      <c r="Z81" s="533">
        <f t="shared" si="12"/>
        <v>5.1445758725433723</v>
      </c>
      <c r="AA81" s="509">
        <v>762</v>
      </c>
      <c r="AB81" s="488"/>
      <c r="AC81" s="488"/>
      <c r="AD81" s="488"/>
      <c r="AE81" s="488"/>
      <c r="AF81" s="489"/>
      <c r="AG81" s="488"/>
      <c r="AH81" s="489"/>
      <c r="AI81" s="488"/>
      <c r="AJ81" s="489"/>
      <c r="AK81" s="489"/>
    </row>
    <row r="82" spans="1:37" s="395" customFormat="1" ht="15" customHeight="1">
      <c r="A82" s="470">
        <v>26.9</v>
      </c>
      <c r="B82" s="471">
        <v>1.5</v>
      </c>
      <c r="C82" s="472">
        <f t="shared" si="18"/>
        <v>0.95402399999999987</v>
      </c>
      <c r="D82" s="473">
        <v>1.7917559523809534</v>
      </c>
      <c r="E82" s="474">
        <v>0.25</v>
      </c>
      <c r="F82" s="475">
        <v>0.45</v>
      </c>
      <c r="G82" s="476">
        <f t="shared" si="15"/>
        <v>1.7093781807142865</v>
      </c>
      <c r="H82" s="477">
        <f t="shared" si="16"/>
        <v>0.23850599999999997</v>
      </c>
      <c r="I82" s="478">
        <f t="shared" si="17"/>
        <v>0.42931079999999994</v>
      </c>
      <c r="J82" s="474"/>
      <c r="K82" s="535">
        <f t="shared" si="19"/>
        <v>3.9668144719214284</v>
      </c>
      <c r="L82" s="491">
        <f t="shared" si="20"/>
        <v>1.8202604719214288</v>
      </c>
      <c r="M82" s="492">
        <f t="shared" si="21"/>
        <v>5.5409540719214281</v>
      </c>
      <c r="N82" s="482">
        <v>0.36151982936264054</v>
      </c>
      <c r="O82" s="482">
        <f t="shared" si="13"/>
        <v>26.018676195021268</v>
      </c>
      <c r="P82" s="529">
        <f t="shared" si="7"/>
        <v>4.3283343012840687</v>
      </c>
      <c r="Q82" s="530">
        <f t="shared" si="8"/>
        <v>2.1817803012840695</v>
      </c>
      <c r="R82" s="531">
        <f t="shared" si="9"/>
        <v>5.9024739012840683</v>
      </c>
      <c r="S82" s="482"/>
      <c r="T82" s="482"/>
      <c r="U82" s="482"/>
      <c r="V82" s="539">
        <v>0.61959334183765691</v>
      </c>
      <c r="W82" s="482">
        <f t="shared" si="14"/>
        <v>44.598513011152413</v>
      </c>
      <c r="X82" s="532">
        <f t="shared" si="10"/>
        <v>4.5864078137590854</v>
      </c>
      <c r="Y82" s="530">
        <f t="shared" si="11"/>
        <v>2.4398538137590857</v>
      </c>
      <c r="Z82" s="533">
        <f t="shared" si="12"/>
        <v>6.160547413759085</v>
      </c>
      <c r="AA82" s="487">
        <v>762</v>
      </c>
      <c r="AB82" s="488"/>
      <c r="AC82" s="488"/>
      <c r="AD82" s="488"/>
      <c r="AE82" s="488"/>
      <c r="AF82" s="489"/>
      <c r="AG82" s="488"/>
      <c r="AH82" s="489"/>
      <c r="AI82" s="488"/>
      <c r="AJ82" s="489"/>
      <c r="AK82" s="489"/>
    </row>
    <row r="83" spans="1:37" s="395" customFormat="1" ht="15" customHeight="1">
      <c r="A83" s="470">
        <v>26.9</v>
      </c>
      <c r="B83" s="471">
        <v>1.6</v>
      </c>
      <c r="C83" s="472">
        <f t="shared" si="18"/>
        <v>1.0136191999999999</v>
      </c>
      <c r="D83" s="473">
        <v>1.7917559523809534</v>
      </c>
      <c r="E83" s="474">
        <v>0.25</v>
      </c>
      <c r="F83" s="475">
        <v>0.45</v>
      </c>
      <c r="G83" s="476">
        <f t="shared" si="15"/>
        <v>1.81615823504762</v>
      </c>
      <c r="H83" s="477">
        <f t="shared" si="16"/>
        <v>0.25340479999999999</v>
      </c>
      <c r="I83" s="478">
        <f t="shared" si="17"/>
        <v>0.45612863999999997</v>
      </c>
      <c r="J83" s="474"/>
      <c r="K83" s="535">
        <f t="shared" si="19"/>
        <v>4.2146102315847624</v>
      </c>
      <c r="L83" s="491">
        <f t="shared" si="20"/>
        <v>1.9339670315847626</v>
      </c>
      <c r="M83" s="492">
        <f t="shared" si="21"/>
        <v>5.8870819115847617</v>
      </c>
      <c r="N83" s="482">
        <v>0.36151982936264054</v>
      </c>
      <c r="O83" s="482">
        <f t="shared" si="13"/>
        <v>26.018676195021268</v>
      </c>
      <c r="P83" s="529">
        <f t="shared" ref="P83:P146" si="22">K83+N83*$AD$13</f>
        <v>4.5761300609474027</v>
      </c>
      <c r="Q83" s="530">
        <f t="shared" ref="Q83:Q146" si="23">L83+N83*$AD$13</f>
        <v>2.2954868609474031</v>
      </c>
      <c r="R83" s="531">
        <f t="shared" ref="R83:R146" si="24">M83+N83*$AD$13</f>
        <v>6.248601740947402</v>
      </c>
      <c r="S83" s="482"/>
      <c r="T83" s="482"/>
      <c r="U83" s="482"/>
      <c r="V83" s="539">
        <v>0.61959334183765691</v>
      </c>
      <c r="W83" s="482">
        <f t="shared" si="14"/>
        <v>44.598513011152413</v>
      </c>
      <c r="X83" s="532">
        <f t="shared" si="10"/>
        <v>4.8342035734224194</v>
      </c>
      <c r="Y83" s="530">
        <f t="shared" si="11"/>
        <v>2.5535603734224193</v>
      </c>
      <c r="Z83" s="533">
        <f t="shared" si="12"/>
        <v>6.5066752534224186</v>
      </c>
      <c r="AA83" s="487">
        <v>762</v>
      </c>
      <c r="AB83" s="488"/>
      <c r="AC83" s="488"/>
      <c r="AD83" s="488"/>
      <c r="AE83" s="488"/>
      <c r="AF83" s="489"/>
      <c r="AG83" s="488"/>
      <c r="AH83" s="489"/>
      <c r="AI83" s="488"/>
      <c r="AJ83" s="489"/>
      <c r="AK83" s="489"/>
    </row>
    <row r="84" spans="1:37" s="395" customFormat="1" ht="15" customHeight="1">
      <c r="A84" s="470">
        <v>26.9</v>
      </c>
      <c r="B84" s="471">
        <v>2</v>
      </c>
      <c r="C84" s="472">
        <f t="shared" si="18"/>
        <v>1.2469919999999999</v>
      </c>
      <c r="D84" s="473">
        <v>1.5088988095238101</v>
      </c>
      <c r="E84" s="474">
        <v>0.25</v>
      </c>
      <c r="F84" s="534">
        <v>0.55000000000000004</v>
      </c>
      <c r="G84" s="476">
        <f t="shared" si="15"/>
        <v>1.8815847442857148</v>
      </c>
      <c r="H84" s="477">
        <f t="shared" si="16"/>
        <v>0.31174799999999997</v>
      </c>
      <c r="I84" s="478">
        <f t="shared" si="17"/>
        <v>0.68584559999999994</v>
      </c>
      <c r="J84" s="474"/>
      <c r="K84" s="535">
        <f t="shared" si="19"/>
        <v>4.9274840633285715</v>
      </c>
      <c r="L84" s="491">
        <f t="shared" si="20"/>
        <v>2.1217520633285716</v>
      </c>
      <c r="M84" s="492">
        <f t="shared" si="21"/>
        <v>7.1097200633285711</v>
      </c>
      <c r="N84" s="482">
        <v>0.40288802697970844</v>
      </c>
      <c r="O84" s="482">
        <f t="shared" si="13"/>
        <v>28.995956142480132</v>
      </c>
      <c r="P84" s="529">
        <f t="shared" si="22"/>
        <v>5.3303720903082796</v>
      </c>
      <c r="Q84" s="530">
        <f t="shared" si="23"/>
        <v>2.5246400903082802</v>
      </c>
      <c r="R84" s="531">
        <f t="shared" si="24"/>
        <v>7.5126080903082793</v>
      </c>
      <c r="S84" s="482"/>
      <c r="T84" s="482"/>
      <c r="U84" s="482"/>
      <c r="V84" s="539">
        <v>0.61959334183765691</v>
      </c>
      <c r="W84" s="482">
        <f t="shared" si="14"/>
        <v>44.598513011152413</v>
      </c>
      <c r="X84" s="532">
        <f t="shared" ref="X84:X147" si="25">K84+V84*$AD$13</f>
        <v>5.5470774051662284</v>
      </c>
      <c r="Y84" s="530">
        <f t="shared" ref="Y84:Y147" si="26">L84+V84*$AD$13</f>
        <v>2.7413454051662285</v>
      </c>
      <c r="Z84" s="533">
        <f t="shared" ref="Z84:Z147" si="27">M84+V84*$AD$13</f>
        <v>7.729313405166228</v>
      </c>
      <c r="AA84" s="487">
        <v>762</v>
      </c>
      <c r="AB84" s="488"/>
      <c r="AC84" s="488"/>
      <c r="AD84" s="488"/>
      <c r="AE84" s="488"/>
      <c r="AF84" s="489"/>
      <c r="AG84" s="488"/>
      <c r="AH84" s="489"/>
      <c r="AI84" s="488"/>
      <c r="AJ84" s="489"/>
      <c r="AK84" s="489"/>
    </row>
    <row r="85" spans="1:37" s="395" customFormat="1" ht="15" customHeight="1">
      <c r="A85" s="470">
        <v>26.9</v>
      </c>
      <c r="B85" s="471">
        <v>2.5</v>
      </c>
      <c r="C85" s="472">
        <f t="shared" si="18"/>
        <v>1.5274399999999999</v>
      </c>
      <c r="D85" s="473">
        <v>1.6024222580015626</v>
      </c>
      <c r="E85" s="474">
        <v>0.25</v>
      </c>
      <c r="F85" s="534">
        <v>0.55000000000000004</v>
      </c>
      <c r="G85" s="476">
        <f>+G86</f>
        <v>2.443054920428573</v>
      </c>
      <c r="H85" s="477">
        <f>+H86</f>
        <v>0.39550679999999994</v>
      </c>
      <c r="I85" s="478">
        <f>+I86</f>
        <v>0.87011495999999988</v>
      </c>
      <c r="J85" s="474"/>
      <c r="K85" s="535">
        <f t="shared" si="19"/>
        <v>6.1366340919128586</v>
      </c>
      <c r="L85" s="491">
        <f t="shared" si="20"/>
        <v>2.7135408919128583</v>
      </c>
      <c r="M85" s="492">
        <f t="shared" si="21"/>
        <v>8.839677051912858</v>
      </c>
      <c r="N85" s="482">
        <v>0.43067340815072275</v>
      </c>
      <c r="O85" s="482">
        <f t="shared" si="13"/>
        <v>30.995677255754622</v>
      </c>
      <c r="P85" s="529">
        <f t="shared" si="22"/>
        <v>6.5673075000635812</v>
      </c>
      <c r="Q85" s="530">
        <f t="shared" si="23"/>
        <v>3.1442143000635809</v>
      </c>
      <c r="R85" s="531">
        <f t="shared" si="24"/>
        <v>9.2703504600635807</v>
      </c>
      <c r="S85" s="482"/>
      <c r="T85" s="482"/>
      <c r="U85" s="482"/>
      <c r="V85" s="539">
        <v>0.61959334183765691</v>
      </c>
      <c r="W85" s="482">
        <f t="shared" si="14"/>
        <v>44.598513011152413</v>
      </c>
      <c r="X85" s="532">
        <f t="shared" si="25"/>
        <v>6.7562274337505155</v>
      </c>
      <c r="Y85" s="530">
        <f t="shared" si="26"/>
        <v>3.3331342337505152</v>
      </c>
      <c r="Z85" s="533">
        <f t="shared" si="27"/>
        <v>9.4592703937505149</v>
      </c>
      <c r="AA85" s="487">
        <v>546</v>
      </c>
      <c r="AB85" s="488"/>
      <c r="AC85" s="488"/>
      <c r="AD85" s="488"/>
      <c r="AE85" s="488"/>
      <c r="AF85" s="489"/>
      <c r="AG85" s="488"/>
      <c r="AH85" s="489"/>
      <c r="AI85" s="488"/>
      <c r="AJ85" s="489"/>
      <c r="AK85" s="489"/>
    </row>
    <row r="86" spans="1:37" s="395" customFormat="1" ht="15" customHeight="1">
      <c r="A86" s="470">
        <v>26.9</v>
      </c>
      <c r="B86" s="471">
        <v>2.6</v>
      </c>
      <c r="C86" s="472">
        <f t="shared" si="18"/>
        <v>1.5820271999999997</v>
      </c>
      <c r="D86" s="473">
        <v>1.5442559523809536</v>
      </c>
      <c r="E86" s="474">
        <v>0.25</v>
      </c>
      <c r="F86" s="534">
        <v>0.55000000000000004</v>
      </c>
      <c r="G86" s="476">
        <f t="shared" ref="G86:G111" si="28">D86*C86</f>
        <v>2.443054920428573</v>
      </c>
      <c r="H86" s="477">
        <f t="shared" ref="H86:H111" si="29">+E86*C86</f>
        <v>0.39550679999999994</v>
      </c>
      <c r="I86" s="478">
        <f t="shared" ref="I86:I111" si="30">+F86*C86</f>
        <v>0.87011495999999988</v>
      </c>
      <c r="J86" s="474"/>
      <c r="K86" s="535">
        <f t="shared" si="19"/>
        <v>6.2922076119128576</v>
      </c>
      <c r="L86" s="491">
        <f t="shared" si="20"/>
        <v>2.7326464119128584</v>
      </c>
      <c r="M86" s="492">
        <f t="shared" si="21"/>
        <v>9.0607552119128574</v>
      </c>
      <c r="N86" s="482">
        <v>0.43067340815072275</v>
      </c>
      <c r="O86" s="482">
        <f t="shared" si="13"/>
        <v>30.995677255754622</v>
      </c>
      <c r="P86" s="529">
        <f t="shared" si="22"/>
        <v>6.7228810200635802</v>
      </c>
      <c r="Q86" s="530">
        <f t="shared" si="23"/>
        <v>3.163319820063581</v>
      </c>
      <c r="R86" s="531">
        <f t="shared" si="24"/>
        <v>9.49142862006358</v>
      </c>
      <c r="S86" s="482"/>
      <c r="T86" s="482"/>
      <c r="U86" s="482"/>
      <c r="V86" s="539">
        <v>0.61959334183765691</v>
      </c>
      <c r="W86" s="482">
        <f t="shared" si="14"/>
        <v>44.598513011152413</v>
      </c>
      <c r="X86" s="532">
        <f t="shared" si="25"/>
        <v>6.9118009537505145</v>
      </c>
      <c r="Y86" s="530">
        <f t="shared" si="26"/>
        <v>3.3522397537505153</v>
      </c>
      <c r="Z86" s="533">
        <f t="shared" si="27"/>
        <v>9.6803485537505143</v>
      </c>
      <c r="AA86" s="487">
        <v>546</v>
      </c>
      <c r="AB86" s="488"/>
      <c r="AC86" s="488"/>
      <c r="AD86" s="488"/>
      <c r="AE86" s="488"/>
      <c r="AF86" s="489"/>
      <c r="AG86" s="488"/>
      <c r="AH86" s="489"/>
      <c r="AI86" s="488"/>
      <c r="AJ86" s="489"/>
      <c r="AK86" s="489"/>
    </row>
    <row r="87" spans="1:37" s="395" customFormat="1" ht="15" customHeight="1">
      <c r="A87" s="510">
        <v>26.9</v>
      </c>
      <c r="B87" s="511">
        <v>3</v>
      </c>
      <c r="C87" s="512">
        <f t="shared" si="18"/>
        <v>1.7953679999999996</v>
      </c>
      <c r="D87" s="473">
        <v>1.7082738095238112</v>
      </c>
      <c r="E87" s="474">
        <v>0.25</v>
      </c>
      <c r="F87" s="475">
        <v>0.45</v>
      </c>
      <c r="G87" s="476">
        <f t="shared" si="28"/>
        <v>3.0669801328571453</v>
      </c>
      <c r="H87" s="477">
        <f t="shared" si="29"/>
        <v>0.44884199999999991</v>
      </c>
      <c r="I87" s="478">
        <f t="shared" si="30"/>
        <v>0.80791559999999984</v>
      </c>
      <c r="J87" s="474"/>
      <c r="K87" s="536">
        <f t="shared" si="19"/>
        <v>7.355694296985714</v>
      </c>
      <c r="L87" s="514">
        <f t="shared" si="20"/>
        <v>3.3161162969857156</v>
      </c>
      <c r="M87" s="515">
        <f t="shared" si="21"/>
        <v>10.318051496985714</v>
      </c>
      <c r="N87" s="482">
        <v>0.50013686107825872</v>
      </c>
      <c r="O87" s="482">
        <f t="shared" si="13"/>
        <v>35.994980038940852</v>
      </c>
      <c r="P87" s="516">
        <f t="shared" si="22"/>
        <v>7.8558311580639728</v>
      </c>
      <c r="Q87" s="517">
        <f t="shared" si="23"/>
        <v>3.8162531580639745</v>
      </c>
      <c r="R87" s="518">
        <f t="shared" si="24"/>
        <v>10.818188358063972</v>
      </c>
      <c r="S87" s="537"/>
      <c r="T87" s="537"/>
      <c r="U87" s="537"/>
      <c r="V87" s="539">
        <v>0.70372034891828106</v>
      </c>
      <c r="W87" s="482">
        <f t="shared" si="14"/>
        <v>50.654000000000003</v>
      </c>
      <c r="X87" s="519">
        <f t="shared" si="25"/>
        <v>8.0594146459039955</v>
      </c>
      <c r="Y87" s="517">
        <f t="shared" si="26"/>
        <v>4.0198366459039967</v>
      </c>
      <c r="Z87" s="520">
        <f t="shared" si="27"/>
        <v>11.021771845903995</v>
      </c>
      <c r="AA87" s="521">
        <v>546</v>
      </c>
      <c r="AB87" s="488"/>
      <c r="AC87" s="488"/>
      <c r="AD87" s="488"/>
      <c r="AE87" s="488"/>
      <c r="AF87" s="489"/>
      <c r="AG87" s="488"/>
      <c r="AH87" s="489"/>
      <c r="AI87" s="488"/>
      <c r="AJ87" s="489"/>
      <c r="AK87" s="489"/>
    </row>
    <row r="88" spans="1:37" s="395" customFormat="1" ht="15" customHeight="1">
      <c r="A88" s="470">
        <v>28</v>
      </c>
      <c r="B88" s="471">
        <v>1</v>
      </c>
      <c r="C88" s="472">
        <f t="shared" si="18"/>
        <v>0.67608000000000001</v>
      </c>
      <c r="D88" s="473">
        <v>2.1117261904761921</v>
      </c>
      <c r="E88" s="474">
        <v>0.25</v>
      </c>
      <c r="F88" s="475">
        <v>0.45</v>
      </c>
      <c r="G88" s="476">
        <f t="shared" si="28"/>
        <v>1.427695842857144</v>
      </c>
      <c r="H88" s="477">
        <f t="shared" si="29"/>
        <v>0.16902</v>
      </c>
      <c r="I88" s="478">
        <f t="shared" si="30"/>
        <v>0.30423600000000001</v>
      </c>
      <c r="J88" s="474"/>
      <c r="K88" s="543">
        <f t="shared" si="19"/>
        <v>2.9690459652857148</v>
      </c>
      <c r="L88" s="491">
        <f t="shared" si="20"/>
        <v>1.4478659652857151</v>
      </c>
      <c r="M88" s="492">
        <f t="shared" si="21"/>
        <v>4.0845779652857157</v>
      </c>
      <c r="N88" s="482">
        <v>0.37598062253714615</v>
      </c>
      <c r="O88" s="482">
        <f t="shared" si="13"/>
        <v>25.996374472568391</v>
      </c>
      <c r="P88" s="529">
        <f t="shared" si="22"/>
        <v>3.3450265878228609</v>
      </c>
      <c r="Q88" s="530">
        <f t="shared" si="23"/>
        <v>1.8238465878228611</v>
      </c>
      <c r="R88" s="531">
        <f t="shared" si="24"/>
        <v>4.4605585878228622</v>
      </c>
      <c r="S88" s="482"/>
      <c r="T88" s="482"/>
      <c r="U88" s="482"/>
      <c r="V88" s="539">
        <v>0.61959334183765691</v>
      </c>
      <c r="W88" s="482">
        <f t="shared" si="14"/>
        <v>42.846428571428568</v>
      </c>
      <c r="X88" s="532">
        <f t="shared" si="25"/>
        <v>3.5886393071233718</v>
      </c>
      <c r="Y88" s="530">
        <f t="shared" si="26"/>
        <v>2.067459307123372</v>
      </c>
      <c r="Z88" s="533">
        <f t="shared" si="27"/>
        <v>4.7041713071233726</v>
      </c>
      <c r="AA88" s="509">
        <v>546</v>
      </c>
      <c r="AB88" s="488"/>
      <c r="AC88" s="488"/>
      <c r="AD88" s="488"/>
      <c r="AE88" s="488"/>
      <c r="AF88" s="489"/>
      <c r="AG88" s="488"/>
      <c r="AH88" s="489"/>
      <c r="AI88" s="488"/>
      <c r="AJ88" s="489"/>
      <c r="AK88" s="489"/>
    </row>
    <row r="89" spans="1:37" s="395" customFormat="1" ht="15" customHeight="1">
      <c r="A89" s="470">
        <v>28</v>
      </c>
      <c r="B89" s="471">
        <v>1.2</v>
      </c>
      <c r="C89" s="472">
        <f t="shared" si="18"/>
        <v>0.80528639999999996</v>
      </c>
      <c r="D89" s="473">
        <v>1.8624702380952411</v>
      </c>
      <c r="E89" s="474">
        <v>0.25</v>
      </c>
      <c r="F89" s="475">
        <v>0.45</v>
      </c>
      <c r="G89" s="476">
        <f t="shared" si="28"/>
        <v>1.4998219531428596</v>
      </c>
      <c r="H89" s="477">
        <f t="shared" si="29"/>
        <v>0.20132159999999999</v>
      </c>
      <c r="I89" s="478">
        <f t="shared" si="30"/>
        <v>0.36237888000000001</v>
      </c>
      <c r="J89" s="474"/>
      <c r="K89" s="535">
        <f t="shared" si="19"/>
        <v>3.3899362657942875</v>
      </c>
      <c r="L89" s="491">
        <f t="shared" si="20"/>
        <v>1.5780418657942874</v>
      </c>
      <c r="M89" s="492">
        <f t="shared" si="21"/>
        <v>4.7186588257942876</v>
      </c>
      <c r="N89" s="482">
        <v>0.37598062253714615</v>
      </c>
      <c r="O89" s="482">
        <f t="shared" si="13"/>
        <v>25.996374472568391</v>
      </c>
      <c r="P89" s="529">
        <f t="shared" si="22"/>
        <v>3.7659168883314336</v>
      </c>
      <c r="Q89" s="530">
        <f t="shared" si="23"/>
        <v>1.9540224883314337</v>
      </c>
      <c r="R89" s="531">
        <f t="shared" si="24"/>
        <v>5.0946394483314341</v>
      </c>
      <c r="S89" s="482"/>
      <c r="T89" s="482"/>
      <c r="U89" s="482"/>
      <c r="V89" s="539">
        <v>0.61959334183765691</v>
      </c>
      <c r="W89" s="482">
        <f t="shared" si="14"/>
        <v>42.846428571428568</v>
      </c>
      <c r="X89" s="532">
        <f t="shared" si="25"/>
        <v>4.0095296076319444</v>
      </c>
      <c r="Y89" s="530">
        <f t="shared" si="26"/>
        <v>2.1976352076319445</v>
      </c>
      <c r="Z89" s="533">
        <f t="shared" si="27"/>
        <v>5.3382521676319445</v>
      </c>
      <c r="AA89" s="487">
        <v>546</v>
      </c>
      <c r="AB89" s="488"/>
      <c r="AC89" s="488"/>
      <c r="AD89" s="488"/>
      <c r="AE89" s="488"/>
      <c r="AF89" s="489"/>
      <c r="AG89" s="488"/>
      <c r="AH89" s="489"/>
      <c r="AI89" s="488"/>
      <c r="AJ89" s="489"/>
      <c r="AK89" s="489"/>
    </row>
    <row r="90" spans="1:37" s="395" customFormat="1" ht="15" customHeight="1">
      <c r="A90" s="470">
        <v>28</v>
      </c>
      <c r="B90" s="471">
        <v>1.5</v>
      </c>
      <c r="C90" s="472">
        <f t="shared" si="18"/>
        <v>0.99534</v>
      </c>
      <c r="D90" s="473">
        <v>2.041011904761906</v>
      </c>
      <c r="E90" s="474">
        <v>0.25</v>
      </c>
      <c r="F90" s="475">
        <v>0.45</v>
      </c>
      <c r="G90" s="476">
        <f t="shared" si="28"/>
        <v>2.0315007892857153</v>
      </c>
      <c r="H90" s="477">
        <f t="shared" si="29"/>
        <v>0.248835</v>
      </c>
      <c r="I90" s="478">
        <f t="shared" si="30"/>
        <v>0.447903</v>
      </c>
      <c r="J90" s="474"/>
      <c r="K90" s="543">
        <f t="shared" si="19"/>
        <v>4.3197145761785727</v>
      </c>
      <c r="L90" s="491">
        <f t="shared" si="20"/>
        <v>2.0801995761785723</v>
      </c>
      <c r="M90" s="492">
        <f t="shared" si="21"/>
        <v>5.9620255761785721</v>
      </c>
      <c r="N90" s="482">
        <v>0.37598062253714615</v>
      </c>
      <c r="O90" s="482">
        <f t="shared" si="13"/>
        <v>25.996374472568391</v>
      </c>
      <c r="P90" s="529">
        <f t="shared" si="22"/>
        <v>4.6956951987157192</v>
      </c>
      <c r="Q90" s="530">
        <f t="shared" si="23"/>
        <v>2.4561801987157184</v>
      </c>
      <c r="R90" s="531">
        <f t="shared" si="24"/>
        <v>6.3380061987157186</v>
      </c>
      <c r="S90" s="482"/>
      <c r="T90" s="482"/>
      <c r="U90" s="482"/>
      <c r="V90" s="539">
        <v>0.61959334183765691</v>
      </c>
      <c r="W90" s="482">
        <f t="shared" si="14"/>
        <v>42.846428571428568</v>
      </c>
      <c r="X90" s="532">
        <f t="shared" si="25"/>
        <v>4.9393079180162296</v>
      </c>
      <c r="Y90" s="530">
        <f t="shared" si="26"/>
        <v>2.6997929180162292</v>
      </c>
      <c r="Z90" s="533">
        <f t="shared" si="27"/>
        <v>6.581618918016229</v>
      </c>
      <c r="AA90" s="487">
        <v>546</v>
      </c>
      <c r="AB90" s="488"/>
      <c r="AC90" s="488"/>
      <c r="AD90" s="488"/>
      <c r="AE90" s="488"/>
      <c r="AF90" s="489"/>
      <c r="AG90" s="488"/>
      <c r="AH90" s="489"/>
      <c r="AI90" s="488"/>
      <c r="AJ90" s="489"/>
      <c r="AK90" s="489"/>
    </row>
    <row r="91" spans="1:37" s="395" customFormat="1" ht="15" customHeight="1">
      <c r="A91" s="510">
        <v>28</v>
      </c>
      <c r="B91" s="511">
        <v>2</v>
      </c>
      <c r="C91" s="512">
        <f t="shared" si="18"/>
        <v>1.3020799999999999</v>
      </c>
      <c r="D91" s="473">
        <v>1.7082738095238119</v>
      </c>
      <c r="E91" s="474">
        <v>0.25</v>
      </c>
      <c r="F91" s="534">
        <v>0.55000000000000004</v>
      </c>
      <c r="G91" s="476">
        <f t="shared" si="28"/>
        <v>2.224309161904765</v>
      </c>
      <c r="H91" s="477">
        <f t="shared" si="29"/>
        <v>0.32551999999999998</v>
      </c>
      <c r="I91" s="478">
        <f t="shared" si="30"/>
        <v>0.716144</v>
      </c>
      <c r="J91" s="474"/>
      <c r="K91" s="536">
        <f t="shared" si="19"/>
        <v>5.3346736881904775</v>
      </c>
      <c r="L91" s="491">
        <f t="shared" si="20"/>
        <v>2.4049936881904781</v>
      </c>
      <c r="M91" s="492">
        <f t="shared" si="21"/>
        <v>7.6133136881904777</v>
      </c>
      <c r="N91" s="537">
        <v>0.40490220888615741</v>
      </c>
      <c r="O91" s="537">
        <f t="shared" si="13"/>
        <v>27.996095585842884</v>
      </c>
      <c r="P91" s="516">
        <f t="shared" si="22"/>
        <v>5.7395758970766346</v>
      </c>
      <c r="Q91" s="517">
        <f t="shared" si="23"/>
        <v>2.8098958970766357</v>
      </c>
      <c r="R91" s="518">
        <f t="shared" si="24"/>
        <v>8.0182158970766348</v>
      </c>
      <c r="S91" s="537"/>
      <c r="T91" s="537"/>
      <c r="U91" s="537"/>
      <c r="V91" s="542">
        <v>0.61959334183765691</v>
      </c>
      <c r="W91" s="537">
        <f t="shared" si="14"/>
        <v>42.846428571428568</v>
      </c>
      <c r="X91" s="519">
        <f t="shared" si="25"/>
        <v>5.9542670300281344</v>
      </c>
      <c r="Y91" s="517">
        <f t="shared" si="26"/>
        <v>3.024587030028135</v>
      </c>
      <c r="Z91" s="520">
        <f t="shared" si="27"/>
        <v>8.2329070300281337</v>
      </c>
      <c r="AA91" s="521">
        <v>546</v>
      </c>
      <c r="AB91" s="488"/>
      <c r="AC91" s="488"/>
      <c r="AD91" s="488"/>
      <c r="AE91" s="488"/>
      <c r="AF91" s="489"/>
      <c r="AG91" s="488"/>
      <c r="AH91" s="489"/>
      <c r="AI91" s="488"/>
      <c r="AJ91" s="489"/>
      <c r="AK91" s="489"/>
    </row>
    <row r="92" spans="1:37" s="395" customFormat="1" ht="15" customHeight="1">
      <c r="A92" s="510">
        <v>29</v>
      </c>
      <c r="B92" s="511">
        <v>1.5</v>
      </c>
      <c r="C92" s="512">
        <f t="shared" si="18"/>
        <v>1.0328999999999999</v>
      </c>
      <c r="D92" s="473">
        <v>2.1824404761904774</v>
      </c>
      <c r="E92" s="474">
        <v>0.25</v>
      </c>
      <c r="F92" s="475">
        <v>0.45</v>
      </c>
      <c r="G92" s="476">
        <f t="shared" si="28"/>
        <v>2.2542427678571442</v>
      </c>
      <c r="H92" s="477">
        <f t="shared" si="29"/>
        <v>0.25822499999999998</v>
      </c>
      <c r="I92" s="478">
        <f t="shared" si="30"/>
        <v>0.46480499999999997</v>
      </c>
      <c r="J92" s="474"/>
      <c r="K92" s="536">
        <f t="shared" si="19"/>
        <v>4.5893622205357154</v>
      </c>
      <c r="L92" s="522">
        <f t="shared" si="20"/>
        <v>2.2653372205357152</v>
      </c>
      <c r="M92" s="523">
        <f t="shared" si="21"/>
        <v>6.293647220535715</v>
      </c>
      <c r="N92" s="482">
        <v>0.38940850191347282</v>
      </c>
      <c r="O92" s="482">
        <f t="shared" ref="O92:O155" si="31">N92*1936/A92</f>
        <v>25.996374472568391</v>
      </c>
      <c r="P92" s="516">
        <f t="shared" si="22"/>
        <v>4.9787707224491884</v>
      </c>
      <c r="Q92" s="517">
        <f t="shared" si="23"/>
        <v>2.6547457224491882</v>
      </c>
      <c r="R92" s="518">
        <f t="shared" si="24"/>
        <v>6.683055722449188</v>
      </c>
      <c r="S92" s="537"/>
      <c r="T92" s="537"/>
      <c r="U92" s="537"/>
      <c r="V92" s="539">
        <v>0.61959334183765691</v>
      </c>
      <c r="W92" s="482">
        <f t="shared" ref="W92:W155" si="32">V92*1936.27/A92</f>
        <v>41.368965517241371</v>
      </c>
      <c r="X92" s="519">
        <f t="shared" si="25"/>
        <v>5.2089555623733723</v>
      </c>
      <c r="Y92" s="517">
        <f t="shared" si="26"/>
        <v>2.8849305623733721</v>
      </c>
      <c r="Z92" s="520">
        <f t="shared" si="27"/>
        <v>6.9132405623733719</v>
      </c>
      <c r="AA92" s="527">
        <v>546</v>
      </c>
      <c r="AB92" s="488"/>
      <c r="AC92" s="488"/>
      <c r="AD92" s="488"/>
      <c r="AE92" s="488"/>
      <c r="AF92" s="489"/>
      <c r="AG92" s="488"/>
      <c r="AH92" s="489"/>
      <c r="AI92" s="488"/>
      <c r="AJ92" s="489"/>
      <c r="AK92" s="489"/>
    </row>
    <row r="93" spans="1:37" s="395" customFormat="1" ht="15" customHeight="1">
      <c r="A93" s="470">
        <v>30</v>
      </c>
      <c r="B93" s="471">
        <v>1</v>
      </c>
      <c r="C93" s="472">
        <f t="shared" si="18"/>
        <v>0.72616000000000003</v>
      </c>
      <c r="D93" s="473">
        <v>1.9243452380952384</v>
      </c>
      <c r="E93" s="474">
        <v>0.25</v>
      </c>
      <c r="F93" s="475">
        <v>0.45</v>
      </c>
      <c r="G93" s="476">
        <f t="shared" si="28"/>
        <v>1.3973825380952383</v>
      </c>
      <c r="H93" s="477">
        <f t="shared" si="29"/>
        <v>0.18154000000000001</v>
      </c>
      <c r="I93" s="478">
        <f t="shared" si="30"/>
        <v>0.32677200000000001</v>
      </c>
      <c r="J93" s="474"/>
      <c r="K93" s="535">
        <f t="shared" si="19"/>
        <v>3.0896452528095244</v>
      </c>
      <c r="L93" s="491">
        <f t="shared" si="20"/>
        <v>1.4557852528095241</v>
      </c>
      <c r="M93" s="492">
        <f t="shared" si="21"/>
        <v>4.2878092528095237</v>
      </c>
      <c r="N93" s="482">
        <v>0.38734267431711489</v>
      </c>
      <c r="O93" s="482">
        <f t="shared" si="31"/>
        <v>24.996513915931146</v>
      </c>
      <c r="P93" s="529">
        <f t="shared" si="22"/>
        <v>3.4769879271266393</v>
      </c>
      <c r="Q93" s="530">
        <f t="shared" si="23"/>
        <v>1.843127927126639</v>
      </c>
      <c r="R93" s="531">
        <f t="shared" si="24"/>
        <v>4.6751519271266382</v>
      </c>
      <c r="S93" s="482"/>
      <c r="T93" s="482"/>
      <c r="U93" s="482"/>
      <c r="V93" s="539">
        <v>0.61959334183765691</v>
      </c>
      <c r="W93" s="482">
        <f t="shared" si="32"/>
        <v>39.989999999999995</v>
      </c>
      <c r="X93" s="532">
        <f t="shared" si="25"/>
        <v>3.7092385946471813</v>
      </c>
      <c r="Y93" s="530">
        <f t="shared" si="26"/>
        <v>2.075378594647181</v>
      </c>
      <c r="Z93" s="533">
        <f t="shared" si="27"/>
        <v>4.9074025946471806</v>
      </c>
      <c r="AA93" s="487">
        <v>546</v>
      </c>
      <c r="AB93" s="488"/>
      <c r="AC93" s="488"/>
      <c r="AD93" s="488"/>
      <c r="AE93" s="488"/>
      <c r="AF93" s="489"/>
      <c r="AG93" s="488"/>
      <c r="AH93" s="489"/>
      <c r="AI93" s="488"/>
      <c r="AJ93" s="489"/>
      <c r="AK93" s="489"/>
    </row>
    <row r="94" spans="1:37" s="395" customFormat="1" ht="15" customHeight="1">
      <c r="A94" s="470">
        <v>30</v>
      </c>
      <c r="B94" s="471">
        <v>1.2</v>
      </c>
      <c r="C94" s="472">
        <f t="shared" si="18"/>
        <v>0.8653824</v>
      </c>
      <c r="D94" s="473">
        <v>1.8624702380952405</v>
      </c>
      <c r="E94" s="474">
        <v>0.25</v>
      </c>
      <c r="F94" s="475">
        <v>0.45</v>
      </c>
      <c r="G94" s="476">
        <f t="shared" si="28"/>
        <v>1.6117489645714307</v>
      </c>
      <c r="H94" s="477">
        <f t="shared" si="29"/>
        <v>0.2163456</v>
      </c>
      <c r="I94" s="478">
        <f t="shared" si="30"/>
        <v>0.38942208</v>
      </c>
      <c r="J94" s="474"/>
      <c r="K94" s="535">
        <f t="shared" si="19"/>
        <v>3.6429165841371445</v>
      </c>
      <c r="L94" s="491">
        <f t="shared" si="20"/>
        <v>1.6958061841371443</v>
      </c>
      <c r="M94" s="492">
        <f t="shared" si="21"/>
        <v>5.0707975441371449</v>
      </c>
      <c r="N94" s="482">
        <v>0.38734267431711489</v>
      </c>
      <c r="O94" s="482">
        <f t="shared" si="31"/>
        <v>24.996513915931146</v>
      </c>
      <c r="P94" s="529">
        <f t="shared" si="22"/>
        <v>4.0302592584542598</v>
      </c>
      <c r="Q94" s="530">
        <f t="shared" si="23"/>
        <v>2.0831488584542592</v>
      </c>
      <c r="R94" s="531">
        <f t="shared" si="24"/>
        <v>5.4581402184542593</v>
      </c>
      <c r="S94" s="482"/>
      <c r="T94" s="482"/>
      <c r="U94" s="482"/>
      <c r="V94" s="539">
        <v>0.61959334183765691</v>
      </c>
      <c r="W94" s="482">
        <f t="shared" si="32"/>
        <v>39.989999999999995</v>
      </c>
      <c r="X94" s="532">
        <f t="shared" si="25"/>
        <v>4.2625099259748014</v>
      </c>
      <c r="Y94" s="530">
        <f t="shared" si="26"/>
        <v>2.3153995259748013</v>
      </c>
      <c r="Z94" s="533">
        <f t="shared" si="27"/>
        <v>5.6903908859748018</v>
      </c>
      <c r="AA94" s="487">
        <v>546</v>
      </c>
      <c r="AB94" s="488"/>
      <c r="AC94" s="488"/>
      <c r="AD94" s="488"/>
      <c r="AE94" s="488"/>
      <c r="AF94" s="489"/>
      <c r="AG94" s="488"/>
      <c r="AH94" s="489"/>
      <c r="AI94" s="488"/>
      <c r="AJ94" s="489"/>
      <c r="AK94" s="489"/>
    </row>
    <row r="95" spans="1:37" s="395" customFormat="1" ht="15" customHeight="1">
      <c r="A95" s="470">
        <v>30</v>
      </c>
      <c r="B95" s="471">
        <v>1.5</v>
      </c>
      <c r="C95" s="472">
        <f t="shared" si="18"/>
        <v>1.07046</v>
      </c>
      <c r="D95" s="473">
        <v>1.8359523809523808</v>
      </c>
      <c r="E95" s="474">
        <v>0.25</v>
      </c>
      <c r="F95" s="475">
        <v>0.45</v>
      </c>
      <c r="G95" s="476">
        <f t="shared" si="28"/>
        <v>1.9653135857142854</v>
      </c>
      <c r="H95" s="477">
        <f t="shared" si="29"/>
        <v>0.26761499999999999</v>
      </c>
      <c r="I95" s="478">
        <f t="shared" si="30"/>
        <v>0.481707</v>
      </c>
      <c r="J95" s="474"/>
      <c r="K95" s="535">
        <f t="shared" si="19"/>
        <v>4.485489917571428</v>
      </c>
      <c r="L95" s="491">
        <f t="shared" si="20"/>
        <v>2.0769549175714284</v>
      </c>
      <c r="M95" s="492">
        <f t="shared" si="21"/>
        <v>6.2517489175714278</v>
      </c>
      <c r="N95" s="482">
        <v>0.38734267431711489</v>
      </c>
      <c r="O95" s="482">
        <f t="shared" si="31"/>
        <v>24.996513915931146</v>
      </c>
      <c r="P95" s="529">
        <f t="shared" si="22"/>
        <v>4.8728325918885425</v>
      </c>
      <c r="Q95" s="530">
        <f t="shared" si="23"/>
        <v>2.4642975918885432</v>
      </c>
      <c r="R95" s="531">
        <f t="shared" si="24"/>
        <v>6.6390915918885423</v>
      </c>
      <c r="S95" s="482"/>
      <c r="T95" s="482"/>
      <c r="U95" s="482"/>
      <c r="V95" s="539">
        <v>0.61959334183765691</v>
      </c>
      <c r="W95" s="482">
        <f t="shared" si="32"/>
        <v>39.989999999999995</v>
      </c>
      <c r="X95" s="532">
        <f t="shared" si="25"/>
        <v>5.1050832594090849</v>
      </c>
      <c r="Y95" s="530">
        <f t="shared" si="26"/>
        <v>2.6965482594090853</v>
      </c>
      <c r="Z95" s="533">
        <f t="shared" si="27"/>
        <v>6.8713422594090847</v>
      </c>
      <c r="AA95" s="487">
        <v>546</v>
      </c>
      <c r="AB95" s="488"/>
      <c r="AC95" s="488"/>
      <c r="AD95" s="488"/>
      <c r="AE95" s="488"/>
      <c r="AF95" s="489"/>
      <c r="AG95" s="488"/>
      <c r="AH95" s="489"/>
      <c r="AI95" s="488"/>
      <c r="AJ95" s="489"/>
      <c r="AK95" s="489"/>
    </row>
    <row r="96" spans="1:37" s="395" customFormat="1" ht="15" customHeight="1">
      <c r="A96" s="470">
        <v>30</v>
      </c>
      <c r="B96" s="471">
        <v>2</v>
      </c>
      <c r="C96" s="472">
        <f t="shared" si="18"/>
        <v>1.4022399999999999</v>
      </c>
      <c r="D96" s="473">
        <v>1.5707738095238108</v>
      </c>
      <c r="E96" s="474">
        <v>0.25</v>
      </c>
      <c r="F96" s="534">
        <v>0.55000000000000004</v>
      </c>
      <c r="G96" s="476">
        <f t="shared" si="28"/>
        <v>2.2026018666666682</v>
      </c>
      <c r="H96" s="477">
        <f t="shared" si="29"/>
        <v>0.35055999999999998</v>
      </c>
      <c r="I96" s="478">
        <f t="shared" si="30"/>
        <v>0.77123200000000003</v>
      </c>
      <c r="J96" s="474"/>
      <c r="K96" s="543">
        <f t="shared" si="19"/>
        <v>5.6042833626666679</v>
      </c>
      <c r="L96" s="491">
        <f t="shared" si="20"/>
        <v>2.4492433626666679</v>
      </c>
      <c r="M96" s="492">
        <f t="shared" si="21"/>
        <v>8.0582033626666671</v>
      </c>
      <c r="N96" s="482">
        <v>0.41833008826248408</v>
      </c>
      <c r="O96" s="482">
        <f t="shared" si="31"/>
        <v>26.996235029205639</v>
      </c>
      <c r="P96" s="529">
        <f t="shared" si="22"/>
        <v>6.0226134509291516</v>
      </c>
      <c r="Q96" s="530">
        <f t="shared" si="23"/>
        <v>2.8675734509291519</v>
      </c>
      <c r="R96" s="531">
        <f t="shared" si="24"/>
        <v>8.4765334509291517</v>
      </c>
      <c r="S96" s="482"/>
      <c r="T96" s="482"/>
      <c r="U96" s="482"/>
      <c r="V96" s="539">
        <v>0.61959334183765691</v>
      </c>
      <c r="W96" s="482">
        <f t="shared" si="32"/>
        <v>39.989999999999995</v>
      </c>
      <c r="X96" s="532">
        <f t="shared" si="25"/>
        <v>6.2238767045043248</v>
      </c>
      <c r="Y96" s="530">
        <f t="shared" si="26"/>
        <v>3.0688367045043248</v>
      </c>
      <c r="Z96" s="533">
        <f t="shared" si="27"/>
        <v>8.6777967045043241</v>
      </c>
      <c r="AA96" s="487">
        <v>546</v>
      </c>
      <c r="AB96" s="488"/>
      <c r="AC96" s="488"/>
      <c r="AD96" s="488"/>
      <c r="AE96" s="488"/>
      <c r="AF96" s="489"/>
      <c r="AG96" s="488"/>
      <c r="AH96" s="489"/>
      <c r="AI96" s="488"/>
      <c r="AJ96" s="489"/>
      <c r="AK96" s="489"/>
    </row>
    <row r="97" spans="1:37" s="395" customFormat="1" ht="15" customHeight="1">
      <c r="A97" s="510">
        <v>30</v>
      </c>
      <c r="B97" s="511">
        <v>2.5</v>
      </c>
      <c r="C97" s="512">
        <f t="shared" si="18"/>
        <v>1.7215</v>
      </c>
      <c r="D97" s="473">
        <v>1.7033630952380967</v>
      </c>
      <c r="E97" s="474">
        <v>0.25</v>
      </c>
      <c r="F97" s="534">
        <v>0.55000000000000004</v>
      </c>
      <c r="G97" s="476">
        <f t="shared" si="28"/>
        <v>2.9323395684523836</v>
      </c>
      <c r="H97" s="477">
        <f t="shared" si="29"/>
        <v>0.43037500000000001</v>
      </c>
      <c r="I97" s="478">
        <f t="shared" si="30"/>
        <v>0.94682500000000014</v>
      </c>
      <c r="J97" s="541"/>
      <c r="K97" s="546">
        <f t="shared" si="19"/>
        <v>7.0468828849702394</v>
      </c>
      <c r="L97" s="491">
        <f t="shared" si="20"/>
        <v>3.1735078849702401</v>
      </c>
      <c r="M97" s="492">
        <f t="shared" si="21"/>
        <v>10.059507884970241</v>
      </c>
      <c r="N97" s="482">
        <v>0.48030491615322246</v>
      </c>
      <c r="O97" s="482">
        <f t="shared" si="31"/>
        <v>30.995677255754622</v>
      </c>
      <c r="P97" s="516">
        <f t="shared" si="22"/>
        <v>7.5271878011234623</v>
      </c>
      <c r="Q97" s="517">
        <f t="shared" si="23"/>
        <v>3.6538128011234625</v>
      </c>
      <c r="R97" s="518">
        <f t="shared" si="24"/>
        <v>10.539812801123464</v>
      </c>
      <c r="S97" s="537"/>
      <c r="T97" s="537"/>
      <c r="U97" s="537"/>
      <c r="V97" s="539">
        <v>0.68155267602142267</v>
      </c>
      <c r="W97" s="482">
        <f t="shared" si="32"/>
        <v>43.989000000000004</v>
      </c>
      <c r="X97" s="519">
        <f t="shared" si="25"/>
        <v>7.7284355609916622</v>
      </c>
      <c r="Y97" s="517">
        <f t="shared" si="26"/>
        <v>3.8550605609916628</v>
      </c>
      <c r="Z97" s="520">
        <f t="shared" si="27"/>
        <v>10.741060560991663</v>
      </c>
      <c r="AA97" s="487">
        <v>366</v>
      </c>
      <c r="AB97" s="488"/>
      <c r="AC97" s="488"/>
      <c r="AD97" s="488"/>
      <c r="AE97" s="488"/>
      <c r="AF97" s="489"/>
      <c r="AG97" s="488"/>
      <c r="AH97" s="489"/>
      <c r="AI97" s="488"/>
      <c r="AJ97" s="489"/>
      <c r="AK97" s="489"/>
    </row>
    <row r="98" spans="1:37" s="395" customFormat="1" ht="15" customHeight="1">
      <c r="A98" s="510">
        <v>30</v>
      </c>
      <c r="B98" s="511">
        <v>3</v>
      </c>
      <c r="C98" s="512">
        <f t="shared" si="18"/>
        <v>2.0282399999999998</v>
      </c>
      <c r="D98" s="473">
        <v>2.12764880952381</v>
      </c>
      <c r="E98" s="474">
        <v>0.25</v>
      </c>
      <c r="F98" s="475">
        <v>0.45</v>
      </c>
      <c r="G98" s="476">
        <f t="shared" si="28"/>
        <v>4.3153824214285716</v>
      </c>
      <c r="H98" s="477">
        <f t="shared" si="29"/>
        <v>0.50705999999999996</v>
      </c>
      <c r="I98" s="478">
        <f t="shared" si="30"/>
        <v>0.91270799999999996</v>
      </c>
      <c r="J98" s="541"/>
      <c r="K98" s="546">
        <f t="shared" si="19"/>
        <v>8.9307131676428568</v>
      </c>
      <c r="L98" s="522">
        <f t="shared" si="20"/>
        <v>4.3671731676428571</v>
      </c>
      <c r="M98" s="523">
        <f t="shared" si="21"/>
        <v>12.277309167642857</v>
      </c>
      <c r="N98" s="482">
        <v>0.48030491615322246</v>
      </c>
      <c r="O98" s="482">
        <f t="shared" si="31"/>
        <v>30.995677255754622</v>
      </c>
      <c r="P98" s="516">
        <f t="shared" si="22"/>
        <v>9.4110180837960797</v>
      </c>
      <c r="Q98" s="517">
        <f t="shared" si="23"/>
        <v>4.84747808379608</v>
      </c>
      <c r="R98" s="518">
        <f t="shared" si="24"/>
        <v>12.75761408379608</v>
      </c>
      <c r="S98" s="537"/>
      <c r="T98" s="537"/>
      <c r="U98" s="537"/>
      <c r="V98" s="539">
        <v>0.68155267602142267</v>
      </c>
      <c r="W98" s="482">
        <f t="shared" si="32"/>
        <v>43.989000000000004</v>
      </c>
      <c r="X98" s="519">
        <f t="shared" si="25"/>
        <v>9.6122658436642787</v>
      </c>
      <c r="Y98" s="517">
        <f t="shared" si="26"/>
        <v>5.0487258436642799</v>
      </c>
      <c r="Z98" s="520">
        <f t="shared" si="27"/>
        <v>12.958861843664279</v>
      </c>
      <c r="AA98" s="527">
        <v>366</v>
      </c>
      <c r="AB98" s="488"/>
      <c r="AC98" s="488"/>
      <c r="AD98" s="488"/>
      <c r="AE98" s="488"/>
      <c r="AF98" s="489"/>
      <c r="AG98" s="488"/>
      <c r="AH98" s="489"/>
      <c r="AI98" s="488"/>
      <c r="AJ98" s="489"/>
      <c r="AK98" s="489"/>
    </row>
    <row r="99" spans="1:37" s="395" customFormat="1" ht="15" customHeight="1">
      <c r="A99" s="470">
        <v>32</v>
      </c>
      <c r="B99" s="471">
        <v>1</v>
      </c>
      <c r="C99" s="472">
        <f t="shared" si="18"/>
        <v>0.77624000000000004</v>
      </c>
      <c r="D99" s="473">
        <v>1.8447916666666662</v>
      </c>
      <c r="E99" s="474">
        <v>0.25</v>
      </c>
      <c r="F99" s="475">
        <v>0.45</v>
      </c>
      <c r="G99" s="476">
        <f t="shared" si="28"/>
        <v>1.432001083333333</v>
      </c>
      <c r="H99" s="477">
        <f t="shared" si="29"/>
        <v>0.19406000000000001</v>
      </c>
      <c r="I99" s="478">
        <f t="shared" si="30"/>
        <v>0.34930800000000001</v>
      </c>
      <c r="J99" s="474"/>
      <c r="K99" s="535">
        <f t="shared" si="19"/>
        <v>3.257644790833333</v>
      </c>
      <c r="L99" s="491">
        <f t="shared" si="20"/>
        <v>1.511104790833333</v>
      </c>
      <c r="M99" s="492">
        <f t="shared" si="21"/>
        <v>4.5384407908333335</v>
      </c>
      <c r="N99" s="482">
        <v>0.41316551927158918</v>
      </c>
      <c r="O99" s="482">
        <f t="shared" si="31"/>
        <v>24.996513915931146</v>
      </c>
      <c r="P99" s="529">
        <f t="shared" si="22"/>
        <v>3.6708103101049221</v>
      </c>
      <c r="Q99" s="530">
        <f t="shared" si="23"/>
        <v>1.9242703101049221</v>
      </c>
      <c r="R99" s="531">
        <f t="shared" si="24"/>
        <v>4.951606310104923</v>
      </c>
      <c r="S99" s="482"/>
      <c r="T99" s="482"/>
      <c r="U99" s="482"/>
      <c r="V99" s="539">
        <v>0.66089956462683408</v>
      </c>
      <c r="W99" s="482">
        <f t="shared" si="32"/>
        <v>39.99</v>
      </c>
      <c r="X99" s="532">
        <f t="shared" si="25"/>
        <v>3.9185443554601669</v>
      </c>
      <c r="Y99" s="530">
        <f t="shared" si="26"/>
        <v>2.1720043554601673</v>
      </c>
      <c r="Z99" s="533">
        <f t="shared" si="27"/>
        <v>5.1993403554601674</v>
      </c>
      <c r="AA99" s="509">
        <v>546</v>
      </c>
      <c r="AB99" s="488"/>
      <c r="AC99" s="488"/>
      <c r="AD99" s="488"/>
      <c r="AE99" s="488"/>
      <c r="AF99" s="489"/>
      <c r="AG99" s="488"/>
      <c r="AH99" s="489"/>
      <c r="AI99" s="488"/>
      <c r="AJ99" s="489"/>
      <c r="AK99" s="489"/>
    </row>
    <row r="100" spans="1:37" s="395" customFormat="1" ht="15" customHeight="1">
      <c r="A100" s="470">
        <v>32</v>
      </c>
      <c r="B100" s="471">
        <v>1.2</v>
      </c>
      <c r="C100" s="472">
        <f t="shared" si="18"/>
        <v>0.92547840000000003</v>
      </c>
      <c r="D100" s="473">
        <v>1.8005952380952404</v>
      </c>
      <c r="E100" s="474">
        <v>0.25</v>
      </c>
      <c r="F100" s="475">
        <v>0.45</v>
      </c>
      <c r="G100" s="476">
        <f t="shared" si="28"/>
        <v>1.6664120000000022</v>
      </c>
      <c r="H100" s="477">
        <f t="shared" si="29"/>
        <v>0.23136960000000001</v>
      </c>
      <c r="I100" s="478">
        <f t="shared" si="30"/>
        <v>0.41646528000000005</v>
      </c>
      <c r="J100" s="474"/>
      <c r="K100" s="535">
        <f t="shared" si="19"/>
        <v>3.8540942000000018</v>
      </c>
      <c r="L100" s="491">
        <f t="shared" si="20"/>
        <v>1.7717678000000017</v>
      </c>
      <c r="M100" s="492">
        <f t="shared" si="21"/>
        <v>5.3811335600000021</v>
      </c>
      <c r="N100" s="482">
        <v>0.41316551927158918</v>
      </c>
      <c r="O100" s="482">
        <f t="shared" si="31"/>
        <v>24.996513915931146</v>
      </c>
      <c r="P100" s="529">
        <f t="shared" si="22"/>
        <v>4.2672597192715909</v>
      </c>
      <c r="Q100" s="530">
        <f t="shared" si="23"/>
        <v>2.184933319271591</v>
      </c>
      <c r="R100" s="531">
        <f t="shared" si="24"/>
        <v>5.7942990792715916</v>
      </c>
      <c r="S100" s="482"/>
      <c r="T100" s="482"/>
      <c r="U100" s="482"/>
      <c r="V100" s="539">
        <v>0.66089956462683408</v>
      </c>
      <c r="W100" s="482">
        <f t="shared" si="32"/>
        <v>39.99</v>
      </c>
      <c r="X100" s="532">
        <f t="shared" si="25"/>
        <v>4.5149937646268361</v>
      </c>
      <c r="Y100" s="530">
        <f t="shared" si="26"/>
        <v>2.4326673646268357</v>
      </c>
      <c r="Z100" s="533">
        <f t="shared" si="27"/>
        <v>6.0420331246268359</v>
      </c>
      <c r="AA100" s="487">
        <v>546</v>
      </c>
      <c r="AB100" s="488"/>
      <c r="AC100" s="488"/>
      <c r="AD100" s="488"/>
      <c r="AE100" s="488"/>
      <c r="AF100" s="489"/>
      <c r="AG100" s="488"/>
      <c r="AH100" s="489"/>
      <c r="AI100" s="488"/>
      <c r="AJ100" s="489"/>
      <c r="AK100" s="489"/>
    </row>
    <row r="101" spans="1:37" s="395" customFormat="1" ht="15" customHeight="1">
      <c r="A101" s="470">
        <v>32</v>
      </c>
      <c r="B101" s="471">
        <v>1.5</v>
      </c>
      <c r="C101" s="472">
        <f t="shared" si="18"/>
        <v>1.14558</v>
      </c>
      <c r="D101" s="473">
        <v>1.6680059523809525</v>
      </c>
      <c r="E101" s="474">
        <v>0.25</v>
      </c>
      <c r="F101" s="475">
        <v>0.45</v>
      </c>
      <c r="G101" s="476">
        <f t="shared" si="28"/>
        <v>1.9108342589285716</v>
      </c>
      <c r="H101" s="477">
        <f t="shared" si="29"/>
        <v>0.28639500000000001</v>
      </c>
      <c r="I101" s="478">
        <f t="shared" si="30"/>
        <v>0.51551100000000005</v>
      </c>
      <c r="J101" s="474"/>
      <c r="K101" s="535">
        <f t="shared" si="19"/>
        <v>4.6598120090178572</v>
      </c>
      <c r="L101" s="491">
        <f t="shared" si="20"/>
        <v>2.0822570090178574</v>
      </c>
      <c r="M101" s="492">
        <f t="shared" si="21"/>
        <v>6.5500190090178574</v>
      </c>
      <c r="N101" s="482">
        <v>0.41316551927158918</v>
      </c>
      <c r="O101" s="482">
        <f t="shared" si="31"/>
        <v>24.996513915931146</v>
      </c>
      <c r="P101" s="529">
        <f t="shared" si="22"/>
        <v>5.0729775282894467</v>
      </c>
      <c r="Q101" s="530">
        <f t="shared" si="23"/>
        <v>2.4954225282894464</v>
      </c>
      <c r="R101" s="531">
        <f t="shared" si="24"/>
        <v>6.9631845282894469</v>
      </c>
      <c r="S101" s="482"/>
      <c r="T101" s="482"/>
      <c r="U101" s="482"/>
      <c r="V101" s="539">
        <v>0.66089956462683408</v>
      </c>
      <c r="W101" s="482">
        <f t="shared" si="32"/>
        <v>39.99</v>
      </c>
      <c r="X101" s="532">
        <f t="shared" si="25"/>
        <v>5.3207115736446911</v>
      </c>
      <c r="Y101" s="530">
        <f t="shared" si="26"/>
        <v>2.7431565736446917</v>
      </c>
      <c r="Z101" s="533">
        <f t="shared" si="27"/>
        <v>7.2109185736446912</v>
      </c>
      <c r="AA101" s="487">
        <v>546</v>
      </c>
      <c r="AB101" s="488"/>
      <c r="AC101" s="488"/>
      <c r="AD101" s="488"/>
      <c r="AE101" s="488"/>
      <c r="AF101" s="489"/>
      <c r="AG101" s="488"/>
      <c r="AH101" s="489"/>
      <c r="AI101" s="488"/>
      <c r="AJ101" s="489"/>
      <c r="AK101" s="489"/>
    </row>
    <row r="102" spans="1:37" s="395" customFormat="1" ht="15" customHeight="1">
      <c r="A102" s="470">
        <v>32</v>
      </c>
      <c r="B102" s="471">
        <v>1.65</v>
      </c>
      <c r="C102" s="472">
        <f t="shared" si="18"/>
        <v>1.2539406</v>
      </c>
      <c r="D102" s="473">
        <v>1.6680059523809532</v>
      </c>
      <c r="E102" s="474">
        <v>0.25</v>
      </c>
      <c r="F102" s="475">
        <v>0.45</v>
      </c>
      <c r="G102" s="476">
        <f t="shared" si="28"/>
        <v>2.0915803847321439</v>
      </c>
      <c r="H102" s="477">
        <f t="shared" si="29"/>
        <v>0.31348514999999999</v>
      </c>
      <c r="I102" s="478">
        <f t="shared" si="30"/>
        <v>0.56427327000000005</v>
      </c>
      <c r="J102" s="474"/>
      <c r="K102" s="535">
        <f t="shared" si="19"/>
        <v>5.1005843908544648</v>
      </c>
      <c r="L102" s="491">
        <f t="shared" si="20"/>
        <v>2.2792180408544649</v>
      </c>
      <c r="M102" s="492">
        <f t="shared" si="21"/>
        <v>7.1695863808544651</v>
      </c>
      <c r="N102" s="482">
        <v>0.41316551927158918</v>
      </c>
      <c r="O102" s="482">
        <f t="shared" si="31"/>
        <v>24.996513915931146</v>
      </c>
      <c r="P102" s="529">
        <f t="shared" si="22"/>
        <v>5.5137499101260543</v>
      </c>
      <c r="Q102" s="530">
        <f t="shared" si="23"/>
        <v>2.692383560126054</v>
      </c>
      <c r="R102" s="531">
        <f t="shared" si="24"/>
        <v>7.5827519001260546</v>
      </c>
      <c r="S102" s="482"/>
      <c r="T102" s="482"/>
      <c r="U102" s="482"/>
      <c r="V102" s="539">
        <v>0.66089956462683408</v>
      </c>
      <c r="W102" s="482">
        <f t="shared" si="32"/>
        <v>39.99</v>
      </c>
      <c r="X102" s="532">
        <f t="shared" si="25"/>
        <v>5.7614839554812987</v>
      </c>
      <c r="Y102" s="530">
        <f t="shared" si="26"/>
        <v>2.9401176054812987</v>
      </c>
      <c r="Z102" s="533">
        <f t="shared" si="27"/>
        <v>7.8304859454812989</v>
      </c>
      <c r="AA102" s="487">
        <v>546</v>
      </c>
      <c r="AB102" s="488"/>
      <c r="AC102" s="488"/>
      <c r="AD102" s="488"/>
      <c r="AE102" s="488"/>
      <c r="AF102" s="489"/>
      <c r="AG102" s="488"/>
      <c r="AH102" s="489"/>
      <c r="AI102" s="488"/>
      <c r="AJ102" s="489"/>
      <c r="AK102" s="489"/>
    </row>
    <row r="103" spans="1:37" s="395" customFormat="1" ht="15" customHeight="1">
      <c r="A103" s="470">
        <v>32</v>
      </c>
      <c r="B103" s="471">
        <v>2</v>
      </c>
      <c r="C103" s="472">
        <f t="shared" si="18"/>
        <v>1.5024</v>
      </c>
      <c r="D103" s="473">
        <v>1.4028273809523815</v>
      </c>
      <c r="E103" s="474">
        <v>0.25</v>
      </c>
      <c r="F103" s="534">
        <v>0.55000000000000004</v>
      </c>
      <c r="G103" s="476">
        <f t="shared" si="28"/>
        <v>2.1076078571428578</v>
      </c>
      <c r="H103" s="477">
        <f t="shared" si="29"/>
        <v>0.37559999999999999</v>
      </c>
      <c r="I103" s="478">
        <f t="shared" si="30"/>
        <v>0.82632000000000005</v>
      </c>
      <c r="J103" s="474"/>
      <c r="K103" s="535">
        <f t="shared" si="19"/>
        <v>5.8203937357142861</v>
      </c>
      <c r="L103" s="491">
        <f t="shared" si="20"/>
        <v>2.4399937357142862</v>
      </c>
      <c r="M103" s="492">
        <f t="shared" si="21"/>
        <v>8.4495937357142861</v>
      </c>
      <c r="N103" s="482">
        <v>0.42969214004245276</v>
      </c>
      <c r="O103" s="482">
        <f t="shared" si="31"/>
        <v>25.996374472568391</v>
      </c>
      <c r="P103" s="529">
        <f t="shared" si="22"/>
        <v>6.2500858757567386</v>
      </c>
      <c r="Q103" s="530">
        <f t="shared" si="23"/>
        <v>2.8696858757567392</v>
      </c>
      <c r="R103" s="531">
        <f t="shared" si="24"/>
        <v>8.8792858757567394</v>
      </c>
      <c r="S103" s="482"/>
      <c r="T103" s="482"/>
      <c r="U103" s="482"/>
      <c r="V103" s="539">
        <v>0.66089956462683408</v>
      </c>
      <c r="W103" s="482">
        <f t="shared" si="32"/>
        <v>39.99</v>
      </c>
      <c r="X103" s="532">
        <f t="shared" si="25"/>
        <v>6.4812933003411199</v>
      </c>
      <c r="Y103" s="530">
        <f t="shared" si="26"/>
        <v>3.1008933003411201</v>
      </c>
      <c r="Z103" s="533">
        <f t="shared" si="27"/>
        <v>9.1104933003411208</v>
      </c>
      <c r="AA103" s="487">
        <v>546</v>
      </c>
      <c r="AB103" s="488"/>
      <c r="AC103" s="488"/>
      <c r="AD103" s="488"/>
      <c r="AE103" s="488"/>
      <c r="AF103" s="489"/>
      <c r="AG103" s="488"/>
      <c r="AH103" s="489"/>
      <c r="AI103" s="488"/>
      <c r="AJ103" s="489"/>
      <c r="AK103" s="489"/>
    </row>
    <row r="104" spans="1:37" s="395" customFormat="1" ht="15" customHeight="1">
      <c r="A104" s="547">
        <v>32</v>
      </c>
      <c r="B104" s="548">
        <v>2.5</v>
      </c>
      <c r="C104" s="472">
        <f t="shared" si="18"/>
        <v>1.8467</v>
      </c>
      <c r="D104" s="473">
        <v>1.5511309523809533</v>
      </c>
      <c r="E104" s="474">
        <v>0.25</v>
      </c>
      <c r="F104" s="534">
        <v>0.55000000000000004</v>
      </c>
      <c r="G104" s="476">
        <f t="shared" si="28"/>
        <v>2.8644735297619066</v>
      </c>
      <c r="H104" s="477">
        <f t="shared" si="29"/>
        <v>0.461675</v>
      </c>
      <c r="I104" s="478">
        <f t="shared" si="30"/>
        <v>1.0156850000000002</v>
      </c>
      <c r="J104" s="474"/>
      <c r="K104" s="535">
        <f t="shared" si="19"/>
        <v>7.3541606767261918</v>
      </c>
      <c r="L104" s="491">
        <f t="shared" si="20"/>
        <v>3.1990856767261917</v>
      </c>
      <c r="M104" s="492">
        <f t="shared" si="21"/>
        <v>10.585885676726193</v>
      </c>
      <c r="N104" s="482">
        <v>0.46274538158417988</v>
      </c>
      <c r="O104" s="482">
        <f t="shared" si="31"/>
        <v>27.996095585842884</v>
      </c>
      <c r="P104" s="529">
        <f t="shared" si="22"/>
        <v>7.816906058310372</v>
      </c>
      <c r="Q104" s="530">
        <f t="shared" si="23"/>
        <v>3.6618310583103715</v>
      </c>
      <c r="R104" s="531">
        <f t="shared" si="24"/>
        <v>11.048631058310372</v>
      </c>
      <c r="S104" s="482"/>
      <c r="T104" s="482"/>
      <c r="U104" s="482"/>
      <c r="V104" s="539">
        <v>0.66089956462683408</v>
      </c>
      <c r="W104" s="482">
        <f t="shared" si="32"/>
        <v>39.99</v>
      </c>
      <c r="X104" s="532">
        <f t="shared" si="25"/>
        <v>8.0150602413530265</v>
      </c>
      <c r="Y104" s="530">
        <f t="shared" si="26"/>
        <v>3.8599852413530256</v>
      </c>
      <c r="Z104" s="533">
        <f t="shared" si="27"/>
        <v>11.246785241353027</v>
      </c>
      <c r="AA104" s="487">
        <v>366</v>
      </c>
      <c r="AB104" s="488"/>
      <c r="AC104" s="488"/>
      <c r="AD104" s="488"/>
      <c r="AE104" s="488"/>
      <c r="AF104" s="489"/>
      <c r="AG104" s="488"/>
      <c r="AH104" s="489"/>
      <c r="AI104" s="488"/>
      <c r="AJ104" s="489"/>
      <c r="AK104" s="489"/>
    </row>
    <row r="105" spans="1:37" s="395" customFormat="1" ht="15" customHeight="1">
      <c r="A105" s="510">
        <v>32</v>
      </c>
      <c r="B105" s="511">
        <v>3</v>
      </c>
      <c r="C105" s="512">
        <f t="shared" si="18"/>
        <v>2.17848</v>
      </c>
      <c r="D105" s="473">
        <v>1.7770238095238116</v>
      </c>
      <c r="E105" s="474">
        <v>0.25</v>
      </c>
      <c r="F105" s="475">
        <v>0.45</v>
      </c>
      <c r="G105" s="476">
        <f t="shared" si="28"/>
        <v>3.8712108285714328</v>
      </c>
      <c r="H105" s="477">
        <f t="shared" si="29"/>
        <v>0.54461999999999999</v>
      </c>
      <c r="I105" s="478">
        <f t="shared" si="30"/>
        <v>0.98031599999999997</v>
      </c>
      <c r="J105" s="474"/>
      <c r="K105" s="536">
        <f t="shared" si="19"/>
        <v>9.0346519048571459</v>
      </c>
      <c r="L105" s="491">
        <f t="shared" si="20"/>
        <v>4.1330719048571458</v>
      </c>
      <c r="M105" s="492">
        <f t="shared" si="21"/>
        <v>12.629143904857145</v>
      </c>
      <c r="N105" s="482">
        <v>0.56190510620936129</v>
      </c>
      <c r="O105" s="482">
        <f t="shared" si="31"/>
        <v>33.995258925666356</v>
      </c>
      <c r="P105" s="516">
        <f t="shared" si="22"/>
        <v>9.5965570110665066</v>
      </c>
      <c r="Q105" s="517">
        <f t="shared" si="23"/>
        <v>4.6949770110665074</v>
      </c>
      <c r="R105" s="518">
        <f t="shared" si="24"/>
        <v>13.191049011066506</v>
      </c>
      <c r="S105" s="537"/>
      <c r="T105" s="537"/>
      <c r="U105" s="537"/>
      <c r="V105" s="539">
        <v>0.79307947755220087</v>
      </c>
      <c r="W105" s="482">
        <f t="shared" si="32"/>
        <v>47.988</v>
      </c>
      <c r="X105" s="519">
        <f t="shared" si="25"/>
        <v>9.8277313824093468</v>
      </c>
      <c r="Y105" s="517">
        <f t="shared" si="26"/>
        <v>4.9261513824093468</v>
      </c>
      <c r="Z105" s="520">
        <f t="shared" si="27"/>
        <v>13.422223382409346</v>
      </c>
      <c r="AA105" s="521">
        <v>366</v>
      </c>
      <c r="AB105" s="488"/>
      <c r="AC105" s="488"/>
      <c r="AD105" s="488"/>
      <c r="AE105" s="488"/>
      <c r="AF105" s="489"/>
      <c r="AG105" s="488"/>
      <c r="AH105" s="489"/>
      <c r="AI105" s="488"/>
      <c r="AJ105" s="489"/>
      <c r="AK105" s="489"/>
    </row>
    <row r="106" spans="1:37" s="395" customFormat="1" ht="15" customHeight="1">
      <c r="A106" s="510">
        <v>33</v>
      </c>
      <c r="B106" s="511">
        <v>1.5</v>
      </c>
      <c r="C106" s="512">
        <f t="shared" si="18"/>
        <v>1.1831400000000001</v>
      </c>
      <c r="D106" s="473">
        <v>1.5707738095238113</v>
      </c>
      <c r="E106" s="474">
        <v>0.25</v>
      </c>
      <c r="F106" s="475">
        <v>0.45</v>
      </c>
      <c r="G106" s="476">
        <f t="shared" si="28"/>
        <v>1.8584453250000021</v>
      </c>
      <c r="H106" s="477">
        <f t="shared" si="29"/>
        <v>0.29578500000000002</v>
      </c>
      <c r="I106" s="478">
        <f t="shared" si="30"/>
        <v>0.53241300000000003</v>
      </c>
      <c r="J106" s="474"/>
      <c r="K106" s="536">
        <f t="shared" si="19"/>
        <v>4.7286140872500013</v>
      </c>
      <c r="L106" s="522">
        <f t="shared" si="20"/>
        <v>2.0665490872500012</v>
      </c>
      <c r="M106" s="523">
        <f t="shared" si="21"/>
        <v>6.6807950872500026</v>
      </c>
      <c r="N106" s="482">
        <v>0.42607694174882638</v>
      </c>
      <c r="O106" s="482">
        <f t="shared" si="31"/>
        <v>24.996513915931146</v>
      </c>
      <c r="P106" s="516">
        <f t="shared" si="22"/>
        <v>5.1546910289988279</v>
      </c>
      <c r="Q106" s="517">
        <f t="shared" si="23"/>
        <v>2.4926260289988278</v>
      </c>
      <c r="R106" s="518">
        <f t="shared" si="24"/>
        <v>7.1068720289988292</v>
      </c>
      <c r="S106" s="537"/>
      <c r="T106" s="537"/>
      <c r="U106" s="537"/>
      <c r="V106" s="539">
        <v>0.68155267602142267</v>
      </c>
      <c r="W106" s="482">
        <f t="shared" si="32"/>
        <v>39.99</v>
      </c>
      <c r="X106" s="519">
        <f t="shared" si="25"/>
        <v>5.4101667632714241</v>
      </c>
      <c r="Y106" s="517">
        <f t="shared" si="26"/>
        <v>2.748101763271424</v>
      </c>
      <c r="Z106" s="520">
        <f t="shared" si="27"/>
        <v>7.3623477632714254</v>
      </c>
      <c r="AA106" s="527">
        <v>546</v>
      </c>
      <c r="AB106" s="488"/>
      <c r="AC106" s="488"/>
      <c r="AD106" s="488"/>
      <c r="AE106" s="488"/>
      <c r="AF106" s="489"/>
      <c r="AG106" s="488"/>
      <c r="AH106" s="489"/>
      <c r="AI106" s="488"/>
      <c r="AJ106" s="489"/>
      <c r="AK106" s="489"/>
    </row>
    <row r="107" spans="1:37" s="395" customFormat="1" ht="15" customHeight="1">
      <c r="A107" s="498">
        <v>33.700000000000003</v>
      </c>
      <c r="B107" s="499">
        <v>1</v>
      </c>
      <c r="C107" s="500">
        <f t="shared" si="18"/>
        <v>0.81880800000000009</v>
      </c>
      <c r="D107" s="473">
        <v>1.8595238095238102</v>
      </c>
      <c r="E107" s="474">
        <v>0.25</v>
      </c>
      <c r="F107" s="475">
        <v>0.45</v>
      </c>
      <c r="G107" s="476">
        <f t="shared" si="28"/>
        <v>1.5225929714285722</v>
      </c>
      <c r="H107" s="477">
        <f t="shared" si="29"/>
        <v>0.20470200000000002</v>
      </c>
      <c r="I107" s="478">
        <f t="shared" si="30"/>
        <v>0.36846360000000006</v>
      </c>
      <c r="J107" s="474"/>
      <c r="K107" s="549">
        <f t="shared" si="19"/>
        <v>3.4450956691428583</v>
      </c>
      <c r="L107" s="491">
        <f t="shared" si="20"/>
        <v>1.6027776691428577</v>
      </c>
      <c r="M107" s="492">
        <f t="shared" si="21"/>
        <v>4.7961288691428585</v>
      </c>
      <c r="N107" s="482">
        <v>0.43511493748289237</v>
      </c>
      <c r="O107" s="482">
        <f t="shared" si="31"/>
        <v>24.996513915931143</v>
      </c>
      <c r="P107" s="529">
        <f t="shared" si="22"/>
        <v>3.8802106066257505</v>
      </c>
      <c r="Q107" s="530">
        <f t="shared" si="23"/>
        <v>2.0378926066257499</v>
      </c>
      <c r="R107" s="531">
        <f t="shared" si="24"/>
        <v>5.2312438066257512</v>
      </c>
      <c r="S107" s="482"/>
      <c r="T107" s="482"/>
      <c r="U107" s="482"/>
      <c r="V107" s="539">
        <v>0.6960098539976346</v>
      </c>
      <c r="W107" s="482">
        <f t="shared" si="32"/>
        <v>39.989999999999995</v>
      </c>
      <c r="X107" s="532">
        <f t="shared" si="25"/>
        <v>4.1411055231404932</v>
      </c>
      <c r="Y107" s="530">
        <f t="shared" si="26"/>
        <v>2.2987875231404922</v>
      </c>
      <c r="Z107" s="533">
        <f t="shared" si="27"/>
        <v>5.492138723140493</v>
      </c>
      <c r="AA107" s="487">
        <v>546</v>
      </c>
      <c r="AB107" s="488"/>
      <c r="AC107" s="488"/>
      <c r="AD107" s="488"/>
      <c r="AE107" s="488"/>
      <c r="AF107" s="489"/>
      <c r="AG107" s="488"/>
      <c r="AH107" s="489"/>
      <c r="AI107" s="488"/>
      <c r="AJ107" s="489"/>
      <c r="AK107" s="489"/>
    </row>
    <row r="108" spans="1:37" s="395" customFormat="1" ht="15" customHeight="1">
      <c r="A108" s="470">
        <v>33.700000000000003</v>
      </c>
      <c r="B108" s="471">
        <v>1.2</v>
      </c>
      <c r="C108" s="472">
        <f t="shared" si="18"/>
        <v>0.97655999999999998</v>
      </c>
      <c r="D108" s="473">
        <v>1.7809523809523817</v>
      </c>
      <c r="E108" s="474">
        <v>0.25</v>
      </c>
      <c r="F108" s="475">
        <v>0.45</v>
      </c>
      <c r="G108" s="476">
        <f t="shared" si="28"/>
        <v>1.7392068571428578</v>
      </c>
      <c r="H108" s="477">
        <f t="shared" si="29"/>
        <v>0.24414</v>
      </c>
      <c r="I108" s="478">
        <f t="shared" si="30"/>
        <v>0.43945200000000001</v>
      </c>
      <c r="J108" s="474"/>
      <c r="K108" s="535">
        <f t="shared" si="19"/>
        <v>4.052817005714286</v>
      </c>
      <c r="L108" s="491">
        <f t="shared" si="20"/>
        <v>1.8555570057142863</v>
      </c>
      <c r="M108" s="492">
        <f t="shared" si="21"/>
        <v>5.6641410057142867</v>
      </c>
      <c r="N108" s="482">
        <v>0.43511493748289237</v>
      </c>
      <c r="O108" s="482">
        <f t="shared" si="31"/>
        <v>24.996513915931143</v>
      </c>
      <c r="P108" s="529">
        <f t="shared" si="22"/>
        <v>4.4879319431971787</v>
      </c>
      <c r="Q108" s="530">
        <f t="shared" si="23"/>
        <v>2.2906719431971787</v>
      </c>
      <c r="R108" s="531">
        <f t="shared" si="24"/>
        <v>6.0992559431971793</v>
      </c>
      <c r="S108" s="482"/>
      <c r="T108" s="482"/>
      <c r="U108" s="482"/>
      <c r="V108" s="539">
        <v>0.6960098539976346</v>
      </c>
      <c r="W108" s="482">
        <f t="shared" si="32"/>
        <v>39.989999999999995</v>
      </c>
      <c r="X108" s="532">
        <f t="shared" si="25"/>
        <v>4.7488268597119205</v>
      </c>
      <c r="Y108" s="530">
        <f t="shared" si="26"/>
        <v>2.551566859711921</v>
      </c>
      <c r="Z108" s="533">
        <f t="shared" si="27"/>
        <v>6.3601508597119212</v>
      </c>
      <c r="AA108" s="487">
        <v>546</v>
      </c>
      <c r="AB108" s="488"/>
      <c r="AC108" s="488"/>
      <c r="AD108" s="488"/>
      <c r="AE108" s="488"/>
      <c r="AF108" s="489"/>
      <c r="AG108" s="488"/>
      <c r="AH108" s="489"/>
      <c r="AI108" s="488"/>
      <c r="AJ108" s="489"/>
      <c r="AK108" s="489"/>
    </row>
    <row r="109" spans="1:37" s="395" customFormat="1" ht="15" customHeight="1">
      <c r="A109" s="470">
        <v>33.700000000000003</v>
      </c>
      <c r="B109" s="471">
        <v>1.5</v>
      </c>
      <c r="C109" s="472">
        <f t="shared" si="18"/>
        <v>1.2094320000000001</v>
      </c>
      <c r="D109" s="473">
        <v>1.5707738095238106</v>
      </c>
      <c r="E109" s="474">
        <v>0.25</v>
      </c>
      <c r="F109" s="475">
        <v>0.45</v>
      </c>
      <c r="G109" s="476">
        <f t="shared" si="28"/>
        <v>1.8997441100000014</v>
      </c>
      <c r="H109" s="477">
        <f t="shared" si="29"/>
        <v>0.30235800000000002</v>
      </c>
      <c r="I109" s="478">
        <f t="shared" si="30"/>
        <v>0.54424440000000007</v>
      </c>
      <c r="J109" s="474"/>
      <c r="K109" s="535">
        <f t="shared" si="19"/>
        <v>4.8336944003000006</v>
      </c>
      <c r="L109" s="491">
        <f t="shared" si="20"/>
        <v>2.1124724003000011</v>
      </c>
      <c r="M109" s="492">
        <f t="shared" si="21"/>
        <v>6.8292572003000025</v>
      </c>
      <c r="N109" s="482">
        <v>0.43511493748289237</v>
      </c>
      <c r="O109" s="482">
        <f t="shared" si="31"/>
        <v>24.996513915931143</v>
      </c>
      <c r="P109" s="529">
        <f t="shared" si="22"/>
        <v>5.2688093377828933</v>
      </c>
      <c r="Q109" s="530">
        <f t="shared" si="23"/>
        <v>2.5475873377828933</v>
      </c>
      <c r="R109" s="531">
        <f t="shared" si="24"/>
        <v>7.2643721377828951</v>
      </c>
      <c r="S109" s="482"/>
      <c r="T109" s="482"/>
      <c r="U109" s="482"/>
      <c r="V109" s="539">
        <v>0.6960098539976346</v>
      </c>
      <c r="W109" s="482">
        <f t="shared" si="32"/>
        <v>39.989999999999995</v>
      </c>
      <c r="X109" s="532">
        <f t="shared" si="25"/>
        <v>5.5297042542976351</v>
      </c>
      <c r="Y109" s="530">
        <f t="shared" si="26"/>
        <v>2.8084822542976355</v>
      </c>
      <c r="Z109" s="533">
        <f t="shared" si="27"/>
        <v>7.525267054297637</v>
      </c>
      <c r="AA109" s="487">
        <v>546</v>
      </c>
      <c r="AB109" s="488"/>
      <c r="AC109" s="488"/>
      <c r="AD109" s="488"/>
      <c r="AE109" s="488"/>
      <c r="AF109" s="489"/>
      <c r="AG109" s="488"/>
      <c r="AH109" s="489"/>
      <c r="AI109" s="488"/>
      <c r="AJ109" s="489"/>
      <c r="AK109" s="489"/>
    </row>
    <row r="110" spans="1:37" s="395" customFormat="1" ht="15" customHeight="1">
      <c r="A110" s="470">
        <v>33.700000000000003</v>
      </c>
      <c r="B110" s="471">
        <v>1.6</v>
      </c>
      <c r="C110" s="472">
        <f t="shared" si="18"/>
        <v>1.2860544</v>
      </c>
      <c r="D110" s="473">
        <v>1.5707738095238113</v>
      </c>
      <c r="E110" s="474">
        <v>0.25</v>
      </c>
      <c r="F110" s="475">
        <v>0.45</v>
      </c>
      <c r="G110" s="476">
        <f t="shared" si="28"/>
        <v>2.0201005691428593</v>
      </c>
      <c r="H110" s="477">
        <f t="shared" si="29"/>
        <v>0.32151360000000001</v>
      </c>
      <c r="I110" s="478">
        <f t="shared" si="30"/>
        <v>0.57872447999999999</v>
      </c>
      <c r="J110" s="474"/>
      <c r="K110" s="535">
        <f t="shared" si="19"/>
        <v>5.139928455474287</v>
      </c>
      <c r="L110" s="491">
        <f t="shared" si="20"/>
        <v>2.2463060554742875</v>
      </c>
      <c r="M110" s="492">
        <f t="shared" si="21"/>
        <v>7.261918215474287</v>
      </c>
      <c r="N110" s="482">
        <v>0.43511493748289237</v>
      </c>
      <c r="O110" s="482">
        <f t="shared" si="31"/>
        <v>24.996513915931143</v>
      </c>
      <c r="P110" s="529">
        <f t="shared" si="22"/>
        <v>5.5750433929571797</v>
      </c>
      <c r="Q110" s="530">
        <f t="shared" si="23"/>
        <v>2.6814209929571797</v>
      </c>
      <c r="R110" s="531">
        <f t="shared" si="24"/>
        <v>7.6970331529571796</v>
      </c>
      <c r="S110" s="482"/>
      <c r="T110" s="482"/>
      <c r="U110" s="482"/>
      <c r="V110" s="539">
        <v>0.6960098539976346</v>
      </c>
      <c r="W110" s="482">
        <f t="shared" si="32"/>
        <v>39.989999999999995</v>
      </c>
      <c r="X110" s="532">
        <f t="shared" si="25"/>
        <v>5.8359383094719215</v>
      </c>
      <c r="Y110" s="530">
        <f t="shared" si="26"/>
        <v>2.942315909471922</v>
      </c>
      <c r="Z110" s="533">
        <f t="shared" si="27"/>
        <v>7.9579280694719214</v>
      </c>
      <c r="AA110" s="487">
        <v>546</v>
      </c>
      <c r="AB110" s="488"/>
      <c r="AC110" s="488"/>
      <c r="AD110" s="488"/>
      <c r="AE110" s="488"/>
      <c r="AF110" s="489"/>
      <c r="AG110" s="488"/>
      <c r="AH110" s="489"/>
      <c r="AI110" s="488"/>
      <c r="AJ110" s="489"/>
      <c r="AK110" s="489"/>
    </row>
    <row r="111" spans="1:37" s="395" customFormat="1" ht="15" customHeight="1">
      <c r="A111" s="470">
        <v>33.700000000000003</v>
      </c>
      <c r="B111" s="471">
        <v>2</v>
      </c>
      <c r="C111" s="472">
        <f t="shared" si="18"/>
        <v>1.5875360000000001</v>
      </c>
      <c r="D111" s="473">
        <v>1.3055952380952387</v>
      </c>
      <c r="E111" s="474">
        <v>0.25</v>
      </c>
      <c r="F111" s="534">
        <v>0.55000000000000004</v>
      </c>
      <c r="G111" s="476">
        <f t="shared" si="28"/>
        <v>2.0726794419047629</v>
      </c>
      <c r="H111" s="477">
        <f t="shared" si="29"/>
        <v>0.39688400000000001</v>
      </c>
      <c r="I111" s="478">
        <f t="shared" si="30"/>
        <v>0.87314480000000005</v>
      </c>
      <c r="J111" s="474"/>
      <c r="K111" s="535">
        <f t="shared" si="19"/>
        <v>6.0375335925904769</v>
      </c>
      <c r="L111" s="491">
        <f t="shared" si="20"/>
        <v>2.4655775925904768</v>
      </c>
      <c r="M111" s="492">
        <f t="shared" si="21"/>
        <v>8.8157215925904779</v>
      </c>
      <c r="N111" s="482">
        <v>0.43511493748289237</v>
      </c>
      <c r="O111" s="482">
        <f t="shared" si="31"/>
        <v>24.996513915931143</v>
      </c>
      <c r="P111" s="529">
        <f t="shared" si="22"/>
        <v>6.4726485300733696</v>
      </c>
      <c r="Q111" s="530">
        <f t="shared" si="23"/>
        <v>2.900692530073369</v>
      </c>
      <c r="R111" s="531">
        <f t="shared" si="24"/>
        <v>9.2508365300733697</v>
      </c>
      <c r="S111" s="482"/>
      <c r="T111" s="482"/>
      <c r="U111" s="482"/>
      <c r="V111" s="539">
        <v>0.6960098539976346</v>
      </c>
      <c r="W111" s="482">
        <f t="shared" si="32"/>
        <v>39.989999999999995</v>
      </c>
      <c r="X111" s="532">
        <f t="shared" si="25"/>
        <v>6.7335434465881114</v>
      </c>
      <c r="Y111" s="530">
        <f t="shared" si="26"/>
        <v>3.1615874465881113</v>
      </c>
      <c r="Z111" s="533">
        <f t="shared" si="27"/>
        <v>9.5117314465881133</v>
      </c>
      <c r="AA111" s="487">
        <v>546</v>
      </c>
      <c r="AB111" s="488"/>
      <c r="AC111" s="488"/>
      <c r="AD111" s="488"/>
      <c r="AE111" s="488"/>
      <c r="AF111" s="489"/>
      <c r="AG111" s="488"/>
      <c r="AH111" s="489"/>
      <c r="AI111" s="488"/>
      <c r="AJ111" s="489"/>
      <c r="AK111" s="489"/>
    </row>
    <row r="112" spans="1:37" s="395" customFormat="1" ht="15" customHeight="1">
      <c r="A112" s="470">
        <v>33.700000000000003</v>
      </c>
      <c r="B112" s="471">
        <v>2.5</v>
      </c>
      <c r="C112" s="472">
        <f t="shared" si="18"/>
        <v>1.95312</v>
      </c>
      <c r="D112" s="473">
        <v>1.2923788690476188</v>
      </c>
      <c r="E112" s="474">
        <v>0.25</v>
      </c>
      <c r="F112" s="534">
        <v>0.55000000000000004</v>
      </c>
      <c r="G112" s="476">
        <f>+G113</f>
        <v>2.5182031500476185</v>
      </c>
      <c r="H112" s="477">
        <f>+H113</f>
        <v>0.50618359999999996</v>
      </c>
      <c r="I112" s="478">
        <f>+I113</f>
        <v>1.1136039200000001</v>
      </c>
      <c r="J112" s="474"/>
      <c r="K112" s="535">
        <f t="shared" si="19"/>
        <v>7.4046802995347605</v>
      </c>
      <c r="L112" s="491">
        <f t="shared" si="20"/>
        <v>3.0280638995347613</v>
      </c>
      <c r="M112" s="492">
        <f t="shared" si="21"/>
        <v>10.862028219534762</v>
      </c>
      <c r="N112" s="482">
        <v>0.43511493748289237</v>
      </c>
      <c r="O112" s="482">
        <f t="shared" si="31"/>
        <v>24.996513915931143</v>
      </c>
      <c r="P112" s="529">
        <f t="shared" si="22"/>
        <v>7.8397952370176531</v>
      </c>
      <c r="Q112" s="530">
        <f t="shared" si="23"/>
        <v>3.4631788370176535</v>
      </c>
      <c r="R112" s="531">
        <f t="shared" si="24"/>
        <v>11.297143157017654</v>
      </c>
      <c r="S112" s="482"/>
      <c r="T112" s="482"/>
      <c r="U112" s="482"/>
      <c r="V112" s="539">
        <v>0.6960098539976346</v>
      </c>
      <c r="W112" s="482">
        <f t="shared" si="32"/>
        <v>39.989999999999995</v>
      </c>
      <c r="X112" s="532">
        <f t="shared" si="25"/>
        <v>8.1006901535323959</v>
      </c>
      <c r="Y112" s="530">
        <f t="shared" si="26"/>
        <v>3.7240737535323958</v>
      </c>
      <c r="Z112" s="533">
        <f t="shared" si="27"/>
        <v>11.558038073532398</v>
      </c>
      <c r="AA112" s="487">
        <v>366</v>
      </c>
      <c r="AB112" s="488"/>
      <c r="AC112" s="488"/>
      <c r="AD112" s="488"/>
      <c r="AE112" s="488"/>
      <c r="AF112" s="489"/>
      <c r="AG112" s="488"/>
      <c r="AH112" s="489"/>
      <c r="AI112" s="488"/>
      <c r="AJ112" s="489"/>
      <c r="AK112" s="489"/>
    </row>
    <row r="113" spans="1:37" s="395" customFormat="1" ht="15" customHeight="1">
      <c r="A113" s="470">
        <v>33.700000000000003</v>
      </c>
      <c r="B113" s="471">
        <v>2.6</v>
      </c>
      <c r="C113" s="472">
        <f t="shared" si="18"/>
        <v>2.0247343999999998</v>
      </c>
      <c r="D113" s="473">
        <v>1.2437202380952379</v>
      </c>
      <c r="E113" s="474">
        <v>0.25</v>
      </c>
      <c r="F113" s="534">
        <v>0.55000000000000004</v>
      </c>
      <c r="G113" s="476">
        <f t="shared" ref="G113:G130" si="33">D113*C113</f>
        <v>2.5182031500476185</v>
      </c>
      <c r="H113" s="477">
        <f t="shared" ref="H113:H130" si="34">+E113*C113</f>
        <v>0.50618359999999996</v>
      </c>
      <c r="I113" s="478">
        <f t="shared" ref="I113:I130" si="35">+F113*C113</f>
        <v>1.1136039200000001</v>
      </c>
      <c r="J113" s="474"/>
      <c r="K113" s="535">
        <f t="shared" si="19"/>
        <v>7.6087813395347608</v>
      </c>
      <c r="L113" s="491">
        <f t="shared" si="20"/>
        <v>3.0531289395347612</v>
      </c>
      <c r="M113" s="492">
        <f t="shared" si="21"/>
        <v>11.152066539534761</v>
      </c>
      <c r="N113" s="482">
        <v>0.43511493748289237</v>
      </c>
      <c r="O113" s="482">
        <f t="shared" si="31"/>
        <v>24.996513915931143</v>
      </c>
      <c r="P113" s="529">
        <f t="shared" si="22"/>
        <v>8.0438962770176534</v>
      </c>
      <c r="Q113" s="530">
        <f t="shared" si="23"/>
        <v>3.4882438770176534</v>
      </c>
      <c r="R113" s="531">
        <f t="shared" si="24"/>
        <v>11.587181477017653</v>
      </c>
      <c r="S113" s="482"/>
      <c r="T113" s="482"/>
      <c r="U113" s="482"/>
      <c r="V113" s="539">
        <v>0.6960098539976346</v>
      </c>
      <c r="W113" s="482">
        <f t="shared" si="32"/>
        <v>39.989999999999995</v>
      </c>
      <c r="X113" s="532">
        <f t="shared" si="25"/>
        <v>8.3047911935323953</v>
      </c>
      <c r="Y113" s="530">
        <f t="shared" si="26"/>
        <v>3.7491387935323957</v>
      </c>
      <c r="Z113" s="533">
        <f t="shared" si="27"/>
        <v>11.848076393532397</v>
      </c>
      <c r="AA113" s="487">
        <v>366</v>
      </c>
      <c r="AB113" s="488"/>
      <c r="AC113" s="488"/>
      <c r="AD113" s="488"/>
      <c r="AE113" s="488"/>
      <c r="AF113" s="489"/>
      <c r="AG113" s="488"/>
      <c r="AH113" s="489"/>
      <c r="AI113" s="488"/>
      <c r="AJ113" s="489"/>
      <c r="AK113" s="489"/>
    </row>
    <row r="114" spans="1:37" s="395" customFormat="1" ht="15" customHeight="1">
      <c r="A114" s="470">
        <v>33.700000000000003</v>
      </c>
      <c r="B114" s="471">
        <v>3</v>
      </c>
      <c r="C114" s="472">
        <f t="shared" si="18"/>
        <v>2.306184</v>
      </c>
      <c r="D114" s="473">
        <v>1.2260416666666676</v>
      </c>
      <c r="E114" s="474">
        <v>0.25</v>
      </c>
      <c r="F114" s="475">
        <v>0.45</v>
      </c>
      <c r="G114" s="476">
        <f t="shared" si="33"/>
        <v>2.8274776750000021</v>
      </c>
      <c r="H114" s="477">
        <f t="shared" si="34"/>
        <v>0.576546</v>
      </c>
      <c r="I114" s="478">
        <f t="shared" si="35"/>
        <v>1.0377828</v>
      </c>
      <c r="J114" s="474"/>
      <c r="K114" s="535">
        <f t="shared" si="19"/>
        <v>8.636683102750002</v>
      </c>
      <c r="L114" s="491">
        <f t="shared" si="20"/>
        <v>3.4477691027500015</v>
      </c>
      <c r="M114" s="492">
        <f t="shared" si="21"/>
        <v>12.441886702750002</v>
      </c>
      <c r="N114" s="482">
        <v>0.45251953498220809</v>
      </c>
      <c r="O114" s="482">
        <f t="shared" si="31"/>
        <v>25.996374472568391</v>
      </c>
      <c r="P114" s="529">
        <f t="shared" si="22"/>
        <v>9.0892026377322104</v>
      </c>
      <c r="Q114" s="530">
        <f t="shared" si="23"/>
        <v>3.9002886377322095</v>
      </c>
      <c r="R114" s="531">
        <f t="shared" si="24"/>
        <v>12.894406237732211</v>
      </c>
      <c r="S114" s="482"/>
      <c r="T114" s="482"/>
      <c r="U114" s="482"/>
      <c r="V114" s="539">
        <v>0.6960098539976346</v>
      </c>
      <c r="W114" s="482">
        <f t="shared" si="32"/>
        <v>39.989999999999995</v>
      </c>
      <c r="X114" s="532">
        <f t="shared" si="25"/>
        <v>9.3326929567476373</v>
      </c>
      <c r="Y114" s="530">
        <f t="shared" si="26"/>
        <v>4.143778956747636</v>
      </c>
      <c r="Z114" s="533">
        <f t="shared" si="27"/>
        <v>13.137896556747638</v>
      </c>
      <c r="AA114" s="487">
        <v>366</v>
      </c>
      <c r="AB114" s="488"/>
      <c r="AC114" s="488"/>
      <c r="AD114" s="488"/>
      <c r="AE114" s="488"/>
      <c r="AF114" s="489"/>
      <c r="AG114" s="488"/>
      <c r="AH114" s="489"/>
      <c r="AI114" s="488"/>
      <c r="AJ114" s="489"/>
      <c r="AK114" s="489"/>
    </row>
    <row r="115" spans="1:37" s="395" customFormat="1" ht="15" customHeight="1">
      <c r="A115" s="510">
        <v>33.700000000000003</v>
      </c>
      <c r="B115" s="511">
        <v>3.2</v>
      </c>
      <c r="C115" s="512">
        <f t="shared" si="18"/>
        <v>2.4439040000000007</v>
      </c>
      <c r="D115" s="473">
        <v>1.2947916666666677</v>
      </c>
      <c r="E115" s="474">
        <v>0.25</v>
      </c>
      <c r="F115" s="475">
        <v>0.45</v>
      </c>
      <c r="G115" s="476">
        <f t="shared" si="33"/>
        <v>3.1643465333333367</v>
      </c>
      <c r="H115" s="477">
        <f t="shared" si="34"/>
        <v>0.61097600000000019</v>
      </c>
      <c r="I115" s="478">
        <f t="shared" si="35"/>
        <v>1.0997568000000004</v>
      </c>
      <c r="J115" s="474"/>
      <c r="K115" s="536">
        <f t="shared" si="19"/>
        <v>9.2750993693333381</v>
      </c>
      <c r="L115" s="491">
        <f t="shared" si="20"/>
        <v>3.7763153693333367</v>
      </c>
      <c r="M115" s="492">
        <f t="shared" si="21"/>
        <v>13.30754096933334</v>
      </c>
      <c r="N115" s="482">
        <v>0.45251953498220809</v>
      </c>
      <c r="O115" s="482">
        <f t="shared" si="31"/>
        <v>25.996374472568391</v>
      </c>
      <c r="P115" s="516">
        <f t="shared" si="22"/>
        <v>9.7276189043155465</v>
      </c>
      <c r="Q115" s="517">
        <f t="shared" si="23"/>
        <v>4.2288349043155451</v>
      </c>
      <c r="R115" s="518">
        <f t="shared" si="24"/>
        <v>13.760060504315549</v>
      </c>
      <c r="S115" s="537"/>
      <c r="T115" s="537"/>
      <c r="U115" s="537"/>
      <c r="V115" s="539">
        <v>0.6960098539976346</v>
      </c>
      <c r="W115" s="482">
        <f t="shared" si="32"/>
        <v>39.989999999999995</v>
      </c>
      <c r="X115" s="519">
        <f t="shared" si="25"/>
        <v>9.9711092233309735</v>
      </c>
      <c r="Y115" s="517">
        <f t="shared" si="26"/>
        <v>4.4723252233309712</v>
      </c>
      <c r="Z115" s="520">
        <f t="shared" si="27"/>
        <v>14.003550823330976</v>
      </c>
      <c r="AA115" s="540">
        <v>366</v>
      </c>
      <c r="AB115" s="488"/>
      <c r="AC115" s="488"/>
      <c r="AD115" s="488"/>
      <c r="AE115" s="488"/>
      <c r="AF115" s="489"/>
      <c r="AG115" s="488"/>
      <c r="AH115" s="489"/>
      <c r="AI115" s="488"/>
      <c r="AJ115" s="489"/>
      <c r="AK115" s="489"/>
    </row>
    <row r="116" spans="1:37" s="395" customFormat="1" ht="15" customHeight="1">
      <c r="A116" s="470">
        <v>34</v>
      </c>
      <c r="B116" s="471">
        <v>1</v>
      </c>
      <c r="C116" s="472">
        <f t="shared" si="18"/>
        <v>0.82631999999999994</v>
      </c>
      <c r="D116" s="473">
        <v>1.9614583333333329</v>
      </c>
      <c r="E116" s="474">
        <v>0.25</v>
      </c>
      <c r="F116" s="475">
        <v>0.45</v>
      </c>
      <c r="G116" s="476">
        <f t="shared" si="33"/>
        <v>1.6207922499999996</v>
      </c>
      <c r="H116" s="477">
        <f t="shared" si="34"/>
        <v>0.20657999999999999</v>
      </c>
      <c r="I116" s="478">
        <f t="shared" si="35"/>
        <v>0.37184400000000001</v>
      </c>
      <c r="J116" s="474"/>
      <c r="K116" s="535">
        <f t="shared" si="19"/>
        <v>3.5381903424999996</v>
      </c>
      <c r="L116" s="502">
        <f t="shared" si="20"/>
        <v>1.6789703424999998</v>
      </c>
      <c r="M116" s="503">
        <f t="shared" si="21"/>
        <v>4.9016183424999999</v>
      </c>
      <c r="N116" s="482">
        <v>0.43898836422606352</v>
      </c>
      <c r="O116" s="482">
        <f t="shared" si="31"/>
        <v>24.996513915931146</v>
      </c>
      <c r="P116" s="529">
        <f t="shared" si="22"/>
        <v>3.9771787067260633</v>
      </c>
      <c r="Q116" s="530">
        <f t="shared" si="23"/>
        <v>2.1179587067260632</v>
      </c>
      <c r="R116" s="531">
        <f t="shared" si="24"/>
        <v>5.3406067067260636</v>
      </c>
      <c r="S116" s="482"/>
      <c r="T116" s="482"/>
      <c r="U116" s="482"/>
      <c r="V116" s="539">
        <v>0.70220578741601125</v>
      </c>
      <c r="W116" s="482">
        <f t="shared" si="32"/>
        <v>39.99</v>
      </c>
      <c r="X116" s="532">
        <f t="shared" si="25"/>
        <v>4.2403961299160109</v>
      </c>
      <c r="Y116" s="530">
        <f t="shared" si="26"/>
        <v>2.3811761299160112</v>
      </c>
      <c r="Z116" s="533">
        <f t="shared" si="27"/>
        <v>5.6038241299160116</v>
      </c>
      <c r="AA116" s="509">
        <v>546</v>
      </c>
      <c r="AB116" s="488"/>
      <c r="AC116" s="488"/>
      <c r="AD116" s="488"/>
      <c r="AE116" s="488"/>
      <c r="AF116" s="489"/>
      <c r="AG116" s="488"/>
      <c r="AH116" s="489"/>
      <c r="AI116" s="488"/>
      <c r="AJ116" s="489"/>
      <c r="AK116" s="489"/>
    </row>
    <row r="117" spans="1:37" s="395" customFormat="1" ht="15" customHeight="1">
      <c r="A117" s="470">
        <v>34</v>
      </c>
      <c r="B117" s="471">
        <v>1.2</v>
      </c>
      <c r="C117" s="472">
        <f t="shared" si="18"/>
        <v>0.98557439999999985</v>
      </c>
      <c r="D117" s="473">
        <v>1.7122023809523821</v>
      </c>
      <c r="E117" s="474">
        <v>0.25</v>
      </c>
      <c r="F117" s="475">
        <v>0.45</v>
      </c>
      <c r="G117" s="476">
        <f t="shared" si="33"/>
        <v>1.6875028342857152</v>
      </c>
      <c r="H117" s="477">
        <f t="shared" si="34"/>
        <v>0.24639359999999996</v>
      </c>
      <c r="I117" s="478">
        <f t="shared" si="35"/>
        <v>0.44350847999999993</v>
      </c>
      <c r="J117" s="474"/>
      <c r="K117" s="535">
        <f t="shared" si="19"/>
        <v>4.0407641090285713</v>
      </c>
      <c r="L117" s="491">
        <f t="shared" si="20"/>
        <v>1.8232217090285721</v>
      </c>
      <c r="M117" s="492">
        <f t="shared" si="21"/>
        <v>5.6669618690285715</v>
      </c>
      <c r="N117" s="482">
        <v>0.43898836422606352</v>
      </c>
      <c r="O117" s="482">
        <f t="shared" si="31"/>
        <v>24.996513915931146</v>
      </c>
      <c r="P117" s="529">
        <f t="shared" si="22"/>
        <v>4.479752473254635</v>
      </c>
      <c r="Q117" s="530">
        <f t="shared" si="23"/>
        <v>2.2622100732546357</v>
      </c>
      <c r="R117" s="531">
        <f t="shared" si="24"/>
        <v>6.1059502332546352</v>
      </c>
      <c r="S117" s="482"/>
      <c r="T117" s="482"/>
      <c r="U117" s="482"/>
      <c r="V117" s="539">
        <v>0.70220578741601125</v>
      </c>
      <c r="W117" s="482">
        <f t="shared" si="32"/>
        <v>39.99</v>
      </c>
      <c r="X117" s="532">
        <f t="shared" si="25"/>
        <v>4.742969896444583</v>
      </c>
      <c r="Y117" s="530">
        <f t="shared" si="26"/>
        <v>2.5254274964445833</v>
      </c>
      <c r="Z117" s="533">
        <f t="shared" si="27"/>
        <v>6.3691676564445832</v>
      </c>
      <c r="AA117" s="487">
        <v>546</v>
      </c>
      <c r="AB117" s="488"/>
      <c r="AC117" s="488"/>
      <c r="AD117" s="488"/>
      <c r="AE117" s="488"/>
      <c r="AF117" s="489"/>
      <c r="AG117" s="488"/>
      <c r="AH117" s="489"/>
      <c r="AI117" s="488"/>
      <c r="AJ117" s="489"/>
      <c r="AK117" s="489"/>
    </row>
    <row r="118" spans="1:37" s="395" customFormat="1" ht="15" customHeight="1">
      <c r="A118" s="470">
        <v>34</v>
      </c>
      <c r="B118" s="471">
        <v>1.5</v>
      </c>
      <c r="C118" s="472">
        <f t="shared" si="18"/>
        <v>1.2206999999999999</v>
      </c>
      <c r="D118" s="473">
        <v>1.7404761904761921</v>
      </c>
      <c r="E118" s="474">
        <v>0.25</v>
      </c>
      <c r="F118" s="475">
        <v>0.45</v>
      </c>
      <c r="G118" s="476">
        <f t="shared" si="33"/>
        <v>2.1245992857142877</v>
      </c>
      <c r="H118" s="477">
        <f t="shared" si="34"/>
        <v>0.30517499999999997</v>
      </c>
      <c r="I118" s="478">
        <f t="shared" si="35"/>
        <v>0.549315</v>
      </c>
      <c r="J118" s="474"/>
      <c r="K118" s="535">
        <f t="shared" si="19"/>
        <v>5.0299524785714294</v>
      </c>
      <c r="L118" s="491">
        <f t="shared" si="20"/>
        <v>2.2833774785714298</v>
      </c>
      <c r="M118" s="492">
        <f t="shared" si="21"/>
        <v>7.0441074785714299</v>
      </c>
      <c r="N118" s="482">
        <v>0.43898836422606352</v>
      </c>
      <c r="O118" s="482">
        <f t="shared" si="31"/>
        <v>24.996513915931146</v>
      </c>
      <c r="P118" s="529">
        <f t="shared" si="22"/>
        <v>5.468940842797493</v>
      </c>
      <c r="Q118" s="530">
        <f t="shared" si="23"/>
        <v>2.7223658427974935</v>
      </c>
      <c r="R118" s="531">
        <f t="shared" si="24"/>
        <v>7.4830958427974936</v>
      </c>
      <c r="S118" s="482"/>
      <c r="T118" s="482"/>
      <c r="U118" s="482"/>
      <c r="V118" s="539">
        <v>0.70220578741601125</v>
      </c>
      <c r="W118" s="482">
        <f t="shared" si="32"/>
        <v>39.99</v>
      </c>
      <c r="X118" s="532">
        <f t="shared" si="25"/>
        <v>5.7321582659874402</v>
      </c>
      <c r="Y118" s="530">
        <f t="shared" si="26"/>
        <v>2.9855832659874411</v>
      </c>
      <c r="Z118" s="533">
        <f t="shared" si="27"/>
        <v>7.7463132659874407</v>
      </c>
      <c r="AA118" s="487">
        <v>546</v>
      </c>
      <c r="AB118" s="488"/>
      <c r="AC118" s="488"/>
      <c r="AD118" s="488"/>
      <c r="AE118" s="488"/>
      <c r="AF118" s="489"/>
      <c r="AG118" s="488"/>
      <c r="AH118" s="489"/>
      <c r="AI118" s="488"/>
      <c r="AJ118" s="489"/>
      <c r="AK118" s="489"/>
    </row>
    <row r="119" spans="1:37" s="395" customFormat="1" ht="15" customHeight="1">
      <c r="A119" s="510">
        <v>34</v>
      </c>
      <c r="B119" s="511">
        <v>2</v>
      </c>
      <c r="C119" s="512">
        <f t="shared" si="18"/>
        <v>1.60256</v>
      </c>
      <c r="D119" s="473">
        <v>1.7563988095238101</v>
      </c>
      <c r="E119" s="474">
        <v>0.25</v>
      </c>
      <c r="F119" s="534">
        <v>0.55000000000000004</v>
      </c>
      <c r="G119" s="476">
        <f t="shared" si="33"/>
        <v>2.8147344761904769</v>
      </c>
      <c r="H119" s="477">
        <f t="shared" si="34"/>
        <v>0.40064</v>
      </c>
      <c r="I119" s="478">
        <f t="shared" si="35"/>
        <v>0.88140800000000008</v>
      </c>
      <c r="J119" s="474"/>
      <c r="K119" s="536">
        <f t="shared" si="19"/>
        <v>6.6220521676190485</v>
      </c>
      <c r="L119" s="514">
        <f t="shared" si="20"/>
        <v>3.0162921676190484</v>
      </c>
      <c r="M119" s="515">
        <f t="shared" si="21"/>
        <v>9.4265321676190492</v>
      </c>
      <c r="N119" s="482">
        <v>0.43898836422606352</v>
      </c>
      <c r="O119" s="482">
        <f t="shared" si="31"/>
        <v>24.996513915931146</v>
      </c>
      <c r="P119" s="516">
        <f t="shared" si="22"/>
        <v>7.0610405318451122</v>
      </c>
      <c r="Q119" s="517">
        <f t="shared" si="23"/>
        <v>3.4552805318451121</v>
      </c>
      <c r="R119" s="518">
        <f t="shared" si="24"/>
        <v>9.865520531845112</v>
      </c>
      <c r="S119" s="537"/>
      <c r="T119" s="537"/>
      <c r="U119" s="537"/>
      <c r="V119" s="539">
        <v>0.70220578741601125</v>
      </c>
      <c r="W119" s="482">
        <f t="shared" si="32"/>
        <v>39.99</v>
      </c>
      <c r="X119" s="519">
        <f t="shared" si="25"/>
        <v>7.3242579550350602</v>
      </c>
      <c r="Y119" s="517">
        <f t="shared" si="26"/>
        <v>3.7184979550350596</v>
      </c>
      <c r="Z119" s="520">
        <f t="shared" si="27"/>
        <v>10.12873795503506</v>
      </c>
      <c r="AA119" s="521">
        <v>546</v>
      </c>
      <c r="AB119" s="488"/>
      <c r="AC119" s="488"/>
      <c r="AD119" s="488"/>
      <c r="AE119" s="488"/>
      <c r="AF119" s="489"/>
      <c r="AG119" s="488"/>
      <c r="AH119" s="489"/>
      <c r="AI119" s="488"/>
      <c r="AJ119" s="489"/>
      <c r="AK119" s="489"/>
    </row>
    <row r="120" spans="1:37" s="395" customFormat="1" ht="15" customHeight="1">
      <c r="A120" s="470">
        <v>35</v>
      </c>
      <c r="B120" s="471">
        <v>1</v>
      </c>
      <c r="C120" s="472">
        <f t="shared" si="18"/>
        <v>0.85136000000000001</v>
      </c>
      <c r="D120" s="473">
        <v>1.8447916666666668</v>
      </c>
      <c r="E120" s="474">
        <v>0.25</v>
      </c>
      <c r="F120" s="475">
        <v>0.45</v>
      </c>
      <c r="G120" s="476">
        <f t="shared" si="33"/>
        <v>1.5705818333333335</v>
      </c>
      <c r="H120" s="477">
        <f t="shared" si="34"/>
        <v>0.21284</v>
      </c>
      <c r="I120" s="478">
        <f t="shared" si="35"/>
        <v>0.38311200000000001</v>
      </c>
      <c r="J120" s="474"/>
      <c r="K120" s="535">
        <f t="shared" si="19"/>
        <v>3.5729007383333338</v>
      </c>
      <c r="L120" s="491">
        <f t="shared" si="20"/>
        <v>1.6573407383333334</v>
      </c>
      <c r="M120" s="492">
        <f t="shared" si="21"/>
        <v>4.9776447383333338</v>
      </c>
      <c r="N120" s="482">
        <v>0.45189978670330067</v>
      </c>
      <c r="O120" s="482">
        <f t="shared" si="31"/>
        <v>24.996513915931146</v>
      </c>
      <c r="P120" s="529">
        <f t="shared" si="22"/>
        <v>4.0248005250366345</v>
      </c>
      <c r="Q120" s="530">
        <f t="shared" si="23"/>
        <v>2.109240525036634</v>
      </c>
      <c r="R120" s="531">
        <f t="shared" si="24"/>
        <v>5.4295445250366345</v>
      </c>
      <c r="S120" s="482"/>
      <c r="T120" s="482"/>
      <c r="U120" s="482"/>
      <c r="V120" s="539">
        <v>0.72285889881059984</v>
      </c>
      <c r="W120" s="482">
        <f t="shared" si="32"/>
        <v>39.99</v>
      </c>
      <c r="X120" s="532">
        <f t="shared" si="25"/>
        <v>4.2957596371439335</v>
      </c>
      <c r="Y120" s="530">
        <f t="shared" si="26"/>
        <v>2.3801996371439333</v>
      </c>
      <c r="Z120" s="533">
        <f t="shared" si="27"/>
        <v>5.7005036371439335</v>
      </c>
      <c r="AA120" s="509">
        <v>546</v>
      </c>
      <c r="AB120" s="488"/>
      <c r="AC120" s="488"/>
      <c r="AD120" s="488"/>
      <c r="AE120" s="488"/>
      <c r="AF120" s="489"/>
      <c r="AG120" s="488"/>
      <c r="AH120" s="489"/>
      <c r="AI120" s="488"/>
      <c r="AJ120" s="489"/>
      <c r="AK120" s="489"/>
    </row>
    <row r="121" spans="1:37" s="395" customFormat="1" ht="15" customHeight="1">
      <c r="A121" s="470">
        <v>35</v>
      </c>
      <c r="B121" s="471">
        <v>1.2</v>
      </c>
      <c r="C121" s="472">
        <f t="shared" si="18"/>
        <v>1.0156223999999998</v>
      </c>
      <c r="D121" s="473">
        <v>1.7122023809523821</v>
      </c>
      <c r="E121" s="474">
        <v>0.25</v>
      </c>
      <c r="F121" s="475">
        <v>0.45</v>
      </c>
      <c r="G121" s="476">
        <f t="shared" si="33"/>
        <v>1.7389510914285722</v>
      </c>
      <c r="H121" s="477">
        <f t="shared" si="34"/>
        <v>0.25390559999999995</v>
      </c>
      <c r="I121" s="478">
        <f t="shared" si="35"/>
        <v>0.45703007999999995</v>
      </c>
      <c r="J121" s="474"/>
      <c r="K121" s="535">
        <f t="shared" si="19"/>
        <v>4.1639581367428571</v>
      </c>
      <c r="L121" s="491">
        <f t="shared" si="20"/>
        <v>1.8788077367428577</v>
      </c>
      <c r="M121" s="492">
        <f t="shared" si="21"/>
        <v>5.8397350967428565</v>
      </c>
      <c r="N121" s="482">
        <v>0.45189978670330067</v>
      </c>
      <c r="O121" s="482">
        <f t="shared" si="31"/>
        <v>24.996513915931146</v>
      </c>
      <c r="P121" s="529">
        <f t="shared" si="22"/>
        <v>4.6158579234461579</v>
      </c>
      <c r="Q121" s="530">
        <f t="shared" si="23"/>
        <v>2.3307075234461583</v>
      </c>
      <c r="R121" s="531">
        <f t="shared" si="24"/>
        <v>6.2916348834461573</v>
      </c>
      <c r="S121" s="482"/>
      <c r="T121" s="482"/>
      <c r="U121" s="482"/>
      <c r="V121" s="539">
        <v>0.72285889881059984</v>
      </c>
      <c r="W121" s="482">
        <f t="shared" si="32"/>
        <v>39.99</v>
      </c>
      <c r="X121" s="532">
        <f t="shared" si="25"/>
        <v>4.8868170355534568</v>
      </c>
      <c r="Y121" s="530">
        <f t="shared" si="26"/>
        <v>2.6016666355534577</v>
      </c>
      <c r="Z121" s="533">
        <f t="shared" si="27"/>
        <v>6.5625939955534562</v>
      </c>
      <c r="AA121" s="487">
        <v>546</v>
      </c>
      <c r="AB121" s="488"/>
      <c r="AC121" s="488"/>
      <c r="AD121" s="488"/>
      <c r="AE121" s="488"/>
      <c r="AF121" s="489"/>
      <c r="AG121" s="488"/>
      <c r="AH121" s="489"/>
      <c r="AI121" s="488"/>
      <c r="AJ121" s="489"/>
      <c r="AK121" s="489"/>
    </row>
    <row r="122" spans="1:37" s="395" customFormat="1" ht="15" customHeight="1">
      <c r="A122" s="470">
        <v>35</v>
      </c>
      <c r="B122" s="471">
        <v>1.5</v>
      </c>
      <c r="C122" s="472">
        <f t="shared" si="18"/>
        <v>1.2582599999999999</v>
      </c>
      <c r="D122" s="473">
        <v>1.7404761904761921</v>
      </c>
      <c r="E122" s="474">
        <v>0.25</v>
      </c>
      <c r="F122" s="475">
        <v>0.45</v>
      </c>
      <c r="G122" s="476">
        <f t="shared" si="33"/>
        <v>2.1899715714285732</v>
      </c>
      <c r="H122" s="477">
        <f t="shared" si="34"/>
        <v>0.31456499999999998</v>
      </c>
      <c r="I122" s="478">
        <f t="shared" si="35"/>
        <v>0.56621699999999997</v>
      </c>
      <c r="J122" s="474"/>
      <c r="K122" s="535">
        <f t="shared" si="19"/>
        <v>5.1847202471428577</v>
      </c>
      <c r="L122" s="491">
        <f t="shared" si="20"/>
        <v>2.3536352471428583</v>
      </c>
      <c r="M122" s="492">
        <f t="shared" si="21"/>
        <v>7.2608492471428576</v>
      </c>
      <c r="N122" s="482">
        <v>0.45189978670330067</v>
      </c>
      <c r="O122" s="482">
        <f t="shared" si="31"/>
        <v>24.996513915931146</v>
      </c>
      <c r="P122" s="529">
        <f t="shared" si="22"/>
        <v>5.6366200338461585</v>
      </c>
      <c r="Q122" s="530">
        <f t="shared" si="23"/>
        <v>2.8055350338461591</v>
      </c>
      <c r="R122" s="531">
        <f t="shared" si="24"/>
        <v>7.7127490338461584</v>
      </c>
      <c r="S122" s="482"/>
      <c r="T122" s="482"/>
      <c r="U122" s="482"/>
      <c r="V122" s="539">
        <v>0.72285889881059984</v>
      </c>
      <c r="W122" s="482">
        <f t="shared" si="32"/>
        <v>39.99</v>
      </c>
      <c r="X122" s="532">
        <f t="shared" si="25"/>
        <v>5.9075791459534575</v>
      </c>
      <c r="Y122" s="530">
        <f t="shared" si="26"/>
        <v>3.076494145953458</v>
      </c>
      <c r="Z122" s="533">
        <f t="shared" si="27"/>
        <v>7.9837081459534573</v>
      </c>
      <c r="AA122" s="487">
        <v>546</v>
      </c>
      <c r="AB122" s="488"/>
      <c r="AC122" s="488"/>
      <c r="AD122" s="488"/>
      <c r="AE122" s="488"/>
      <c r="AF122" s="489"/>
      <c r="AG122" s="488"/>
      <c r="AH122" s="489"/>
      <c r="AI122" s="488"/>
      <c r="AJ122" s="489"/>
      <c r="AK122" s="489"/>
    </row>
    <row r="123" spans="1:37" s="395" customFormat="1" ht="15" customHeight="1">
      <c r="A123" s="470">
        <v>35</v>
      </c>
      <c r="B123" s="471">
        <v>2</v>
      </c>
      <c r="C123" s="472">
        <f t="shared" si="18"/>
        <v>1.6526399999999999</v>
      </c>
      <c r="D123" s="473">
        <v>1.7563988095238101</v>
      </c>
      <c r="E123" s="474">
        <v>0.25</v>
      </c>
      <c r="F123" s="534">
        <v>0.55000000000000004</v>
      </c>
      <c r="G123" s="476">
        <f t="shared" si="33"/>
        <v>2.9026949285714294</v>
      </c>
      <c r="H123" s="477">
        <f t="shared" si="34"/>
        <v>0.41315999999999997</v>
      </c>
      <c r="I123" s="478">
        <f t="shared" si="35"/>
        <v>0.90895199999999998</v>
      </c>
      <c r="J123" s="474"/>
      <c r="K123" s="535">
        <f t="shared" si="19"/>
        <v>6.8289912978571436</v>
      </c>
      <c r="L123" s="491">
        <f t="shared" si="20"/>
        <v>3.1105512978571435</v>
      </c>
      <c r="M123" s="492">
        <f t="shared" si="21"/>
        <v>9.7211112978571421</v>
      </c>
      <c r="N123" s="482">
        <v>0.45189978670330067</v>
      </c>
      <c r="O123" s="482">
        <f t="shared" si="31"/>
        <v>24.996513915931146</v>
      </c>
      <c r="P123" s="529">
        <f t="shared" si="22"/>
        <v>7.2808910845604444</v>
      </c>
      <c r="Q123" s="530">
        <f t="shared" si="23"/>
        <v>3.5624510845604442</v>
      </c>
      <c r="R123" s="531">
        <f t="shared" si="24"/>
        <v>10.173011084560443</v>
      </c>
      <c r="S123" s="482"/>
      <c r="T123" s="482"/>
      <c r="U123" s="482"/>
      <c r="V123" s="539">
        <v>0.72285889881059984</v>
      </c>
      <c r="W123" s="482">
        <f t="shared" si="32"/>
        <v>39.99</v>
      </c>
      <c r="X123" s="532">
        <f t="shared" si="25"/>
        <v>7.5518501966677434</v>
      </c>
      <c r="Y123" s="530">
        <f t="shared" si="26"/>
        <v>3.8334101966677432</v>
      </c>
      <c r="Z123" s="533">
        <f t="shared" si="27"/>
        <v>10.443970196667742</v>
      </c>
      <c r="AA123" s="487">
        <v>546</v>
      </c>
      <c r="AB123" s="488"/>
      <c r="AC123" s="488"/>
      <c r="AD123" s="488"/>
      <c r="AE123" s="488"/>
      <c r="AF123" s="489"/>
      <c r="AG123" s="488"/>
      <c r="AH123" s="489"/>
      <c r="AI123" s="488"/>
      <c r="AJ123" s="489"/>
      <c r="AK123" s="489"/>
    </row>
    <row r="124" spans="1:37" s="395" customFormat="1" ht="15" customHeight="1">
      <c r="A124" s="510">
        <v>35</v>
      </c>
      <c r="B124" s="511">
        <v>2.5</v>
      </c>
      <c r="C124" s="512">
        <f t="shared" si="18"/>
        <v>2.0345</v>
      </c>
      <c r="D124" s="473">
        <v>1.7947023809523814</v>
      </c>
      <c r="E124" s="474">
        <v>0.25</v>
      </c>
      <c r="F124" s="534">
        <v>0.55000000000000004</v>
      </c>
      <c r="G124" s="476">
        <f t="shared" si="33"/>
        <v>3.65132199404762</v>
      </c>
      <c r="H124" s="477">
        <f t="shared" si="34"/>
        <v>0.50862499999999999</v>
      </c>
      <c r="I124" s="478">
        <f t="shared" si="35"/>
        <v>1.1189750000000001</v>
      </c>
      <c r="J124" s="474"/>
      <c r="K124" s="536">
        <f t="shared" si="19"/>
        <v>8.4637900556547621</v>
      </c>
      <c r="L124" s="491">
        <f t="shared" si="20"/>
        <v>3.8861650556547627</v>
      </c>
      <c r="M124" s="492">
        <f t="shared" si="21"/>
        <v>12.024165055654763</v>
      </c>
      <c r="N124" s="482">
        <v>0.46997577817143271</v>
      </c>
      <c r="O124" s="482">
        <f t="shared" si="31"/>
        <v>25.996374472568391</v>
      </c>
      <c r="P124" s="516">
        <f t="shared" si="22"/>
        <v>8.9337658338261949</v>
      </c>
      <c r="Q124" s="517">
        <f t="shared" si="23"/>
        <v>4.3561408338261955</v>
      </c>
      <c r="R124" s="518">
        <f t="shared" si="24"/>
        <v>12.494140833826195</v>
      </c>
      <c r="S124" s="537"/>
      <c r="T124" s="537"/>
      <c r="U124" s="537"/>
      <c r="V124" s="539">
        <v>0.72285889881059984</v>
      </c>
      <c r="W124" s="482">
        <f t="shared" si="32"/>
        <v>39.99</v>
      </c>
      <c r="X124" s="519">
        <f t="shared" si="25"/>
        <v>9.1866489544653618</v>
      </c>
      <c r="Y124" s="517">
        <f t="shared" si="26"/>
        <v>4.6090239544653624</v>
      </c>
      <c r="Z124" s="520">
        <f t="shared" si="27"/>
        <v>12.747023954465362</v>
      </c>
      <c r="AA124" s="521">
        <v>366</v>
      </c>
      <c r="AB124" s="488"/>
      <c r="AC124" s="488"/>
      <c r="AD124" s="488"/>
      <c r="AE124" s="488"/>
      <c r="AF124" s="489"/>
      <c r="AG124" s="488"/>
      <c r="AH124" s="489"/>
      <c r="AI124" s="488"/>
      <c r="AJ124" s="489"/>
      <c r="AK124" s="489"/>
    </row>
    <row r="125" spans="1:37" s="395" customFormat="1" ht="15" customHeight="1">
      <c r="A125" s="470">
        <v>38.1</v>
      </c>
      <c r="B125" s="471">
        <v>1</v>
      </c>
      <c r="C125" s="472">
        <f t="shared" si="18"/>
        <v>0.92898400000000003</v>
      </c>
      <c r="D125" s="473">
        <v>1.7866964285714297</v>
      </c>
      <c r="E125" s="474">
        <v>0.25</v>
      </c>
      <c r="F125" s="475">
        <v>0.45</v>
      </c>
      <c r="G125" s="476">
        <f t="shared" si="33"/>
        <v>1.6598123950000012</v>
      </c>
      <c r="H125" s="477">
        <f t="shared" si="34"/>
        <v>0.23224600000000001</v>
      </c>
      <c r="I125" s="478">
        <f t="shared" si="35"/>
        <v>0.41804280000000005</v>
      </c>
      <c r="J125" s="474"/>
      <c r="K125" s="535">
        <f t="shared" si="19"/>
        <v>3.8592674483500007</v>
      </c>
      <c r="L125" s="502">
        <f t="shared" si="20"/>
        <v>1.7690534483500007</v>
      </c>
      <c r="M125" s="503">
        <f t="shared" si="21"/>
        <v>5.3920910483500011</v>
      </c>
      <c r="N125" s="482">
        <v>0.49192519638273591</v>
      </c>
      <c r="O125" s="482">
        <f t="shared" si="31"/>
        <v>24.996513915931146</v>
      </c>
      <c r="P125" s="529">
        <f t="shared" si="22"/>
        <v>4.3511926447327367</v>
      </c>
      <c r="Q125" s="530">
        <f t="shared" si="23"/>
        <v>2.2609786447327367</v>
      </c>
      <c r="R125" s="531">
        <f t="shared" si="24"/>
        <v>5.8840162447327371</v>
      </c>
      <c r="S125" s="482"/>
      <c r="T125" s="482"/>
      <c r="U125" s="482"/>
      <c r="V125" s="539">
        <v>0.78688354413382433</v>
      </c>
      <c r="W125" s="482">
        <f t="shared" si="32"/>
        <v>39.989999999999995</v>
      </c>
      <c r="X125" s="532">
        <f t="shared" si="25"/>
        <v>4.6461509924838253</v>
      </c>
      <c r="Y125" s="530">
        <f t="shared" si="26"/>
        <v>2.5559369924838249</v>
      </c>
      <c r="Z125" s="533">
        <f t="shared" si="27"/>
        <v>6.1789745924838257</v>
      </c>
      <c r="AA125" s="509">
        <v>546</v>
      </c>
      <c r="AB125" s="488"/>
      <c r="AC125" s="488"/>
      <c r="AD125" s="488"/>
      <c r="AE125" s="488"/>
      <c r="AF125" s="489"/>
      <c r="AG125" s="488"/>
      <c r="AH125" s="489"/>
      <c r="AI125" s="488"/>
      <c r="AJ125" s="489"/>
      <c r="AK125" s="489"/>
    </row>
    <row r="126" spans="1:37" s="395" customFormat="1" ht="15" customHeight="1">
      <c r="A126" s="470">
        <v>38.1</v>
      </c>
      <c r="B126" s="471">
        <v>1.2</v>
      </c>
      <c r="C126" s="472">
        <f t="shared" si="18"/>
        <v>1.1087711999999998</v>
      </c>
      <c r="D126" s="473">
        <v>1.8591666666666671</v>
      </c>
      <c r="E126" s="474">
        <v>0.25</v>
      </c>
      <c r="F126" s="475">
        <v>0.45</v>
      </c>
      <c r="G126" s="476">
        <f t="shared" si="33"/>
        <v>2.0613904560000003</v>
      </c>
      <c r="H126" s="477">
        <f t="shared" si="34"/>
        <v>0.27719279999999996</v>
      </c>
      <c r="I126" s="478">
        <f t="shared" si="35"/>
        <v>0.49894703999999995</v>
      </c>
      <c r="J126" s="474"/>
      <c r="K126" s="535">
        <f t="shared" si="19"/>
        <v>4.6648129528800002</v>
      </c>
      <c r="L126" s="491">
        <f t="shared" si="20"/>
        <v>2.1700777528800002</v>
      </c>
      <c r="M126" s="492">
        <f t="shared" si="21"/>
        <v>6.4942854328799999</v>
      </c>
      <c r="N126" s="482">
        <v>0.49192519638273591</v>
      </c>
      <c r="O126" s="482">
        <f t="shared" si="31"/>
        <v>24.996513915931146</v>
      </c>
      <c r="P126" s="529">
        <f t="shared" si="22"/>
        <v>5.1567381492627362</v>
      </c>
      <c r="Q126" s="530">
        <f t="shared" si="23"/>
        <v>2.6620029492627362</v>
      </c>
      <c r="R126" s="531">
        <f t="shared" si="24"/>
        <v>6.9862106292627359</v>
      </c>
      <c r="S126" s="482"/>
      <c r="T126" s="482"/>
      <c r="U126" s="482"/>
      <c r="V126" s="539">
        <v>0.78688354413382433</v>
      </c>
      <c r="W126" s="482">
        <f t="shared" si="32"/>
        <v>39.989999999999995</v>
      </c>
      <c r="X126" s="532">
        <f t="shared" si="25"/>
        <v>5.4516964970138249</v>
      </c>
      <c r="Y126" s="530">
        <f t="shared" si="26"/>
        <v>2.9569612970138244</v>
      </c>
      <c r="Z126" s="533">
        <f t="shared" si="27"/>
        <v>7.2811689770138246</v>
      </c>
      <c r="AA126" s="487">
        <v>546</v>
      </c>
      <c r="AB126" s="488"/>
      <c r="AC126" s="488"/>
      <c r="AD126" s="488"/>
      <c r="AE126" s="488"/>
      <c r="AF126" s="489"/>
      <c r="AG126" s="488"/>
      <c r="AH126" s="489"/>
      <c r="AI126" s="488"/>
      <c r="AJ126" s="489"/>
      <c r="AK126" s="489"/>
    </row>
    <row r="127" spans="1:37" s="395" customFormat="1" ht="15" customHeight="1">
      <c r="A127" s="470">
        <v>38.1</v>
      </c>
      <c r="B127" s="471">
        <v>1.5</v>
      </c>
      <c r="C127" s="472">
        <f t="shared" si="18"/>
        <v>1.3746960000000001</v>
      </c>
      <c r="D127" s="473">
        <v>1.7354166666666671</v>
      </c>
      <c r="E127" s="474">
        <v>0.25</v>
      </c>
      <c r="F127" s="475">
        <v>0.45</v>
      </c>
      <c r="G127" s="476">
        <f t="shared" si="33"/>
        <v>2.3856703500000007</v>
      </c>
      <c r="H127" s="477">
        <f t="shared" si="34"/>
        <v>0.34367400000000004</v>
      </c>
      <c r="I127" s="478">
        <f t="shared" si="35"/>
        <v>0.61861320000000009</v>
      </c>
      <c r="J127" s="474"/>
      <c r="K127" s="535">
        <f t="shared" si="19"/>
        <v>5.6594229555000011</v>
      </c>
      <c r="L127" s="491">
        <f t="shared" si="20"/>
        <v>2.5663569555000008</v>
      </c>
      <c r="M127" s="492">
        <f t="shared" si="21"/>
        <v>7.9276713555000011</v>
      </c>
      <c r="N127" s="482">
        <v>0.49192519638273591</v>
      </c>
      <c r="O127" s="482">
        <f t="shared" si="31"/>
        <v>24.996513915931146</v>
      </c>
      <c r="P127" s="529">
        <f t="shared" si="22"/>
        <v>6.1513481518827371</v>
      </c>
      <c r="Q127" s="530">
        <f t="shared" si="23"/>
        <v>3.0582821518827368</v>
      </c>
      <c r="R127" s="531">
        <f t="shared" si="24"/>
        <v>8.4195965518827371</v>
      </c>
      <c r="S127" s="482"/>
      <c r="T127" s="482"/>
      <c r="U127" s="482"/>
      <c r="V127" s="539">
        <v>0.78688354413382433</v>
      </c>
      <c r="W127" s="482">
        <f t="shared" si="32"/>
        <v>39.989999999999995</v>
      </c>
      <c r="X127" s="532">
        <f t="shared" si="25"/>
        <v>6.4463064996338257</v>
      </c>
      <c r="Y127" s="530">
        <f t="shared" si="26"/>
        <v>3.353240499633825</v>
      </c>
      <c r="Z127" s="533">
        <f t="shared" si="27"/>
        <v>8.7145548996338249</v>
      </c>
      <c r="AA127" s="487">
        <v>546</v>
      </c>
      <c r="AB127" s="488"/>
      <c r="AC127" s="488"/>
      <c r="AD127" s="488"/>
      <c r="AE127" s="488"/>
      <c r="AF127" s="489"/>
      <c r="AG127" s="488"/>
      <c r="AH127" s="489"/>
      <c r="AI127" s="488"/>
      <c r="AJ127" s="489"/>
      <c r="AK127" s="489"/>
    </row>
    <row r="128" spans="1:37" s="395" customFormat="1" ht="15" customHeight="1">
      <c r="A128" s="470">
        <v>38.1</v>
      </c>
      <c r="B128" s="471">
        <v>1.65</v>
      </c>
      <c r="C128" s="472">
        <f t="shared" si="18"/>
        <v>1.5059681999999999</v>
      </c>
      <c r="D128" s="473">
        <v>1.6187499999999999</v>
      </c>
      <c r="E128" s="474">
        <v>0.25</v>
      </c>
      <c r="F128" s="475">
        <v>0.45</v>
      </c>
      <c r="G128" s="476">
        <f t="shared" si="33"/>
        <v>2.4377860237499998</v>
      </c>
      <c r="H128" s="477">
        <f t="shared" si="34"/>
        <v>0.37649204999999997</v>
      </c>
      <c r="I128" s="478">
        <f t="shared" si="35"/>
        <v>0.67768569000000001</v>
      </c>
      <c r="J128" s="474"/>
      <c r="K128" s="535">
        <f t="shared" si="19"/>
        <v>6.0715931673374994</v>
      </c>
      <c r="L128" s="491">
        <f t="shared" si="20"/>
        <v>2.6831647173374997</v>
      </c>
      <c r="M128" s="492">
        <f t="shared" si="21"/>
        <v>8.5564406973375</v>
      </c>
      <c r="N128" s="482">
        <v>0.49192519638273591</v>
      </c>
      <c r="O128" s="482">
        <f t="shared" si="31"/>
        <v>24.996513915931146</v>
      </c>
      <c r="P128" s="529">
        <f t="shared" si="22"/>
        <v>6.5635183637202354</v>
      </c>
      <c r="Q128" s="530">
        <f t="shared" si="23"/>
        <v>3.1750899137202357</v>
      </c>
      <c r="R128" s="531">
        <f t="shared" si="24"/>
        <v>9.048365893720236</v>
      </c>
      <c r="S128" s="482"/>
      <c r="T128" s="482"/>
      <c r="U128" s="482"/>
      <c r="V128" s="539">
        <v>0.78688354413382433</v>
      </c>
      <c r="W128" s="482">
        <f t="shared" si="32"/>
        <v>39.989999999999995</v>
      </c>
      <c r="X128" s="532">
        <f t="shared" si="25"/>
        <v>6.8584767114713241</v>
      </c>
      <c r="Y128" s="530">
        <f t="shared" si="26"/>
        <v>3.4700482614713239</v>
      </c>
      <c r="Z128" s="533">
        <f t="shared" si="27"/>
        <v>9.3433242414713238</v>
      </c>
      <c r="AA128" s="487">
        <v>546</v>
      </c>
      <c r="AB128" s="488"/>
      <c r="AC128" s="488"/>
      <c r="AD128" s="488"/>
      <c r="AE128" s="488"/>
      <c r="AF128" s="489"/>
      <c r="AG128" s="488"/>
      <c r="AH128" s="489"/>
      <c r="AI128" s="488"/>
      <c r="AJ128" s="489"/>
      <c r="AK128" s="489"/>
    </row>
    <row r="129" spans="1:37" s="395" customFormat="1" ht="15" customHeight="1">
      <c r="A129" s="470">
        <v>38.1</v>
      </c>
      <c r="B129" s="471">
        <v>2</v>
      </c>
      <c r="C129" s="472">
        <f t="shared" si="18"/>
        <v>1.8078880000000002</v>
      </c>
      <c r="D129" s="473">
        <v>1.2651785714285726</v>
      </c>
      <c r="E129" s="474">
        <v>0.25</v>
      </c>
      <c r="F129" s="534">
        <v>0.55000000000000004</v>
      </c>
      <c r="G129" s="476">
        <f t="shared" si="33"/>
        <v>2.2873011571428594</v>
      </c>
      <c r="H129" s="477">
        <f t="shared" si="34"/>
        <v>0.45197200000000004</v>
      </c>
      <c r="I129" s="478">
        <f t="shared" si="35"/>
        <v>0.99433840000000018</v>
      </c>
      <c r="J129" s="474"/>
      <c r="K129" s="535">
        <f t="shared" si="19"/>
        <v>6.8222106447142874</v>
      </c>
      <c r="L129" s="491">
        <f t="shared" si="20"/>
        <v>2.7544626447142875</v>
      </c>
      <c r="M129" s="492">
        <f t="shared" si="21"/>
        <v>9.9860146447142881</v>
      </c>
      <c r="N129" s="482">
        <v>0.49192519638273591</v>
      </c>
      <c r="O129" s="482">
        <f t="shared" si="31"/>
        <v>24.996513915931146</v>
      </c>
      <c r="P129" s="529">
        <f t="shared" si="22"/>
        <v>7.3141358410970234</v>
      </c>
      <c r="Q129" s="530">
        <f t="shared" si="23"/>
        <v>3.2463878410970235</v>
      </c>
      <c r="R129" s="531">
        <f t="shared" si="24"/>
        <v>10.477939841097024</v>
      </c>
      <c r="S129" s="482"/>
      <c r="T129" s="482"/>
      <c r="U129" s="482"/>
      <c r="V129" s="539">
        <v>0.78688354413382433</v>
      </c>
      <c r="W129" s="482">
        <f t="shared" si="32"/>
        <v>39.989999999999995</v>
      </c>
      <c r="X129" s="532">
        <f t="shared" si="25"/>
        <v>7.6090941888481121</v>
      </c>
      <c r="Y129" s="530">
        <f t="shared" si="26"/>
        <v>3.5413461888481117</v>
      </c>
      <c r="Z129" s="533">
        <f t="shared" si="27"/>
        <v>10.772898188848112</v>
      </c>
      <c r="AA129" s="487">
        <v>546</v>
      </c>
      <c r="AB129" s="488"/>
      <c r="AC129" s="488"/>
      <c r="AD129" s="488"/>
      <c r="AE129" s="488"/>
      <c r="AF129" s="489"/>
      <c r="AG129" s="488"/>
      <c r="AH129" s="489"/>
      <c r="AI129" s="488"/>
      <c r="AJ129" s="489"/>
      <c r="AK129" s="489"/>
    </row>
    <row r="130" spans="1:37" s="395" customFormat="1" ht="15" customHeight="1">
      <c r="A130" s="470">
        <v>38.1</v>
      </c>
      <c r="B130" s="471">
        <v>2.11</v>
      </c>
      <c r="C130" s="472">
        <f t="shared" si="18"/>
        <v>1.901510056</v>
      </c>
      <c r="D130" s="473">
        <v>1.2651785714285722</v>
      </c>
      <c r="E130" s="474">
        <v>0.25</v>
      </c>
      <c r="F130" s="534">
        <v>0.55000000000000004</v>
      </c>
      <c r="G130" s="476">
        <f t="shared" si="33"/>
        <v>2.405749776207144</v>
      </c>
      <c r="H130" s="477">
        <f t="shared" si="34"/>
        <v>0.475377514</v>
      </c>
      <c r="I130" s="478">
        <f t="shared" si="35"/>
        <v>1.0458305308</v>
      </c>
      <c r="J130" s="474"/>
      <c r="K130" s="535">
        <f t="shared" si="19"/>
        <v>7.1755009962312153</v>
      </c>
      <c r="L130" s="491">
        <f t="shared" si="20"/>
        <v>2.897103370231215</v>
      </c>
      <c r="M130" s="492">
        <f t="shared" si="21"/>
        <v>10.503143594231215</v>
      </c>
      <c r="N130" s="482">
        <v>0.49192519638273591</v>
      </c>
      <c r="O130" s="482">
        <f t="shared" si="31"/>
        <v>24.996513915931146</v>
      </c>
      <c r="P130" s="529">
        <f t="shared" si="22"/>
        <v>7.6674261926139513</v>
      </c>
      <c r="Q130" s="530">
        <f t="shared" si="23"/>
        <v>3.389028566613951</v>
      </c>
      <c r="R130" s="531">
        <f t="shared" si="24"/>
        <v>10.995068790613951</v>
      </c>
      <c r="S130" s="482"/>
      <c r="T130" s="482"/>
      <c r="U130" s="482"/>
      <c r="V130" s="539">
        <v>0.78688354413382433</v>
      </c>
      <c r="W130" s="482">
        <f t="shared" si="32"/>
        <v>39.989999999999995</v>
      </c>
      <c r="X130" s="532">
        <f t="shared" si="25"/>
        <v>7.96238454036504</v>
      </c>
      <c r="Y130" s="530">
        <f t="shared" si="26"/>
        <v>3.6839869143650392</v>
      </c>
      <c r="Z130" s="533">
        <f t="shared" si="27"/>
        <v>11.290027138365039</v>
      </c>
      <c r="AA130" s="487">
        <v>546</v>
      </c>
      <c r="AB130" s="488"/>
      <c r="AC130" s="488"/>
      <c r="AD130" s="488"/>
      <c r="AE130" s="488"/>
      <c r="AF130" s="489"/>
      <c r="AG130" s="488"/>
      <c r="AH130" s="489"/>
      <c r="AI130" s="488"/>
      <c r="AJ130" s="489"/>
      <c r="AK130" s="489"/>
    </row>
    <row r="131" spans="1:37" s="395" customFormat="1" ht="15" customHeight="1">
      <c r="A131" s="470">
        <v>38.1</v>
      </c>
      <c r="B131" s="471">
        <v>2.5</v>
      </c>
      <c r="C131" s="472">
        <f t="shared" si="18"/>
        <v>2.2285599999999999</v>
      </c>
      <c r="D131" s="473">
        <v>1.2895118780096317</v>
      </c>
      <c r="E131" s="474">
        <v>0.25</v>
      </c>
      <c r="F131" s="534">
        <v>0.55000000000000004</v>
      </c>
      <c r="G131" s="476">
        <f>+G132</f>
        <v>2.8668685908571439</v>
      </c>
      <c r="H131" s="477">
        <f>+H132</f>
        <v>0.57779799999999992</v>
      </c>
      <c r="I131" s="478">
        <f>+I132</f>
        <v>1.2711555999999999</v>
      </c>
      <c r="J131" s="474"/>
      <c r="K131" s="535">
        <f t="shared" si="19"/>
        <v>8.4442100713257133</v>
      </c>
      <c r="L131" s="491">
        <f t="shared" si="20"/>
        <v>3.450608071325715</v>
      </c>
      <c r="M131" s="492">
        <f t="shared" si="21"/>
        <v>12.389637671325715</v>
      </c>
      <c r="N131" s="482">
        <v>0.51160220423804537</v>
      </c>
      <c r="O131" s="482">
        <f t="shared" si="31"/>
        <v>25.996374472568395</v>
      </c>
      <c r="P131" s="529">
        <f t="shared" si="22"/>
        <v>8.9558122755637584</v>
      </c>
      <c r="Q131" s="530">
        <f t="shared" si="23"/>
        <v>3.9622102755637605</v>
      </c>
      <c r="R131" s="531">
        <f t="shared" si="24"/>
        <v>12.901239875563761</v>
      </c>
      <c r="S131" s="482"/>
      <c r="T131" s="482"/>
      <c r="U131" s="482"/>
      <c r="V131" s="539">
        <v>0.78688354413382433</v>
      </c>
      <c r="W131" s="482">
        <f t="shared" si="32"/>
        <v>39.989999999999995</v>
      </c>
      <c r="X131" s="532">
        <f t="shared" si="25"/>
        <v>9.2310936154595371</v>
      </c>
      <c r="Y131" s="530">
        <f t="shared" si="26"/>
        <v>4.2374916154595397</v>
      </c>
      <c r="Z131" s="533">
        <f t="shared" si="27"/>
        <v>13.176521215459539</v>
      </c>
      <c r="AA131" s="487">
        <v>366</v>
      </c>
      <c r="AB131" s="488"/>
      <c r="AC131" s="488"/>
      <c r="AD131" s="488"/>
      <c r="AE131" s="488"/>
      <c r="AF131" s="489"/>
      <c r="AG131" s="488"/>
      <c r="AH131" s="489"/>
      <c r="AI131" s="488"/>
      <c r="AJ131" s="489"/>
      <c r="AK131" s="489"/>
    </row>
    <row r="132" spans="1:37" s="395" customFormat="1" ht="15" customHeight="1">
      <c r="A132" s="470">
        <v>38.1</v>
      </c>
      <c r="B132" s="471">
        <v>2.6</v>
      </c>
      <c r="C132" s="472">
        <f t="shared" si="18"/>
        <v>2.3111919999999997</v>
      </c>
      <c r="D132" s="473">
        <v>1.2404285714285721</v>
      </c>
      <c r="E132" s="474">
        <v>0.25</v>
      </c>
      <c r="F132" s="534">
        <v>0.55000000000000004</v>
      </c>
      <c r="G132" s="476">
        <f t="shared" ref="G132:G146" si="36">D132*C132</f>
        <v>2.8668685908571439</v>
      </c>
      <c r="H132" s="477">
        <f t="shared" ref="H132:H146" si="37">+E132*C132</f>
        <v>0.57779799999999992</v>
      </c>
      <c r="I132" s="478">
        <f t="shared" ref="I132:I146" si="38">+F132*C132</f>
        <v>1.2711555999999999</v>
      </c>
      <c r="J132" s="474"/>
      <c r="K132" s="535">
        <f t="shared" si="19"/>
        <v>8.679711271325715</v>
      </c>
      <c r="L132" s="491">
        <f t="shared" si="20"/>
        <v>3.4795292713257147</v>
      </c>
      <c r="M132" s="492">
        <f t="shared" si="21"/>
        <v>12.724297271325714</v>
      </c>
      <c r="N132" s="482">
        <v>0.51160220423804537</v>
      </c>
      <c r="O132" s="482">
        <f t="shared" si="31"/>
        <v>25.996374472568395</v>
      </c>
      <c r="P132" s="529">
        <f t="shared" si="22"/>
        <v>9.19131347556376</v>
      </c>
      <c r="Q132" s="530">
        <f t="shared" si="23"/>
        <v>3.9911314755637601</v>
      </c>
      <c r="R132" s="531">
        <f t="shared" si="24"/>
        <v>13.235899475563759</v>
      </c>
      <c r="S132" s="482"/>
      <c r="T132" s="482"/>
      <c r="U132" s="482"/>
      <c r="V132" s="539">
        <v>0.78688354413382433</v>
      </c>
      <c r="W132" s="482">
        <f t="shared" si="32"/>
        <v>39.989999999999995</v>
      </c>
      <c r="X132" s="532">
        <f t="shared" si="25"/>
        <v>9.4665948154595387</v>
      </c>
      <c r="Y132" s="530">
        <f t="shared" si="26"/>
        <v>4.2664128154595389</v>
      </c>
      <c r="Z132" s="533">
        <f t="shared" si="27"/>
        <v>13.511180815459538</v>
      </c>
      <c r="AA132" s="487">
        <v>366</v>
      </c>
      <c r="AB132" s="488"/>
      <c r="AC132" s="488"/>
      <c r="AD132" s="488"/>
      <c r="AE132" s="488"/>
      <c r="AF132" s="489"/>
      <c r="AG132" s="488"/>
      <c r="AH132" s="489"/>
      <c r="AI132" s="488"/>
      <c r="AJ132" s="489"/>
      <c r="AK132" s="489"/>
    </row>
    <row r="133" spans="1:37" s="395" customFormat="1" ht="15" customHeight="1">
      <c r="A133" s="510">
        <v>38.1</v>
      </c>
      <c r="B133" s="511">
        <v>3</v>
      </c>
      <c r="C133" s="512">
        <f t="shared" si="18"/>
        <v>2.6367120000000002</v>
      </c>
      <c r="D133" s="473">
        <v>1.3761607142857148</v>
      </c>
      <c r="E133" s="474">
        <v>0.25</v>
      </c>
      <c r="F133" s="475">
        <v>0.45</v>
      </c>
      <c r="G133" s="476">
        <f t="shared" si="36"/>
        <v>3.628539469285716</v>
      </c>
      <c r="H133" s="477">
        <f t="shared" si="37"/>
        <v>0.65917800000000004</v>
      </c>
      <c r="I133" s="478">
        <f t="shared" si="38"/>
        <v>1.1865204</v>
      </c>
      <c r="J133" s="474"/>
      <c r="K133" s="536">
        <f t="shared" si="19"/>
        <v>10.163463012578573</v>
      </c>
      <c r="L133" s="514">
        <f t="shared" si="20"/>
        <v>4.2308610125785728</v>
      </c>
      <c r="M133" s="515">
        <f t="shared" si="21"/>
        <v>14.514037812578575</v>
      </c>
      <c r="N133" s="482">
        <v>0.55095621994866417</v>
      </c>
      <c r="O133" s="482">
        <f t="shared" si="31"/>
        <v>27.996095585842884</v>
      </c>
      <c r="P133" s="516">
        <f t="shared" si="22"/>
        <v>10.714419232527238</v>
      </c>
      <c r="Q133" s="517">
        <f t="shared" si="23"/>
        <v>4.7818172325272368</v>
      </c>
      <c r="R133" s="518">
        <f t="shared" si="24"/>
        <v>15.06499403252724</v>
      </c>
      <c r="S133" s="537"/>
      <c r="T133" s="537"/>
      <c r="U133" s="537"/>
      <c r="V133" s="539">
        <v>0.78688354413382433</v>
      </c>
      <c r="W133" s="482">
        <f t="shared" si="32"/>
        <v>39.989999999999995</v>
      </c>
      <c r="X133" s="519">
        <f t="shared" si="25"/>
        <v>10.950346556712397</v>
      </c>
      <c r="Y133" s="517">
        <f t="shared" si="26"/>
        <v>5.0177445567123975</v>
      </c>
      <c r="Z133" s="520">
        <f t="shared" si="27"/>
        <v>15.300921356712399</v>
      </c>
      <c r="AA133" s="521">
        <v>366</v>
      </c>
      <c r="AB133" s="488"/>
      <c r="AC133" s="488"/>
      <c r="AD133" s="488"/>
      <c r="AE133" s="488"/>
      <c r="AF133" s="489"/>
      <c r="AG133" s="488"/>
      <c r="AH133" s="489"/>
      <c r="AI133" s="488"/>
      <c r="AJ133" s="489"/>
      <c r="AK133" s="489"/>
    </row>
    <row r="134" spans="1:37" s="395" customFormat="1" ht="15" customHeight="1">
      <c r="A134" s="470">
        <v>40</v>
      </c>
      <c r="B134" s="471">
        <v>1</v>
      </c>
      <c r="C134" s="472">
        <f t="shared" si="18"/>
        <v>0.97655999999999998</v>
      </c>
      <c r="D134" s="473">
        <v>1.9033630952380964</v>
      </c>
      <c r="E134" s="474">
        <v>0.25</v>
      </c>
      <c r="F134" s="475">
        <v>0.45</v>
      </c>
      <c r="G134" s="476">
        <f t="shared" si="36"/>
        <v>1.8587482642857154</v>
      </c>
      <c r="H134" s="477">
        <f t="shared" si="37"/>
        <v>0.24414</v>
      </c>
      <c r="I134" s="478">
        <f t="shared" si="38"/>
        <v>0.43945200000000001</v>
      </c>
      <c r="J134" s="474"/>
      <c r="K134" s="543">
        <f t="shared" si="19"/>
        <v>4.140082232928572</v>
      </c>
      <c r="L134" s="491">
        <f t="shared" si="20"/>
        <v>1.9428222329285723</v>
      </c>
      <c r="M134" s="492">
        <f t="shared" si="21"/>
        <v>5.7514062329285727</v>
      </c>
      <c r="N134" s="482">
        <v>0.51645689908948644</v>
      </c>
      <c r="O134" s="482">
        <f t="shared" si="31"/>
        <v>24.996513915931143</v>
      </c>
      <c r="P134" s="529">
        <f t="shared" si="22"/>
        <v>4.6565391320180582</v>
      </c>
      <c r="Q134" s="530">
        <f t="shared" si="23"/>
        <v>2.4592791320180587</v>
      </c>
      <c r="R134" s="531">
        <f t="shared" si="24"/>
        <v>6.2678631320180589</v>
      </c>
      <c r="S134" s="482"/>
      <c r="T134" s="482"/>
      <c r="U134" s="482"/>
      <c r="V134" s="539">
        <v>0.82612445578354265</v>
      </c>
      <c r="W134" s="482">
        <f t="shared" si="32"/>
        <v>39.99</v>
      </c>
      <c r="X134" s="532">
        <f t="shared" si="25"/>
        <v>4.9662066887121146</v>
      </c>
      <c r="Y134" s="530">
        <f t="shared" si="26"/>
        <v>2.768946688712115</v>
      </c>
      <c r="Z134" s="533">
        <f t="shared" si="27"/>
        <v>6.5775306887121152</v>
      </c>
      <c r="AA134" s="509">
        <v>366</v>
      </c>
      <c r="AB134" s="488"/>
      <c r="AC134" s="488"/>
      <c r="AD134" s="488"/>
      <c r="AE134" s="488"/>
      <c r="AF134" s="489"/>
      <c r="AG134" s="488"/>
      <c r="AH134" s="489"/>
      <c r="AI134" s="488"/>
      <c r="AJ134" s="489"/>
      <c r="AK134" s="489"/>
    </row>
    <row r="135" spans="1:37" s="395" customFormat="1" ht="15" customHeight="1">
      <c r="A135" s="470">
        <v>40</v>
      </c>
      <c r="B135" s="471">
        <v>1.2</v>
      </c>
      <c r="C135" s="472">
        <f t="shared" si="18"/>
        <v>1.1658624</v>
      </c>
      <c r="D135" s="473">
        <v>1.6629464285714308</v>
      </c>
      <c r="E135" s="474">
        <v>0.25</v>
      </c>
      <c r="F135" s="475">
        <v>0.45</v>
      </c>
      <c r="G135" s="476">
        <f t="shared" si="36"/>
        <v>1.9387667142857168</v>
      </c>
      <c r="H135" s="477">
        <f t="shared" si="37"/>
        <v>0.29146559999999999</v>
      </c>
      <c r="I135" s="478">
        <f t="shared" si="38"/>
        <v>0.52463808000000001</v>
      </c>
      <c r="J135" s="474"/>
      <c r="K135" s="543">
        <f t="shared" si="19"/>
        <v>4.7380075414285727</v>
      </c>
      <c r="L135" s="491">
        <f t="shared" si="20"/>
        <v>2.1148171414285732</v>
      </c>
      <c r="M135" s="492">
        <f t="shared" si="21"/>
        <v>6.6616805014285738</v>
      </c>
      <c r="N135" s="482">
        <v>0.51645689908948644</v>
      </c>
      <c r="O135" s="482">
        <f t="shared" si="31"/>
        <v>24.996513915931143</v>
      </c>
      <c r="P135" s="529">
        <f t="shared" si="22"/>
        <v>5.2544644405180589</v>
      </c>
      <c r="Q135" s="530">
        <f t="shared" si="23"/>
        <v>2.6312740405180595</v>
      </c>
      <c r="R135" s="531">
        <f t="shared" si="24"/>
        <v>7.17813740051806</v>
      </c>
      <c r="S135" s="482"/>
      <c r="T135" s="482"/>
      <c r="U135" s="482"/>
      <c r="V135" s="539">
        <v>0.82612445578354265</v>
      </c>
      <c r="W135" s="482">
        <f t="shared" si="32"/>
        <v>39.99</v>
      </c>
      <c r="X135" s="532">
        <f t="shared" si="25"/>
        <v>5.5641319972121153</v>
      </c>
      <c r="Y135" s="530">
        <f t="shared" si="26"/>
        <v>2.9409415972121158</v>
      </c>
      <c r="Z135" s="533">
        <f t="shared" si="27"/>
        <v>7.4878049572121164</v>
      </c>
      <c r="AA135" s="487">
        <v>366</v>
      </c>
      <c r="AB135" s="488"/>
      <c r="AC135" s="488"/>
      <c r="AD135" s="488"/>
      <c r="AE135" s="488"/>
      <c r="AF135" s="489"/>
      <c r="AG135" s="488"/>
      <c r="AH135" s="489"/>
      <c r="AI135" s="488"/>
      <c r="AJ135" s="489"/>
      <c r="AK135" s="489"/>
    </row>
    <row r="136" spans="1:37" s="395" customFormat="1" ht="15" customHeight="1">
      <c r="A136" s="470">
        <v>40</v>
      </c>
      <c r="B136" s="471">
        <v>1.5</v>
      </c>
      <c r="C136" s="472">
        <f t="shared" si="18"/>
        <v>1.4460599999999999</v>
      </c>
      <c r="D136" s="473">
        <v>1.7354166666666675</v>
      </c>
      <c r="E136" s="474">
        <v>0.25</v>
      </c>
      <c r="F136" s="475">
        <v>0.45</v>
      </c>
      <c r="G136" s="476">
        <f t="shared" si="36"/>
        <v>2.5095166250000012</v>
      </c>
      <c r="H136" s="477">
        <f t="shared" si="37"/>
        <v>0.36151499999999998</v>
      </c>
      <c r="I136" s="478">
        <f t="shared" si="38"/>
        <v>0.65072699999999994</v>
      </c>
      <c r="J136" s="474"/>
      <c r="K136" s="543">
        <f t="shared" si="19"/>
        <v>5.9532181362500012</v>
      </c>
      <c r="L136" s="491">
        <f t="shared" si="20"/>
        <v>2.6995831362500007</v>
      </c>
      <c r="M136" s="492">
        <f t="shared" si="21"/>
        <v>8.3392171362500012</v>
      </c>
      <c r="N136" s="482">
        <v>0.51645689908948644</v>
      </c>
      <c r="O136" s="482">
        <f t="shared" si="31"/>
        <v>24.996513915931143</v>
      </c>
      <c r="P136" s="529">
        <f t="shared" si="22"/>
        <v>6.4696750353394874</v>
      </c>
      <c r="Q136" s="530">
        <f t="shared" si="23"/>
        <v>3.2160400353394873</v>
      </c>
      <c r="R136" s="531">
        <f t="shared" si="24"/>
        <v>8.8556740353394883</v>
      </c>
      <c r="S136" s="482"/>
      <c r="T136" s="482"/>
      <c r="U136" s="482"/>
      <c r="V136" s="539">
        <v>0.82612445578354265</v>
      </c>
      <c r="W136" s="482">
        <f t="shared" si="32"/>
        <v>39.99</v>
      </c>
      <c r="X136" s="532">
        <f t="shared" si="25"/>
        <v>6.7793425920335437</v>
      </c>
      <c r="Y136" s="530">
        <f t="shared" si="26"/>
        <v>3.5257075920335432</v>
      </c>
      <c r="Z136" s="533">
        <f t="shared" si="27"/>
        <v>9.1653415920335437</v>
      </c>
      <c r="AA136" s="487">
        <v>366</v>
      </c>
      <c r="AB136" s="488"/>
      <c r="AC136" s="488"/>
      <c r="AD136" s="488"/>
      <c r="AE136" s="488"/>
      <c r="AF136" s="489"/>
      <c r="AG136" s="488"/>
      <c r="AH136" s="489"/>
      <c r="AI136" s="488"/>
      <c r="AJ136" s="489"/>
      <c r="AK136" s="489"/>
    </row>
    <row r="137" spans="1:37" s="395" customFormat="1" ht="15" customHeight="1">
      <c r="A137" s="470">
        <v>40</v>
      </c>
      <c r="B137" s="471">
        <v>2</v>
      </c>
      <c r="C137" s="472">
        <f t="shared" si="18"/>
        <v>1.9030400000000001</v>
      </c>
      <c r="D137" s="473">
        <v>1.2651785714285722</v>
      </c>
      <c r="E137" s="474">
        <v>0.25</v>
      </c>
      <c r="F137" s="534">
        <v>0.55000000000000004</v>
      </c>
      <c r="G137" s="476">
        <f t="shared" si="36"/>
        <v>2.4076854285714302</v>
      </c>
      <c r="H137" s="477">
        <f t="shared" si="37"/>
        <v>0.47576000000000002</v>
      </c>
      <c r="I137" s="478">
        <f t="shared" si="38"/>
        <v>1.046672</v>
      </c>
      <c r="J137" s="474"/>
      <c r="K137" s="535">
        <f t="shared" si="19"/>
        <v>7.1812743628571436</v>
      </c>
      <c r="L137" s="491">
        <f t="shared" si="20"/>
        <v>2.8994343628571442</v>
      </c>
      <c r="M137" s="492">
        <f t="shared" si="21"/>
        <v>10.511594362857144</v>
      </c>
      <c r="N137" s="482">
        <v>0.51645689908948644</v>
      </c>
      <c r="O137" s="482">
        <f t="shared" si="31"/>
        <v>24.996513915931143</v>
      </c>
      <c r="P137" s="529">
        <f t="shared" si="22"/>
        <v>7.6977312619466298</v>
      </c>
      <c r="Q137" s="530">
        <f t="shared" si="23"/>
        <v>3.4158912619466308</v>
      </c>
      <c r="R137" s="531">
        <f t="shared" si="24"/>
        <v>11.028051261946631</v>
      </c>
      <c r="S137" s="482"/>
      <c r="T137" s="482"/>
      <c r="U137" s="482"/>
      <c r="V137" s="539">
        <v>0.82612445578354265</v>
      </c>
      <c r="W137" s="482">
        <f t="shared" si="32"/>
        <v>39.99</v>
      </c>
      <c r="X137" s="532">
        <f t="shared" si="25"/>
        <v>8.0073988186406861</v>
      </c>
      <c r="Y137" s="530">
        <f t="shared" si="26"/>
        <v>3.7255588186406867</v>
      </c>
      <c r="Z137" s="533">
        <f t="shared" si="27"/>
        <v>11.337718818640687</v>
      </c>
      <c r="AA137" s="487">
        <v>366</v>
      </c>
      <c r="AB137" s="488"/>
      <c r="AC137" s="488"/>
      <c r="AD137" s="488"/>
      <c r="AE137" s="488"/>
      <c r="AF137" s="489"/>
      <c r="AG137" s="488"/>
      <c r="AH137" s="489"/>
      <c r="AI137" s="488"/>
      <c r="AJ137" s="489"/>
      <c r="AK137" s="489"/>
    </row>
    <row r="138" spans="1:37" s="395" customFormat="1" ht="15" customHeight="1">
      <c r="A138" s="470">
        <v>40</v>
      </c>
      <c r="B138" s="471">
        <v>2.5</v>
      </c>
      <c r="C138" s="472">
        <f t="shared" si="18"/>
        <v>2.3475000000000001</v>
      </c>
      <c r="D138" s="473">
        <v>1.3270535714285723</v>
      </c>
      <c r="E138" s="474">
        <v>0.25</v>
      </c>
      <c r="F138" s="534">
        <v>0.55000000000000004</v>
      </c>
      <c r="G138" s="476">
        <f t="shared" si="36"/>
        <v>3.1152582589285736</v>
      </c>
      <c r="H138" s="477">
        <f t="shared" si="37"/>
        <v>0.58687500000000004</v>
      </c>
      <c r="I138" s="478">
        <f t="shared" si="38"/>
        <v>1.2911250000000001</v>
      </c>
      <c r="J138" s="474"/>
      <c r="K138" s="535">
        <f t="shared" si="19"/>
        <v>8.964513529017859</v>
      </c>
      <c r="L138" s="491">
        <f t="shared" si="20"/>
        <v>3.6826385290178587</v>
      </c>
      <c r="M138" s="492">
        <f t="shared" si="21"/>
        <v>13.072638529017858</v>
      </c>
      <c r="N138" s="482">
        <v>0.53711517505306594</v>
      </c>
      <c r="O138" s="482">
        <f t="shared" si="31"/>
        <v>25.996374472568391</v>
      </c>
      <c r="P138" s="529">
        <f t="shared" si="22"/>
        <v>9.5016287040709244</v>
      </c>
      <c r="Q138" s="530">
        <f t="shared" si="23"/>
        <v>4.219753704070925</v>
      </c>
      <c r="R138" s="531">
        <f t="shared" si="24"/>
        <v>13.609753704070924</v>
      </c>
      <c r="S138" s="482"/>
      <c r="T138" s="482"/>
      <c r="U138" s="482"/>
      <c r="V138" s="539">
        <v>0.82612445578354265</v>
      </c>
      <c r="W138" s="482">
        <f t="shared" si="32"/>
        <v>39.99</v>
      </c>
      <c r="X138" s="532">
        <f t="shared" si="25"/>
        <v>9.7906379848014016</v>
      </c>
      <c r="Y138" s="530">
        <f t="shared" si="26"/>
        <v>4.5087629848014013</v>
      </c>
      <c r="Z138" s="533">
        <f t="shared" si="27"/>
        <v>13.898762984801401</v>
      </c>
      <c r="AA138" s="487">
        <v>222</v>
      </c>
      <c r="AB138" s="488"/>
      <c r="AC138" s="488"/>
      <c r="AD138" s="488"/>
      <c r="AE138" s="488"/>
      <c r="AF138" s="489"/>
      <c r="AG138" s="488"/>
      <c r="AH138" s="489"/>
      <c r="AI138" s="488"/>
      <c r="AJ138" s="489"/>
      <c r="AK138" s="489"/>
    </row>
    <row r="139" spans="1:37" s="395" customFormat="1" ht="15" customHeight="1">
      <c r="A139" s="510">
        <v>40</v>
      </c>
      <c r="B139" s="511">
        <v>3</v>
      </c>
      <c r="C139" s="512">
        <f t="shared" si="18"/>
        <v>2.7794400000000001</v>
      </c>
      <c r="D139" s="473">
        <v>1.2386607142857149</v>
      </c>
      <c r="E139" s="474">
        <v>0.25</v>
      </c>
      <c r="F139" s="475">
        <v>0.45</v>
      </c>
      <c r="G139" s="476">
        <f t="shared" si="36"/>
        <v>3.4427831357142877</v>
      </c>
      <c r="H139" s="477">
        <f t="shared" si="37"/>
        <v>0.69486000000000003</v>
      </c>
      <c r="I139" s="478">
        <f t="shared" si="38"/>
        <v>1.2507480000000002</v>
      </c>
      <c r="J139" s="474"/>
      <c r="K139" s="536">
        <f t="shared" si="19"/>
        <v>10.434635689071431</v>
      </c>
      <c r="L139" s="491">
        <f t="shared" si="20"/>
        <v>4.1808956890714297</v>
      </c>
      <c r="M139" s="492">
        <f t="shared" si="21"/>
        <v>15.020711689071431</v>
      </c>
      <c r="N139" s="482">
        <v>0.57843172698022483</v>
      </c>
      <c r="O139" s="482">
        <f t="shared" si="31"/>
        <v>27.99609558584288</v>
      </c>
      <c r="P139" s="516">
        <f t="shared" si="22"/>
        <v>11.013067416051657</v>
      </c>
      <c r="Q139" s="517">
        <f t="shared" si="23"/>
        <v>4.7593274160516543</v>
      </c>
      <c r="R139" s="518">
        <f t="shared" si="24"/>
        <v>15.599143416051657</v>
      </c>
      <c r="S139" s="537"/>
      <c r="T139" s="537"/>
      <c r="U139" s="537"/>
      <c r="V139" s="539">
        <v>0.82612445578354265</v>
      </c>
      <c r="W139" s="482">
        <f t="shared" si="32"/>
        <v>39.99</v>
      </c>
      <c r="X139" s="519">
        <f t="shared" si="25"/>
        <v>11.260760144854974</v>
      </c>
      <c r="Y139" s="517">
        <f t="shared" si="26"/>
        <v>5.0070201448549723</v>
      </c>
      <c r="Z139" s="520">
        <f t="shared" si="27"/>
        <v>15.846836144854974</v>
      </c>
      <c r="AA139" s="521">
        <v>222</v>
      </c>
      <c r="AB139" s="488"/>
      <c r="AC139" s="488"/>
      <c r="AD139" s="488"/>
      <c r="AE139" s="488"/>
      <c r="AF139" s="489"/>
      <c r="AG139" s="488"/>
      <c r="AH139" s="489"/>
      <c r="AI139" s="488"/>
      <c r="AJ139" s="489"/>
      <c r="AK139" s="489"/>
    </row>
    <row r="140" spans="1:37" s="395" customFormat="1" ht="15" customHeight="1">
      <c r="A140" s="510">
        <v>41</v>
      </c>
      <c r="B140" s="511">
        <v>1.5</v>
      </c>
      <c r="C140" s="512">
        <f t="shared" si="18"/>
        <v>1.4836199999999999</v>
      </c>
      <c r="D140" s="473">
        <v>1.8856845238095243</v>
      </c>
      <c r="E140" s="474">
        <v>0.25</v>
      </c>
      <c r="F140" s="475">
        <v>0.45</v>
      </c>
      <c r="G140" s="476">
        <f t="shared" si="36"/>
        <v>2.7976392732142865</v>
      </c>
      <c r="H140" s="477">
        <f t="shared" si="37"/>
        <v>0.37090499999999998</v>
      </c>
      <c r="I140" s="478">
        <f t="shared" si="38"/>
        <v>0.66762900000000003</v>
      </c>
      <c r="J140" s="541"/>
      <c r="K140" s="536">
        <f t="shared" si="19"/>
        <v>6.2705936694464288</v>
      </c>
      <c r="L140" s="522">
        <f t="shared" si="20"/>
        <v>2.9324486694464289</v>
      </c>
      <c r="M140" s="523">
        <f t="shared" si="21"/>
        <v>8.7185666694464281</v>
      </c>
      <c r="N140" s="482">
        <v>0.52936832156672364</v>
      </c>
      <c r="O140" s="482">
        <f t="shared" si="31"/>
        <v>24.996513915931146</v>
      </c>
      <c r="P140" s="516">
        <f t="shared" si="22"/>
        <v>6.7999619910131521</v>
      </c>
      <c r="Q140" s="517">
        <f t="shared" si="23"/>
        <v>3.4618169910131527</v>
      </c>
      <c r="R140" s="518">
        <f t="shared" si="24"/>
        <v>9.2479349910131514</v>
      </c>
      <c r="S140" s="537"/>
      <c r="T140" s="537"/>
      <c r="U140" s="537"/>
      <c r="V140" s="539">
        <v>0.84677756717813113</v>
      </c>
      <c r="W140" s="482">
        <f t="shared" si="32"/>
        <v>39.989999999999995</v>
      </c>
      <c r="X140" s="519">
        <f t="shared" si="25"/>
        <v>7.1173712366245603</v>
      </c>
      <c r="Y140" s="517">
        <f t="shared" si="26"/>
        <v>3.7792262366245599</v>
      </c>
      <c r="Z140" s="520">
        <f t="shared" si="27"/>
        <v>9.5653442366245596</v>
      </c>
      <c r="AA140" s="527">
        <v>366</v>
      </c>
      <c r="AB140" s="488"/>
      <c r="AC140" s="488"/>
      <c r="AD140" s="488"/>
      <c r="AE140" s="488"/>
      <c r="AF140" s="489"/>
      <c r="AG140" s="488"/>
      <c r="AH140" s="489"/>
      <c r="AI140" s="488"/>
      <c r="AJ140" s="489"/>
      <c r="AK140" s="489"/>
    </row>
    <row r="141" spans="1:37" s="395" customFormat="1" ht="15" customHeight="1">
      <c r="A141" s="470">
        <v>42</v>
      </c>
      <c r="B141" s="471">
        <v>1.5</v>
      </c>
      <c r="C141" s="472">
        <f t="shared" si="18"/>
        <v>1.52118</v>
      </c>
      <c r="D141" s="473">
        <v>1.5480357142857162</v>
      </c>
      <c r="E141" s="474">
        <v>0.25</v>
      </c>
      <c r="F141" s="475">
        <v>0.45</v>
      </c>
      <c r="G141" s="476">
        <f t="shared" si="36"/>
        <v>2.3548409678571458</v>
      </c>
      <c r="H141" s="477">
        <f t="shared" si="37"/>
        <v>0.38029499999999999</v>
      </c>
      <c r="I141" s="478">
        <f t="shared" si="38"/>
        <v>0.684531</v>
      </c>
      <c r="J141" s="474"/>
      <c r="K141" s="535">
        <f t="shared" si="19"/>
        <v>6.0543969065357164</v>
      </c>
      <c r="L141" s="491">
        <f t="shared" si="20"/>
        <v>2.6317419065357162</v>
      </c>
      <c r="M141" s="492">
        <f t="shared" si="21"/>
        <v>8.564343906535715</v>
      </c>
      <c r="N141" s="482">
        <v>0.54</v>
      </c>
      <c r="O141" s="482">
        <f t="shared" si="31"/>
        <v>24.891428571428573</v>
      </c>
      <c r="P141" s="529">
        <f t="shared" si="22"/>
        <v>6.5943969065357164</v>
      </c>
      <c r="Q141" s="530">
        <f t="shared" si="23"/>
        <v>3.1717419065357162</v>
      </c>
      <c r="R141" s="531">
        <f t="shared" si="24"/>
        <v>9.1043439065357141</v>
      </c>
      <c r="S141" s="482"/>
      <c r="T141" s="482"/>
      <c r="U141" s="482"/>
      <c r="V141" s="539">
        <v>0.86645000000000005</v>
      </c>
      <c r="W141" s="482">
        <f t="shared" si="32"/>
        <v>39.94478908333334</v>
      </c>
      <c r="X141" s="550">
        <f t="shared" si="25"/>
        <v>6.9208469065357168</v>
      </c>
      <c r="Y141" s="551">
        <f t="shared" si="26"/>
        <v>3.4981919065357161</v>
      </c>
      <c r="Z141" s="552">
        <f t="shared" si="27"/>
        <v>9.4307939065357154</v>
      </c>
      <c r="AA141" s="487">
        <v>366</v>
      </c>
      <c r="AB141" s="488"/>
      <c r="AC141" s="488"/>
      <c r="AD141" s="488"/>
      <c r="AE141" s="488"/>
      <c r="AF141" s="489"/>
      <c r="AG141" s="488"/>
      <c r="AH141" s="489"/>
      <c r="AI141" s="488"/>
      <c r="AJ141" s="489"/>
      <c r="AK141" s="489"/>
    </row>
    <row r="142" spans="1:37" s="395" customFormat="1" ht="15" customHeight="1">
      <c r="A142" s="510">
        <v>42</v>
      </c>
      <c r="B142" s="511">
        <v>2</v>
      </c>
      <c r="C142" s="512">
        <f t="shared" si="18"/>
        <v>2.0032000000000001</v>
      </c>
      <c r="D142" s="473">
        <v>1.265178571428573</v>
      </c>
      <c r="E142" s="474">
        <v>0.25</v>
      </c>
      <c r="F142" s="534">
        <v>0.55000000000000004</v>
      </c>
      <c r="G142" s="476">
        <f t="shared" si="36"/>
        <v>2.5344057142857177</v>
      </c>
      <c r="H142" s="477">
        <f t="shared" si="37"/>
        <v>0.50080000000000002</v>
      </c>
      <c r="I142" s="478">
        <f t="shared" si="38"/>
        <v>1.1017600000000001</v>
      </c>
      <c r="J142" s="541"/>
      <c r="K142" s="536">
        <f t="shared" si="19"/>
        <v>7.5592361714285738</v>
      </c>
      <c r="L142" s="491">
        <f t="shared" si="20"/>
        <v>3.0520361714285738</v>
      </c>
      <c r="M142" s="492">
        <f t="shared" si="21"/>
        <v>11.064836171428574</v>
      </c>
      <c r="N142" s="482">
        <v>0.54</v>
      </c>
      <c r="O142" s="482">
        <f t="shared" si="31"/>
        <v>24.891428571428573</v>
      </c>
      <c r="P142" s="516">
        <f t="shared" si="22"/>
        <v>8.0992361714285739</v>
      </c>
      <c r="Q142" s="517">
        <f t="shared" si="23"/>
        <v>3.5920361714285738</v>
      </c>
      <c r="R142" s="518">
        <f t="shared" si="24"/>
        <v>11.604836171428573</v>
      </c>
      <c r="S142" s="537"/>
      <c r="T142" s="537"/>
      <c r="U142" s="537"/>
      <c r="V142" s="539">
        <v>0.86645000000000005</v>
      </c>
      <c r="W142" s="482">
        <f t="shared" si="32"/>
        <v>39.94478908333334</v>
      </c>
      <c r="X142" s="519">
        <f t="shared" si="25"/>
        <v>8.4256861714285733</v>
      </c>
      <c r="Y142" s="517">
        <f t="shared" si="26"/>
        <v>3.9184861714285737</v>
      </c>
      <c r="Z142" s="520">
        <f t="shared" si="27"/>
        <v>11.931286171428575</v>
      </c>
      <c r="AA142" s="487">
        <v>366</v>
      </c>
      <c r="AB142" s="488"/>
      <c r="AC142" s="488"/>
      <c r="AD142" s="488"/>
      <c r="AE142" s="488"/>
      <c r="AF142" s="489"/>
      <c r="AG142" s="488"/>
      <c r="AH142" s="489"/>
      <c r="AI142" s="488"/>
      <c r="AJ142" s="489"/>
      <c r="AK142" s="489"/>
    </row>
    <row r="143" spans="1:37" s="395" customFormat="1" ht="15" customHeight="1">
      <c r="A143" s="470">
        <v>42.4</v>
      </c>
      <c r="B143" s="471">
        <v>1.2</v>
      </c>
      <c r="C143" s="472">
        <f t="shared" ref="C143:C206" si="39">(A143-B143)*B143*0.02504</f>
        <v>1.2379775999999998</v>
      </c>
      <c r="D143" s="473">
        <v>1.6629464285714299</v>
      </c>
      <c r="E143" s="474">
        <v>0.25</v>
      </c>
      <c r="F143" s="475">
        <v>0.45</v>
      </c>
      <c r="G143" s="476">
        <f t="shared" si="36"/>
        <v>2.0586904285714298</v>
      </c>
      <c r="H143" s="477">
        <f t="shared" si="37"/>
        <v>0.30949439999999995</v>
      </c>
      <c r="I143" s="478">
        <f t="shared" si="38"/>
        <v>0.55708991999999991</v>
      </c>
      <c r="J143" s="474"/>
      <c r="K143" s="535">
        <f t="shared" ref="K143:K206" si="40">(((G143-G143*$K$2/100)+0.35*C143+($K$5*C143)+($K$6*C143)+($K$7*C143)+($K$8*C143))*$K$9)*$AD$13</f>
        <v>5.031080172857143</v>
      </c>
      <c r="L143" s="502">
        <f t="shared" ref="L143:L206" si="41">(((G143-G143*$K$2/100+H143)+0.35*C143+($L$5*C143)+($K$6*C143)+($K$7*C143)+($K$8*C143))*$K$9)*$AD$13</f>
        <v>2.2456305728571437</v>
      </c>
      <c r="M143" s="503">
        <f t="shared" ref="M143:M206" si="42">(((G143-G143*$K$2/100+I143)+0.35*C143+($M$5*C143)+($K$6*C143)+($K$7*C143)+($K$8*C143))*$K$9)*$AD$13</f>
        <v>7.0737432128571429</v>
      </c>
      <c r="N143" s="482">
        <v>0.54744431303485563</v>
      </c>
      <c r="O143" s="482">
        <f t="shared" si="31"/>
        <v>24.996513915931146</v>
      </c>
      <c r="P143" s="529">
        <f t="shared" si="22"/>
        <v>5.5785244858919985</v>
      </c>
      <c r="Q143" s="530">
        <f t="shared" si="23"/>
        <v>2.7930748858919996</v>
      </c>
      <c r="R143" s="531">
        <f t="shared" si="24"/>
        <v>7.6211875258919983</v>
      </c>
      <c r="S143" s="482"/>
      <c r="T143" s="482"/>
      <c r="U143" s="482"/>
      <c r="V143" s="539">
        <v>0.87569192313055522</v>
      </c>
      <c r="W143" s="482">
        <f t="shared" si="32"/>
        <v>39.99</v>
      </c>
      <c r="X143" s="532">
        <f t="shared" si="25"/>
        <v>5.9067720959876979</v>
      </c>
      <c r="Y143" s="530">
        <f t="shared" si="26"/>
        <v>3.1213224959876991</v>
      </c>
      <c r="Z143" s="533">
        <f t="shared" si="27"/>
        <v>7.9494351359876978</v>
      </c>
      <c r="AA143" s="509">
        <v>366</v>
      </c>
      <c r="AB143" s="488"/>
      <c r="AC143" s="488"/>
      <c r="AD143" s="488"/>
      <c r="AE143" s="488"/>
      <c r="AF143" s="489"/>
      <c r="AG143" s="488"/>
      <c r="AH143" s="489"/>
      <c r="AI143" s="488"/>
      <c r="AJ143" s="489"/>
      <c r="AK143" s="489"/>
    </row>
    <row r="144" spans="1:37" s="395" customFormat="1" ht="15" customHeight="1">
      <c r="A144" s="470">
        <v>42.4</v>
      </c>
      <c r="B144" s="471">
        <v>1.5</v>
      </c>
      <c r="C144" s="472">
        <f t="shared" si="39"/>
        <v>1.5362039999999999</v>
      </c>
      <c r="D144" s="473">
        <v>1.5215178571428585</v>
      </c>
      <c r="E144" s="474">
        <v>0.25</v>
      </c>
      <c r="F144" s="475">
        <v>0.45</v>
      </c>
      <c r="G144" s="476">
        <f t="shared" si="36"/>
        <v>2.3373618182142875</v>
      </c>
      <c r="H144" s="477">
        <f t="shared" si="37"/>
        <v>0.38405099999999998</v>
      </c>
      <c r="I144" s="478">
        <f t="shared" si="38"/>
        <v>0.69129180000000001</v>
      </c>
      <c r="J144" s="474"/>
      <c r="K144" s="535">
        <f t="shared" si="40"/>
        <v>6.0844555272964289</v>
      </c>
      <c r="L144" s="491">
        <f t="shared" si="41"/>
        <v>2.6279965272964296</v>
      </c>
      <c r="M144" s="492">
        <f t="shared" si="42"/>
        <v>8.6191921272964294</v>
      </c>
      <c r="N144" s="482">
        <v>0.54744431303485563</v>
      </c>
      <c r="O144" s="482">
        <f t="shared" si="31"/>
        <v>24.996513915931146</v>
      </c>
      <c r="P144" s="529">
        <f t="shared" si="22"/>
        <v>6.6318998403312843</v>
      </c>
      <c r="Q144" s="530">
        <f t="shared" si="23"/>
        <v>3.1754408403312855</v>
      </c>
      <c r="R144" s="531">
        <f t="shared" si="24"/>
        <v>9.1666364403312848</v>
      </c>
      <c r="S144" s="482"/>
      <c r="T144" s="482"/>
      <c r="U144" s="482"/>
      <c r="V144" s="539">
        <v>0.87569192313055522</v>
      </c>
      <c r="W144" s="482">
        <f t="shared" si="32"/>
        <v>39.99</v>
      </c>
      <c r="X144" s="532">
        <f t="shared" si="25"/>
        <v>6.9601474504269838</v>
      </c>
      <c r="Y144" s="530">
        <f t="shared" si="26"/>
        <v>3.503688450426985</v>
      </c>
      <c r="Z144" s="533">
        <f t="shared" si="27"/>
        <v>9.4948840504269842</v>
      </c>
      <c r="AA144" s="487">
        <v>366</v>
      </c>
      <c r="AB144" s="488"/>
      <c r="AC144" s="488"/>
      <c r="AD144" s="488"/>
      <c r="AE144" s="488"/>
      <c r="AF144" s="489"/>
      <c r="AG144" s="488"/>
      <c r="AH144" s="489"/>
      <c r="AI144" s="488"/>
      <c r="AJ144" s="489"/>
      <c r="AK144" s="489"/>
    </row>
    <row r="145" spans="1:37" s="395" customFormat="1" ht="15" customHeight="1">
      <c r="A145" s="470">
        <v>42.4</v>
      </c>
      <c r="B145" s="471">
        <v>1.6</v>
      </c>
      <c r="C145" s="472">
        <f t="shared" si="39"/>
        <v>1.6346111999999999</v>
      </c>
      <c r="D145" s="473">
        <v>1.5215178571428585</v>
      </c>
      <c r="E145" s="474">
        <v>0.25</v>
      </c>
      <c r="F145" s="475">
        <v>0.45</v>
      </c>
      <c r="G145" s="476">
        <f t="shared" si="36"/>
        <v>2.4870901302857162</v>
      </c>
      <c r="H145" s="477">
        <f t="shared" si="37"/>
        <v>0.40865279999999998</v>
      </c>
      <c r="I145" s="478">
        <f t="shared" si="38"/>
        <v>0.73557503999999996</v>
      </c>
      <c r="J145" s="474"/>
      <c r="K145" s="535">
        <f t="shared" si="40"/>
        <v>6.4742177151085727</v>
      </c>
      <c r="L145" s="491">
        <f t="shared" si="41"/>
        <v>2.7963425151085728</v>
      </c>
      <c r="M145" s="492">
        <f t="shared" si="42"/>
        <v>9.1713261951085734</v>
      </c>
      <c r="N145" s="482">
        <v>0.54744431303485563</v>
      </c>
      <c r="O145" s="482">
        <f t="shared" si="31"/>
        <v>24.996513915931146</v>
      </c>
      <c r="P145" s="529">
        <f t="shared" si="22"/>
        <v>7.0216620281434281</v>
      </c>
      <c r="Q145" s="530">
        <f t="shared" si="23"/>
        <v>3.3437868281434282</v>
      </c>
      <c r="R145" s="531">
        <f t="shared" si="24"/>
        <v>9.7187705081434288</v>
      </c>
      <c r="S145" s="482"/>
      <c r="T145" s="482"/>
      <c r="U145" s="482"/>
      <c r="V145" s="539">
        <v>0.87569192313055522</v>
      </c>
      <c r="W145" s="482">
        <f t="shared" si="32"/>
        <v>39.99</v>
      </c>
      <c r="X145" s="532">
        <f t="shared" si="25"/>
        <v>7.3499096382391276</v>
      </c>
      <c r="Y145" s="530">
        <f t="shared" si="26"/>
        <v>3.6720344382391281</v>
      </c>
      <c r="Z145" s="533">
        <f t="shared" si="27"/>
        <v>10.047018118239128</v>
      </c>
      <c r="AA145" s="487">
        <v>366</v>
      </c>
      <c r="AB145" s="488"/>
      <c r="AC145" s="488"/>
      <c r="AD145" s="488"/>
      <c r="AE145" s="488"/>
      <c r="AF145" s="489"/>
      <c r="AG145" s="488"/>
      <c r="AH145" s="489"/>
      <c r="AI145" s="488"/>
      <c r="AJ145" s="489"/>
      <c r="AK145" s="489"/>
    </row>
    <row r="146" spans="1:37" s="395" customFormat="1" ht="15" customHeight="1">
      <c r="A146" s="470">
        <v>42.4</v>
      </c>
      <c r="B146" s="471">
        <v>2</v>
      </c>
      <c r="C146" s="472">
        <f t="shared" si="39"/>
        <v>2.0232319999999997</v>
      </c>
      <c r="D146" s="473">
        <v>1.2386607142857144</v>
      </c>
      <c r="E146" s="474">
        <v>0.25</v>
      </c>
      <c r="F146" s="534">
        <v>0.55000000000000004</v>
      </c>
      <c r="G146" s="476">
        <f t="shared" si="36"/>
        <v>2.5060979942857142</v>
      </c>
      <c r="H146" s="477">
        <f t="shared" si="37"/>
        <v>0.50580799999999992</v>
      </c>
      <c r="I146" s="478">
        <f t="shared" si="38"/>
        <v>1.1127776</v>
      </c>
      <c r="J146" s="474"/>
      <c r="K146" s="535">
        <f t="shared" si="40"/>
        <v>7.5956627358285704</v>
      </c>
      <c r="L146" s="491">
        <f t="shared" si="41"/>
        <v>3.0433907358285714</v>
      </c>
      <c r="M146" s="492">
        <f t="shared" si="42"/>
        <v>11.136318735828571</v>
      </c>
      <c r="N146" s="482">
        <v>0.54744431303485563</v>
      </c>
      <c r="O146" s="482">
        <f t="shared" si="31"/>
        <v>24.996513915931146</v>
      </c>
      <c r="P146" s="529">
        <f t="shared" si="22"/>
        <v>8.1431070488634258</v>
      </c>
      <c r="Q146" s="530">
        <f t="shared" si="23"/>
        <v>3.5908350488634273</v>
      </c>
      <c r="R146" s="531">
        <f t="shared" si="24"/>
        <v>11.683763048863426</v>
      </c>
      <c r="S146" s="482"/>
      <c r="T146" s="482"/>
      <c r="U146" s="482"/>
      <c r="V146" s="539">
        <v>0.87569192313055522</v>
      </c>
      <c r="W146" s="482">
        <f t="shared" si="32"/>
        <v>39.99</v>
      </c>
      <c r="X146" s="532">
        <f t="shared" si="25"/>
        <v>8.4713546589591253</v>
      </c>
      <c r="Y146" s="530">
        <f t="shared" si="26"/>
        <v>3.9190826589591268</v>
      </c>
      <c r="Z146" s="533">
        <f t="shared" si="27"/>
        <v>12.012010658959126</v>
      </c>
      <c r="AA146" s="487">
        <v>366</v>
      </c>
      <c r="AB146" s="488"/>
      <c r="AC146" s="488"/>
      <c r="AD146" s="488"/>
      <c r="AE146" s="488"/>
      <c r="AF146" s="489"/>
      <c r="AG146" s="488"/>
      <c r="AH146" s="489"/>
      <c r="AI146" s="488"/>
      <c r="AJ146" s="489"/>
      <c r="AK146" s="489"/>
    </row>
    <row r="147" spans="1:37" s="395" customFormat="1" ht="15" customHeight="1">
      <c r="A147" s="470">
        <v>42.4</v>
      </c>
      <c r="B147" s="471">
        <v>2.5</v>
      </c>
      <c r="C147" s="472">
        <f t="shared" si="39"/>
        <v>2.4977399999999998</v>
      </c>
      <c r="D147" s="473">
        <v>1.1963965031626687</v>
      </c>
      <c r="E147" s="474">
        <v>0.25</v>
      </c>
      <c r="F147" s="534">
        <v>0.55000000000000004</v>
      </c>
      <c r="G147" s="476">
        <f>+G148</f>
        <v>2.9805041351428572</v>
      </c>
      <c r="H147" s="477">
        <f>+H148</f>
        <v>0.64778479999999994</v>
      </c>
      <c r="I147" s="478">
        <f>+I148</f>
        <v>1.42512656</v>
      </c>
      <c r="J147" s="474"/>
      <c r="K147" s="535">
        <f t="shared" si="40"/>
        <v>9.2943270186542861</v>
      </c>
      <c r="L147" s="491">
        <f t="shared" si="41"/>
        <v>3.697761818654286</v>
      </c>
      <c r="M147" s="492">
        <f t="shared" si="42"/>
        <v>13.716741578654286</v>
      </c>
      <c r="N147" s="482">
        <v>0.56934208555624999</v>
      </c>
      <c r="O147" s="482">
        <f t="shared" si="31"/>
        <v>25.996374472568398</v>
      </c>
      <c r="P147" s="529">
        <f t="shared" ref="P147:P210" si="43">K147+N147*$AD$13</f>
        <v>9.8636691042105369</v>
      </c>
      <c r="Q147" s="530">
        <f t="shared" ref="Q147:Q210" si="44">L147+N147*$AD$13</f>
        <v>4.2671039042105363</v>
      </c>
      <c r="R147" s="531">
        <f t="shared" ref="R147:R210" si="45">M147+N147*$AD$13</f>
        <v>14.286083664210537</v>
      </c>
      <c r="S147" s="482"/>
      <c r="T147" s="482"/>
      <c r="U147" s="482"/>
      <c r="V147" s="539">
        <v>0.87569192313055522</v>
      </c>
      <c r="W147" s="482">
        <f t="shared" si="32"/>
        <v>39.99</v>
      </c>
      <c r="X147" s="532">
        <f t="shared" si="25"/>
        <v>10.170018941784841</v>
      </c>
      <c r="Y147" s="530">
        <f t="shared" si="26"/>
        <v>4.5734537417848413</v>
      </c>
      <c r="Z147" s="533">
        <f t="shared" si="27"/>
        <v>14.592433501784841</v>
      </c>
      <c r="AA147" s="487">
        <v>366</v>
      </c>
      <c r="AB147" s="488"/>
      <c r="AC147" s="488"/>
      <c r="AD147" s="488"/>
      <c r="AE147" s="488"/>
      <c r="AF147" s="489"/>
      <c r="AG147" s="488"/>
      <c r="AH147" s="489"/>
      <c r="AI147" s="488"/>
      <c r="AJ147" s="489"/>
      <c r="AK147" s="489"/>
    </row>
    <row r="148" spans="1:37" s="395" customFormat="1" ht="15" customHeight="1">
      <c r="A148" s="470">
        <v>42.4</v>
      </c>
      <c r="B148" s="471">
        <v>2.6</v>
      </c>
      <c r="C148" s="472">
        <f t="shared" si="39"/>
        <v>2.5911391999999998</v>
      </c>
      <c r="D148" s="473">
        <v>1.1502678571428573</v>
      </c>
      <c r="E148" s="474">
        <v>0.25</v>
      </c>
      <c r="F148" s="534">
        <v>0.55000000000000004</v>
      </c>
      <c r="G148" s="476">
        <f t="shared" ref="G148:G155" si="46">D148*C148</f>
        <v>2.9805041351428572</v>
      </c>
      <c r="H148" s="477">
        <f t="shared" ref="H148:H155" si="47">+E148*C148</f>
        <v>0.64778479999999994</v>
      </c>
      <c r="I148" s="478">
        <f t="shared" ref="I148:I155" si="48">+F148*C148</f>
        <v>1.42512656</v>
      </c>
      <c r="J148" s="474"/>
      <c r="K148" s="535">
        <f t="shared" si="40"/>
        <v>9.5605147386542857</v>
      </c>
      <c r="L148" s="491">
        <f t="shared" si="41"/>
        <v>3.730451538654286</v>
      </c>
      <c r="M148" s="492">
        <f t="shared" si="42"/>
        <v>14.095008338654285</v>
      </c>
      <c r="N148" s="482">
        <v>0.56934208555624999</v>
      </c>
      <c r="O148" s="482">
        <f t="shared" si="31"/>
        <v>25.996374472568398</v>
      </c>
      <c r="P148" s="529">
        <f t="shared" si="43"/>
        <v>10.129856824210536</v>
      </c>
      <c r="Q148" s="530">
        <f t="shared" si="44"/>
        <v>4.2997936242105359</v>
      </c>
      <c r="R148" s="531">
        <f t="shared" si="45"/>
        <v>14.664350424210536</v>
      </c>
      <c r="S148" s="482"/>
      <c r="T148" s="482"/>
      <c r="U148" s="482"/>
      <c r="V148" s="539">
        <v>0.87569192313055522</v>
      </c>
      <c r="W148" s="482">
        <f t="shared" si="32"/>
        <v>39.99</v>
      </c>
      <c r="X148" s="532">
        <f t="shared" ref="X148:X211" si="49">K148+V148*$AD$13</f>
        <v>10.436206661784841</v>
      </c>
      <c r="Y148" s="530">
        <f t="shared" ref="Y148:Y211" si="50">L148+V148*$AD$13</f>
        <v>4.6061434617848409</v>
      </c>
      <c r="Z148" s="533">
        <f t="shared" ref="Z148:Z211" si="51">M148+V148*$AD$13</f>
        <v>14.97070026178484</v>
      </c>
      <c r="AA148" s="487">
        <v>366</v>
      </c>
      <c r="AB148" s="488"/>
      <c r="AC148" s="488"/>
      <c r="AD148" s="488"/>
      <c r="AE148" s="488"/>
      <c r="AF148" s="489"/>
      <c r="AG148" s="488"/>
      <c r="AH148" s="489"/>
      <c r="AI148" s="488"/>
      <c r="AJ148" s="489"/>
      <c r="AK148" s="489"/>
    </row>
    <row r="149" spans="1:37" s="395" customFormat="1" ht="15" customHeight="1">
      <c r="A149" s="470">
        <v>42.4</v>
      </c>
      <c r="B149" s="471">
        <v>3</v>
      </c>
      <c r="C149" s="472">
        <f t="shared" si="39"/>
        <v>2.9597279999999997</v>
      </c>
      <c r="D149" s="473">
        <v>1.12375</v>
      </c>
      <c r="E149" s="474">
        <v>0.25</v>
      </c>
      <c r="F149" s="475">
        <v>0.45</v>
      </c>
      <c r="G149" s="476">
        <f t="shared" si="46"/>
        <v>3.3259943399999998</v>
      </c>
      <c r="H149" s="477">
        <f t="shared" si="47"/>
        <v>0.73993199999999992</v>
      </c>
      <c r="I149" s="478">
        <f t="shared" si="48"/>
        <v>1.3318775999999999</v>
      </c>
      <c r="J149" s="474"/>
      <c r="K149" s="535">
        <f t="shared" si="40"/>
        <v>10.863200668199999</v>
      </c>
      <c r="L149" s="491">
        <f t="shared" si="41"/>
        <v>4.2038126681999994</v>
      </c>
      <c r="M149" s="492">
        <f t="shared" si="42"/>
        <v>15.746751868199997</v>
      </c>
      <c r="N149" s="482">
        <v>0.61313763059903836</v>
      </c>
      <c r="O149" s="482">
        <f t="shared" si="31"/>
        <v>27.996095585842887</v>
      </c>
      <c r="P149" s="529">
        <f t="shared" si="43"/>
        <v>11.476338298799037</v>
      </c>
      <c r="Q149" s="530">
        <f t="shared" si="44"/>
        <v>4.8169502987990374</v>
      </c>
      <c r="R149" s="531">
        <f t="shared" si="45"/>
        <v>16.359889498799035</v>
      </c>
      <c r="S149" s="482"/>
      <c r="T149" s="482"/>
      <c r="U149" s="482"/>
      <c r="V149" s="539">
        <v>0.87569192313055522</v>
      </c>
      <c r="W149" s="482">
        <f t="shared" si="32"/>
        <v>39.99</v>
      </c>
      <c r="X149" s="532">
        <f t="shared" si="49"/>
        <v>11.738892591330554</v>
      </c>
      <c r="Y149" s="530">
        <f t="shared" si="50"/>
        <v>5.0795045913305543</v>
      </c>
      <c r="Z149" s="533">
        <f t="shared" si="51"/>
        <v>16.622443791330554</v>
      </c>
      <c r="AA149" s="487">
        <v>366</v>
      </c>
      <c r="AB149" s="488"/>
      <c r="AC149" s="488"/>
      <c r="AD149" s="488"/>
      <c r="AE149" s="488"/>
      <c r="AF149" s="489"/>
      <c r="AG149" s="488"/>
      <c r="AH149" s="489"/>
      <c r="AI149" s="488"/>
      <c r="AJ149" s="489"/>
      <c r="AK149" s="489"/>
    </row>
    <row r="150" spans="1:37" s="395" customFormat="1" ht="15" customHeight="1">
      <c r="A150" s="470">
        <v>42.4</v>
      </c>
      <c r="B150" s="471">
        <v>3.2</v>
      </c>
      <c r="C150" s="472">
        <f t="shared" si="39"/>
        <v>3.1410176000000001</v>
      </c>
      <c r="D150" s="473">
        <v>1.12375</v>
      </c>
      <c r="E150" s="474">
        <v>0.25</v>
      </c>
      <c r="F150" s="475">
        <v>0.45</v>
      </c>
      <c r="G150" s="476">
        <f t="shared" si="46"/>
        <v>3.5297185280000001</v>
      </c>
      <c r="H150" s="477">
        <f t="shared" si="47"/>
        <v>0.78525440000000002</v>
      </c>
      <c r="I150" s="478">
        <f t="shared" si="48"/>
        <v>1.4134579200000001</v>
      </c>
      <c r="J150" s="474"/>
      <c r="K150" s="535">
        <f t="shared" si="40"/>
        <v>11.52859468544</v>
      </c>
      <c r="L150" s="491">
        <f t="shared" si="41"/>
        <v>4.4613050854400003</v>
      </c>
      <c r="M150" s="492">
        <f t="shared" si="42"/>
        <v>16.711273725440002</v>
      </c>
      <c r="N150" s="482">
        <v>0.61313763059903836</v>
      </c>
      <c r="O150" s="482">
        <f t="shared" si="31"/>
        <v>27.996095585842887</v>
      </c>
      <c r="P150" s="529">
        <f t="shared" si="43"/>
        <v>12.141732316039038</v>
      </c>
      <c r="Q150" s="530">
        <f t="shared" si="44"/>
        <v>5.0744427160390391</v>
      </c>
      <c r="R150" s="531">
        <f t="shared" si="45"/>
        <v>17.32441135603904</v>
      </c>
      <c r="S150" s="482"/>
      <c r="T150" s="482"/>
      <c r="U150" s="482"/>
      <c r="V150" s="539">
        <v>0.87569192313055522</v>
      </c>
      <c r="W150" s="482">
        <f t="shared" si="32"/>
        <v>39.99</v>
      </c>
      <c r="X150" s="532">
        <f t="shared" si="49"/>
        <v>12.404286608570555</v>
      </c>
      <c r="Y150" s="530">
        <f t="shared" si="50"/>
        <v>5.3369970085705551</v>
      </c>
      <c r="Z150" s="533">
        <f t="shared" si="51"/>
        <v>17.586965648570558</v>
      </c>
      <c r="AA150" s="487">
        <v>366</v>
      </c>
      <c r="AB150" s="488"/>
      <c r="AC150" s="488"/>
      <c r="AD150" s="488"/>
      <c r="AE150" s="488"/>
      <c r="AF150" s="489"/>
      <c r="AG150" s="488"/>
      <c r="AH150" s="489"/>
      <c r="AI150" s="488"/>
      <c r="AJ150" s="489"/>
      <c r="AK150" s="489"/>
    </row>
    <row r="151" spans="1:37" s="395" customFormat="1" ht="15" customHeight="1">
      <c r="A151" s="510">
        <v>42.4</v>
      </c>
      <c r="B151" s="511">
        <v>3.6</v>
      </c>
      <c r="C151" s="512">
        <f t="shared" si="39"/>
        <v>3.4975872000000003</v>
      </c>
      <c r="D151" s="473">
        <v>1.1767857142857148</v>
      </c>
      <c r="E151" s="474">
        <v>0.25</v>
      </c>
      <c r="F151" s="475">
        <v>0.45</v>
      </c>
      <c r="G151" s="476">
        <f t="shared" si="46"/>
        <v>4.1159106514285737</v>
      </c>
      <c r="H151" s="477">
        <f t="shared" si="47"/>
        <v>0.87439680000000009</v>
      </c>
      <c r="I151" s="478">
        <f t="shared" si="48"/>
        <v>1.5739142400000001</v>
      </c>
      <c r="J151" s="474"/>
      <c r="K151" s="536">
        <f t="shared" si="40"/>
        <v>12.972738295542859</v>
      </c>
      <c r="L151" s="514">
        <f t="shared" si="41"/>
        <v>5.1031670955428581</v>
      </c>
      <c r="M151" s="515">
        <f t="shared" si="42"/>
        <v>18.743757175542861</v>
      </c>
      <c r="N151" s="482">
        <v>0.65693317564182685</v>
      </c>
      <c r="O151" s="482">
        <f t="shared" si="31"/>
        <v>29.995816699117377</v>
      </c>
      <c r="P151" s="516">
        <f t="shared" si="43"/>
        <v>13.629671471184686</v>
      </c>
      <c r="Q151" s="517">
        <f t="shared" si="44"/>
        <v>5.7601002711846849</v>
      </c>
      <c r="R151" s="518">
        <f t="shared" si="45"/>
        <v>19.400690351184686</v>
      </c>
      <c r="S151" s="537"/>
      <c r="T151" s="537"/>
      <c r="U151" s="537"/>
      <c r="V151" s="539">
        <v>0.9340713846725921</v>
      </c>
      <c r="W151" s="482">
        <f t="shared" si="32"/>
        <v>42.655999999999999</v>
      </c>
      <c r="X151" s="519">
        <f t="shared" si="49"/>
        <v>13.906809680215451</v>
      </c>
      <c r="Y151" s="517">
        <f t="shared" si="50"/>
        <v>6.03723848021545</v>
      </c>
      <c r="Z151" s="520">
        <f t="shared" si="51"/>
        <v>19.677828560215453</v>
      </c>
      <c r="AA151" s="521">
        <v>366</v>
      </c>
      <c r="AB151" s="488"/>
      <c r="AC151" s="488"/>
      <c r="AD151" s="488"/>
      <c r="AE151" s="488"/>
      <c r="AF151" s="489"/>
      <c r="AG151" s="488"/>
      <c r="AH151" s="489"/>
      <c r="AI151" s="488"/>
      <c r="AJ151" s="489"/>
      <c r="AK151" s="489"/>
    </row>
    <row r="152" spans="1:37" s="395" customFormat="1" ht="15" customHeight="1">
      <c r="A152" s="510">
        <v>43</v>
      </c>
      <c r="B152" s="511">
        <v>1.5</v>
      </c>
      <c r="C152" s="512">
        <f t="shared" si="39"/>
        <v>1.55874</v>
      </c>
      <c r="D152" s="473">
        <v>1.521517857142858</v>
      </c>
      <c r="E152" s="474">
        <v>0.25</v>
      </c>
      <c r="F152" s="475">
        <v>0.45</v>
      </c>
      <c r="G152" s="476">
        <f t="shared" si="46"/>
        <v>2.3716507446428587</v>
      </c>
      <c r="H152" s="477">
        <f t="shared" si="47"/>
        <v>0.389685</v>
      </c>
      <c r="I152" s="478">
        <f t="shared" si="48"/>
        <v>0.70143299999999997</v>
      </c>
      <c r="J152" s="474"/>
      <c r="K152" s="536">
        <f t="shared" si="40"/>
        <v>6.1737140435892872</v>
      </c>
      <c r="L152" s="491">
        <f t="shared" si="41"/>
        <v>2.6665490435892867</v>
      </c>
      <c r="M152" s="492">
        <f t="shared" si="42"/>
        <v>8.7456350435892869</v>
      </c>
      <c r="N152" s="482">
        <v>0.55519116652119793</v>
      </c>
      <c r="O152" s="482">
        <f t="shared" si="31"/>
        <v>24.996513915931146</v>
      </c>
      <c r="P152" s="516">
        <f t="shared" si="43"/>
        <v>6.7289052101104847</v>
      </c>
      <c r="Q152" s="517">
        <f t="shared" si="44"/>
        <v>3.2217402101104846</v>
      </c>
      <c r="R152" s="518">
        <f t="shared" si="45"/>
        <v>9.3008262101104844</v>
      </c>
      <c r="S152" s="537"/>
      <c r="T152" s="537"/>
      <c r="U152" s="537"/>
      <c r="V152" s="539">
        <v>0.8880837899673083</v>
      </c>
      <c r="W152" s="482">
        <f t="shared" si="32"/>
        <v>39.99</v>
      </c>
      <c r="X152" s="519">
        <f t="shared" si="49"/>
        <v>7.0617978335565956</v>
      </c>
      <c r="Y152" s="517">
        <f t="shared" si="50"/>
        <v>3.5546328335565951</v>
      </c>
      <c r="Z152" s="520">
        <f t="shared" si="51"/>
        <v>9.6337188335565944</v>
      </c>
      <c r="AA152" s="527">
        <v>366</v>
      </c>
      <c r="AB152" s="488"/>
      <c r="AC152" s="488"/>
      <c r="AD152" s="488"/>
      <c r="AE152" s="488"/>
      <c r="AF152" s="489"/>
      <c r="AG152" s="488"/>
      <c r="AH152" s="489"/>
      <c r="AI152" s="488"/>
      <c r="AJ152" s="489"/>
      <c r="AK152" s="489"/>
    </row>
    <row r="153" spans="1:37" s="395" customFormat="1" ht="15" customHeight="1">
      <c r="A153" s="498">
        <v>44.5</v>
      </c>
      <c r="B153" s="499">
        <v>1.2</v>
      </c>
      <c r="C153" s="500">
        <f t="shared" si="39"/>
        <v>1.3010783999999997</v>
      </c>
      <c r="D153" s="473">
        <v>1.8750892857142873</v>
      </c>
      <c r="E153" s="474">
        <v>0.25</v>
      </c>
      <c r="F153" s="475">
        <v>0.45</v>
      </c>
      <c r="G153" s="476">
        <f t="shared" si="46"/>
        <v>2.4396381677142873</v>
      </c>
      <c r="H153" s="477">
        <f t="shared" si="47"/>
        <v>0.32526959999999994</v>
      </c>
      <c r="I153" s="478">
        <f t="shared" si="48"/>
        <v>0.58548527999999989</v>
      </c>
      <c r="J153" s="474"/>
      <c r="K153" s="549">
        <f t="shared" si="40"/>
        <v>5.4890093024314286</v>
      </c>
      <c r="L153" s="502">
        <f t="shared" si="41"/>
        <v>2.5615829024314296</v>
      </c>
      <c r="M153" s="503">
        <f t="shared" si="42"/>
        <v>7.6357886624314286</v>
      </c>
      <c r="N153" s="482">
        <v>0.57455830023705368</v>
      </c>
      <c r="O153" s="482">
        <f t="shared" si="31"/>
        <v>24.996513915931143</v>
      </c>
      <c r="P153" s="529">
        <f t="shared" si="43"/>
        <v>6.0635676026684822</v>
      </c>
      <c r="Q153" s="530">
        <f t="shared" si="44"/>
        <v>3.1361412026684832</v>
      </c>
      <c r="R153" s="531">
        <f t="shared" si="45"/>
        <v>8.2103469626684831</v>
      </c>
      <c r="S153" s="482"/>
      <c r="T153" s="482"/>
      <c r="U153" s="482"/>
      <c r="V153" s="539">
        <v>0.91906345705919112</v>
      </c>
      <c r="W153" s="482">
        <f t="shared" si="32"/>
        <v>39.99</v>
      </c>
      <c r="X153" s="532">
        <f t="shared" si="49"/>
        <v>6.4080727594906195</v>
      </c>
      <c r="Y153" s="530">
        <f t="shared" si="50"/>
        <v>3.4806463594906205</v>
      </c>
      <c r="Z153" s="533">
        <f t="shared" si="51"/>
        <v>8.5548521194906204</v>
      </c>
      <c r="AA153" s="509">
        <v>366</v>
      </c>
      <c r="AB153" s="488"/>
      <c r="AC153" s="488"/>
      <c r="AD153" s="488"/>
      <c r="AE153" s="488"/>
      <c r="AF153" s="489"/>
      <c r="AG153" s="488"/>
      <c r="AH153" s="489"/>
      <c r="AI153" s="488"/>
      <c r="AJ153" s="489"/>
      <c r="AK153" s="489"/>
    </row>
    <row r="154" spans="1:37" s="395" customFormat="1" ht="15" customHeight="1">
      <c r="A154" s="470">
        <v>44.5</v>
      </c>
      <c r="B154" s="471">
        <v>1.5</v>
      </c>
      <c r="C154" s="472">
        <f t="shared" si="39"/>
        <v>1.6150800000000001</v>
      </c>
      <c r="D154" s="473">
        <v>1.7513392857142871</v>
      </c>
      <c r="E154" s="474">
        <v>0.25</v>
      </c>
      <c r="F154" s="475">
        <v>0.45</v>
      </c>
      <c r="G154" s="476">
        <f t="shared" si="46"/>
        <v>2.8285530535714307</v>
      </c>
      <c r="H154" s="477">
        <f t="shared" si="47"/>
        <v>0.40377000000000002</v>
      </c>
      <c r="I154" s="478">
        <f t="shared" si="48"/>
        <v>0.72678600000000004</v>
      </c>
      <c r="J154" s="474"/>
      <c r="K154" s="535">
        <f t="shared" si="40"/>
        <v>6.6678217291071444</v>
      </c>
      <c r="L154" s="491">
        <f t="shared" si="41"/>
        <v>3.0338917291071441</v>
      </c>
      <c r="M154" s="492">
        <f t="shared" si="42"/>
        <v>9.3327037291071449</v>
      </c>
      <c r="N154" s="482">
        <v>0.57455830023705368</v>
      </c>
      <c r="O154" s="482">
        <f t="shared" si="31"/>
        <v>24.996513915931143</v>
      </c>
      <c r="P154" s="529">
        <f t="shared" si="43"/>
        <v>7.242380029344198</v>
      </c>
      <c r="Q154" s="530">
        <f t="shared" si="44"/>
        <v>3.6084500293441977</v>
      </c>
      <c r="R154" s="531">
        <f t="shared" si="45"/>
        <v>9.9072620293441993</v>
      </c>
      <c r="S154" s="482"/>
      <c r="T154" s="482"/>
      <c r="U154" s="482"/>
      <c r="V154" s="539">
        <v>0.91906345705919112</v>
      </c>
      <c r="W154" s="482">
        <f t="shared" si="32"/>
        <v>39.99</v>
      </c>
      <c r="X154" s="532">
        <f t="shared" si="49"/>
        <v>7.5868851861663353</v>
      </c>
      <c r="Y154" s="530">
        <f t="shared" si="50"/>
        <v>3.952955186166335</v>
      </c>
      <c r="Z154" s="533">
        <f t="shared" si="51"/>
        <v>10.251767186166337</v>
      </c>
      <c r="AA154" s="487">
        <v>366</v>
      </c>
      <c r="AB154" s="488"/>
      <c r="AC154" s="488"/>
      <c r="AD154" s="488"/>
      <c r="AE154" s="488"/>
      <c r="AF154" s="489"/>
      <c r="AG154" s="488"/>
      <c r="AH154" s="489"/>
      <c r="AI154" s="488"/>
      <c r="AJ154" s="489"/>
      <c r="AK154" s="489"/>
    </row>
    <row r="155" spans="1:37" s="395" customFormat="1" ht="15" customHeight="1">
      <c r="A155" s="470">
        <v>44.5</v>
      </c>
      <c r="B155" s="471">
        <v>2</v>
      </c>
      <c r="C155" s="472">
        <f t="shared" si="39"/>
        <v>2.1284000000000001</v>
      </c>
      <c r="D155" s="473">
        <v>1.4419642857142869</v>
      </c>
      <c r="E155" s="474">
        <v>0.25</v>
      </c>
      <c r="F155" s="534">
        <v>0.55000000000000004</v>
      </c>
      <c r="G155" s="476">
        <f t="shared" si="46"/>
        <v>3.0690767857142882</v>
      </c>
      <c r="H155" s="477">
        <f t="shared" si="47"/>
        <v>0.53210000000000002</v>
      </c>
      <c r="I155" s="478">
        <f t="shared" si="48"/>
        <v>1.1706200000000002</v>
      </c>
      <c r="J155" s="474"/>
      <c r="K155" s="535">
        <f t="shared" si="40"/>
        <v>8.3063660535714305</v>
      </c>
      <c r="L155" s="491">
        <f t="shared" si="41"/>
        <v>3.5174660535714297</v>
      </c>
      <c r="M155" s="492">
        <f t="shared" si="42"/>
        <v>12.031066053571431</v>
      </c>
      <c r="N155" s="482">
        <v>0.57455830023705368</v>
      </c>
      <c r="O155" s="482">
        <f t="shared" si="31"/>
        <v>24.996513915931143</v>
      </c>
      <c r="P155" s="529">
        <f t="shared" si="43"/>
        <v>8.880924353808485</v>
      </c>
      <c r="Q155" s="530">
        <f t="shared" si="44"/>
        <v>4.0920243538084833</v>
      </c>
      <c r="R155" s="531">
        <f t="shared" si="45"/>
        <v>12.605624353808485</v>
      </c>
      <c r="S155" s="482"/>
      <c r="T155" s="482"/>
      <c r="U155" s="482"/>
      <c r="V155" s="539">
        <v>0.91906345705919112</v>
      </c>
      <c r="W155" s="482">
        <f t="shared" si="32"/>
        <v>39.99</v>
      </c>
      <c r="X155" s="532">
        <f t="shared" si="49"/>
        <v>9.2254295106306223</v>
      </c>
      <c r="Y155" s="530">
        <f t="shared" si="50"/>
        <v>4.4365295106306206</v>
      </c>
      <c r="Z155" s="533">
        <f t="shared" si="51"/>
        <v>12.950129510630623</v>
      </c>
      <c r="AA155" s="487">
        <v>366</v>
      </c>
      <c r="AB155" s="488"/>
      <c r="AC155" s="488"/>
      <c r="AD155" s="488"/>
      <c r="AE155" s="488"/>
      <c r="AF155" s="489"/>
      <c r="AG155" s="488"/>
      <c r="AH155" s="489"/>
      <c r="AI155" s="488"/>
      <c r="AJ155" s="489"/>
      <c r="AK155" s="489"/>
    </row>
    <row r="156" spans="1:37" s="395" customFormat="1" ht="15" customHeight="1">
      <c r="A156" s="470">
        <v>44.5</v>
      </c>
      <c r="B156" s="471">
        <v>2.5</v>
      </c>
      <c r="C156" s="472">
        <f t="shared" si="39"/>
        <v>2.6292</v>
      </c>
      <c r="D156" s="473">
        <v>1.5817379875283457</v>
      </c>
      <c r="E156" s="474">
        <v>0.25</v>
      </c>
      <c r="F156" s="534">
        <v>0.55000000000000004</v>
      </c>
      <c r="G156" s="476">
        <f>+G157</f>
        <v>4.1504840501428601</v>
      </c>
      <c r="H156" s="477">
        <f>+H157</f>
        <v>0.68196440000000003</v>
      </c>
      <c r="I156" s="478">
        <f>+I157</f>
        <v>1.5003216800000001</v>
      </c>
      <c r="J156" s="474"/>
      <c r="K156" s="535">
        <f t="shared" si="40"/>
        <v>10.523073356604288</v>
      </c>
      <c r="L156" s="491">
        <f t="shared" si="41"/>
        <v>4.6320377566042872</v>
      </c>
      <c r="M156" s="492">
        <f t="shared" si="42"/>
        <v>15.178435036604288</v>
      </c>
      <c r="N156" s="482">
        <v>0.59754063224653586</v>
      </c>
      <c r="O156" s="482">
        <f t="shared" ref="O156:O219" si="52">N156*1936/A156</f>
        <v>25.996374472568391</v>
      </c>
      <c r="P156" s="529">
        <f t="shared" si="43"/>
        <v>11.120613988850824</v>
      </c>
      <c r="Q156" s="530">
        <f t="shared" si="44"/>
        <v>5.2295783888508227</v>
      </c>
      <c r="R156" s="531">
        <f t="shared" si="45"/>
        <v>15.775975668850824</v>
      </c>
      <c r="S156" s="482"/>
      <c r="T156" s="482"/>
      <c r="U156" s="482"/>
      <c r="V156" s="539">
        <v>0.91906345705919112</v>
      </c>
      <c r="W156" s="482">
        <f t="shared" ref="W156:W219" si="53">V156*1936.27/A156</f>
        <v>39.99</v>
      </c>
      <c r="X156" s="532">
        <f t="shared" si="49"/>
        <v>11.442136813663479</v>
      </c>
      <c r="Y156" s="530">
        <f t="shared" si="50"/>
        <v>5.5511012136634781</v>
      </c>
      <c r="Z156" s="533">
        <f t="shared" si="51"/>
        <v>16.09749849366348</v>
      </c>
      <c r="AA156" s="487">
        <v>366</v>
      </c>
      <c r="AB156" s="488"/>
      <c r="AC156" s="488"/>
      <c r="AD156" s="488"/>
      <c r="AE156" s="488"/>
      <c r="AF156" s="489"/>
      <c r="AG156" s="488"/>
      <c r="AH156" s="489"/>
      <c r="AI156" s="488"/>
      <c r="AJ156" s="489"/>
      <c r="AK156" s="489"/>
    </row>
    <row r="157" spans="1:37" s="395" customFormat="1" ht="15" customHeight="1">
      <c r="A157" s="470">
        <v>44.5</v>
      </c>
      <c r="B157" s="471">
        <v>2.6</v>
      </c>
      <c r="C157" s="472">
        <f t="shared" si="39"/>
        <v>2.7278576000000001</v>
      </c>
      <c r="D157" s="473">
        <v>1.521517857142858</v>
      </c>
      <c r="E157" s="474">
        <v>0.25</v>
      </c>
      <c r="F157" s="534">
        <v>0.55000000000000004</v>
      </c>
      <c r="G157" s="476">
        <f t="shared" ref="G157:G166" si="54">D157*C157</f>
        <v>4.1504840501428601</v>
      </c>
      <c r="H157" s="477">
        <f t="shared" ref="H157:H166" si="55">+E157*C157</f>
        <v>0.68196440000000003</v>
      </c>
      <c r="I157" s="478">
        <f t="shared" ref="I157:I166" si="56">+F157*C157</f>
        <v>1.5003216800000001</v>
      </c>
      <c r="J157" s="474"/>
      <c r="K157" s="535">
        <f t="shared" si="40"/>
        <v>10.804247516604288</v>
      </c>
      <c r="L157" s="491">
        <f t="shared" si="41"/>
        <v>4.6665679166042873</v>
      </c>
      <c r="M157" s="492">
        <f t="shared" si="42"/>
        <v>15.577998316604289</v>
      </c>
      <c r="N157" s="482">
        <v>0.59754063224653586</v>
      </c>
      <c r="O157" s="482">
        <f t="shared" si="52"/>
        <v>25.996374472568391</v>
      </c>
      <c r="P157" s="529">
        <f t="shared" si="43"/>
        <v>11.401788148850825</v>
      </c>
      <c r="Q157" s="530">
        <f t="shared" si="44"/>
        <v>5.2641085488508228</v>
      </c>
      <c r="R157" s="531">
        <f t="shared" si="45"/>
        <v>16.175538948850825</v>
      </c>
      <c r="S157" s="482"/>
      <c r="T157" s="482"/>
      <c r="U157" s="482"/>
      <c r="V157" s="539">
        <v>0.91906345705919112</v>
      </c>
      <c r="W157" s="482">
        <f t="shared" si="53"/>
        <v>39.99</v>
      </c>
      <c r="X157" s="532">
        <f t="shared" si="49"/>
        <v>11.72331097366348</v>
      </c>
      <c r="Y157" s="530">
        <f t="shared" si="50"/>
        <v>5.5856313736634782</v>
      </c>
      <c r="Z157" s="533">
        <f t="shared" si="51"/>
        <v>16.497061773663479</v>
      </c>
      <c r="AA157" s="487">
        <v>366</v>
      </c>
      <c r="AB157" s="488"/>
      <c r="AC157" s="488"/>
      <c r="AD157" s="488"/>
      <c r="AE157" s="488"/>
      <c r="AF157" s="489"/>
      <c r="AG157" s="488"/>
      <c r="AH157" s="489"/>
      <c r="AI157" s="488"/>
      <c r="AJ157" s="489"/>
      <c r="AK157" s="489"/>
    </row>
    <row r="158" spans="1:37" s="395" customFormat="1" ht="15" customHeight="1">
      <c r="A158" s="510">
        <v>44.5</v>
      </c>
      <c r="B158" s="511">
        <v>3</v>
      </c>
      <c r="C158" s="512">
        <f t="shared" si="39"/>
        <v>3.11748</v>
      </c>
      <c r="D158" s="473">
        <v>1.521517857142858</v>
      </c>
      <c r="E158" s="474">
        <v>0.25</v>
      </c>
      <c r="F158" s="475">
        <v>0.45</v>
      </c>
      <c r="G158" s="476">
        <f t="shared" si="54"/>
        <v>4.7433014892857175</v>
      </c>
      <c r="H158" s="477">
        <f t="shared" si="55"/>
        <v>0.77937000000000001</v>
      </c>
      <c r="I158" s="478">
        <f t="shared" si="56"/>
        <v>1.4028659999999999</v>
      </c>
      <c r="J158" s="474"/>
      <c r="K158" s="536">
        <f t="shared" si="40"/>
        <v>12.347428087178574</v>
      </c>
      <c r="L158" s="514">
        <f t="shared" si="41"/>
        <v>5.3330980871785734</v>
      </c>
      <c r="M158" s="515">
        <f t="shared" si="42"/>
        <v>17.491270087178574</v>
      </c>
      <c r="N158" s="482">
        <v>0.64350529626550013</v>
      </c>
      <c r="O158" s="482">
        <f t="shared" si="52"/>
        <v>27.99609558584288</v>
      </c>
      <c r="P158" s="516">
        <f t="shared" si="43"/>
        <v>12.990933383444075</v>
      </c>
      <c r="Q158" s="517">
        <f t="shared" si="44"/>
        <v>5.9766033834440737</v>
      </c>
      <c r="R158" s="518">
        <f t="shared" si="45"/>
        <v>18.134775383444072</v>
      </c>
      <c r="S158" s="537"/>
      <c r="T158" s="537"/>
      <c r="U158" s="537"/>
      <c r="V158" s="539">
        <v>0.91906345705919112</v>
      </c>
      <c r="W158" s="482">
        <f t="shared" si="53"/>
        <v>39.99</v>
      </c>
      <c r="X158" s="519">
        <f t="shared" si="49"/>
        <v>13.266491544237766</v>
      </c>
      <c r="Y158" s="517">
        <f t="shared" si="50"/>
        <v>6.2521615442377643</v>
      </c>
      <c r="Z158" s="520">
        <f t="shared" si="51"/>
        <v>18.410333544237766</v>
      </c>
      <c r="AA158" s="521">
        <v>366</v>
      </c>
      <c r="AB158" s="488"/>
      <c r="AC158" s="488"/>
      <c r="AD158" s="488"/>
      <c r="AE158" s="488"/>
      <c r="AF158" s="489"/>
      <c r="AG158" s="488"/>
      <c r="AH158" s="489"/>
      <c r="AI158" s="488"/>
      <c r="AJ158" s="489"/>
      <c r="AK158" s="489"/>
    </row>
    <row r="159" spans="1:37" s="395" customFormat="1" ht="15" customHeight="1">
      <c r="A159" s="470">
        <v>45</v>
      </c>
      <c r="B159" s="471">
        <v>1.2</v>
      </c>
      <c r="C159" s="472">
        <f t="shared" si="39"/>
        <v>1.3161023999999999</v>
      </c>
      <c r="D159" s="473">
        <v>1.8397321428571438</v>
      </c>
      <c r="E159" s="474">
        <v>0.25</v>
      </c>
      <c r="F159" s="475">
        <v>0.45</v>
      </c>
      <c r="G159" s="476">
        <f t="shared" si="54"/>
        <v>2.4212758885714298</v>
      </c>
      <c r="H159" s="477">
        <f t="shared" si="55"/>
        <v>0.32902559999999997</v>
      </c>
      <c r="I159" s="478">
        <f t="shared" si="56"/>
        <v>0.59224608000000001</v>
      </c>
      <c r="J159" s="474"/>
      <c r="K159" s="535">
        <f t="shared" si="40"/>
        <v>5.5184232386571441</v>
      </c>
      <c r="L159" s="491">
        <f t="shared" si="41"/>
        <v>2.5571928386571434</v>
      </c>
      <c r="M159" s="492">
        <f t="shared" si="42"/>
        <v>7.6899921986571433</v>
      </c>
      <c r="N159" s="482">
        <v>0.58101401147567233</v>
      </c>
      <c r="O159" s="482">
        <f t="shared" si="52"/>
        <v>24.99651391593115</v>
      </c>
      <c r="P159" s="529">
        <f t="shared" si="43"/>
        <v>6.0994372501328167</v>
      </c>
      <c r="Q159" s="530">
        <f t="shared" si="44"/>
        <v>3.138206850132816</v>
      </c>
      <c r="R159" s="531">
        <f t="shared" si="45"/>
        <v>8.2710062101328159</v>
      </c>
      <c r="S159" s="482"/>
      <c r="T159" s="482"/>
      <c r="U159" s="482"/>
      <c r="V159" s="539">
        <v>0.92939001275648547</v>
      </c>
      <c r="W159" s="482">
        <f t="shared" si="53"/>
        <v>39.99</v>
      </c>
      <c r="X159" s="532">
        <f t="shared" si="49"/>
        <v>6.4478132514136295</v>
      </c>
      <c r="Y159" s="530">
        <f t="shared" si="50"/>
        <v>3.4865828514136288</v>
      </c>
      <c r="Z159" s="533">
        <f t="shared" si="51"/>
        <v>8.6193822114136296</v>
      </c>
      <c r="AA159" s="509">
        <v>366</v>
      </c>
      <c r="AB159" s="488"/>
      <c r="AC159" s="488"/>
      <c r="AD159" s="488"/>
      <c r="AE159" s="488"/>
      <c r="AF159" s="489"/>
      <c r="AG159" s="488"/>
      <c r="AH159" s="489"/>
      <c r="AI159" s="488"/>
      <c r="AJ159" s="489"/>
      <c r="AK159" s="489"/>
    </row>
    <row r="160" spans="1:37" s="395" customFormat="1" ht="15" customHeight="1">
      <c r="A160" s="470">
        <v>45</v>
      </c>
      <c r="B160" s="471">
        <v>1.5</v>
      </c>
      <c r="C160" s="472">
        <f t="shared" si="39"/>
        <v>1.6338600000000001</v>
      </c>
      <c r="D160" s="473">
        <v>1.7248214285714296</v>
      </c>
      <c r="E160" s="474">
        <v>0.25</v>
      </c>
      <c r="F160" s="475">
        <v>0.45</v>
      </c>
      <c r="G160" s="476">
        <f t="shared" si="54"/>
        <v>2.818116739285716</v>
      </c>
      <c r="H160" s="477">
        <f t="shared" si="55"/>
        <v>0.40846500000000002</v>
      </c>
      <c r="I160" s="478">
        <f t="shared" si="56"/>
        <v>0.73523700000000003</v>
      </c>
      <c r="J160" s="474"/>
      <c r="K160" s="535">
        <f t="shared" si="40"/>
        <v>6.7137262196785734</v>
      </c>
      <c r="L160" s="491">
        <f t="shared" si="41"/>
        <v>3.0375412196785732</v>
      </c>
      <c r="M160" s="492">
        <f t="shared" si="42"/>
        <v>9.4095952196785735</v>
      </c>
      <c r="N160" s="482">
        <v>0.58101401147567233</v>
      </c>
      <c r="O160" s="482">
        <f t="shared" si="52"/>
        <v>24.99651391593115</v>
      </c>
      <c r="P160" s="529">
        <f t="shared" si="43"/>
        <v>7.294740231154246</v>
      </c>
      <c r="Q160" s="530">
        <f t="shared" si="44"/>
        <v>3.6185552311542457</v>
      </c>
      <c r="R160" s="531">
        <f t="shared" si="45"/>
        <v>9.9906092311542452</v>
      </c>
      <c r="S160" s="482"/>
      <c r="T160" s="482"/>
      <c r="U160" s="482"/>
      <c r="V160" s="539">
        <v>0.92939001275648547</v>
      </c>
      <c r="W160" s="482">
        <f t="shared" si="53"/>
        <v>39.99</v>
      </c>
      <c r="X160" s="532">
        <f t="shared" si="49"/>
        <v>7.6431162324350588</v>
      </c>
      <c r="Y160" s="530">
        <f t="shared" si="50"/>
        <v>3.9669312324350585</v>
      </c>
      <c r="Z160" s="533">
        <f t="shared" si="51"/>
        <v>10.338985232435059</v>
      </c>
      <c r="AA160" s="487">
        <v>366</v>
      </c>
      <c r="AB160" s="488"/>
      <c r="AC160" s="488"/>
      <c r="AD160" s="488"/>
      <c r="AE160" s="488"/>
      <c r="AF160" s="489"/>
      <c r="AG160" s="488"/>
      <c r="AH160" s="489"/>
      <c r="AI160" s="488"/>
      <c r="AJ160" s="489"/>
      <c r="AK160" s="489"/>
    </row>
    <row r="161" spans="1:37" s="395" customFormat="1" ht="15" customHeight="1">
      <c r="A161" s="470">
        <v>45</v>
      </c>
      <c r="B161" s="471">
        <v>2</v>
      </c>
      <c r="C161" s="472">
        <f t="shared" si="39"/>
        <v>2.1534399999999998</v>
      </c>
      <c r="D161" s="473">
        <v>1.4154464285714292</v>
      </c>
      <c r="E161" s="474">
        <v>0.25</v>
      </c>
      <c r="F161" s="534">
        <v>0.55000000000000004</v>
      </c>
      <c r="G161" s="476">
        <f t="shared" si="54"/>
        <v>3.0480789571428581</v>
      </c>
      <c r="H161" s="477">
        <f t="shared" si="55"/>
        <v>0.53835999999999995</v>
      </c>
      <c r="I161" s="478">
        <f t="shared" si="56"/>
        <v>1.1843919999999999</v>
      </c>
      <c r="J161" s="474"/>
      <c r="K161" s="535">
        <f t="shared" si="40"/>
        <v>8.3624016387142852</v>
      </c>
      <c r="L161" s="491">
        <f t="shared" si="41"/>
        <v>3.5171616387142866</v>
      </c>
      <c r="M161" s="492">
        <f t="shared" si="42"/>
        <v>12.130921638714286</v>
      </c>
      <c r="N161" s="482">
        <v>0.58101401147567233</v>
      </c>
      <c r="O161" s="482">
        <f t="shared" si="52"/>
        <v>24.99651391593115</v>
      </c>
      <c r="P161" s="529">
        <f t="shared" si="43"/>
        <v>8.9434156501899569</v>
      </c>
      <c r="Q161" s="530">
        <f t="shared" si="44"/>
        <v>4.0981756501899591</v>
      </c>
      <c r="R161" s="531">
        <f t="shared" si="45"/>
        <v>12.711935650189957</v>
      </c>
      <c r="S161" s="482"/>
      <c r="T161" s="482"/>
      <c r="U161" s="482"/>
      <c r="V161" s="539">
        <v>0.92939001275648547</v>
      </c>
      <c r="W161" s="482">
        <f t="shared" si="53"/>
        <v>39.99</v>
      </c>
      <c r="X161" s="532">
        <f t="shared" si="49"/>
        <v>9.2917916514707706</v>
      </c>
      <c r="Y161" s="530">
        <f t="shared" si="50"/>
        <v>4.4465516514707719</v>
      </c>
      <c r="Z161" s="533">
        <f t="shared" si="51"/>
        <v>13.060311651470771</v>
      </c>
      <c r="AA161" s="487">
        <v>366</v>
      </c>
      <c r="AB161" s="488"/>
      <c r="AC161" s="488"/>
      <c r="AD161" s="488"/>
      <c r="AE161" s="488"/>
      <c r="AF161" s="489"/>
      <c r="AG161" s="488"/>
      <c r="AH161" s="489"/>
      <c r="AI161" s="488"/>
      <c r="AJ161" s="489"/>
      <c r="AK161" s="489"/>
    </row>
    <row r="162" spans="1:37" s="395" customFormat="1" ht="15" customHeight="1">
      <c r="A162" s="510">
        <v>45</v>
      </c>
      <c r="B162" s="511">
        <v>2.5</v>
      </c>
      <c r="C162" s="512">
        <f t="shared" si="39"/>
        <v>2.6604999999999999</v>
      </c>
      <c r="D162" s="473">
        <v>1.5922321428571435</v>
      </c>
      <c r="E162" s="474">
        <v>0.25</v>
      </c>
      <c r="F162" s="534">
        <v>0.55000000000000004</v>
      </c>
      <c r="G162" s="476">
        <f t="shared" si="54"/>
        <v>4.23613361607143</v>
      </c>
      <c r="H162" s="477">
        <f t="shared" si="55"/>
        <v>0.66512499999999997</v>
      </c>
      <c r="I162" s="478">
        <f t="shared" si="56"/>
        <v>1.4632750000000001</v>
      </c>
      <c r="J162" s="541"/>
      <c r="K162" s="536">
        <f t="shared" si="40"/>
        <v>10.674802539732143</v>
      </c>
      <c r="L162" s="491">
        <f t="shared" si="41"/>
        <v>4.6886775397321436</v>
      </c>
      <c r="M162" s="492">
        <f t="shared" si="42"/>
        <v>15.330677539732143</v>
      </c>
      <c r="N162" s="482">
        <v>0.60425457193469923</v>
      </c>
      <c r="O162" s="482">
        <f t="shared" si="52"/>
        <v>25.996374472568395</v>
      </c>
      <c r="P162" s="516">
        <f t="shared" si="43"/>
        <v>11.279057111666843</v>
      </c>
      <c r="Q162" s="517">
        <f t="shared" si="44"/>
        <v>5.2929321116668433</v>
      </c>
      <c r="R162" s="518">
        <f t="shared" si="45"/>
        <v>15.934932111666843</v>
      </c>
      <c r="S162" s="537"/>
      <c r="T162" s="537"/>
      <c r="U162" s="537"/>
      <c r="V162" s="539">
        <v>0.92939001275648547</v>
      </c>
      <c r="W162" s="482">
        <f t="shared" si="53"/>
        <v>39.99</v>
      </c>
      <c r="X162" s="519">
        <f t="shared" si="49"/>
        <v>11.604192552488628</v>
      </c>
      <c r="Y162" s="517">
        <f t="shared" si="50"/>
        <v>5.618067552488629</v>
      </c>
      <c r="Z162" s="520">
        <f t="shared" si="51"/>
        <v>16.260067552488628</v>
      </c>
      <c r="AA162" s="521">
        <v>366</v>
      </c>
      <c r="AB162" s="488"/>
      <c r="AC162" s="488"/>
      <c r="AD162" s="488"/>
      <c r="AE162" s="488"/>
      <c r="AF162" s="489"/>
      <c r="AG162" s="488"/>
      <c r="AH162" s="489"/>
      <c r="AI162" s="488"/>
      <c r="AJ162" s="489"/>
      <c r="AK162" s="489"/>
    </row>
    <row r="163" spans="1:37" s="395" customFormat="1" ht="15" customHeight="1">
      <c r="A163" s="470">
        <v>48.3</v>
      </c>
      <c r="B163" s="471">
        <v>1.2</v>
      </c>
      <c r="C163" s="472">
        <f t="shared" si="39"/>
        <v>1.4152607999999998</v>
      </c>
      <c r="D163" s="473">
        <v>1.6187499999999999</v>
      </c>
      <c r="E163" s="474">
        <v>0.25</v>
      </c>
      <c r="F163" s="475">
        <v>0.45</v>
      </c>
      <c r="G163" s="476">
        <f t="shared" si="54"/>
        <v>2.2909534199999997</v>
      </c>
      <c r="H163" s="477">
        <f t="shared" si="55"/>
        <v>0.35381519999999994</v>
      </c>
      <c r="I163" s="478">
        <f t="shared" si="56"/>
        <v>0.63686735999999988</v>
      </c>
      <c r="J163" s="474"/>
      <c r="K163" s="535">
        <f t="shared" si="40"/>
        <v>5.7058892765999989</v>
      </c>
      <c r="L163" s="502">
        <f t="shared" si="41"/>
        <v>2.5215524765999997</v>
      </c>
      <c r="M163" s="503">
        <f t="shared" si="42"/>
        <v>8.0410695965999999</v>
      </c>
      <c r="N163" s="482">
        <v>0.62362170565055497</v>
      </c>
      <c r="O163" s="482">
        <f t="shared" si="52"/>
        <v>24.996513915931146</v>
      </c>
      <c r="P163" s="529">
        <f t="shared" si="43"/>
        <v>6.3295109822505538</v>
      </c>
      <c r="Q163" s="530">
        <f t="shared" si="44"/>
        <v>3.1451741822505546</v>
      </c>
      <c r="R163" s="531">
        <f t="shared" si="45"/>
        <v>8.6646913022505547</v>
      </c>
      <c r="S163" s="482"/>
      <c r="T163" s="482"/>
      <c r="U163" s="482"/>
      <c r="V163" s="539">
        <v>0.99754528035862766</v>
      </c>
      <c r="W163" s="482">
        <f t="shared" si="53"/>
        <v>39.99</v>
      </c>
      <c r="X163" s="532">
        <f t="shared" si="49"/>
        <v>6.7034345569586264</v>
      </c>
      <c r="Y163" s="530">
        <f t="shared" si="50"/>
        <v>3.5190977569586273</v>
      </c>
      <c r="Z163" s="533">
        <f t="shared" si="51"/>
        <v>9.0386148769586274</v>
      </c>
      <c r="AA163" s="509">
        <v>366</v>
      </c>
      <c r="AB163" s="488"/>
      <c r="AC163" s="488"/>
      <c r="AD163" s="488"/>
      <c r="AE163" s="488"/>
      <c r="AF163" s="489"/>
      <c r="AG163" s="488"/>
      <c r="AH163" s="489"/>
      <c r="AI163" s="488"/>
      <c r="AJ163" s="489"/>
      <c r="AK163" s="489"/>
    </row>
    <row r="164" spans="1:37" s="395" customFormat="1" ht="15" customHeight="1">
      <c r="A164" s="470">
        <v>48.3</v>
      </c>
      <c r="B164" s="471">
        <v>1.5</v>
      </c>
      <c r="C164" s="472">
        <f t="shared" si="39"/>
        <v>1.7578079999999996</v>
      </c>
      <c r="D164" s="473">
        <v>1.4861607142857143</v>
      </c>
      <c r="E164" s="474">
        <v>0.25</v>
      </c>
      <c r="F164" s="475">
        <v>0.45</v>
      </c>
      <c r="G164" s="476">
        <f t="shared" si="54"/>
        <v>2.6123851928571424</v>
      </c>
      <c r="H164" s="477">
        <f t="shared" si="55"/>
        <v>0.4394519999999999</v>
      </c>
      <c r="I164" s="478">
        <f t="shared" si="56"/>
        <v>0.79101359999999987</v>
      </c>
      <c r="J164" s="474"/>
      <c r="K164" s="535">
        <f t="shared" si="40"/>
        <v>6.9167939907857132</v>
      </c>
      <c r="L164" s="491">
        <f t="shared" si="41"/>
        <v>2.9617259907857134</v>
      </c>
      <c r="M164" s="492">
        <f t="shared" si="42"/>
        <v>9.8171771907857135</v>
      </c>
      <c r="N164" s="482">
        <v>0.62362170565055497</v>
      </c>
      <c r="O164" s="482">
        <f t="shared" si="52"/>
        <v>24.996513915931146</v>
      </c>
      <c r="P164" s="529">
        <f t="shared" si="43"/>
        <v>7.5404156964362681</v>
      </c>
      <c r="Q164" s="530">
        <f t="shared" si="44"/>
        <v>3.5853476964362683</v>
      </c>
      <c r="R164" s="531">
        <f t="shared" si="45"/>
        <v>10.440798896436268</v>
      </c>
      <c r="S164" s="482"/>
      <c r="T164" s="482"/>
      <c r="U164" s="482"/>
      <c r="V164" s="539">
        <v>0.99754528035862766</v>
      </c>
      <c r="W164" s="482">
        <f t="shared" si="53"/>
        <v>39.99</v>
      </c>
      <c r="X164" s="532">
        <f t="shared" si="49"/>
        <v>7.9143392711443408</v>
      </c>
      <c r="Y164" s="530">
        <f t="shared" si="50"/>
        <v>3.959271271144341</v>
      </c>
      <c r="Z164" s="533">
        <f t="shared" si="51"/>
        <v>10.814722471144341</v>
      </c>
      <c r="AA164" s="487">
        <v>366</v>
      </c>
      <c r="AB164" s="488"/>
      <c r="AC164" s="488"/>
      <c r="AD164" s="488"/>
      <c r="AE164" s="488"/>
      <c r="AF164" s="489"/>
      <c r="AG164" s="488"/>
      <c r="AH164" s="489"/>
      <c r="AI164" s="488"/>
      <c r="AJ164" s="489"/>
      <c r="AK164" s="489"/>
    </row>
    <row r="165" spans="1:37" s="395" customFormat="1" ht="15" customHeight="1">
      <c r="A165" s="470">
        <v>48.3</v>
      </c>
      <c r="B165" s="471">
        <v>1.6</v>
      </c>
      <c r="C165" s="472">
        <f t="shared" si="39"/>
        <v>1.8709887999999999</v>
      </c>
      <c r="D165" s="473">
        <v>1.4861607142857145</v>
      </c>
      <c r="E165" s="474">
        <v>0.25</v>
      </c>
      <c r="F165" s="475">
        <v>0.45</v>
      </c>
      <c r="G165" s="476">
        <f t="shared" si="54"/>
        <v>2.7805900514285717</v>
      </c>
      <c r="H165" s="477">
        <f t="shared" si="55"/>
        <v>0.46774719999999997</v>
      </c>
      <c r="I165" s="478">
        <f t="shared" si="56"/>
        <v>0.84194495999999996</v>
      </c>
      <c r="J165" s="474"/>
      <c r="K165" s="535">
        <f t="shared" si="40"/>
        <v>7.3621488175428578</v>
      </c>
      <c r="L165" s="491">
        <f t="shared" si="41"/>
        <v>3.1524240175428573</v>
      </c>
      <c r="M165" s="492">
        <f t="shared" si="42"/>
        <v>10.449280337542858</v>
      </c>
      <c r="N165" s="482">
        <v>0.62362170565055497</v>
      </c>
      <c r="O165" s="482">
        <f t="shared" si="52"/>
        <v>24.996513915931146</v>
      </c>
      <c r="P165" s="529">
        <f t="shared" si="43"/>
        <v>7.9857705231934126</v>
      </c>
      <c r="Q165" s="530">
        <f t="shared" si="44"/>
        <v>3.7760457231934121</v>
      </c>
      <c r="R165" s="531">
        <f t="shared" si="45"/>
        <v>11.072902043193412</v>
      </c>
      <c r="S165" s="482"/>
      <c r="T165" s="482"/>
      <c r="U165" s="482"/>
      <c r="V165" s="539">
        <v>0.99754528035862766</v>
      </c>
      <c r="W165" s="482">
        <f t="shared" si="53"/>
        <v>39.99</v>
      </c>
      <c r="X165" s="532">
        <f t="shared" si="49"/>
        <v>8.3596940979014853</v>
      </c>
      <c r="Y165" s="530">
        <f t="shared" si="50"/>
        <v>4.1499692979014853</v>
      </c>
      <c r="Z165" s="533">
        <f t="shared" si="51"/>
        <v>11.446825617901485</v>
      </c>
      <c r="AA165" s="487">
        <v>366</v>
      </c>
      <c r="AB165" s="488"/>
      <c r="AC165" s="488"/>
      <c r="AD165" s="488"/>
      <c r="AE165" s="488"/>
      <c r="AF165" s="489"/>
      <c r="AG165" s="488"/>
      <c r="AH165" s="489"/>
      <c r="AI165" s="488"/>
      <c r="AJ165" s="489"/>
      <c r="AK165" s="489"/>
    </row>
    <row r="166" spans="1:37" s="395" customFormat="1" ht="15" customHeight="1">
      <c r="A166" s="470">
        <v>48.3</v>
      </c>
      <c r="B166" s="471">
        <v>2</v>
      </c>
      <c r="C166" s="472">
        <f t="shared" si="39"/>
        <v>2.3187039999999999</v>
      </c>
      <c r="D166" s="473">
        <v>1.2121428571428581</v>
      </c>
      <c r="E166" s="474">
        <v>0.25</v>
      </c>
      <c r="F166" s="534">
        <v>0.55000000000000004</v>
      </c>
      <c r="G166" s="476">
        <f t="shared" si="54"/>
        <v>2.8106004914285734</v>
      </c>
      <c r="H166" s="477">
        <f t="shared" si="55"/>
        <v>0.57967599999999997</v>
      </c>
      <c r="I166" s="478">
        <f t="shared" si="56"/>
        <v>1.2752872</v>
      </c>
      <c r="J166" s="474"/>
      <c r="K166" s="535">
        <f t="shared" si="40"/>
        <v>8.6600447587428597</v>
      </c>
      <c r="L166" s="491">
        <f t="shared" si="41"/>
        <v>3.442960758742859</v>
      </c>
      <c r="M166" s="492">
        <f t="shared" si="42"/>
        <v>12.717776758742858</v>
      </c>
      <c r="N166" s="482">
        <v>0.62362170565055497</v>
      </c>
      <c r="O166" s="482">
        <f t="shared" si="52"/>
        <v>24.996513915931146</v>
      </c>
      <c r="P166" s="529">
        <f t="shared" si="43"/>
        <v>9.2836664643934146</v>
      </c>
      <c r="Q166" s="530">
        <f t="shared" si="44"/>
        <v>4.0665824643934139</v>
      </c>
      <c r="R166" s="531">
        <f t="shared" si="45"/>
        <v>13.341398464393412</v>
      </c>
      <c r="S166" s="482"/>
      <c r="T166" s="482"/>
      <c r="U166" s="482"/>
      <c r="V166" s="539">
        <v>0.99754528035862766</v>
      </c>
      <c r="W166" s="482">
        <f t="shared" si="53"/>
        <v>39.99</v>
      </c>
      <c r="X166" s="532">
        <f t="shared" si="49"/>
        <v>9.6575900391014873</v>
      </c>
      <c r="Y166" s="530">
        <f t="shared" si="50"/>
        <v>4.4405060391014866</v>
      </c>
      <c r="Z166" s="533">
        <f t="shared" si="51"/>
        <v>13.715322039101485</v>
      </c>
      <c r="AA166" s="487">
        <v>366</v>
      </c>
      <c r="AB166" s="488"/>
      <c r="AC166" s="488"/>
      <c r="AD166" s="488"/>
      <c r="AE166" s="488"/>
      <c r="AF166" s="489"/>
      <c r="AG166" s="488"/>
      <c r="AH166" s="489"/>
      <c r="AI166" s="488"/>
      <c r="AJ166" s="489"/>
      <c r="AK166" s="489"/>
    </row>
    <row r="167" spans="1:37" s="395" customFormat="1" ht="15" customHeight="1">
      <c r="A167" s="470">
        <v>48.3</v>
      </c>
      <c r="B167" s="471">
        <v>2.5</v>
      </c>
      <c r="C167" s="472">
        <f t="shared" si="39"/>
        <v>2.8670800000000001</v>
      </c>
      <c r="D167" s="473">
        <v>1.1692923580786028</v>
      </c>
      <c r="E167" s="474">
        <v>0.25</v>
      </c>
      <c r="F167" s="534">
        <v>0.55000000000000004</v>
      </c>
      <c r="G167" s="476">
        <f>+G168</f>
        <v>3.3434403339999998</v>
      </c>
      <c r="H167" s="477">
        <f>+H168</f>
        <v>0.74381319999999995</v>
      </c>
      <c r="I167" s="478">
        <f>+I168</f>
        <v>1.6363890400000001</v>
      </c>
      <c r="J167" s="474"/>
      <c r="K167" s="535">
        <f t="shared" si="40"/>
        <v>10.611889443819999</v>
      </c>
      <c r="L167" s="491">
        <f t="shared" si="41"/>
        <v>4.1880026438199991</v>
      </c>
      <c r="M167" s="492">
        <f t="shared" si="42"/>
        <v>15.688774483820001</v>
      </c>
      <c r="N167" s="482">
        <v>0.64856657387657712</v>
      </c>
      <c r="O167" s="482">
        <f t="shared" si="52"/>
        <v>25.996374472568395</v>
      </c>
      <c r="P167" s="529">
        <f t="shared" si="43"/>
        <v>11.260456017696576</v>
      </c>
      <c r="Q167" s="530">
        <f t="shared" si="44"/>
        <v>4.8365692176965762</v>
      </c>
      <c r="R167" s="531">
        <f t="shared" si="45"/>
        <v>16.337341057696577</v>
      </c>
      <c r="S167" s="482"/>
      <c r="T167" s="482"/>
      <c r="U167" s="482"/>
      <c r="V167" s="539">
        <v>0.99754528035862766</v>
      </c>
      <c r="W167" s="482">
        <f t="shared" si="53"/>
        <v>39.99</v>
      </c>
      <c r="X167" s="532">
        <f t="shared" si="49"/>
        <v>11.609434724178627</v>
      </c>
      <c r="Y167" s="530">
        <f t="shared" si="50"/>
        <v>5.1855479241786266</v>
      </c>
      <c r="Z167" s="533">
        <f t="shared" si="51"/>
        <v>16.686319764178631</v>
      </c>
      <c r="AA167" s="487">
        <v>222</v>
      </c>
      <c r="AB167" s="488"/>
      <c r="AC167" s="488"/>
      <c r="AD167" s="488"/>
      <c r="AE167" s="488"/>
      <c r="AF167" s="489"/>
      <c r="AG167" s="488"/>
      <c r="AH167" s="489"/>
      <c r="AI167" s="488"/>
      <c r="AJ167" s="489"/>
      <c r="AK167" s="489"/>
    </row>
    <row r="168" spans="1:37" s="395" customFormat="1" ht="15" customHeight="1">
      <c r="A168" s="470">
        <v>48.3</v>
      </c>
      <c r="B168" s="471">
        <v>2.6</v>
      </c>
      <c r="C168" s="472">
        <f t="shared" si="39"/>
        <v>2.9752527999999998</v>
      </c>
      <c r="D168" s="473">
        <v>1.12375</v>
      </c>
      <c r="E168" s="474">
        <v>0.25</v>
      </c>
      <c r="F168" s="534">
        <v>0.55000000000000004</v>
      </c>
      <c r="G168" s="476">
        <f t="shared" ref="G168:G183" si="57">D168*C168</f>
        <v>3.3434403339999998</v>
      </c>
      <c r="H168" s="477">
        <f t="shared" ref="H168:H183" si="58">+E168*C168</f>
        <v>0.74381319999999995</v>
      </c>
      <c r="I168" s="478">
        <f t="shared" ref="I168:I183" si="59">+F168*C168</f>
        <v>1.6363890400000001</v>
      </c>
      <c r="J168" s="474"/>
      <c r="K168" s="535">
        <f t="shared" si="40"/>
        <v>10.92018192382</v>
      </c>
      <c r="L168" s="491">
        <f t="shared" si="41"/>
        <v>4.22586312382</v>
      </c>
      <c r="M168" s="492">
        <f t="shared" si="42"/>
        <v>16.126874323819997</v>
      </c>
      <c r="N168" s="482">
        <v>0.64856657387657712</v>
      </c>
      <c r="O168" s="482">
        <f t="shared" si="52"/>
        <v>25.996374472568395</v>
      </c>
      <c r="P168" s="529">
        <f t="shared" si="43"/>
        <v>11.568748497696577</v>
      </c>
      <c r="Q168" s="530">
        <f t="shared" si="44"/>
        <v>4.8744296976965771</v>
      </c>
      <c r="R168" s="531">
        <f t="shared" si="45"/>
        <v>16.775440897696576</v>
      </c>
      <c r="S168" s="482"/>
      <c r="T168" s="482"/>
      <c r="U168" s="482"/>
      <c r="V168" s="539">
        <v>0.99754528035862766</v>
      </c>
      <c r="W168" s="482">
        <f t="shared" si="53"/>
        <v>39.99</v>
      </c>
      <c r="X168" s="532">
        <f t="shared" si="49"/>
        <v>11.917727204178627</v>
      </c>
      <c r="Y168" s="530">
        <f t="shared" si="50"/>
        <v>5.2234084041786275</v>
      </c>
      <c r="Z168" s="533">
        <f t="shared" si="51"/>
        <v>17.124419604178627</v>
      </c>
      <c r="AA168" s="487">
        <v>222</v>
      </c>
      <c r="AB168" s="488"/>
      <c r="AC168" s="488"/>
      <c r="AD168" s="488"/>
      <c r="AE168" s="488"/>
      <c r="AF168" s="489"/>
      <c r="AG168" s="488"/>
      <c r="AH168" s="489"/>
      <c r="AI168" s="488"/>
      <c r="AJ168" s="489"/>
      <c r="AK168" s="489"/>
    </row>
    <row r="169" spans="1:37" s="395" customFormat="1" ht="15" customHeight="1">
      <c r="A169" s="470">
        <v>48.3</v>
      </c>
      <c r="B169" s="471">
        <v>3</v>
      </c>
      <c r="C169" s="472">
        <f t="shared" si="39"/>
        <v>3.4029359999999995</v>
      </c>
      <c r="D169" s="473">
        <v>1.0795535714285724</v>
      </c>
      <c r="E169" s="474">
        <v>0.25</v>
      </c>
      <c r="F169" s="475">
        <v>0.45</v>
      </c>
      <c r="G169" s="476">
        <f t="shared" si="57"/>
        <v>3.6736517121428602</v>
      </c>
      <c r="H169" s="477">
        <f t="shared" si="58"/>
        <v>0.85073399999999988</v>
      </c>
      <c r="I169" s="478">
        <f t="shared" si="59"/>
        <v>1.5313211999999998</v>
      </c>
      <c r="J169" s="474"/>
      <c r="K169" s="535">
        <f t="shared" si="40"/>
        <v>12.380133349864288</v>
      </c>
      <c r="L169" s="491">
        <f t="shared" si="41"/>
        <v>4.7235273498642876</v>
      </c>
      <c r="M169" s="492">
        <f t="shared" si="42"/>
        <v>17.994977749864287</v>
      </c>
      <c r="N169" s="482">
        <v>0.69845631032862154</v>
      </c>
      <c r="O169" s="482">
        <f t="shared" si="52"/>
        <v>27.996095585842887</v>
      </c>
      <c r="P169" s="529">
        <f t="shared" si="43"/>
        <v>13.078589660192909</v>
      </c>
      <c r="Q169" s="530">
        <f t="shared" si="44"/>
        <v>5.4219836601929092</v>
      </c>
      <c r="R169" s="531">
        <f t="shared" si="45"/>
        <v>18.693434060192907</v>
      </c>
      <c r="S169" s="482"/>
      <c r="T169" s="482"/>
      <c r="U169" s="482"/>
      <c r="V169" s="539">
        <v>0.99754528035862766</v>
      </c>
      <c r="W169" s="482">
        <f t="shared" si="53"/>
        <v>39.99</v>
      </c>
      <c r="X169" s="532">
        <f t="shared" si="49"/>
        <v>13.377678630222915</v>
      </c>
      <c r="Y169" s="530">
        <f t="shared" si="50"/>
        <v>5.7210726302229151</v>
      </c>
      <c r="Z169" s="533">
        <f t="shared" si="51"/>
        <v>18.992523030222916</v>
      </c>
      <c r="AA169" s="487">
        <v>222</v>
      </c>
      <c r="AB169" s="488"/>
      <c r="AC169" s="488"/>
      <c r="AD169" s="488"/>
      <c r="AE169" s="488"/>
      <c r="AF169" s="489"/>
      <c r="AG169" s="488"/>
      <c r="AH169" s="489"/>
      <c r="AI169" s="488"/>
      <c r="AJ169" s="489"/>
      <c r="AK169" s="489"/>
    </row>
    <row r="170" spans="1:37" s="395" customFormat="1" ht="15" customHeight="1">
      <c r="A170" s="470">
        <v>48.3</v>
      </c>
      <c r="B170" s="471">
        <v>3.2</v>
      </c>
      <c r="C170" s="472">
        <f t="shared" si="39"/>
        <v>3.6137728</v>
      </c>
      <c r="D170" s="473">
        <v>1.0795535714285718</v>
      </c>
      <c r="E170" s="474">
        <v>0.25</v>
      </c>
      <c r="F170" s="475">
        <v>0.45</v>
      </c>
      <c r="G170" s="476">
        <f t="shared" si="57"/>
        <v>3.9012613325714298</v>
      </c>
      <c r="H170" s="477">
        <f t="shared" si="58"/>
        <v>0.9034432</v>
      </c>
      <c r="I170" s="478">
        <f t="shared" si="59"/>
        <v>1.6261977599999999</v>
      </c>
      <c r="J170" s="474"/>
      <c r="K170" s="535">
        <f t="shared" si="40"/>
        <v>13.147173252777144</v>
      </c>
      <c r="L170" s="491">
        <f t="shared" si="41"/>
        <v>5.0161844527771438</v>
      </c>
      <c r="M170" s="492">
        <f t="shared" si="42"/>
        <v>19.109898372777145</v>
      </c>
      <c r="N170" s="482">
        <v>0.69845631032862154</v>
      </c>
      <c r="O170" s="482">
        <f t="shared" si="52"/>
        <v>27.996095585842887</v>
      </c>
      <c r="P170" s="529">
        <f t="shared" si="43"/>
        <v>13.845629563105765</v>
      </c>
      <c r="Q170" s="530">
        <f t="shared" si="44"/>
        <v>5.7146407631057654</v>
      </c>
      <c r="R170" s="531">
        <f t="shared" si="45"/>
        <v>19.808354683105765</v>
      </c>
      <c r="S170" s="482"/>
      <c r="T170" s="482"/>
      <c r="U170" s="482"/>
      <c r="V170" s="539">
        <v>0.99754528035862766</v>
      </c>
      <c r="W170" s="482">
        <f t="shared" si="53"/>
        <v>39.99</v>
      </c>
      <c r="X170" s="532">
        <f t="shared" si="49"/>
        <v>14.144718533135771</v>
      </c>
      <c r="Y170" s="530">
        <f t="shared" si="50"/>
        <v>6.0137297331357713</v>
      </c>
      <c r="Z170" s="533">
        <f t="shared" si="51"/>
        <v>20.107443653135775</v>
      </c>
      <c r="AA170" s="487">
        <v>222</v>
      </c>
      <c r="AB170" s="488"/>
      <c r="AC170" s="488"/>
      <c r="AD170" s="488"/>
      <c r="AE170" s="488"/>
      <c r="AF170" s="489"/>
      <c r="AG170" s="488"/>
      <c r="AH170" s="489"/>
      <c r="AI170" s="488"/>
      <c r="AJ170" s="489"/>
      <c r="AK170" s="489"/>
    </row>
    <row r="171" spans="1:37" s="395" customFormat="1" ht="15" customHeight="1">
      <c r="A171" s="510">
        <v>48.3</v>
      </c>
      <c r="B171" s="511">
        <v>3.6</v>
      </c>
      <c r="C171" s="512">
        <f t="shared" si="39"/>
        <v>4.0294368</v>
      </c>
      <c r="D171" s="473">
        <v>1.1924999999999999</v>
      </c>
      <c r="E171" s="474">
        <v>0.25</v>
      </c>
      <c r="F171" s="475">
        <v>0.45</v>
      </c>
      <c r="G171" s="476">
        <f t="shared" si="57"/>
        <v>4.8051033839999997</v>
      </c>
      <c r="H171" s="477">
        <f t="shared" si="58"/>
        <v>1.0073592</v>
      </c>
      <c r="I171" s="478">
        <f t="shared" si="59"/>
        <v>1.8132465600000001</v>
      </c>
      <c r="J171" s="541"/>
      <c r="K171" s="536">
        <f t="shared" si="40"/>
        <v>14.991620350319998</v>
      </c>
      <c r="L171" s="514">
        <f t="shared" si="41"/>
        <v>5.9253875503199991</v>
      </c>
      <c r="M171" s="515">
        <f t="shared" si="42"/>
        <v>21.64019107032</v>
      </c>
      <c r="N171" s="482">
        <v>0.74834604678066596</v>
      </c>
      <c r="O171" s="482">
        <f t="shared" si="52"/>
        <v>29.99581669911738</v>
      </c>
      <c r="P171" s="516">
        <f t="shared" si="43"/>
        <v>15.739966397100664</v>
      </c>
      <c r="Q171" s="517">
        <f t="shared" si="44"/>
        <v>6.6737335971006653</v>
      </c>
      <c r="R171" s="518">
        <f t="shared" si="45"/>
        <v>22.388537117100665</v>
      </c>
      <c r="S171" s="537"/>
      <c r="T171" s="537"/>
      <c r="U171" s="537"/>
      <c r="V171" s="539">
        <v>1.0640482990492028</v>
      </c>
      <c r="W171" s="482">
        <f t="shared" si="53"/>
        <v>42.655999999999999</v>
      </c>
      <c r="X171" s="519">
        <f t="shared" si="49"/>
        <v>16.055668649369203</v>
      </c>
      <c r="Y171" s="517">
        <f t="shared" si="50"/>
        <v>6.9894358493692019</v>
      </c>
      <c r="Z171" s="520">
        <f t="shared" si="51"/>
        <v>22.704239369369205</v>
      </c>
      <c r="AA171" s="521">
        <v>222</v>
      </c>
      <c r="AB171" s="488"/>
      <c r="AC171" s="488"/>
      <c r="AD171" s="488"/>
      <c r="AE171" s="488"/>
      <c r="AF171" s="489"/>
      <c r="AG171" s="488"/>
      <c r="AH171" s="489"/>
      <c r="AI171" s="488"/>
      <c r="AJ171" s="489"/>
      <c r="AK171" s="489"/>
    </row>
    <row r="172" spans="1:37" s="395" customFormat="1" ht="15" customHeight="1">
      <c r="A172" s="470">
        <v>50</v>
      </c>
      <c r="B172" s="471">
        <v>1</v>
      </c>
      <c r="C172" s="472">
        <f t="shared" si="39"/>
        <v>1.2269600000000001</v>
      </c>
      <c r="D172" s="473">
        <v>1.8308928571428578</v>
      </c>
      <c r="E172" s="474">
        <v>0.25</v>
      </c>
      <c r="F172" s="475">
        <v>0.45</v>
      </c>
      <c r="G172" s="476">
        <f t="shared" si="57"/>
        <v>2.2464323000000008</v>
      </c>
      <c r="H172" s="477">
        <f t="shared" si="58"/>
        <v>0.30674000000000001</v>
      </c>
      <c r="I172" s="478">
        <f t="shared" si="59"/>
        <v>0.55213200000000007</v>
      </c>
      <c r="J172" s="474"/>
      <c r="K172" s="535">
        <f t="shared" si="40"/>
        <v>5.136731579000001</v>
      </c>
      <c r="L172" s="491">
        <f t="shared" si="41"/>
        <v>2.3760715790000004</v>
      </c>
      <c r="M172" s="492">
        <f t="shared" si="42"/>
        <v>7.1612155790000003</v>
      </c>
      <c r="N172" s="482">
        <v>0.64557112386185811</v>
      </c>
      <c r="O172" s="482">
        <f t="shared" si="52"/>
        <v>24.996513915931146</v>
      </c>
      <c r="P172" s="529">
        <f t="shared" si="43"/>
        <v>5.782302702861859</v>
      </c>
      <c r="Q172" s="530">
        <f t="shared" si="44"/>
        <v>3.0216427028618584</v>
      </c>
      <c r="R172" s="531">
        <f t="shared" si="45"/>
        <v>7.8067867028618583</v>
      </c>
      <c r="S172" s="482"/>
      <c r="T172" s="482"/>
      <c r="U172" s="482"/>
      <c r="V172" s="539">
        <v>1.0326555697294282</v>
      </c>
      <c r="W172" s="482">
        <f t="shared" si="53"/>
        <v>39.989999999999995</v>
      </c>
      <c r="X172" s="532">
        <f t="shared" si="49"/>
        <v>6.1693871487294292</v>
      </c>
      <c r="Y172" s="530">
        <f t="shared" si="50"/>
        <v>3.4087271487294286</v>
      </c>
      <c r="Z172" s="533">
        <f t="shared" si="51"/>
        <v>8.1938711487294285</v>
      </c>
      <c r="AA172" s="509">
        <v>366</v>
      </c>
      <c r="AB172" s="488"/>
      <c r="AC172" s="488"/>
      <c r="AD172" s="488"/>
      <c r="AE172" s="488"/>
      <c r="AF172" s="489"/>
      <c r="AG172" s="488"/>
      <c r="AH172" s="489"/>
      <c r="AI172" s="488"/>
      <c r="AJ172" s="489"/>
      <c r="AK172" s="489"/>
    </row>
    <row r="173" spans="1:37" s="395" customFormat="1" ht="15" customHeight="1">
      <c r="A173" s="470">
        <v>50</v>
      </c>
      <c r="B173" s="471">
        <v>1.2</v>
      </c>
      <c r="C173" s="472">
        <f t="shared" si="39"/>
        <v>1.4663423999999998</v>
      </c>
      <c r="D173" s="473">
        <v>1.6187499999999999</v>
      </c>
      <c r="E173" s="474">
        <v>0.25</v>
      </c>
      <c r="F173" s="475">
        <v>0.45</v>
      </c>
      <c r="G173" s="476">
        <f t="shared" si="57"/>
        <v>2.3736417599999995</v>
      </c>
      <c r="H173" s="477">
        <f t="shared" si="58"/>
        <v>0.36658559999999996</v>
      </c>
      <c r="I173" s="478">
        <f t="shared" si="59"/>
        <v>0.6598540799999999</v>
      </c>
      <c r="J173" s="474"/>
      <c r="K173" s="535">
        <f t="shared" si="40"/>
        <v>5.9118343247999992</v>
      </c>
      <c r="L173" s="491">
        <f t="shared" si="41"/>
        <v>2.6125639247999999</v>
      </c>
      <c r="M173" s="492">
        <f t="shared" si="42"/>
        <v>8.3312992847999983</v>
      </c>
      <c r="N173" s="482">
        <v>0.64557112386185811</v>
      </c>
      <c r="O173" s="482">
        <f t="shared" si="52"/>
        <v>24.996513915931146</v>
      </c>
      <c r="P173" s="529">
        <f t="shared" si="43"/>
        <v>6.5574054486618572</v>
      </c>
      <c r="Q173" s="530">
        <f t="shared" si="44"/>
        <v>3.2581350486618579</v>
      </c>
      <c r="R173" s="531">
        <f t="shared" si="45"/>
        <v>8.9768704086618563</v>
      </c>
      <c r="S173" s="482"/>
      <c r="T173" s="482"/>
      <c r="U173" s="482"/>
      <c r="V173" s="539">
        <v>1.0326555697294282</v>
      </c>
      <c r="W173" s="482">
        <f t="shared" si="53"/>
        <v>39.989999999999995</v>
      </c>
      <c r="X173" s="532">
        <f t="shared" si="49"/>
        <v>6.9444898945294273</v>
      </c>
      <c r="Y173" s="530">
        <f t="shared" si="50"/>
        <v>3.6452194945294281</v>
      </c>
      <c r="Z173" s="533">
        <f t="shared" si="51"/>
        <v>9.3639548545294264</v>
      </c>
      <c r="AA173" s="487">
        <v>366</v>
      </c>
      <c r="AB173" s="488"/>
      <c r="AC173" s="488"/>
      <c r="AD173" s="488"/>
      <c r="AE173" s="488"/>
      <c r="AF173" s="489"/>
      <c r="AG173" s="488"/>
      <c r="AH173" s="489"/>
      <c r="AI173" s="488"/>
      <c r="AJ173" s="489"/>
      <c r="AK173" s="489"/>
    </row>
    <row r="174" spans="1:37" s="395" customFormat="1" ht="15" customHeight="1">
      <c r="A174" s="470">
        <v>50</v>
      </c>
      <c r="B174" s="471">
        <v>1.5</v>
      </c>
      <c r="C174" s="472">
        <f t="shared" si="39"/>
        <v>1.8216600000000001</v>
      </c>
      <c r="D174" s="473">
        <v>1.4861607142857143</v>
      </c>
      <c r="E174" s="474">
        <v>0.25</v>
      </c>
      <c r="F174" s="475">
        <v>0.45</v>
      </c>
      <c r="G174" s="476">
        <f t="shared" si="57"/>
        <v>2.7072795267857144</v>
      </c>
      <c r="H174" s="477">
        <f t="shared" si="58"/>
        <v>0.45541500000000001</v>
      </c>
      <c r="I174" s="478">
        <f t="shared" si="59"/>
        <v>0.819747</v>
      </c>
      <c r="J174" s="474"/>
      <c r="K174" s="535">
        <f t="shared" si="40"/>
        <v>7.1680450545535717</v>
      </c>
      <c r="L174" s="491">
        <f t="shared" si="41"/>
        <v>3.0693100545535712</v>
      </c>
      <c r="M174" s="492">
        <f t="shared" si="42"/>
        <v>10.173784054553572</v>
      </c>
      <c r="N174" s="482">
        <v>0.64557112386185811</v>
      </c>
      <c r="O174" s="482">
        <f t="shared" si="52"/>
        <v>24.996513915931146</v>
      </c>
      <c r="P174" s="529">
        <f t="shared" si="43"/>
        <v>7.8136161784154297</v>
      </c>
      <c r="Q174" s="530">
        <f t="shared" si="44"/>
        <v>3.7148811784154292</v>
      </c>
      <c r="R174" s="531">
        <f t="shared" si="45"/>
        <v>10.81935517841543</v>
      </c>
      <c r="S174" s="482"/>
      <c r="T174" s="482"/>
      <c r="U174" s="482"/>
      <c r="V174" s="539">
        <v>1.0326555697294282</v>
      </c>
      <c r="W174" s="482">
        <f t="shared" si="53"/>
        <v>39.989999999999995</v>
      </c>
      <c r="X174" s="532">
        <f t="shared" si="49"/>
        <v>8.2007006242829998</v>
      </c>
      <c r="Y174" s="530">
        <f t="shared" si="50"/>
        <v>4.1019656242829994</v>
      </c>
      <c r="Z174" s="533">
        <f t="shared" si="51"/>
        <v>11.206439624283</v>
      </c>
      <c r="AA174" s="487">
        <v>366</v>
      </c>
      <c r="AB174" s="488"/>
      <c r="AC174" s="488"/>
      <c r="AD174" s="488"/>
      <c r="AE174" s="488"/>
      <c r="AF174" s="489"/>
      <c r="AG174" s="488"/>
      <c r="AH174" s="489"/>
      <c r="AI174" s="488"/>
      <c r="AJ174" s="489"/>
      <c r="AK174" s="489"/>
    </row>
    <row r="175" spans="1:37" s="395" customFormat="1" ht="15" customHeight="1">
      <c r="A175" s="470">
        <v>50</v>
      </c>
      <c r="B175" s="471">
        <v>2</v>
      </c>
      <c r="C175" s="472">
        <f t="shared" si="39"/>
        <v>2.4038399999999998</v>
      </c>
      <c r="D175" s="473">
        <v>1.2121428571428585</v>
      </c>
      <c r="E175" s="474">
        <v>0.25</v>
      </c>
      <c r="F175" s="534">
        <v>0.55000000000000004</v>
      </c>
      <c r="G175" s="476">
        <f t="shared" si="57"/>
        <v>2.9137974857142885</v>
      </c>
      <c r="H175" s="477">
        <f t="shared" si="58"/>
        <v>0.60095999999999994</v>
      </c>
      <c r="I175" s="478">
        <f t="shared" si="59"/>
        <v>1.322112</v>
      </c>
      <c r="J175" s="474"/>
      <c r="K175" s="535">
        <f t="shared" si="40"/>
        <v>8.9780161645714287</v>
      </c>
      <c r="L175" s="491">
        <f t="shared" si="41"/>
        <v>3.5693761645714308</v>
      </c>
      <c r="M175" s="492">
        <f t="shared" si="42"/>
        <v>13.184736164571429</v>
      </c>
      <c r="N175" s="482">
        <v>0.64557112386185811</v>
      </c>
      <c r="O175" s="482">
        <f t="shared" si="52"/>
        <v>24.996513915931146</v>
      </c>
      <c r="P175" s="529">
        <f t="shared" si="43"/>
        <v>9.6235872884332867</v>
      </c>
      <c r="Q175" s="530">
        <f t="shared" si="44"/>
        <v>4.2149472884332893</v>
      </c>
      <c r="R175" s="531">
        <f t="shared" si="45"/>
        <v>13.830307288433287</v>
      </c>
      <c r="S175" s="482"/>
      <c r="T175" s="482"/>
      <c r="U175" s="482"/>
      <c r="V175" s="539">
        <v>1.0326555697294282</v>
      </c>
      <c r="W175" s="482">
        <f t="shared" si="53"/>
        <v>39.989999999999995</v>
      </c>
      <c r="X175" s="532">
        <f t="shared" si="49"/>
        <v>10.010671734300857</v>
      </c>
      <c r="Y175" s="530">
        <f t="shared" si="50"/>
        <v>4.6020317343008585</v>
      </c>
      <c r="Z175" s="533">
        <f t="shared" si="51"/>
        <v>14.217391734300858</v>
      </c>
      <c r="AA175" s="487">
        <v>366</v>
      </c>
      <c r="AB175" s="488"/>
      <c r="AC175" s="488"/>
      <c r="AD175" s="488"/>
      <c r="AE175" s="488"/>
      <c r="AF175" s="489"/>
      <c r="AG175" s="488"/>
      <c r="AH175" s="489"/>
      <c r="AI175" s="488"/>
      <c r="AJ175" s="489"/>
      <c r="AK175" s="489"/>
    </row>
    <row r="176" spans="1:37" s="395" customFormat="1" ht="15" customHeight="1">
      <c r="A176" s="470">
        <v>50</v>
      </c>
      <c r="B176" s="471">
        <v>2.5</v>
      </c>
      <c r="C176" s="472">
        <f t="shared" si="39"/>
        <v>2.9735</v>
      </c>
      <c r="D176" s="473">
        <v>1.2209821428571435</v>
      </c>
      <c r="E176" s="474">
        <v>0.25</v>
      </c>
      <c r="F176" s="534">
        <v>0.55000000000000004</v>
      </c>
      <c r="G176" s="476">
        <f t="shared" si="57"/>
        <v>3.630590401785716</v>
      </c>
      <c r="H176" s="477">
        <f t="shared" si="58"/>
        <v>0.74337500000000001</v>
      </c>
      <c r="I176" s="478">
        <f t="shared" si="59"/>
        <v>1.6354250000000001</v>
      </c>
      <c r="J176" s="474"/>
      <c r="K176" s="535">
        <f t="shared" si="40"/>
        <v>11.124805993303571</v>
      </c>
      <c r="L176" s="491">
        <f t="shared" si="41"/>
        <v>4.4344309933035726</v>
      </c>
      <c r="M176" s="492">
        <f t="shared" si="42"/>
        <v>16.328430993303574</v>
      </c>
      <c r="N176" s="482">
        <v>0.6713939688163324</v>
      </c>
      <c r="O176" s="482">
        <f t="shared" si="52"/>
        <v>25.996374472568391</v>
      </c>
      <c r="P176" s="529">
        <f t="shared" si="43"/>
        <v>11.796199962119903</v>
      </c>
      <c r="Q176" s="530">
        <f t="shared" si="44"/>
        <v>5.1058249621199048</v>
      </c>
      <c r="R176" s="531">
        <f t="shared" si="45"/>
        <v>16.999824962119906</v>
      </c>
      <c r="S176" s="482"/>
      <c r="T176" s="482"/>
      <c r="U176" s="482"/>
      <c r="V176" s="539">
        <v>1.0326555697294282</v>
      </c>
      <c r="W176" s="482">
        <f t="shared" si="53"/>
        <v>39.989999999999995</v>
      </c>
      <c r="X176" s="532">
        <f t="shared" si="49"/>
        <v>12.157461563032999</v>
      </c>
      <c r="Y176" s="530">
        <f t="shared" si="50"/>
        <v>5.4670865630330008</v>
      </c>
      <c r="Z176" s="533">
        <f t="shared" si="51"/>
        <v>17.361086563033002</v>
      </c>
      <c r="AA176" s="487">
        <v>222</v>
      </c>
      <c r="AB176" s="488"/>
      <c r="AC176" s="488"/>
      <c r="AD176" s="488"/>
      <c r="AE176" s="488"/>
      <c r="AF176" s="489"/>
      <c r="AG176" s="488"/>
      <c r="AH176" s="489"/>
      <c r="AI176" s="488"/>
      <c r="AJ176" s="489"/>
      <c r="AK176" s="489"/>
    </row>
    <row r="177" spans="1:37" s="395" customFormat="1" ht="15" customHeight="1">
      <c r="A177" s="510">
        <v>50</v>
      </c>
      <c r="B177" s="511">
        <v>3</v>
      </c>
      <c r="C177" s="512">
        <f t="shared" si="39"/>
        <v>3.53064</v>
      </c>
      <c r="D177" s="473">
        <v>1.0883928571428576</v>
      </c>
      <c r="E177" s="474">
        <v>0.25</v>
      </c>
      <c r="F177" s="475">
        <v>0.45</v>
      </c>
      <c r="G177" s="476">
        <f t="shared" si="57"/>
        <v>3.8427233571428587</v>
      </c>
      <c r="H177" s="477">
        <f t="shared" si="58"/>
        <v>0.88266</v>
      </c>
      <c r="I177" s="478">
        <f t="shared" si="59"/>
        <v>1.5887880000000001</v>
      </c>
      <c r="J177" s="541"/>
      <c r="K177" s="536">
        <f t="shared" si="40"/>
        <v>12.867512050714286</v>
      </c>
      <c r="L177" s="491">
        <f t="shared" si="41"/>
        <v>4.9235720507142862</v>
      </c>
      <c r="M177" s="492">
        <f t="shared" si="42"/>
        <v>18.693068050714288</v>
      </c>
      <c r="N177" s="482">
        <v>0.72303965872528109</v>
      </c>
      <c r="O177" s="482">
        <f t="shared" si="52"/>
        <v>27.99609558584288</v>
      </c>
      <c r="P177" s="516">
        <f t="shared" si="43"/>
        <v>13.590551709439566</v>
      </c>
      <c r="Q177" s="517">
        <f t="shared" si="44"/>
        <v>5.6466117094395676</v>
      </c>
      <c r="R177" s="518">
        <f t="shared" si="45"/>
        <v>19.416107709439569</v>
      </c>
      <c r="S177" s="537"/>
      <c r="T177" s="537"/>
      <c r="U177" s="537"/>
      <c r="V177" s="539">
        <v>1.0326555697294282</v>
      </c>
      <c r="W177" s="482">
        <f t="shared" si="53"/>
        <v>39.989999999999995</v>
      </c>
      <c r="X177" s="519">
        <f t="shared" si="49"/>
        <v>13.900167620443714</v>
      </c>
      <c r="Y177" s="517">
        <f t="shared" si="50"/>
        <v>5.9562276204437143</v>
      </c>
      <c r="Z177" s="520">
        <f t="shared" si="51"/>
        <v>19.725723620443716</v>
      </c>
      <c r="AA177" s="521">
        <v>222</v>
      </c>
      <c r="AB177" s="488"/>
      <c r="AC177" s="488"/>
      <c r="AD177" s="488"/>
      <c r="AE177" s="488"/>
      <c r="AF177" s="489"/>
      <c r="AG177" s="488"/>
      <c r="AH177" s="489"/>
      <c r="AI177" s="488"/>
      <c r="AJ177" s="489"/>
      <c r="AK177" s="489"/>
    </row>
    <row r="178" spans="1:37" s="395" customFormat="1" ht="15" customHeight="1">
      <c r="A178" s="470">
        <v>50.8</v>
      </c>
      <c r="B178" s="471">
        <v>1</v>
      </c>
      <c r="C178" s="472">
        <f t="shared" si="39"/>
        <v>1.2469919999999999</v>
      </c>
      <c r="D178" s="473">
        <v>1.8308928571428584</v>
      </c>
      <c r="E178" s="474">
        <v>0.25</v>
      </c>
      <c r="F178" s="475">
        <v>0.45</v>
      </c>
      <c r="G178" s="476">
        <f t="shared" si="57"/>
        <v>2.2831087457142871</v>
      </c>
      <c r="H178" s="477">
        <f t="shared" si="58"/>
        <v>0.31174799999999997</v>
      </c>
      <c r="I178" s="478">
        <f t="shared" si="59"/>
        <v>0.56114639999999993</v>
      </c>
      <c r="J178" s="474"/>
      <c r="K178" s="535">
        <f t="shared" si="40"/>
        <v>5.220596584371429</v>
      </c>
      <c r="L178" s="502">
        <f t="shared" si="41"/>
        <v>2.4148645843714291</v>
      </c>
      <c r="M178" s="503">
        <f t="shared" si="42"/>
        <v>7.2781333843714293</v>
      </c>
      <c r="N178" s="482">
        <v>0.6559002618436478</v>
      </c>
      <c r="O178" s="482">
        <f t="shared" si="52"/>
        <v>24.996513915931146</v>
      </c>
      <c r="P178" s="529">
        <f t="shared" si="43"/>
        <v>5.8764968462150771</v>
      </c>
      <c r="Q178" s="530">
        <f t="shared" si="44"/>
        <v>3.0707648462150772</v>
      </c>
      <c r="R178" s="531">
        <f t="shared" si="45"/>
        <v>7.9340336462150773</v>
      </c>
      <c r="S178" s="482"/>
      <c r="T178" s="482"/>
      <c r="U178" s="482"/>
      <c r="V178" s="539">
        <v>1.0491780588450992</v>
      </c>
      <c r="W178" s="482">
        <f t="shared" si="53"/>
        <v>39.990000000000009</v>
      </c>
      <c r="X178" s="532">
        <f t="shared" si="49"/>
        <v>6.269774643216528</v>
      </c>
      <c r="Y178" s="530">
        <f t="shared" si="50"/>
        <v>3.4640426432165281</v>
      </c>
      <c r="Z178" s="533">
        <f t="shared" si="51"/>
        <v>8.3273114432165283</v>
      </c>
      <c r="AA178" s="509">
        <v>366</v>
      </c>
      <c r="AB178" s="488"/>
      <c r="AC178" s="488"/>
      <c r="AD178" s="488"/>
      <c r="AE178" s="488"/>
      <c r="AF178" s="489"/>
      <c r="AG178" s="488"/>
      <c r="AH178" s="489"/>
      <c r="AI178" s="488"/>
      <c r="AJ178" s="489"/>
      <c r="AK178" s="489"/>
    </row>
    <row r="179" spans="1:37" s="395" customFormat="1" ht="15" customHeight="1">
      <c r="A179" s="470">
        <v>50.8</v>
      </c>
      <c r="B179" s="471">
        <v>1.2</v>
      </c>
      <c r="C179" s="472">
        <f t="shared" si="39"/>
        <v>1.4903807999999996</v>
      </c>
      <c r="D179" s="473">
        <v>1.8238095238095251</v>
      </c>
      <c r="E179" s="474">
        <v>0.25</v>
      </c>
      <c r="F179" s="475">
        <v>0.45</v>
      </c>
      <c r="G179" s="476">
        <f t="shared" si="57"/>
        <v>2.7181706971428583</v>
      </c>
      <c r="H179" s="477">
        <f t="shared" si="58"/>
        <v>0.3725951999999999</v>
      </c>
      <c r="I179" s="478">
        <f t="shared" si="59"/>
        <v>0.67067135999999983</v>
      </c>
      <c r="J179" s="474"/>
      <c r="K179" s="535">
        <f t="shared" si="40"/>
        <v>6.2318498889142848</v>
      </c>
      <c r="L179" s="491">
        <f t="shared" si="41"/>
        <v>2.8784930889142863</v>
      </c>
      <c r="M179" s="492">
        <f t="shared" si="42"/>
        <v>8.6909782089142844</v>
      </c>
      <c r="N179" s="482">
        <v>0.6559002618436478</v>
      </c>
      <c r="O179" s="482">
        <f t="shared" si="52"/>
        <v>24.996513915931146</v>
      </c>
      <c r="P179" s="529">
        <f t="shared" si="43"/>
        <v>6.8877501507579328</v>
      </c>
      <c r="Q179" s="530">
        <f t="shared" si="44"/>
        <v>3.5343933507579344</v>
      </c>
      <c r="R179" s="531">
        <f t="shared" si="45"/>
        <v>9.3468784707579324</v>
      </c>
      <c r="S179" s="482"/>
      <c r="T179" s="482"/>
      <c r="U179" s="482"/>
      <c r="V179" s="539">
        <v>1.0491780588450992</v>
      </c>
      <c r="W179" s="482">
        <f t="shared" si="53"/>
        <v>39.990000000000009</v>
      </c>
      <c r="X179" s="532">
        <f t="shared" si="49"/>
        <v>7.2810279477593838</v>
      </c>
      <c r="Y179" s="530">
        <f t="shared" si="50"/>
        <v>3.9276711477593853</v>
      </c>
      <c r="Z179" s="533">
        <f t="shared" si="51"/>
        <v>9.7401562677593834</v>
      </c>
      <c r="AA179" s="487">
        <v>366</v>
      </c>
      <c r="AB179" s="488"/>
      <c r="AC179" s="488"/>
      <c r="AD179" s="488"/>
      <c r="AE179" s="488"/>
      <c r="AF179" s="489"/>
      <c r="AG179" s="488"/>
      <c r="AH179" s="489"/>
      <c r="AI179" s="488"/>
      <c r="AJ179" s="489"/>
      <c r="AK179" s="489"/>
    </row>
    <row r="180" spans="1:37" s="395" customFormat="1" ht="15" customHeight="1">
      <c r="A180" s="470">
        <v>50.8</v>
      </c>
      <c r="B180" s="471">
        <v>1.5</v>
      </c>
      <c r="C180" s="472">
        <f t="shared" si="39"/>
        <v>1.8517079999999997</v>
      </c>
      <c r="D180" s="473">
        <v>1.6823809523809539</v>
      </c>
      <c r="E180" s="474">
        <v>0.25</v>
      </c>
      <c r="F180" s="475">
        <v>0.45</v>
      </c>
      <c r="G180" s="476">
        <f t="shared" si="57"/>
        <v>3.1152782685714309</v>
      </c>
      <c r="H180" s="477">
        <f t="shared" si="58"/>
        <v>0.46292699999999992</v>
      </c>
      <c r="I180" s="478">
        <f t="shared" si="59"/>
        <v>0.83326859999999991</v>
      </c>
      <c r="J180" s="474"/>
      <c r="K180" s="535">
        <f t="shared" si="40"/>
        <v>7.5515209360571429</v>
      </c>
      <c r="L180" s="491">
        <f t="shared" si="41"/>
        <v>3.3851779360571443</v>
      </c>
      <c r="M180" s="492">
        <f t="shared" si="42"/>
        <v>10.606839136057143</v>
      </c>
      <c r="N180" s="482">
        <v>0.6559002618436478</v>
      </c>
      <c r="O180" s="482">
        <f t="shared" si="52"/>
        <v>24.996513915931146</v>
      </c>
      <c r="P180" s="529">
        <f t="shared" si="43"/>
        <v>8.2074211979007909</v>
      </c>
      <c r="Q180" s="530">
        <f t="shared" si="44"/>
        <v>4.0410781979007924</v>
      </c>
      <c r="R180" s="531">
        <f t="shared" si="45"/>
        <v>11.262739397900791</v>
      </c>
      <c r="S180" s="482"/>
      <c r="T180" s="482"/>
      <c r="U180" s="482"/>
      <c r="V180" s="539">
        <v>1.0491780588450992</v>
      </c>
      <c r="W180" s="482">
        <f t="shared" si="53"/>
        <v>39.990000000000009</v>
      </c>
      <c r="X180" s="532">
        <f t="shared" si="49"/>
        <v>8.6006989949022419</v>
      </c>
      <c r="Y180" s="530">
        <f t="shared" si="50"/>
        <v>4.4343559949022433</v>
      </c>
      <c r="Z180" s="533">
        <f t="shared" si="51"/>
        <v>11.656017194902242</v>
      </c>
      <c r="AA180" s="487">
        <v>366</v>
      </c>
      <c r="AB180" s="488"/>
      <c r="AC180" s="488"/>
      <c r="AD180" s="488"/>
      <c r="AE180" s="488"/>
      <c r="AF180" s="489"/>
      <c r="AG180" s="488"/>
      <c r="AH180" s="489"/>
      <c r="AI180" s="488"/>
      <c r="AJ180" s="489"/>
      <c r="AK180" s="489"/>
    </row>
    <row r="181" spans="1:37" s="395" customFormat="1" ht="15" customHeight="1">
      <c r="A181" s="470">
        <v>50.8</v>
      </c>
      <c r="B181" s="471">
        <v>1.65</v>
      </c>
      <c r="C181" s="472">
        <f t="shared" si="39"/>
        <v>2.0306813999999997</v>
      </c>
      <c r="D181" s="473">
        <v>1.5657142857142865</v>
      </c>
      <c r="E181" s="474">
        <v>0.25</v>
      </c>
      <c r="F181" s="475">
        <v>0.45</v>
      </c>
      <c r="G181" s="476">
        <f t="shared" si="57"/>
        <v>3.1794668777142867</v>
      </c>
      <c r="H181" s="477">
        <f t="shared" si="58"/>
        <v>0.50767034999999994</v>
      </c>
      <c r="I181" s="478">
        <f t="shared" si="59"/>
        <v>0.91380662999999995</v>
      </c>
      <c r="J181" s="474"/>
      <c r="K181" s="535">
        <f t="shared" si="40"/>
        <v>8.1084528107314284</v>
      </c>
      <c r="L181" s="491">
        <f t="shared" si="41"/>
        <v>3.5394196607314292</v>
      </c>
      <c r="M181" s="492">
        <f t="shared" si="42"/>
        <v>11.459077120731429</v>
      </c>
      <c r="N181" s="482">
        <v>0.6559002618436478</v>
      </c>
      <c r="O181" s="482">
        <f t="shared" si="52"/>
        <v>24.996513915931146</v>
      </c>
      <c r="P181" s="529">
        <f t="shared" si="43"/>
        <v>8.7643530725750765</v>
      </c>
      <c r="Q181" s="530">
        <f t="shared" si="44"/>
        <v>4.1953199225750772</v>
      </c>
      <c r="R181" s="531">
        <f t="shared" si="45"/>
        <v>12.114977382575077</v>
      </c>
      <c r="S181" s="482"/>
      <c r="T181" s="482"/>
      <c r="U181" s="482"/>
      <c r="V181" s="539">
        <v>1.0491780588450992</v>
      </c>
      <c r="W181" s="482">
        <f t="shared" si="53"/>
        <v>39.990000000000009</v>
      </c>
      <c r="X181" s="532">
        <f t="shared" si="49"/>
        <v>9.1576308695765274</v>
      </c>
      <c r="Y181" s="530">
        <f t="shared" si="50"/>
        <v>4.5885977195765282</v>
      </c>
      <c r="Z181" s="533">
        <f t="shared" si="51"/>
        <v>12.508255179576528</v>
      </c>
      <c r="AA181" s="487">
        <v>366</v>
      </c>
      <c r="AB181" s="488"/>
      <c r="AC181" s="488"/>
      <c r="AD181" s="488"/>
      <c r="AE181" s="488"/>
      <c r="AF181" s="489"/>
      <c r="AG181" s="488"/>
      <c r="AH181" s="489"/>
      <c r="AI181" s="488"/>
      <c r="AJ181" s="489"/>
      <c r="AK181" s="489"/>
    </row>
    <row r="182" spans="1:37" s="395" customFormat="1" ht="15" customHeight="1">
      <c r="A182" s="470">
        <v>50.8</v>
      </c>
      <c r="B182" s="471">
        <v>2</v>
      </c>
      <c r="C182" s="472">
        <f t="shared" si="39"/>
        <v>2.4439039999999999</v>
      </c>
      <c r="D182" s="473">
        <v>1.433125</v>
      </c>
      <c r="E182" s="474">
        <v>0.25</v>
      </c>
      <c r="F182" s="534">
        <v>0.55000000000000004</v>
      </c>
      <c r="G182" s="476">
        <f t="shared" si="57"/>
        <v>3.5024199199999999</v>
      </c>
      <c r="H182" s="477">
        <f t="shared" si="58"/>
        <v>0.61097599999999996</v>
      </c>
      <c r="I182" s="478">
        <f t="shared" si="59"/>
        <v>1.3441472000000001</v>
      </c>
      <c r="J182" s="474"/>
      <c r="K182" s="535">
        <f t="shared" si="40"/>
        <v>9.5218929415999991</v>
      </c>
      <c r="L182" s="491">
        <f t="shared" si="41"/>
        <v>4.0231089416000003</v>
      </c>
      <c r="M182" s="492">
        <f t="shared" si="42"/>
        <v>13.7987249416</v>
      </c>
      <c r="N182" s="482">
        <v>0.6559002618436478</v>
      </c>
      <c r="O182" s="482">
        <f t="shared" si="52"/>
        <v>24.996513915931146</v>
      </c>
      <c r="P182" s="529">
        <f t="shared" si="43"/>
        <v>10.177793203443647</v>
      </c>
      <c r="Q182" s="530">
        <f t="shared" si="44"/>
        <v>4.6790092034436483</v>
      </c>
      <c r="R182" s="531">
        <f t="shared" si="45"/>
        <v>14.454625203443648</v>
      </c>
      <c r="S182" s="482"/>
      <c r="T182" s="482"/>
      <c r="U182" s="482"/>
      <c r="V182" s="539">
        <v>1.0491780588450992</v>
      </c>
      <c r="W182" s="482">
        <f t="shared" si="53"/>
        <v>39.990000000000009</v>
      </c>
      <c r="X182" s="532">
        <f t="shared" si="49"/>
        <v>10.571071000445098</v>
      </c>
      <c r="Y182" s="530">
        <f t="shared" si="50"/>
        <v>5.0722870004450993</v>
      </c>
      <c r="Z182" s="533">
        <f t="shared" si="51"/>
        <v>14.847903000445099</v>
      </c>
      <c r="AA182" s="487">
        <v>366</v>
      </c>
      <c r="AB182" s="488"/>
      <c r="AC182" s="488"/>
      <c r="AD182" s="488"/>
      <c r="AE182" s="488"/>
      <c r="AF182" s="489"/>
      <c r="AG182" s="488"/>
      <c r="AH182" s="489"/>
      <c r="AI182" s="488"/>
      <c r="AJ182" s="489"/>
      <c r="AK182" s="489"/>
    </row>
    <row r="183" spans="1:37" s="395" customFormat="1" ht="15" customHeight="1">
      <c r="A183" s="470">
        <v>50.8</v>
      </c>
      <c r="B183" s="471">
        <v>2.11</v>
      </c>
      <c r="C183" s="472">
        <f t="shared" si="39"/>
        <v>2.5725069359999995</v>
      </c>
      <c r="D183" s="473">
        <v>1.433125</v>
      </c>
      <c r="E183" s="474">
        <v>0.25</v>
      </c>
      <c r="F183" s="534">
        <v>0.55000000000000004</v>
      </c>
      <c r="G183" s="476">
        <f t="shared" si="57"/>
        <v>3.6867240026549992</v>
      </c>
      <c r="H183" s="477">
        <f t="shared" si="58"/>
        <v>0.64312673399999987</v>
      </c>
      <c r="I183" s="478">
        <f t="shared" si="59"/>
        <v>1.4148788147999998</v>
      </c>
      <c r="J183" s="474"/>
      <c r="K183" s="535">
        <f t="shared" si="40"/>
        <v>10.022953289538147</v>
      </c>
      <c r="L183" s="491">
        <f t="shared" si="41"/>
        <v>4.2348126835381494</v>
      </c>
      <c r="M183" s="492">
        <f t="shared" si="42"/>
        <v>14.524840427538148</v>
      </c>
      <c r="N183" s="482">
        <v>0.6559002618436478</v>
      </c>
      <c r="O183" s="482">
        <f t="shared" si="52"/>
        <v>24.996513915931146</v>
      </c>
      <c r="P183" s="529">
        <f t="shared" si="43"/>
        <v>10.678853551381795</v>
      </c>
      <c r="Q183" s="530">
        <f t="shared" si="44"/>
        <v>4.8907129453817975</v>
      </c>
      <c r="R183" s="531">
        <f t="shared" si="45"/>
        <v>15.180740689381796</v>
      </c>
      <c r="S183" s="482"/>
      <c r="T183" s="482"/>
      <c r="U183" s="482"/>
      <c r="V183" s="539">
        <v>1.0491780588450992</v>
      </c>
      <c r="W183" s="482">
        <f t="shared" si="53"/>
        <v>39.990000000000009</v>
      </c>
      <c r="X183" s="532">
        <f t="shared" si="49"/>
        <v>11.072131348383246</v>
      </c>
      <c r="Y183" s="530">
        <f t="shared" si="50"/>
        <v>5.2839907423832484</v>
      </c>
      <c r="Z183" s="533">
        <f t="shared" si="51"/>
        <v>15.574018486383247</v>
      </c>
      <c r="AA183" s="487">
        <v>366</v>
      </c>
      <c r="AB183" s="488"/>
      <c r="AC183" s="488"/>
      <c r="AD183" s="488"/>
      <c r="AE183" s="488"/>
      <c r="AF183" s="489"/>
      <c r="AG183" s="488"/>
      <c r="AH183" s="489"/>
      <c r="AI183" s="488"/>
      <c r="AJ183" s="489"/>
      <c r="AK183" s="489"/>
    </row>
    <row r="184" spans="1:37" s="395" customFormat="1" ht="15" customHeight="1">
      <c r="A184" s="470">
        <v>50.8</v>
      </c>
      <c r="B184" s="471">
        <v>2.5</v>
      </c>
      <c r="C184" s="472">
        <f t="shared" si="39"/>
        <v>3.0235799999999999</v>
      </c>
      <c r="D184" s="473">
        <v>1.1969557034407972</v>
      </c>
      <c r="E184" s="474">
        <v>0.25</v>
      </c>
      <c r="F184" s="534">
        <v>0.55000000000000004</v>
      </c>
      <c r="G184" s="476">
        <f>+G185</f>
        <v>3.6095552591428586</v>
      </c>
      <c r="H184" s="477">
        <f>+H185</f>
        <v>0.78450319999999996</v>
      </c>
      <c r="I184" s="478">
        <f>+I185</f>
        <v>1.7259070400000001</v>
      </c>
      <c r="J184" s="474"/>
      <c r="K184" s="535">
        <f t="shared" si="40"/>
        <v>11.252178339174286</v>
      </c>
      <c r="L184" s="491">
        <f t="shared" si="41"/>
        <v>4.4777315391742869</v>
      </c>
      <c r="M184" s="492">
        <f t="shared" si="42"/>
        <v>16.606381379174287</v>
      </c>
      <c r="N184" s="482">
        <v>0.68213627231739371</v>
      </c>
      <c r="O184" s="482">
        <f t="shared" si="52"/>
        <v>25.996374472568391</v>
      </c>
      <c r="P184" s="529">
        <f t="shared" si="43"/>
        <v>11.934314611491679</v>
      </c>
      <c r="Q184" s="530">
        <f t="shared" si="44"/>
        <v>5.1598678114916803</v>
      </c>
      <c r="R184" s="531">
        <f t="shared" si="45"/>
        <v>17.288517651491681</v>
      </c>
      <c r="S184" s="482"/>
      <c r="T184" s="482"/>
      <c r="U184" s="482"/>
      <c r="V184" s="539">
        <v>1.0491780588450992</v>
      </c>
      <c r="W184" s="482">
        <f t="shared" si="53"/>
        <v>39.990000000000009</v>
      </c>
      <c r="X184" s="532">
        <f t="shared" si="49"/>
        <v>12.301356398019385</v>
      </c>
      <c r="Y184" s="530">
        <f t="shared" si="50"/>
        <v>5.5269095980193859</v>
      </c>
      <c r="Z184" s="533">
        <f t="shared" si="51"/>
        <v>17.655559438019388</v>
      </c>
      <c r="AA184" s="487">
        <v>366</v>
      </c>
      <c r="AB184" s="488"/>
      <c r="AC184" s="488"/>
      <c r="AD184" s="488"/>
      <c r="AE184" s="488"/>
      <c r="AF184" s="489"/>
      <c r="AG184" s="488"/>
      <c r="AH184" s="489"/>
      <c r="AI184" s="488"/>
      <c r="AJ184" s="489"/>
      <c r="AK184" s="489"/>
    </row>
    <row r="185" spans="1:37" s="395" customFormat="1" ht="15" customHeight="1">
      <c r="A185" s="470">
        <v>50.8</v>
      </c>
      <c r="B185" s="471">
        <v>2.6</v>
      </c>
      <c r="C185" s="472">
        <f t="shared" si="39"/>
        <v>3.1380127999999998</v>
      </c>
      <c r="D185" s="473">
        <v>1.1502678571428577</v>
      </c>
      <c r="E185" s="474">
        <v>0.25</v>
      </c>
      <c r="F185" s="534">
        <v>0.55000000000000004</v>
      </c>
      <c r="G185" s="476">
        <f t="shared" ref="G185:G207" si="60">D185*C185</f>
        <v>3.6095552591428586</v>
      </c>
      <c r="H185" s="477">
        <f t="shared" ref="H185:H207" si="61">+E185*C185</f>
        <v>0.78450319999999996</v>
      </c>
      <c r="I185" s="478">
        <f t="shared" ref="I185:I207" si="62">+F185*C185</f>
        <v>1.7259070400000001</v>
      </c>
      <c r="J185" s="474"/>
      <c r="K185" s="535">
        <f t="shared" si="40"/>
        <v>11.578311819174287</v>
      </c>
      <c r="L185" s="491">
        <f t="shared" si="41"/>
        <v>4.5177830191742867</v>
      </c>
      <c r="M185" s="492">
        <f t="shared" si="42"/>
        <v>17.069834219174286</v>
      </c>
      <c r="N185" s="482">
        <v>0.68213627231739371</v>
      </c>
      <c r="O185" s="482">
        <f t="shared" si="52"/>
        <v>25.996374472568391</v>
      </c>
      <c r="P185" s="529">
        <f t="shared" si="43"/>
        <v>12.26044809149168</v>
      </c>
      <c r="Q185" s="530">
        <f t="shared" si="44"/>
        <v>5.1999192914916801</v>
      </c>
      <c r="R185" s="531">
        <f t="shared" si="45"/>
        <v>17.751970491491679</v>
      </c>
      <c r="S185" s="482"/>
      <c r="T185" s="482"/>
      <c r="U185" s="482"/>
      <c r="V185" s="539">
        <v>1.0491780588450992</v>
      </c>
      <c r="W185" s="482">
        <f t="shared" si="53"/>
        <v>39.990000000000009</v>
      </c>
      <c r="X185" s="532">
        <f t="shared" si="49"/>
        <v>12.627489878019386</v>
      </c>
      <c r="Y185" s="530">
        <f t="shared" si="50"/>
        <v>5.5669610780193857</v>
      </c>
      <c r="Z185" s="533">
        <f t="shared" si="51"/>
        <v>18.119012278019387</v>
      </c>
      <c r="AA185" s="487">
        <v>366</v>
      </c>
      <c r="AB185" s="488"/>
      <c r="AC185" s="488"/>
      <c r="AD185" s="488"/>
      <c r="AE185" s="488"/>
      <c r="AF185" s="489"/>
      <c r="AG185" s="488"/>
      <c r="AH185" s="489"/>
      <c r="AI185" s="488"/>
      <c r="AJ185" s="489"/>
      <c r="AK185" s="489"/>
    </row>
    <row r="186" spans="1:37" s="395" customFormat="1" ht="15" customHeight="1">
      <c r="A186" s="510">
        <v>50.8</v>
      </c>
      <c r="B186" s="511">
        <v>3</v>
      </c>
      <c r="C186" s="512">
        <f t="shared" si="39"/>
        <v>3.5907359999999993</v>
      </c>
      <c r="D186" s="473">
        <v>1.0883928571428578</v>
      </c>
      <c r="E186" s="474">
        <v>0.25</v>
      </c>
      <c r="F186" s="475">
        <v>0.45</v>
      </c>
      <c r="G186" s="476">
        <f t="shared" si="60"/>
        <v>3.908131414285716</v>
      </c>
      <c r="H186" s="477">
        <f t="shared" si="61"/>
        <v>0.89768399999999982</v>
      </c>
      <c r="I186" s="478">
        <f t="shared" si="62"/>
        <v>1.6158311999999997</v>
      </c>
      <c r="J186" s="541"/>
      <c r="K186" s="536">
        <f t="shared" si="40"/>
        <v>13.08653353242857</v>
      </c>
      <c r="L186" s="514">
        <f t="shared" si="41"/>
        <v>5.0073775324285723</v>
      </c>
      <c r="M186" s="515">
        <f t="shared" si="42"/>
        <v>19.011247932428571</v>
      </c>
      <c r="N186" s="482">
        <v>0.73460829326488564</v>
      </c>
      <c r="O186" s="482">
        <f t="shared" si="52"/>
        <v>27.996095585842887</v>
      </c>
      <c r="P186" s="516">
        <f t="shared" si="43"/>
        <v>13.821141825693456</v>
      </c>
      <c r="Q186" s="517">
        <f t="shared" si="44"/>
        <v>5.7419858256934582</v>
      </c>
      <c r="R186" s="518">
        <f t="shared" si="45"/>
        <v>19.745856225693455</v>
      </c>
      <c r="S186" s="537"/>
      <c r="T186" s="537"/>
      <c r="U186" s="537"/>
      <c r="V186" s="539">
        <v>1.0491780588450992</v>
      </c>
      <c r="W186" s="482">
        <f t="shared" si="53"/>
        <v>39.990000000000009</v>
      </c>
      <c r="X186" s="519">
        <f t="shared" si="49"/>
        <v>14.135711591273669</v>
      </c>
      <c r="Y186" s="517">
        <f t="shared" si="50"/>
        <v>6.0565555912736713</v>
      </c>
      <c r="Z186" s="520">
        <f t="shared" si="51"/>
        <v>20.060425991273672</v>
      </c>
      <c r="AA186" s="521">
        <v>366</v>
      </c>
      <c r="AB186" s="488"/>
      <c r="AC186" s="488"/>
      <c r="AD186" s="488"/>
      <c r="AE186" s="488"/>
      <c r="AF186" s="489"/>
      <c r="AG186" s="488"/>
      <c r="AH186" s="489"/>
      <c r="AI186" s="488"/>
      <c r="AJ186" s="489"/>
      <c r="AK186" s="489"/>
    </row>
    <row r="187" spans="1:37" s="395" customFormat="1" ht="15" customHeight="1">
      <c r="A187" s="470">
        <v>51</v>
      </c>
      <c r="B187" s="471">
        <v>1</v>
      </c>
      <c r="C187" s="472">
        <f t="shared" si="39"/>
        <v>1.252</v>
      </c>
      <c r="D187" s="473">
        <v>1.8132142857142879</v>
      </c>
      <c r="E187" s="474">
        <v>0.25</v>
      </c>
      <c r="F187" s="475">
        <v>0.45</v>
      </c>
      <c r="G187" s="476">
        <f t="shared" si="60"/>
        <v>2.2701442857142884</v>
      </c>
      <c r="H187" s="477">
        <f t="shared" si="61"/>
        <v>0.313</v>
      </c>
      <c r="I187" s="478">
        <f t="shared" si="62"/>
        <v>0.56340000000000001</v>
      </c>
      <c r="J187" s="474"/>
      <c r="K187" s="535">
        <f t="shared" si="40"/>
        <v>5.2254053285714299</v>
      </c>
      <c r="L187" s="491">
        <f t="shared" si="41"/>
        <v>2.4084053285714306</v>
      </c>
      <c r="M187" s="492">
        <f t="shared" si="42"/>
        <v>7.2912053285714311</v>
      </c>
      <c r="N187" s="482">
        <v>0.65848254633909531</v>
      </c>
      <c r="O187" s="482">
        <f t="shared" si="52"/>
        <v>24.996513915931146</v>
      </c>
      <c r="P187" s="529">
        <f t="shared" si="43"/>
        <v>5.883887874910525</v>
      </c>
      <c r="Q187" s="530">
        <f t="shared" si="44"/>
        <v>3.0668878749105257</v>
      </c>
      <c r="R187" s="531">
        <f t="shared" si="45"/>
        <v>7.9496878749105262</v>
      </c>
      <c r="S187" s="482"/>
      <c r="T187" s="482"/>
      <c r="U187" s="482"/>
      <c r="V187" s="539">
        <v>1.0533086811240169</v>
      </c>
      <c r="W187" s="482">
        <f t="shared" si="53"/>
        <v>39.99</v>
      </c>
      <c r="X187" s="532">
        <f t="shared" si="49"/>
        <v>6.278714009695447</v>
      </c>
      <c r="Y187" s="530">
        <f t="shared" si="50"/>
        <v>3.4617140096954477</v>
      </c>
      <c r="Z187" s="533">
        <f t="shared" si="51"/>
        <v>8.3445140096954482</v>
      </c>
      <c r="AA187" s="509">
        <v>366</v>
      </c>
      <c r="AB187" s="488"/>
      <c r="AC187" s="488"/>
      <c r="AD187" s="488"/>
      <c r="AE187" s="488"/>
      <c r="AF187" s="489"/>
      <c r="AG187" s="488"/>
      <c r="AH187" s="489"/>
      <c r="AI187" s="488"/>
      <c r="AJ187" s="489"/>
      <c r="AK187" s="489"/>
    </row>
    <row r="188" spans="1:37" s="395" customFormat="1" ht="15" customHeight="1">
      <c r="A188" s="470">
        <v>51</v>
      </c>
      <c r="B188" s="471">
        <v>1.2</v>
      </c>
      <c r="C188" s="472">
        <f t="shared" si="39"/>
        <v>1.4963903999999997</v>
      </c>
      <c r="D188" s="473">
        <v>1.8149702380952404</v>
      </c>
      <c r="E188" s="474">
        <v>0.25</v>
      </c>
      <c r="F188" s="475">
        <v>0.45</v>
      </c>
      <c r="G188" s="476">
        <f t="shared" si="60"/>
        <v>2.7159040405714312</v>
      </c>
      <c r="H188" s="477">
        <f t="shared" si="61"/>
        <v>0.37409759999999992</v>
      </c>
      <c r="I188" s="478">
        <f t="shared" si="62"/>
        <v>0.67337567999999992</v>
      </c>
      <c r="J188" s="474"/>
      <c r="K188" s="535">
        <f t="shared" si="40"/>
        <v>6.2473225896171432</v>
      </c>
      <c r="L188" s="491">
        <f t="shared" si="41"/>
        <v>2.8804441896171449</v>
      </c>
      <c r="M188" s="492">
        <f t="shared" si="42"/>
        <v>8.7163667496171442</v>
      </c>
      <c r="N188" s="482">
        <v>0.65848254633909531</v>
      </c>
      <c r="O188" s="482">
        <f t="shared" si="52"/>
        <v>24.996513915931146</v>
      </c>
      <c r="P188" s="529">
        <f t="shared" si="43"/>
        <v>6.9058051359562382</v>
      </c>
      <c r="Q188" s="530">
        <f t="shared" si="44"/>
        <v>3.53892673595624</v>
      </c>
      <c r="R188" s="531">
        <f t="shared" si="45"/>
        <v>9.3748492959562402</v>
      </c>
      <c r="S188" s="482"/>
      <c r="T188" s="482"/>
      <c r="U188" s="482"/>
      <c r="V188" s="539">
        <v>1.0533086811240169</v>
      </c>
      <c r="W188" s="482">
        <f t="shared" si="53"/>
        <v>39.99</v>
      </c>
      <c r="X188" s="532">
        <f t="shared" si="49"/>
        <v>7.3006312707411603</v>
      </c>
      <c r="Y188" s="530">
        <f t="shared" si="50"/>
        <v>3.933752870741162</v>
      </c>
      <c r="Z188" s="533">
        <f t="shared" si="51"/>
        <v>9.7696754307411613</v>
      </c>
      <c r="AA188" s="487">
        <v>366</v>
      </c>
      <c r="AB188" s="488"/>
      <c r="AC188" s="488"/>
      <c r="AD188" s="488"/>
      <c r="AE188" s="488"/>
      <c r="AF188" s="489"/>
      <c r="AG188" s="488"/>
      <c r="AH188" s="489"/>
      <c r="AI188" s="488"/>
      <c r="AJ188" s="489"/>
      <c r="AK188" s="489"/>
    </row>
    <row r="189" spans="1:37" s="395" customFormat="1" ht="15" customHeight="1">
      <c r="A189" s="470">
        <v>51</v>
      </c>
      <c r="B189" s="471">
        <v>1.5</v>
      </c>
      <c r="C189" s="472">
        <f t="shared" si="39"/>
        <v>1.8592199999999999</v>
      </c>
      <c r="D189" s="473">
        <v>1.6647023809523829</v>
      </c>
      <c r="E189" s="474">
        <v>0.25</v>
      </c>
      <c r="F189" s="475">
        <v>0.45</v>
      </c>
      <c r="G189" s="476">
        <f t="shared" si="60"/>
        <v>3.0950479607142891</v>
      </c>
      <c r="H189" s="477">
        <f t="shared" si="61"/>
        <v>0.46480499999999997</v>
      </c>
      <c r="I189" s="478">
        <f t="shared" si="62"/>
        <v>0.83664899999999998</v>
      </c>
      <c r="J189" s="474"/>
      <c r="K189" s="535">
        <f t="shared" si="40"/>
        <v>7.5581620113214303</v>
      </c>
      <c r="L189" s="491">
        <f t="shared" si="41"/>
        <v>3.3749170113214308</v>
      </c>
      <c r="M189" s="492">
        <f t="shared" si="42"/>
        <v>10.62587501132143</v>
      </c>
      <c r="N189" s="482">
        <v>0.65848254633909531</v>
      </c>
      <c r="O189" s="482">
        <f t="shared" si="52"/>
        <v>24.996513915931146</v>
      </c>
      <c r="P189" s="529">
        <f t="shared" si="43"/>
        <v>8.2166445576605263</v>
      </c>
      <c r="Q189" s="530">
        <f t="shared" si="44"/>
        <v>4.0333995576605259</v>
      </c>
      <c r="R189" s="531">
        <f t="shared" si="45"/>
        <v>11.284357557660526</v>
      </c>
      <c r="S189" s="482"/>
      <c r="T189" s="482"/>
      <c r="U189" s="482"/>
      <c r="V189" s="539">
        <v>1.0533086811240169</v>
      </c>
      <c r="W189" s="482">
        <f t="shared" si="53"/>
        <v>39.99</v>
      </c>
      <c r="X189" s="532">
        <f t="shared" si="49"/>
        <v>8.6114706924454474</v>
      </c>
      <c r="Y189" s="530">
        <f t="shared" si="50"/>
        <v>4.4282256924454479</v>
      </c>
      <c r="Z189" s="533">
        <f t="shared" si="51"/>
        <v>11.679183692445447</v>
      </c>
      <c r="AA189" s="487">
        <v>366</v>
      </c>
      <c r="AB189" s="488"/>
      <c r="AC189" s="488"/>
      <c r="AD189" s="488"/>
      <c r="AE189" s="488"/>
      <c r="AF189" s="489"/>
      <c r="AG189" s="488"/>
      <c r="AH189" s="489"/>
      <c r="AI189" s="488"/>
      <c r="AJ189" s="489"/>
      <c r="AK189" s="489"/>
    </row>
    <row r="190" spans="1:37" s="395" customFormat="1" ht="15" customHeight="1">
      <c r="A190" s="510">
        <v>51</v>
      </c>
      <c r="B190" s="511">
        <v>2</v>
      </c>
      <c r="C190" s="512">
        <f t="shared" si="39"/>
        <v>2.4539200000000001</v>
      </c>
      <c r="D190" s="473">
        <v>1.4841964285714291</v>
      </c>
      <c r="E190" s="474">
        <v>0.25</v>
      </c>
      <c r="F190" s="534">
        <v>0.55000000000000004</v>
      </c>
      <c r="G190" s="476">
        <f t="shared" si="60"/>
        <v>3.6420993000000013</v>
      </c>
      <c r="H190" s="477">
        <f t="shared" si="61"/>
        <v>0.61348000000000003</v>
      </c>
      <c r="I190" s="478">
        <f t="shared" si="62"/>
        <v>1.3496560000000002</v>
      </c>
      <c r="J190" s="541"/>
      <c r="K190" s="536">
        <f t="shared" si="40"/>
        <v>9.652404489000002</v>
      </c>
      <c r="L190" s="491">
        <f t="shared" si="41"/>
        <v>4.1310844890000009</v>
      </c>
      <c r="M190" s="492">
        <f t="shared" si="42"/>
        <v>13.946764489000001</v>
      </c>
      <c r="N190" s="482">
        <v>0.65848254633909531</v>
      </c>
      <c r="O190" s="482">
        <f t="shared" si="52"/>
        <v>24.996513915931146</v>
      </c>
      <c r="P190" s="516">
        <f t="shared" si="43"/>
        <v>10.310887035339098</v>
      </c>
      <c r="Q190" s="517">
        <f t="shared" si="44"/>
        <v>4.789567035339096</v>
      </c>
      <c r="R190" s="518">
        <f t="shared" si="45"/>
        <v>14.605247035339097</v>
      </c>
      <c r="S190" s="537"/>
      <c r="T190" s="537"/>
      <c r="U190" s="537"/>
      <c r="V190" s="539">
        <v>1.0533086811240169</v>
      </c>
      <c r="W190" s="482">
        <f t="shared" si="53"/>
        <v>39.99</v>
      </c>
      <c r="X190" s="519">
        <f t="shared" si="49"/>
        <v>10.705713170124019</v>
      </c>
      <c r="Y190" s="517">
        <f t="shared" si="50"/>
        <v>5.184393170124018</v>
      </c>
      <c r="Z190" s="520">
        <f t="shared" si="51"/>
        <v>15.000073170124018</v>
      </c>
      <c r="AA190" s="521">
        <v>366</v>
      </c>
      <c r="AB190" s="488"/>
      <c r="AC190" s="488"/>
      <c r="AD190" s="488"/>
      <c r="AE190" s="488"/>
      <c r="AF190" s="489"/>
      <c r="AG190" s="488"/>
      <c r="AH190" s="489"/>
      <c r="AI190" s="488"/>
      <c r="AJ190" s="489"/>
      <c r="AK190" s="489"/>
    </row>
    <row r="191" spans="1:37" s="395" customFormat="1" ht="15" customHeight="1">
      <c r="A191" s="470">
        <v>52</v>
      </c>
      <c r="B191" s="471">
        <v>1</v>
      </c>
      <c r="C191" s="472">
        <f t="shared" si="39"/>
        <v>1.27704</v>
      </c>
      <c r="D191" s="473">
        <v>2.0359523809523812</v>
      </c>
      <c r="E191" s="474">
        <v>0.25</v>
      </c>
      <c r="F191" s="475">
        <v>0.45</v>
      </c>
      <c r="G191" s="476">
        <f t="shared" si="60"/>
        <v>2.599992628571429</v>
      </c>
      <c r="H191" s="477">
        <f t="shared" si="61"/>
        <v>0.31925999999999999</v>
      </c>
      <c r="I191" s="478">
        <f t="shared" si="62"/>
        <v>0.57466799999999996</v>
      </c>
      <c r="J191" s="474"/>
      <c r="K191" s="543">
        <f t="shared" si="40"/>
        <v>5.5375586188571422</v>
      </c>
      <c r="L191" s="502">
        <f t="shared" si="41"/>
        <v>2.6642186188571428</v>
      </c>
      <c r="M191" s="503">
        <f t="shared" si="42"/>
        <v>7.6446746188571435</v>
      </c>
      <c r="N191" s="482">
        <v>0.6713939688163324</v>
      </c>
      <c r="O191" s="482">
        <f t="shared" si="52"/>
        <v>24.996513915931146</v>
      </c>
      <c r="P191" s="529">
        <f t="shared" si="43"/>
        <v>6.2089525876734744</v>
      </c>
      <c r="Q191" s="530">
        <f t="shared" si="44"/>
        <v>3.3356125876734755</v>
      </c>
      <c r="R191" s="531">
        <f t="shared" si="45"/>
        <v>8.3160685876734757</v>
      </c>
      <c r="S191" s="482"/>
      <c r="T191" s="482"/>
      <c r="U191" s="482"/>
      <c r="V191" s="539">
        <v>1.0739617925186054</v>
      </c>
      <c r="W191" s="482">
        <f t="shared" si="53"/>
        <v>39.99</v>
      </c>
      <c r="X191" s="532">
        <f t="shared" si="49"/>
        <v>6.6115204113757473</v>
      </c>
      <c r="Y191" s="530">
        <f t="shared" si="50"/>
        <v>3.7381804113757484</v>
      </c>
      <c r="Z191" s="533">
        <f t="shared" si="51"/>
        <v>8.7186364113757495</v>
      </c>
      <c r="AA191" s="509">
        <v>366</v>
      </c>
      <c r="AB191" s="488"/>
      <c r="AC191" s="488"/>
      <c r="AD191" s="488"/>
      <c r="AE191" s="488"/>
      <c r="AF191" s="489"/>
      <c r="AG191" s="488"/>
      <c r="AH191" s="489"/>
      <c r="AI191" s="488"/>
      <c r="AJ191" s="489"/>
      <c r="AK191" s="489"/>
    </row>
    <row r="192" spans="1:37" s="395" customFormat="1" ht="15" customHeight="1">
      <c r="A192" s="470">
        <v>52</v>
      </c>
      <c r="B192" s="471">
        <v>1.2</v>
      </c>
      <c r="C192" s="472">
        <f t="shared" si="39"/>
        <v>1.5264383999999998</v>
      </c>
      <c r="D192" s="473">
        <v>1.7955357142857151</v>
      </c>
      <c r="E192" s="474">
        <v>0.25</v>
      </c>
      <c r="F192" s="475">
        <v>0.45</v>
      </c>
      <c r="G192" s="476">
        <f t="shared" si="60"/>
        <v>2.7407746628571439</v>
      </c>
      <c r="H192" s="477">
        <f t="shared" si="61"/>
        <v>0.38160959999999994</v>
      </c>
      <c r="I192" s="478">
        <f t="shared" si="62"/>
        <v>0.68689727999999994</v>
      </c>
      <c r="J192" s="474"/>
      <c r="K192" s="535">
        <f t="shared" si="40"/>
        <v>6.3511149438857135</v>
      </c>
      <c r="L192" s="491">
        <f t="shared" si="41"/>
        <v>2.9166285438857145</v>
      </c>
      <c r="M192" s="492">
        <f t="shared" si="42"/>
        <v>8.8697383038857147</v>
      </c>
      <c r="N192" s="482">
        <v>0.6713939688163324</v>
      </c>
      <c r="O192" s="482">
        <f t="shared" si="52"/>
        <v>24.996513915931146</v>
      </c>
      <c r="P192" s="529">
        <f t="shared" si="43"/>
        <v>7.0225089127020457</v>
      </c>
      <c r="Q192" s="530">
        <f t="shared" si="44"/>
        <v>3.5880225127020466</v>
      </c>
      <c r="R192" s="531">
        <f t="shared" si="45"/>
        <v>9.5411322727020469</v>
      </c>
      <c r="S192" s="482"/>
      <c r="T192" s="482"/>
      <c r="U192" s="482"/>
      <c r="V192" s="539">
        <v>1.0739617925186054</v>
      </c>
      <c r="W192" s="482">
        <f t="shared" si="53"/>
        <v>39.99</v>
      </c>
      <c r="X192" s="532">
        <f t="shared" si="49"/>
        <v>7.4250767364043186</v>
      </c>
      <c r="Y192" s="530">
        <f t="shared" si="50"/>
        <v>3.9905903364043196</v>
      </c>
      <c r="Z192" s="533">
        <f t="shared" si="51"/>
        <v>9.9437000964043207</v>
      </c>
      <c r="AA192" s="487">
        <v>366</v>
      </c>
      <c r="AB192" s="488"/>
      <c r="AC192" s="488"/>
      <c r="AD192" s="488"/>
      <c r="AE192" s="488"/>
      <c r="AF192" s="489"/>
      <c r="AG192" s="488"/>
      <c r="AH192" s="489"/>
      <c r="AI192" s="488"/>
      <c r="AJ192" s="489"/>
      <c r="AK192" s="489"/>
    </row>
    <row r="193" spans="1:37" s="395" customFormat="1" ht="15" customHeight="1">
      <c r="A193" s="470">
        <v>52</v>
      </c>
      <c r="B193" s="471">
        <v>1.5</v>
      </c>
      <c r="C193" s="472">
        <f t="shared" si="39"/>
        <v>1.8967799999999999</v>
      </c>
      <c r="D193" s="473">
        <v>1.682380952380953</v>
      </c>
      <c r="E193" s="474">
        <v>0.25</v>
      </c>
      <c r="F193" s="475">
        <v>0.45</v>
      </c>
      <c r="G193" s="476">
        <f t="shared" si="60"/>
        <v>3.1911065428571437</v>
      </c>
      <c r="H193" s="477">
        <f t="shared" si="61"/>
        <v>0.47419499999999998</v>
      </c>
      <c r="I193" s="478">
        <f t="shared" si="62"/>
        <v>0.85355099999999995</v>
      </c>
      <c r="J193" s="474"/>
      <c r="K193" s="535">
        <f t="shared" si="40"/>
        <v>7.7353307762857151</v>
      </c>
      <c r="L193" s="491">
        <f t="shared" si="41"/>
        <v>3.4675757762857149</v>
      </c>
      <c r="M193" s="492">
        <f t="shared" si="42"/>
        <v>10.865017776285715</v>
      </c>
      <c r="N193" s="482">
        <v>0.6713939688163324</v>
      </c>
      <c r="O193" s="482">
        <f t="shared" si="52"/>
        <v>24.996513915931146</v>
      </c>
      <c r="P193" s="529">
        <f t="shared" si="43"/>
        <v>8.4067247451020481</v>
      </c>
      <c r="Q193" s="530">
        <f t="shared" si="44"/>
        <v>4.1389697451020471</v>
      </c>
      <c r="R193" s="531">
        <f t="shared" si="45"/>
        <v>11.536411745102047</v>
      </c>
      <c r="S193" s="482"/>
      <c r="T193" s="482"/>
      <c r="U193" s="482"/>
      <c r="V193" s="539">
        <v>1.0739617925186054</v>
      </c>
      <c r="W193" s="482">
        <f t="shared" si="53"/>
        <v>39.99</v>
      </c>
      <c r="X193" s="532">
        <f t="shared" si="49"/>
        <v>8.8092925688043202</v>
      </c>
      <c r="Y193" s="530">
        <f t="shared" si="50"/>
        <v>4.54153756880432</v>
      </c>
      <c r="Z193" s="533">
        <f t="shared" si="51"/>
        <v>11.938979568804321</v>
      </c>
      <c r="AA193" s="487">
        <v>366</v>
      </c>
      <c r="AB193" s="488"/>
      <c r="AC193" s="488"/>
      <c r="AD193" s="488"/>
      <c r="AE193" s="488"/>
      <c r="AF193" s="489"/>
      <c r="AG193" s="488"/>
      <c r="AH193" s="489"/>
      <c r="AI193" s="488"/>
      <c r="AJ193" s="489"/>
      <c r="AK193" s="489"/>
    </row>
    <row r="194" spans="1:37" s="395" customFormat="1" ht="15" customHeight="1">
      <c r="A194" s="510">
        <v>52</v>
      </c>
      <c r="B194" s="511">
        <v>2</v>
      </c>
      <c r="C194" s="512">
        <f t="shared" si="39"/>
        <v>2.504</v>
      </c>
      <c r="D194" s="473">
        <v>1.5529464285714298</v>
      </c>
      <c r="E194" s="474">
        <v>0.25</v>
      </c>
      <c r="F194" s="534">
        <v>0.55000000000000004</v>
      </c>
      <c r="G194" s="476">
        <f t="shared" si="60"/>
        <v>3.8885778571428604</v>
      </c>
      <c r="H194" s="477">
        <f t="shared" si="61"/>
        <v>0.626</v>
      </c>
      <c r="I194" s="478">
        <f t="shared" si="62"/>
        <v>1.3772000000000002</v>
      </c>
      <c r="J194" s="541"/>
      <c r="K194" s="536">
        <f t="shared" si="40"/>
        <v>9.9750618357142873</v>
      </c>
      <c r="L194" s="514">
        <f t="shared" si="41"/>
        <v>4.3410618357142878</v>
      </c>
      <c r="M194" s="515">
        <f t="shared" si="42"/>
        <v>14.357061835714291</v>
      </c>
      <c r="N194" s="482">
        <v>0.6713939688163324</v>
      </c>
      <c r="O194" s="482">
        <f t="shared" si="52"/>
        <v>24.996513915931146</v>
      </c>
      <c r="P194" s="516">
        <f t="shared" si="43"/>
        <v>10.646455804530619</v>
      </c>
      <c r="Q194" s="517">
        <f t="shared" si="44"/>
        <v>5.01245580453062</v>
      </c>
      <c r="R194" s="518">
        <f t="shared" si="45"/>
        <v>15.028455804530623</v>
      </c>
      <c r="S194" s="537"/>
      <c r="T194" s="537"/>
      <c r="U194" s="537"/>
      <c r="V194" s="539">
        <v>1.0739617925186054</v>
      </c>
      <c r="W194" s="482">
        <f t="shared" si="53"/>
        <v>39.99</v>
      </c>
      <c r="X194" s="519">
        <f t="shared" si="49"/>
        <v>11.049023628232893</v>
      </c>
      <c r="Y194" s="517">
        <f t="shared" si="50"/>
        <v>5.415023628232893</v>
      </c>
      <c r="Z194" s="520">
        <f t="shared" si="51"/>
        <v>15.431023628232897</v>
      </c>
      <c r="AA194" s="521">
        <v>366</v>
      </c>
      <c r="AB194" s="488"/>
      <c r="AC194" s="488"/>
      <c r="AD194" s="488"/>
      <c r="AE194" s="488"/>
      <c r="AF194" s="489"/>
      <c r="AG194" s="488"/>
      <c r="AH194" s="489"/>
      <c r="AI194" s="488"/>
      <c r="AJ194" s="489"/>
      <c r="AK194" s="489"/>
    </row>
    <row r="195" spans="1:37" s="395" customFormat="1" ht="15" customHeight="1">
      <c r="A195" s="510">
        <v>53</v>
      </c>
      <c r="B195" s="511">
        <v>1.5</v>
      </c>
      <c r="C195" s="512">
        <f t="shared" si="39"/>
        <v>1.9343399999999999</v>
      </c>
      <c r="D195" s="473">
        <v>1.6028273809523812</v>
      </c>
      <c r="E195" s="474">
        <v>0.25</v>
      </c>
      <c r="F195" s="475">
        <v>0.45</v>
      </c>
      <c r="G195" s="476">
        <f t="shared" si="60"/>
        <v>3.100413116071429</v>
      </c>
      <c r="H195" s="477">
        <f t="shared" si="61"/>
        <v>0.48358499999999999</v>
      </c>
      <c r="I195" s="478">
        <f t="shared" si="62"/>
        <v>0.87045300000000003</v>
      </c>
      <c r="J195" s="541"/>
      <c r="K195" s="536">
        <f t="shared" si="40"/>
        <v>7.7761705747321432</v>
      </c>
      <c r="L195" s="491">
        <f t="shared" si="41"/>
        <v>3.4239055747321432</v>
      </c>
      <c r="M195" s="492">
        <f t="shared" si="42"/>
        <v>10.967831574732143</v>
      </c>
      <c r="N195" s="482">
        <v>0.6843053912935696</v>
      </c>
      <c r="O195" s="482">
        <f t="shared" si="52"/>
        <v>24.996513915931146</v>
      </c>
      <c r="P195" s="516">
        <f t="shared" si="43"/>
        <v>8.4604759660257134</v>
      </c>
      <c r="Q195" s="517">
        <f t="shared" si="44"/>
        <v>4.1082109660257125</v>
      </c>
      <c r="R195" s="518">
        <f t="shared" si="45"/>
        <v>11.652136966025713</v>
      </c>
      <c r="S195" s="537"/>
      <c r="T195" s="537"/>
      <c r="U195" s="537"/>
      <c r="V195" s="539">
        <v>1.094614903913194</v>
      </c>
      <c r="W195" s="482">
        <f t="shared" si="53"/>
        <v>39.99</v>
      </c>
      <c r="X195" s="519">
        <f t="shared" si="49"/>
        <v>8.8707854786453382</v>
      </c>
      <c r="Y195" s="517">
        <f t="shared" si="50"/>
        <v>4.5185204786453372</v>
      </c>
      <c r="Z195" s="520">
        <f t="shared" si="51"/>
        <v>12.062446478645338</v>
      </c>
      <c r="AA195" s="527">
        <v>366</v>
      </c>
      <c r="AB195" s="488"/>
      <c r="AC195" s="488"/>
      <c r="AD195" s="488"/>
      <c r="AE195" s="488"/>
      <c r="AF195" s="489"/>
      <c r="AG195" s="488"/>
      <c r="AH195" s="489"/>
      <c r="AI195" s="488"/>
      <c r="AJ195" s="489"/>
      <c r="AK195" s="489"/>
    </row>
    <row r="196" spans="1:37" s="395" customFormat="1" ht="15" customHeight="1">
      <c r="A196" s="470">
        <v>54</v>
      </c>
      <c r="B196" s="471">
        <v>1.2</v>
      </c>
      <c r="C196" s="472">
        <f t="shared" si="39"/>
        <v>1.5865343999999999</v>
      </c>
      <c r="D196" s="473">
        <v>1.7955357142857158</v>
      </c>
      <c r="E196" s="474">
        <v>0.25</v>
      </c>
      <c r="F196" s="475">
        <v>0.45</v>
      </c>
      <c r="G196" s="476">
        <f t="shared" si="60"/>
        <v>2.8486791771428592</v>
      </c>
      <c r="H196" s="477">
        <f t="shared" si="61"/>
        <v>0.39663359999999998</v>
      </c>
      <c r="I196" s="478">
        <f t="shared" si="62"/>
        <v>0.71394047999999999</v>
      </c>
      <c r="J196" s="474"/>
      <c r="K196" s="543">
        <f t="shared" si="40"/>
        <v>6.6011588393142873</v>
      </c>
      <c r="L196" s="502">
        <f t="shared" si="41"/>
        <v>3.0314564393142871</v>
      </c>
      <c r="M196" s="503">
        <f t="shared" si="42"/>
        <v>9.218940599314287</v>
      </c>
      <c r="N196" s="482">
        <v>0.6972168137708068</v>
      </c>
      <c r="O196" s="482">
        <f t="shared" si="52"/>
        <v>24.99651391593115</v>
      </c>
      <c r="P196" s="529">
        <f t="shared" si="43"/>
        <v>7.2983756530850936</v>
      </c>
      <c r="Q196" s="530">
        <f t="shared" si="44"/>
        <v>3.7286732530850939</v>
      </c>
      <c r="R196" s="531">
        <f t="shared" si="45"/>
        <v>9.9161574130850934</v>
      </c>
      <c r="S196" s="482"/>
      <c r="T196" s="482"/>
      <c r="U196" s="482"/>
      <c r="V196" s="539">
        <v>1.1152680153077825</v>
      </c>
      <c r="W196" s="482">
        <f t="shared" si="53"/>
        <v>39.99</v>
      </c>
      <c r="X196" s="532">
        <f t="shared" si="49"/>
        <v>7.7164268546220693</v>
      </c>
      <c r="Y196" s="530">
        <f t="shared" si="50"/>
        <v>4.1467244546220696</v>
      </c>
      <c r="Z196" s="533">
        <f t="shared" si="51"/>
        <v>10.334208614622069</v>
      </c>
      <c r="AA196" s="509">
        <v>366</v>
      </c>
      <c r="AB196" s="488"/>
      <c r="AC196" s="488"/>
      <c r="AD196" s="488"/>
      <c r="AE196" s="488"/>
      <c r="AF196" s="489"/>
      <c r="AG196" s="488"/>
      <c r="AH196" s="489"/>
      <c r="AI196" s="488"/>
      <c r="AJ196" s="489"/>
      <c r="AK196" s="489"/>
    </row>
    <row r="197" spans="1:37" s="395" customFormat="1" ht="15" customHeight="1">
      <c r="A197" s="470">
        <v>54</v>
      </c>
      <c r="B197" s="471">
        <v>1.5</v>
      </c>
      <c r="C197" s="472">
        <f t="shared" si="39"/>
        <v>1.9719</v>
      </c>
      <c r="D197" s="473">
        <v>1.4861607142857145</v>
      </c>
      <c r="E197" s="474">
        <v>0.25</v>
      </c>
      <c r="F197" s="475">
        <v>0.45</v>
      </c>
      <c r="G197" s="476">
        <f t="shared" si="60"/>
        <v>2.9305603125000004</v>
      </c>
      <c r="H197" s="477">
        <f t="shared" si="61"/>
        <v>0.492975</v>
      </c>
      <c r="I197" s="478">
        <f t="shared" si="62"/>
        <v>0.887355</v>
      </c>
      <c r="J197" s="474"/>
      <c r="K197" s="535">
        <f t="shared" si="40"/>
        <v>7.7592240281250007</v>
      </c>
      <c r="L197" s="491">
        <f t="shared" si="41"/>
        <v>3.3224490281249999</v>
      </c>
      <c r="M197" s="492">
        <f t="shared" si="42"/>
        <v>11.012859028125</v>
      </c>
      <c r="N197" s="482">
        <v>0.6972168137708068</v>
      </c>
      <c r="O197" s="482">
        <f t="shared" si="52"/>
        <v>24.99651391593115</v>
      </c>
      <c r="P197" s="529">
        <f t="shared" si="43"/>
        <v>8.456440841895807</v>
      </c>
      <c r="Q197" s="530">
        <f t="shared" si="44"/>
        <v>4.0196658418958062</v>
      </c>
      <c r="R197" s="531">
        <f t="shared" si="45"/>
        <v>11.710075841895806</v>
      </c>
      <c r="S197" s="482"/>
      <c r="T197" s="482"/>
      <c r="U197" s="482"/>
      <c r="V197" s="539">
        <v>1.1152680153077825</v>
      </c>
      <c r="W197" s="482">
        <f t="shared" si="53"/>
        <v>39.99</v>
      </c>
      <c r="X197" s="532">
        <f t="shared" si="49"/>
        <v>8.8744920434327828</v>
      </c>
      <c r="Y197" s="530">
        <f t="shared" si="50"/>
        <v>4.4377170434327819</v>
      </c>
      <c r="Z197" s="533">
        <f t="shared" si="51"/>
        <v>12.128127043432782</v>
      </c>
      <c r="AA197" s="487">
        <v>366</v>
      </c>
      <c r="AB197" s="488"/>
      <c r="AC197" s="488"/>
      <c r="AD197" s="488"/>
      <c r="AE197" s="488"/>
      <c r="AF197" s="489"/>
      <c r="AG197" s="488"/>
      <c r="AH197" s="489"/>
      <c r="AI197" s="488"/>
      <c r="AJ197" s="489"/>
      <c r="AK197" s="489"/>
    </row>
    <row r="198" spans="1:37" s="395" customFormat="1" ht="15" customHeight="1">
      <c r="A198" s="510">
        <v>54</v>
      </c>
      <c r="B198" s="511">
        <v>2</v>
      </c>
      <c r="C198" s="512">
        <f t="shared" si="39"/>
        <v>2.6041599999999998</v>
      </c>
      <c r="D198" s="473">
        <v>1.2121428571428585</v>
      </c>
      <c r="E198" s="474">
        <v>0.25</v>
      </c>
      <c r="F198" s="534">
        <v>0.55000000000000004</v>
      </c>
      <c r="G198" s="476">
        <f t="shared" si="60"/>
        <v>3.1566139428571462</v>
      </c>
      <c r="H198" s="477">
        <f t="shared" si="61"/>
        <v>0.65103999999999995</v>
      </c>
      <c r="I198" s="478">
        <f t="shared" si="62"/>
        <v>1.432288</v>
      </c>
      <c r="J198" s="474"/>
      <c r="K198" s="546">
        <f t="shared" si="40"/>
        <v>9.7261841782857168</v>
      </c>
      <c r="L198" s="514">
        <f t="shared" si="41"/>
        <v>3.8668241782857167</v>
      </c>
      <c r="M198" s="515">
        <f t="shared" si="42"/>
        <v>14.283464178285715</v>
      </c>
      <c r="N198" s="482">
        <v>0.6972168137708068</v>
      </c>
      <c r="O198" s="482">
        <f t="shared" si="52"/>
        <v>24.99651391593115</v>
      </c>
      <c r="P198" s="516">
        <f t="shared" si="43"/>
        <v>10.423400992056523</v>
      </c>
      <c r="Q198" s="517">
        <f t="shared" si="44"/>
        <v>4.5640409920565235</v>
      </c>
      <c r="R198" s="518">
        <f t="shared" si="45"/>
        <v>14.980680992056522</v>
      </c>
      <c r="S198" s="537"/>
      <c r="T198" s="537"/>
      <c r="U198" s="537"/>
      <c r="V198" s="539">
        <v>1.1152680153077825</v>
      </c>
      <c r="W198" s="482">
        <f t="shared" si="53"/>
        <v>39.99</v>
      </c>
      <c r="X198" s="519">
        <f t="shared" si="49"/>
        <v>10.841452193593499</v>
      </c>
      <c r="Y198" s="517">
        <f t="shared" si="50"/>
        <v>4.9820921935934992</v>
      </c>
      <c r="Z198" s="520">
        <f t="shared" si="51"/>
        <v>15.398732193593498</v>
      </c>
      <c r="AA198" s="521">
        <v>366</v>
      </c>
      <c r="AB198" s="488"/>
      <c r="AC198" s="488"/>
      <c r="AD198" s="488"/>
      <c r="AE198" s="488"/>
      <c r="AF198" s="489"/>
      <c r="AG198" s="488"/>
      <c r="AH198" s="489"/>
      <c r="AI198" s="488"/>
      <c r="AJ198" s="489"/>
      <c r="AK198" s="489"/>
    </row>
    <row r="199" spans="1:37" s="395" customFormat="1" ht="15" customHeight="1">
      <c r="A199" s="470">
        <v>57</v>
      </c>
      <c r="B199" s="471">
        <v>1.2</v>
      </c>
      <c r="C199" s="472">
        <f t="shared" si="39"/>
        <v>1.6766783999999999</v>
      </c>
      <c r="D199" s="473">
        <v>1.8308928571428584</v>
      </c>
      <c r="E199" s="474">
        <v>0.25</v>
      </c>
      <c r="F199" s="475">
        <v>0.45</v>
      </c>
      <c r="G199" s="476">
        <f t="shared" si="60"/>
        <v>3.0698185062857162</v>
      </c>
      <c r="H199" s="477">
        <f t="shared" si="61"/>
        <v>0.41916959999999998</v>
      </c>
      <c r="I199" s="478">
        <f t="shared" si="62"/>
        <v>0.75450527999999994</v>
      </c>
      <c r="J199" s="474"/>
      <c r="K199" s="535">
        <f t="shared" si="40"/>
        <v>7.0195009495885721</v>
      </c>
      <c r="L199" s="491">
        <f t="shared" si="41"/>
        <v>3.2469745495885727</v>
      </c>
      <c r="M199" s="492">
        <f t="shared" si="42"/>
        <v>9.7860203095885723</v>
      </c>
      <c r="N199" s="482">
        <v>0.73595108120251829</v>
      </c>
      <c r="O199" s="482">
        <f t="shared" si="52"/>
        <v>24.996513915931146</v>
      </c>
      <c r="P199" s="529">
        <f t="shared" si="43"/>
        <v>7.7554520307910906</v>
      </c>
      <c r="Q199" s="530">
        <f t="shared" si="44"/>
        <v>3.9829256307910912</v>
      </c>
      <c r="R199" s="531">
        <f t="shared" si="45"/>
        <v>10.521971390791091</v>
      </c>
      <c r="S199" s="482"/>
      <c r="T199" s="482"/>
      <c r="U199" s="482"/>
      <c r="V199" s="539">
        <v>1.1772273494915482</v>
      </c>
      <c r="W199" s="482">
        <f t="shared" si="53"/>
        <v>39.989999999999995</v>
      </c>
      <c r="X199" s="532">
        <f t="shared" si="49"/>
        <v>8.1967282990801209</v>
      </c>
      <c r="Y199" s="530">
        <f t="shared" si="50"/>
        <v>4.4242018990801206</v>
      </c>
      <c r="Z199" s="533">
        <f t="shared" si="51"/>
        <v>10.963247659080121</v>
      </c>
      <c r="AA199" s="509">
        <v>366</v>
      </c>
      <c r="AB199" s="488"/>
      <c r="AC199" s="488"/>
      <c r="AD199" s="488"/>
      <c r="AE199" s="488"/>
      <c r="AF199" s="489"/>
      <c r="AG199" s="488"/>
      <c r="AH199" s="489"/>
      <c r="AI199" s="488"/>
      <c r="AJ199" s="489"/>
      <c r="AK199" s="489"/>
    </row>
    <row r="200" spans="1:37" s="395" customFormat="1" ht="15" customHeight="1">
      <c r="A200" s="470">
        <v>57</v>
      </c>
      <c r="B200" s="471">
        <v>1.5</v>
      </c>
      <c r="C200" s="472">
        <f t="shared" si="39"/>
        <v>2.0845799999999999</v>
      </c>
      <c r="D200" s="473">
        <v>1.5303571428571434</v>
      </c>
      <c r="E200" s="474">
        <v>0.25</v>
      </c>
      <c r="F200" s="475">
        <v>0.45</v>
      </c>
      <c r="G200" s="476">
        <f t="shared" si="60"/>
        <v>3.190151892857144</v>
      </c>
      <c r="H200" s="477">
        <f t="shared" si="61"/>
        <v>0.52114499999999997</v>
      </c>
      <c r="I200" s="478">
        <f t="shared" si="62"/>
        <v>0.93806099999999992</v>
      </c>
      <c r="J200" s="474"/>
      <c r="K200" s="535">
        <f t="shared" si="40"/>
        <v>8.2698638817857137</v>
      </c>
      <c r="L200" s="491">
        <f t="shared" si="41"/>
        <v>3.5795588817857151</v>
      </c>
      <c r="M200" s="492">
        <f t="shared" si="42"/>
        <v>11.709420881785714</v>
      </c>
      <c r="N200" s="482">
        <v>0.73595108120251829</v>
      </c>
      <c r="O200" s="482">
        <f t="shared" si="52"/>
        <v>24.996513915931146</v>
      </c>
      <c r="P200" s="529">
        <f t="shared" si="43"/>
        <v>9.0058149629882323</v>
      </c>
      <c r="Q200" s="530">
        <f t="shared" si="44"/>
        <v>4.3155099629882336</v>
      </c>
      <c r="R200" s="531">
        <f t="shared" si="45"/>
        <v>12.445371962988233</v>
      </c>
      <c r="S200" s="482"/>
      <c r="T200" s="482"/>
      <c r="U200" s="482"/>
      <c r="V200" s="539">
        <v>1.1772273494915482</v>
      </c>
      <c r="W200" s="482">
        <f t="shared" si="53"/>
        <v>39.989999999999995</v>
      </c>
      <c r="X200" s="532">
        <f t="shared" si="49"/>
        <v>9.4470912312772626</v>
      </c>
      <c r="Y200" s="530">
        <f t="shared" si="50"/>
        <v>4.7567862312772631</v>
      </c>
      <c r="Z200" s="533">
        <f t="shared" si="51"/>
        <v>12.886648231277263</v>
      </c>
      <c r="AA200" s="487">
        <v>366</v>
      </c>
      <c r="AB200" s="488"/>
      <c r="AC200" s="488"/>
      <c r="AD200" s="488"/>
      <c r="AE200" s="488"/>
      <c r="AF200" s="489"/>
      <c r="AG200" s="488"/>
      <c r="AH200" s="489"/>
      <c r="AI200" s="488"/>
      <c r="AJ200" s="489"/>
      <c r="AK200" s="489"/>
    </row>
    <row r="201" spans="1:37" s="395" customFormat="1" ht="15" customHeight="1">
      <c r="A201" s="470">
        <v>57</v>
      </c>
      <c r="B201" s="471">
        <v>2</v>
      </c>
      <c r="C201" s="472">
        <f t="shared" si="39"/>
        <v>2.7544</v>
      </c>
      <c r="D201" s="473">
        <v>1.256339285714287</v>
      </c>
      <c r="E201" s="474">
        <v>0.25</v>
      </c>
      <c r="F201" s="534">
        <v>0.55000000000000004</v>
      </c>
      <c r="G201" s="476">
        <f t="shared" si="60"/>
        <v>3.4604609285714321</v>
      </c>
      <c r="H201" s="477">
        <f t="shared" si="61"/>
        <v>0.68859999999999999</v>
      </c>
      <c r="I201" s="478">
        <f t="shared" si="62"/>
        <v>1.51492</v>
      </c>
      <c r="J201" s="474"/>
      <c r="K201" s="535">
        <f t="shared" si="40"/>
        <v>10.376176477857145</v>
      </c>
      <c r="L201" s="491">
        <f t="shared" si="41"/>
        <v>4.1787764778571459</v>
      </c>
      <c r="M201" s="492">
        <f t="shared" si="42"/>
        <v>15.196376477857147</v>
      </c>
      <c r="N201" s="482">
        <v>0.73595108120251829</v>
      </c>
      <c r="O201" s="482">
        <f t="shared" si="52"/>
        <v>24.996513915931146</v>
      </c>
      <c r="P201" s="529">
        <f t="shared" si="43"/>
        <v>11.112127559059664</v>
      </c>
      <c r="Q201" s="530">
        <f t="shared" si="44"/>
        <v>4.9147275590596644</v>
      </c>
      <c r="R201" s="531">
        <f t="shared" si="45"/>
        <v>15.932327559059665</v>
      </c>
      <c r="S201" s="482"/>
      <c r="T201" s="482"/>
      <c r="U201" s="482"/>
      <c r="V201" s="539">
        <v>1.1772273494915482</v>
      </c>
      <c r="W201" s="482">
        <f t="shared" si="53"/>
        <v>39.989999999999995</v>
      </c>
      <c r="X201" s="532">
        <f t="shared" si="49"/>
        <v>11.553403827348694</v>
      </c>
      <c r="Y201" s="530">
        <f t="shared" si="50"/>
        <v>5.3560038273486938</v>
      </c>
      <c r="Z201" s="533">
        <f t="shared" si="51"/>
        <v>16.373603827348695</v>
      </c>
      <c r="AA201" s="487">
        <v>366</v>
      </c>
      <c r="AB201" s="488"/>
      <c r="AC201" s="488"/>
      <c r="AD201" s="488"/>
      <c r="AE201" s="488"/>
      <c r="AF201" s="489"/>
      <c r="AG201" s="488"/>
      <c r="AH201" s="489"/>
      <c r="AI201" s="488"/>
      <c r="AJ201" s="489"/>
      <c r="AK201" s="489"/>
    </row>
    <row r="202" spans="1:37" s="395" customFormat="1" ht="15" customHeight="1">
      <c r="A202" s="470">
        <v>57</v>
      </c>
      <c r="B202" s="471">
        <v>2.5</v>
      </c>
      <c r="C202" s="472">
        <f t="shared" si="39"/>
        <v>3.4117000000000002</v>
      </c>
      <c r="D202" s="473">
        <v>1.4380357142857154</v>
      </c>
      <c r="E202" s="474">
        <v>0.25</v>
      </c>
      <c r="F202" s="534">
        <v>0.55000000000000004</v>
      </c>
      <c r="G202" s="476">
        <f t="shared" si="60"/>
        <v>4.9061464464285756</v>
      </c>
      <c r="H202" s="477">
        <f t="shared" si="61"/>
        <v>0.85292500000000004</v>
      </c>
      <c r="I202" s="478">
        <f t="shared" si="62"/>
        <v>1.8764350000000003</v>
      </c>
      <c r="J202" s="474"/>
      <c r="K202" s="535">
        <f t="shared" si="40"/>
        <v>13.304831905892861</v>
      </c>
      <c r="L202" s="491">
        <f t="shared" si="41"/>
        <v>5.6285069058928601</v>
      </c>
      <c r="M202" s="492">
        <f t="shared" si="42"/>
        <v>19.275306905892862</v>
      </c>
      <c r="N202" s="482">
        <v>0.76538912445061902</v>
      </c>
      <c r="O202" s="482">
        <f t="shared" si="52"/>
        <v>25.996374472568395</v>
      </c>
      <c r="P202" s="529">
        <f t="shared" si="43"/>
        <v>14.070221030343481</v>
      </c>
      <c r="Q202" s="530">
        <f t="shared" si="44"/>
        <v>6.3938960303434786</v>
      </c>
      <c r="R202" s="531">
        <f t="shared" si="45"/>
        <v>20.040696030343479</v>
      </c>
      <c r="S202" s="482"/>
      <c r="T202" s="482"/>
      <c r="U202" s="482"/>
      <c r="V202" s="539">
        <v>1.1772273494915482</v>
      </c>
      <c r="W202" s="482">
        <f t="shared" si="53"/>
        <v>39.989999999999995</v>
      </c>
      <c r="X202" s="532">
        <f t="shared" si="49"/>
        <v>14.48205925538441</v>
      </c>
      <c r="Y202" s="530">
        <f t="shared" si="50"/>
        <v>6.805734255384408</v>
      </c>
      <c r="Z202" s="533">
        <f t="shared" si="51"/>
        <v>20.45253425538441</v>
      </c>
      <c r="AA202" s="487">
        <v>366</v>
      </c>
      <c r="AB202" s="488"/>
      <c r="AC202" s="488"/>
      <c r="AD202" s="488"/>
      <c r="AE202" s="488"/>
      <c r="AF202" s="489"/>
      <c r="AG202" s="488"/>
      <c r="AH202" s="489"/>
      <c r="AI202" s="488"/>
      <c r="AJ202" s="489"/>
      <c r="AK202" s="489"/>
    </row>
    <row r="203" spans="1:37" s="395" customFormat="1" ht="15" customHeight="1">
      <c r="A203" s="510">
        <v>57</v>
      </c>
      <c r="B203" s="511">
        <v>3</v>
      </c>
      <c r="C203" s="512">
        <f t="shared" si="39"/>
        <v>4.0564799999999996</v>
      </c>
      <c r="D203" s="473">
        <v>1.26125</v>
      </c>
      <c r="E203" s="474">
        <v>0.25</v>
      </c>
      <c r="F203" s="475">
        <v>0.45</v>
      </c>
      <c r="G203" s="476">
        <f t="shared" si="60"/>
        <v>5.1162353999999999</v>
      </c>
      <c r="H203" s="477">
        <f t="shared" si="61"/>
        <v>1.0141199999999999</v>
      </c>
      <c r="I203" s="478">
        <f t="shared" si="62"/>
        <v>1.8254159999999999</v>
      </c>
      <c r="J203" s="474"/>
      <c r="K203" s="536">
        <f t="shared" si="40"/>
        <v>15.295819842</v>
      </c>
      <c r="L203" s="491">
        <f t="shared" si="41"/>
        <v>6.168739841999999</v>
      </c>
      <c r="M203" s="492">
        <f t="shared" si="42"/>
        <v>21.989011841999996</v>
      </c>
      <c r="N203" s="482">
        <v>0.82426521094682048</v>
      </c>
      <c r="O203" s="482">
        <f t="shared" si="52"/>
        <v>27.996095585842887</v>
      </c>
      <c r="P203" s="516">
        <f t="shared" si="43"/>
        <v>16.12008505294682</v>
      </c>
      <c r="Q203" s="517">
        <f t="shared" si="44"/>
        <v>6.9930050529468195</v>
      </c>
      <c r="R203" s="518">
        <f t="shared" si="45"/>
        <v>22.813277052946816</v>
      </c>
      <c r="S203" s="537"/>
      <c r="T203" s="537"/>
      <c r="U203" s="537"/>
      <c r="V203" s="539">
        <v>1.1772273494915482</v>
      </c>
      <c r="W203" s="482">
        <f t="shared" si="53"/>
        <v>39.989999999999995</v>
      </c>
      <c r="X203" s="519">
        <f t="shared" si="49"/>
        <v>16.473047191491549</v>
      </c>
      <c r="Y203" s="517">
        <f t="shared" si="50"/>
        <v>7.345967191491547</v>
      </c>
      <c r="Z203" s="520">
        <f t="shared" si="51"/>
        <v>23.166239191491545</v>
      </c>
      <c r="AA203" s="521">
        <v>366</v>
      </c>
      <c r="AB203" s="488"/>
      <c r="AC203" s="488"/>
      <c r="AD203" s="488"/>
      <c r="AE203" s="488"/>
      <c r="AF203" s="489"/>
      <c r="AG203" s="488"/>
      <c r="AH203" s="489"/>
      <c r="AI203" s="488"/>
      <c r="AJ203" s="489"/>
      <c r="AK203" s="489"/>
    </row>
    <row r="204" spans="1:37" s="395" customFormat="1" ht="15" customHeight="1">
      <c r="A204" s="470">
        <v>60.3</v>
      </c>
      <c r="B204" s="471">
        <v>1.2</v>
      </c>
      <c r="C204" s="472">
        <f t="shared" si="39"/>
        <v>1.7758367999999998</v>
      </c>
      <c r="D204" s="473">
        <v>1.7788690476190487</v>
      </c>
      <c r="E204" s="474">
        <v>0.25</v>
      </c>
      <c r="F204" s="475">
        <v>0.45</v>
      </c>
      <c r="G204" s="476">
        <f t="shared" si="60"/>
        <v>3.1589811171428588</v>
      </c>
      <c r="H204" s="477">
        <f t="shared" si="61"/>
        <v>0.44395919999999994</v>
      </c>
      <c r="I204" s="478">
        <f t="shared" si="62"/>
        <v>0.79912655999999993</v>
      </c>
      <c r="J204" s="474"/>
      <c r="K204" s="535">
        <f t="shared" si="40"/>
        <v>7.3671910955142863</v>
      </c>
      <c r="L204" s="502">
        <f t="shared" si="41"/>
        <v>3.3715582955142867</v>
      </c>
      <c r="M204" s="503">
        <f t="shared" si="42"/>
        <v>10.297321815514286</v>
      </c>
      <c r="N204" s="482">
        <v>0.77855877537740092</v>
      </c>
      <c r="O204" s="482">
        <f t="shared" si="52"/>
        <v>24.99651391593115</v>
      </c>
      <c r="P204" s="529">
        <f t="shared" si="43"/>
        <v>8.145749870891688</v>
      </c>
      <c r="Q204" s="530">
        <f t="shared" si="44"/>
        <v>4.1501170708916879</v>
      </c>
      <c r="R204" s="531">
        <f t="shared" si="45"/>
        <v>11.075880590891687</v>
      </c>
      <c r="S204" s="482"/>
      <c r="T204" s="482"/>
      <c r="U204" s="482"/>
      <c r="V204" s="539">
        <v>1.2453826170936906</v>
      </c>
      <c r="W204" s="482">
        <f t="shared" si="53"/>
        <v>39.990000000000009</v>
      </c>
      <c r="X204" s="532">
        <f t="shared" si="49"/>
        <v>8.6125737126079773</v>
      </c>
      <c r="Y204" s="530">
        <f t="shared" si="50"/>
        <v>4.6169409126079772</v>
      </c>
      <c r="Z204" s="533">
        <f t="shared" si="51"/>
        <v>11.542704432607977</v>
      </c>
      <c r="AA204" s="509">
        <v>222</v>
      </c>
      <c r="AB204" s="488"/>
      <c r="AC204" s="488"/>
      <c r="AD204" s="488"/>
      <c r="AE204" s="488"/>
      <c r="AF204" s="489"/>
      <c r="AG204" s="488"/>
      <c r="AH204" s="489"/>
      <c r="AI204" s="488"/>
      <c r="AJ204" s="489"/>
      <c r="AK204" s="489"/>
    </row>
    <row r="205" spans="1:37" s="395" customFormat="1" ht="15" customHeight="1">
      <c r="A205" s="470">
        <v>60.3</v>
      </c>
      <c r="B205" s="471">
        <v>1.5</v>
      </c>
      <c r="C205" s="472">
        <f t="shared" si="39"/>
        <v>2.2085279999999998</v>
      </c>
      <c r="D205" s="473">
        <v>1.4252976190476205</v>
      </c>
      <c r="E205" s="474">
        <v>0.25</v>
      </c>
      <c r="F205" s="475">
        <v>0.45</v>
      </c>
      <c r="G205" s="476">
        <f t="shared" si="60"/>
        <v>3.1478097000000029</v>
      </c>
      <c r="H205" s="477">
        <f t="shared" si="61"/>
        <v>0.55213199999999996</v>
      </c>
      <c r="I205" s="478">
        <f t="shared" si="62"/>
        <v>0.99383759999999999</v>
      </c>
      <c r="J205" s="474"/>
      <c r="K205" s="535">
        <f t="shared" si="40"/>
        <v>8.5922058810000017</v>
      </c>
      <c r="L205" s="491">
        <f t="shared" si="41"/>
        <v>3.6230178810000018</v>
      </c>
      <c r="M205" s="492">
        <f t="shared" si="42"/>
        <v>12.236277081000001</v>
      </c>
      <c r="N205" s="482">
        <v>0.77855877537740092</v>
      </c>
      <c r="O205" s="482">
        <f t="shared" si="52"/>
        <v>24.99651391593115</v>
      </c>
      <c r="P205" s="529">
        <f t="shared" si="43"/>
        <v>9.3707646563774034</v>
      </c>
      <c r="Q205" s="530">
        <f t="shared" si="44"/>
        <v>4.4015766563774026</v>
      </c>
      <c r="R205" s="531">
        <f t="shared" si="45"/>
        <v>13.014835856377402</v>
      </c>
      <c r="S205" s="482"/>
      <c r="T205" s="482"/>
      <c r="U205" s="482"/>
      <c r="V205" s="539">
        <v>1.2453826170936906</v>
      </c>
      <c r="W205" s="482">
        <f t="shared" si="53"/>
        <v>39.990000000000009</v>
      </c>
      <c r="X205" s="532">
        <f t="shared" si="49"/>
        <v>9.8375884980936927</v>
      </c>
      <c r="Y205" s="530">
        <f t="shared" si="50"/>
        <v>4.8684004980936919</v>
      </c>
      <c r="Z205" s="533">
        <f t="shared" si="51"/>
        <v>13.481659698093692</v>
      </c>
      <c r="AA205" s="487">
        <v>222</v>
      </c>
      <c r="AB205" s="488"/>
      <c r="AC205" s="488"/>
      <c r="AD205" s="488"/>
      <c r="AE205" s="488"/>
      <c r="AF205" s="489"/>
      <c r="AG205" s="488"/>
      <c r="AH205" s="489"/>
      <c r="AI205" s="488"/>
      <c r="AJ205" s="489"/>
      <c r="AK205" s="489"/>
    </row>
    <row r="206" spans="1:37" s="395" customFormat="1" ht="15" customHeight="1">
      <c r="A206" s="470">
        <v>60.3</v>
      </c>
      <c r="B206" s="471">
        <v>1.6</v>
      </c>
      <c r="C206" s="472">
        <f t="shared" si="39"/>
        <v>2.3517568</v>
      </c>
      <c r="D206" s="473">
        <v>1.4252976190476205</v>
      </c>
      <c r="E206" s="474">
        <v>0.25</v>
      </c>
      <c r="F206" s="475">
        <v>0.45</v>
      </c>
      <c r="G206" s="476">
        <f t="shared" si="60"/>
        <v>3.3519533676190512</v>
      </c>
      <c r="H206" s="477">
        <f t="shared" si="61"/>
        <v>0.5879392</v>
      </c>
      <c r="I206" s="478">
        <f t="shared" si="62"/>
        <v>1.0582905600000001</v>
      </c>
      <c r="J206" s="474"/>
      <c r="K206" s="535">
        <f t="shared" si="40"/>
        <v>9.149432838361907</v>
      </c>
      <c r="L206" s="491">
        <f t="shared" si="41"/>
        <v>3.8579800383619074</v>
      </c>
      <c r="M206" s="492">
        <f t="shared" si="42"/>
        <v>13.029831558361908</v>
      </c>
      <c r="N206" s="482">
        <v>0.77855877537740092</v>
      </c>
      <c r="O206" s="482">
        <f t="shared" si="52"/>
        <v>24.99651391593115</v>
      </c>
      <c r="P206" s="529">
        <f t="shared" si="43"/>
        <v>9.9279916137393087</v>
      </c>
      <c r="Q206" s="530">
        <f t="shared" si="44"/>
        <v>4.6365388137393087</v>
      </c>
      <c r="R206" s="531">
        <f t="shared" si="45"/>
        <v>13.808390333739309</v>
      </c>
      <c r="S206" s="482"/>
      <c r="T206" s="482"/>
      <c r="U206" s="482"/>
      <c r="V206" s="539">
        <v>1.2453826170936906</v>
      </c>
      <c r="W206" s="482">
        <f t="shared" si="53"/>
        <v>39.990000000000009</v>
      </c>
      <c r="X206" s="532">
        <f t="shared" si="49"/>
        <v>10.394815455455598</v>
      </c>
      <c r="Y206" s="530">
        <f t="shared" si="50"/>
        <v>5.103362655455598</v>
      </c>
      <c r="Z206" s="533">
        <f t="shared" si="51"/>
        <v>14.275214175455599</v>
      </c>
      <c r="AA206" s="487">
        <v>222</v>
      </c>
      <c r="AB206" s="488"/>
      <c r="AC206" s="488"/>
      <c r="AD206" s="488"/>
      <c r="AE206" s="488"/>
      <c r="AF206" s="489"/>
      <c r="AG206" s="488"/>
      <c r="AH206" s="489"/>
      <c r="AI206" s="488"/>
      <c r="AJ206" s="489"/>
      <c r="AK206" s="489"/>
    </row>
    <row r="207" spans="1:37" s="395" customFormat="1" ht="15" customHeight="1">
      <c r="A207" s="470">
        <v>60.3</v>
      </c>
      <c r="B207" s="471">
        <v>2</v>
      </c>
      <c r="C207" s="472">
        <f t="shared" ref="C207:C270" si="63">(A207-B207)*B207*0.02504</f>
        <v>2.919664</v>
      </c>
      <c r="D207" s="473">
        <v>1.1336011904761913</v>
      </c>
      <c r="E207" s="474">
        <v>0.25</v>
      </c>
      <c r="F207" s="534">
        <v>0.55000000000000004</v>
      </c>
      <c r="G207" s="476">
        <f t="shared" si="60"/>
        <v>3.3097345861904786</v>
      </c>
      <c r="H207" s="477">
        <f t="shared" si="61"/>
        <v>0.72991600000000001</v>
      </c>
      <c r="I207" s="478">
        <f t="shared" si="62"/>
        <v>1.6058152000000001</v>
      </c>
      <c r="J207" s="474"/>
      <c r="K207" s="535">
        <f t="shared" ref="K207:K270" si="64">(((G207-G207*$K$2/100)+0.35*C207+($K$5*C207)+($K$6*C207)+($K$7*C207)+($K$8*C207))*$K$9)*$AD$13</f>
        <v>10.737148647919049</v>
      </c>
      <c r="L207" s="491">
        <f t="shared" ref="L207:L270" si="65">(((G207-G207*$K$2/100+H207)+0.35*C207+($L$5*C207)+($K$6*C207)+($K$7*C207)+($K$8*C207))*$K$9)*$AD$13</f>
        <v>4.1679046479190491</v>
      </c>
      <c r="M207" s="492">
        <f t="shared" ref="M207:M223" si="66">(((G207-G207*$K$2/100+I207)+0.35*C207+($M$5*C207)+($K$6*C207)+($K$7*C207)+($K$8*C207))*$K$9)*$AD$13</f>
        <v>15.84656064791905</v>
      </c>
      <c r="N207" s="482">
        <v>0.77855877537740092</v>
      </c>
      <c r="O207" s="482">
        <f t="shared" si="52"/>
        <v>24.99651391593115</v>
      </c>
      <c r="P207" s="529">
        <f t="shared" si="43"/>
        <v>11.515707423296451</v>
      </c>
      <c r="Q207" s="530">
        <f t="shared" si="44"/>
        <v>4.9464634232964499</v>
      </c>
      <c r="R207" s="531">
        <f t="shared" si="45"/>
        <v>16.62511942329645</v>
      </c>
      <c r="S207" s="482"/>
      <c r="T207" s="482"/>
      <c r="U207" s="482"/>
      <c r="V207" s="539">
        <v>1.2453826170936906</v>
      </c>
      <c r="W207" s="482">
        <f t="shared" si="53"/>
        <v>39.990000000000009</v>
      </c>
      <c r="X207" s="532">
        <f t="shared" si="49"/>
        <v>11.98253126501274</v>
      </c>
      <c r="Y207" s="530">
        <f t="shared" si="50"/>
        <v>5.4132872650127393</v>
      </c>
      <c r="Z207" s="533">
        <f t="shared" si="51"/>
        <v>17.091943265012741</v>
      </c>
      <c r="AA207" s="487">
        <v>222</v>
      </c>
      <c r="AB207" s="488"/>
      <c r="AC207" s="488"/>
      <c r="AD207" s="488"/>
      <c r="AE207" s="488"/>
      <c r="AF207" s="489"/>
      <c r="AG207" s="488"/>
      <c r="AH207" s="489"/>
      <c r="AI207" s="488"/>
      <c r="AJ207" s="489"/>
      <c r="AK207" s="489"/>
    </row>
    <row r="208" spans="1:37" s="395" customFormat="1" ht="15" customHeight="1">
      <c r="A208" s="470">
        <v>60.3</v>
      </c>
      <c r="B208" s="471">
        <v>2.5</v>
      </c>
      <c r="C208" s="472">
        <f t="shared" si="63"/>
        <v>3.6182799999999999</v>
      </c>
      <c r="D208" s="473">
        <v>1.1158502636348662</v>
      </c>
      <c r="E208" s="474">
        <v>0.25</v>
      </c>
      <c r="F208" s="534">
        <v>0.55000000000000004</v>
      </c>
      <c r="G208" s="476">
        <f>+G209</f>
        <v>4.0259402919047629</v>
      </c>
      <c r="H208" s="477">
        <f>+H209</f>
        <v>0.93912519999999988</v>
      </c>
      <c r="I208" s="478">
        <f>+I209</f>
        <v>2.0660754400000001</v>
      </c>
      <c r="J208" s="474"/>
      <c r="K208" s="535">
        <f t="shared" si="64"/>
        <v>13.251034413090476</v>
      </c>
      <c r="L208" s="491">
        <f t="shared" si="65"/>
        <v>5.1444596130904765</v>
      </c>
      <c r="M208" s="492">
        <f t="shared" si="66"/>
        <v>19.659045853090475</v>
      </c>
      <c r="N208" s="482">
        <v>0.80970112639249692</v>
      </c>
      <c r="O208" s="482">
        <f t="shared" si="52"/>
        <v>25.996374472568395</v>
      </c>
      <c r="P208" s="529">
        <f t="shared" si="43"/>
        <v>14.060735539482973</v>
      </c>
      <c r="Q208" s="530">
        <f t="shared" si="44"/>
        <v>5.9541607394829734</v>
      </c>
      <c r="R208" s="531">
        <f t="shared" si="45"/>
        <v>20.468746979482972</v>
      </c>
      <c r="S208" s="482"/>
      <c r="T208" s="482"/>
      <c r="U208" s="482"/>
      <c r="V208" s="539">
        <v>1.2453826170936906</v>
      </c>
      <c r="W208" s="482">
        <f t="shared" si="53"/>
        <v>39.990000000000009</v>
      </c>
      <c r="X208" s="532">
        <f t="shared" si="49"/>
        <v>14.496417030184167</v>
      </c>
      <c r="Y208" s="530">
        <f t="shared" si="50"/>
        <v>6.3898422301841666</v>
      </c>
      <c r="Z208" s="533">
        <f t="shared" si="51"/>
        <v>20.904428470184165</v>
      </c>
      <c r="AA208" s="487">
        <v>222</v>
      </c>
      <c r="AB208" s="488"/>
      <c r="AC208" s="488"/>
      <c r="AD208" s="488"/>
      <c r="AE208" s="488"/>
      <c r="AF208" s="489"/>
      <c r="AG208" s="488"/>
      <c r="AH208" s="489"/>
      <c r="AI208" s="488"/>
      <c r="AJ208" s="489"/>
      <c r="AK208" s="489"/>
    </row>
    <row r="209" spans="1:50" s="395" customFormat="1" ht="15" customHeight="1">
      <c r="A209" s="470">
        <v>60.3</v>
      </c>
      <c r="B209" s="471">
        <v>2.6</v>
      </c>
      <c r="C209" s="472">
        <f t="shared" si="63"/>
        <v>3.7565007999999995</v>
      </c>
      <c r="D209" s="473">
        <v>1.0717261904761908</v>
      </c>
      <c r="E209" s="474">
        <v>0.25</v>
      </c>
      <c r="F209" s="534">
        <v>0.55000000000000004</v>
      </c>
      <c r="G209" s="476">
        <f t="shared" ref="G209:G217" si="67">D209*C209</f>
        <v>4.0259402919047629</v>
      </c>
      <c r="H209" s="477">
        <f t="shared" ref="H209:H217" si="68">+E209*C209</f>
        <v>0.93912519999999988</v>
      </c>
      <c r="I209" s="478">
        <f t="shared" ref="I209:I217" si="69">+F209*C209</f>
        <v>2.0660754400000001</v>
      </c>
      <c r="J209" s="474"/>
      <c r="K209" s="535">
        <f t="shared" si="64"/>
        <v>13.644963693090475</v>
      </c>
      <c r="L209" s="491">
        <f t="shared" si="65"/>
        <v>5.192836893090476</v>
      </c>
      <c r="M209" s="492">
        <f t="shared" si="66"/>
        <v>20.218840093090478</v>
      </c>
      <c r="N209" s="482">
        <v>0.80970112639249692</v>
      </c>
      <c r="O209" s="482">
        <f t="shared" si="52"/>
        <v>25.996374472568395</v>
      </c>
      <c r="P209" s="529">
        <f t="shared" si="43"/>
        <v>14.454664819482971</v>
      </c>
      <c r="Q209" s="530">
        <f t="shared" si="44"/>
        <v>6.0025380194829729</v>
      </c>
      <c r="R209" s="531">
        <f t="shared" si="45"/>
        <v>21.028541219482975</v>
      </c>
      <c r="S209" s="482"/>
      <c r="T209" s="482"/>
      <c r="U209" s="482"/>
      <c r="V209" s="539">
        <v>1.2453826170936906</v>
      </c>
      <c r="W209" s="482">
        <f t="shared" si="53"/>
        <v>39.990000000000009</v>
      </c>
      <c r="X209" s="532">
        <f t="shared" si="49"/>
        <v>14.890346310184166</v>
      </c>
      <c r="Y209" s="530">
        <f t="shared" si="50"/>
        <v>6.438219510184167</v>
      </c>
      <c r="Z209" s="533">
        <f t="shared" si="51"/>
        <v>21.464222710184167</v>
      </c>
      <c r="AA209" s="487">
        <v>222</v>
      </c>
      <c r="AB209" s="488"/>
      <c r="AC209" s="488"/>
      <c r="AD209" s="488"/>
      <c r="AE209" s="488"/>
      <c r="AF209" s="489"/>
      <c r="AG209" s="488"/>
      <c r="AH209" s="489"/>
      <c r="AI209" s="488"/>
      <c r="AJ209" s="489"/>
      <c r="AK209" s="489"/>
    </row>
    <row r="210" spans="1:50" s="395" customFormat="1" ht="15" customHeight="1">
      <c r="A210" s="470">
        <v>60.3</v>
      </c>
      <c r="B210" s="471">
        <v>3</v>
      </c>
      <c r="C210" s="472">
        <f t="shared" si="63"/>
        <v>4.3043759999999995</v>
      </c>
      <c r="D210" s="473">
        <v>1.0275297619047632</v>
      </c>
      <c r="E210" s="474">
        <v>0.25</v>
      </c>
      <c r="F210" s="475">
        <v>0.45</v>
      </c>
      <c r="G210" s="476">
        <f t="shared" si="67"/>
        <v>4.4228744464285761</v>
      </c>
      <c r="H210" s="477">
        <f t="shared" si="68"/>
        <v>1.0760939999999999</v>
      </c>
      <c r="I210" s="478">
        <f t="shared" si="69"/>
        <v>1.9369691999999998</v>
      </c>
      <c r="J210" s="474"/>
      <c r="K210" s="535">
        <f t="shared" si="64"/>
        <v>15.496169945892859</v>
      </c>
      <c r="L210" s="491">
        <f t="shared" si="65"/>
        <v>5.8113239458928598</v>
      </c>
      <c r="M210" s="492">
        <f t="shared" si="66"/>
        <v>22.598390345892859</v>
      </c>
      <c r="N210" s="482">
        <v>0.87198582842268901</v>
      </c>
      <c r="O210" s="482">
        <f t="shared" si="52"/>
        <v>27.996095585842887</v>
      </c>
      <c r="P210" s="529">
        <f t="shared" si="43"/>
        <v>16.368155774315547</v>
      </c>
      <c r="Q210" s="530">
        <f t="shared" si="44"/>
        <v>6.683309774315549</v>
      </c>
      <c r="R210" s="531">
        <f t="shared" si="45"/>
        <v>23.470376174315547</v>
      </c>
      <c r="S210" s="482"/>
      <c r="T210" s="482"/>
      <c r="U210" s="482"/>
      <c r="V210" s="539">
        <v>1.2453826170936906</v>
      </c>
      <c r="W210" s="482">
        <f t="shared" si="53"/>
        <v>39.990000000000009</v>
      </c>
      <c r="X210" s="532">
        <f t="shared" si="49"/>
        <v>16.741552562986548</v>
      </c>
      <c r="Y210" s="530">
        <f t="shared" si="50"/>
        <v>7.05670656298655</v>
      </c>
      <c r="Z210" s="533">
        <f t="shared" si="51"/>
        <v>23.843772962986549</v>
      </c>
      <c r="AA210" s="487">
        <v>222</v>
      </c>
      <c r="AB210" s="488"/>
      <c r="AC210" s="488"/>
      <c r="AD210" s="488"/>
      <c r="AE210" s="488"/>
      <c r="AF210" s="489"/>
      <c r="AG210" s="488"/>
      <c r="AH210" s="489"/>
      <c r="AI210" s="488"/>
      <c r="AJ210" s="489"/>
      <c r="AK210" s="489"/>
    </row>
    <row r="211" spans="1:50" s="395" customFormat="1" ht="15" customHeight="1">
      <c r="A211" s="470">
        <v>60.3</v>
      </c>
      <c r="B211" s="471">
        <v>3.2</v>
      </c>
      <c r="C211" s="472">
        <f t="shared" si="63"/>
        <v>4.5753088000000002</v>
      </c>
      <c r="D211" s="473">
        <v>1.2288690476190485</v>
      </c>
      <c r="E211" s="474">
        <v>0.25</v>
      </c>
      <c r="F211" s="475">
        <v>0.45</v>
      </c>
      <c r="G211" s="476">
        <f t="shared" si="67"/>
        <v>5.6224553676190521</v>
      </c>
      <c r="H211" s="477">
        <f t="shared" si="68"/>
        <v>1.1438272</v>
      </c>
      <c r="I211" s="478">
        <f t="shared" si="69"/>
        <v>2.05888896</v>
      </c>
      <c r="J211" s="474"/>
      <c r="K211" s="535">
        <f t="shared" si="64"/>
        <v>17.14402249836191</v>
      </c>
      <c r="L211" s="491">
        <f t="shared" si="65"/>
        <v>6.8495776983619079</v>
      </c>
      <c r="M211" s="492">
        <f t="shared" si="66"/>
        <v>24.693282018361906</v>
      </c>
      <c r="N211" s="482">
        <v>0.87198582842268901</v>
      </c>
      <c r="O211" s="482">
        <f t="shared" si="52"/>
        <v>27.996095585842887</v>
      </c>
      <c r="P211" s="529">
        <f t="shared" ref="P211:P258" si="70">K211+N211*$AD$13</f>
        <v>18.016008326784597</v>
      </c>
      <c r="Q211" s="530">
        <f t="shared" ref="Q211:Q258" si="71">L211+N211*$AD$13</f>
        <v>7.721563526784597</v>
      </c>
      <c r="R211" s="531">
        <f t="shared" ref="R211:R258" si="72">M211+N211*$AD$13</f>
        <v>25.565267846784593</v>
      </c>
      <c r="S211" s="482"/>
      <c r="T211" s="482"/>
      <c r="U211" s="482"/>
      <c r="V211" s="539">
        <v>1.2453826170936906</v>
      </c>
      <c r="W211" s="482">
        <f t="shared" si="53"/>
        <v>39.990000000000009</v>
      </c>
      <c r="X211" s="532">
        <f t="shared" si="49"/>
        <v>18.389405115455599</v>
      </c>
      <c r="Y211" s="530">
        <f t="shared" si="50"/>
        <v>8.094960315455598</v>
      </c>
      <c r="Z211" s="533">
        <f t="shared" si="51"/>
        <v>25.938664635455595</v>
      </c>
      <c r="AA211" s="487">
        <v>222</v>
      </c>
      <c r="AB211" s="488"/>
      <c r="AC211" s="488"/>
      <c r="AD211" s="488"/>
      <c r="AE211" s="488"/>
      <c r="AF211" s="489"/>
      <c r="AG211" s="488"/>
      <c r="AH211" s="489"/>
      <c r="AI211" s="488"/>
      <c r="AJ211" s="489"/>
      <c r="AK211" s="489"/>
    </row>
    <row r="212" spans="1:50" s="395" customFormat="1" ht="15" customHeight="1">
      <c r="A212" s="470">
        <v>60.3</v>
      </c>
      <c r="B212" s="471">
        <v>3.6</v>
      </c>
      <c r="C212" s="472">
        <f t="shared" si="63"/>
        <v>5.1111647999999992</v>
      </c>
      <c r="D212" s="473">
        <v>1.1404761904761915</v>
      </c>
      <c r="E212" s="474">
        <v>0.25</v>
      </c>
      <c r="F212" s="475">
        <v>0.45</v>
      </c>
      <c r="G212" s="476">
        <f t="shared" si="67"/>
        <v>5.8291617600000043</v>
      </c>
      <c r="H212" s="477">
        <f t="shared" si="68"/>
        <v>1.2777911999999998</v>
      </c>
      <c r="I212" s="478">
        <f t="shared" si="69"/>
        <v>2.3000241599999995</v>
      </c>
      <c r="J212" s="474"/>
      <c r="K212" s="535">
        <f t="shared" si="64"/>
        <v>18.822107764800002</v>
      </c>
      <c r="L212" s="491">
        <f t="shared" si="65"/>
        <v>7.3219869648000024</v>
      </c>
      <c r="M212" s="492">
        <f t="shared" si="66"/>
        <v>27.255529684800003</v>
      </c>
      <c r="N212" s="482">
        <v>0.93427053045288111</v>
      </c>
      <c r="O212" s="482">
        <f t="shared" si="52"/>
        <v>29.995816699117377</v>
      </c>
      <c r="P212" s="529">
        <f t="shared" si="70"/>
        <v>19.756378295252883</v>
      </c>
      <c r="Q212" s="530">
        <f t="shared" si="71"/>
        <v>8.2562574952528838</v>
      </c>
      <c r="R212" s="531">
        <f t="shared" si="72"/>
        <v>28.189800215252884</v>
      </c>
      <c r="S212" s="482"/>
      <c r="T212" s="482"/>
      <c r="U212" s="482"/>
      <c r="V212" s="539">
        <v>1.3284081248999364</v>
      </c>
      <c r="W212" s="482">
        <f t="shared" si="53"/>
        <v>42.655999999999999</v>
      </c>
      <c r="X212" s="532">
        <f t="shared" ref="X212:X258" si="73">K212+V212*$AD$13</f>
        <v>20.150515889699939</v>
      </c>
      <c r="Y212" s="530">
        <f t="shared" ref="Y212:Y258" si="74">L212+V212*$AD$13</f>
        <v>8.6503950896999395</v>
      </c>
      <c r="Z212" s="533">
        <f t="shared" ref="Z212:Z258" si="75">M212+V212*$AD$13</f>
        <v>28.58393780969994</v>
      </c>
      <c r="AA212" s="487">
        <v>222</v>
      </c>
      <c r="AB212" s="488"/>
      <c r="AC212" s="488"/>
      <c r="AD212" s="488"/>
      <c r="AE212" s="488"/>
      <c r="AF212" s="489"/>
      <c r="AG212" s="488"/>
      <c r="AH212" s="489"/>
      <c r="AI212" s="488"/>
      <c r="AJ212" s="489"/>
      <c r="AK212" s="489"/>
    </row>
    <row r="213" spans="1:50" s="395" customFormat="1" ht="15" customHeight="1">
      <c r="A213" s="510">
        <v>60.3</v>
      </c>
      <c r="B213" s="511">
        <v>4</v>
      </c>
      <c r="C213" s="512">
        <f t="shared" si="63"/>
        <v>5.6390079999999996</v>
      </c>
      <c r="D213" s="473">
        <v>1.2976190476190494</v>
      </c>
      <c r="E213" s="474">
        <v>0.25</v>
      </c>
      <c r="F213" s="475">
        <v>0.45</v>
      </c>
      <c r="G213" s="476">
        <f t="shared" si="67"/>
        <v>7.3172841904762</v>
      </c>
      <c r="H213" s="477">
        <f t="shared" si="68"/>
        <v>1.4097519999999999</v>
      </c>
      <c r="I213" s="478">
        <f t="shared" si="69"/>
        <v>2.5375535999999999</v>
      </c>
      <c r="J213" s="474"/>
      <c r="K213" s="536">
        <f t="shared" si="64"/>
        <v>21.412790259047625</v>
      </c>
      <c r="L213" s="514">
        <f t="shared" si="65"/>
        <v>8.7250222590476252</v>
      </c>
      <c r="M213" s="515">
        <f t="shared" si="66"/>
        <v>30.717153459047623</v>
      </c>
      <c r="N213" s="482">
        <v>0.99655523248307309</v>
      </c>
      <c r="O213" s="482">
        <f t="shared" si="52"/>
        <v>31.995537812391866</v>
      </c>
      <c r="P213" s="516">
        <f t="shared" si="70"/>
        <v>22.409345491530697</v>
      </c>
      <c r="Q213" s="517">
        <f t="shared" si="71"/>
        <v>9.7215774915306987</v>
      </c>
      <c r="R213" s="518">
        <f t="shared" si="72"/>
        <v>31.713708691530694</v>
      </c>
      <c r="S213" s="537"/>
      <c r="T213" s="537"/>
      <c r="U213" s="537"/>
      <c r="V213" s="539">
        <v>1.4114336327061823</v>
      </c>
      <c r="W213" s="482">
        <f t="shared" si="53"/>
        <v>45.321999999999996</v>
      </c>
      <c r="X213" s="519">
        <f t="shared" si="73"/>
        <v>22.824223891753807</v>
      </c>
      <c r="Y213" s="517">
        <f t="shared" si="74"/>
        <v>10.136455891753808</v>
      </c>
      <c r="Z213" s="520">
        <f t="shared" si="75"/>
        <v>32.128587091753808</v>
      </c>
      <c r="AA213" s="521">
        <v>222</v>
      </c>
      <c r="AB213" s="488"/>
      <c r="AC213" s="488"/>
      <c r="AD213" s="488"/>
      <c r="AE213" s="488"/>
      <c r="AF213" s="489"/>
      <c r="AG213" s="488"/>
      <c r="AH213" s="489"/>
      <c r="AI213" s="488"/>
      <c r="AJ213" s="489"/>
      <c r="AK213" s="489"/>
    </row>
    <row r="214" spans="1:50" s="395" customFormat="1" ht="15" customHeight="1">
      <c r="A214" s="470">
        <v>63.5</v>
      </c>
      <c r="B214" s="471">
        <v>1.2</v>
      </c>
      <c r="C214" s="472">
        <f t="shared" si="63"/>
        <v>1.8719903999999998</v>
      </c>
      <c r="D214" s="473">
        <v>1.7788690476190487</v>
      </c>
      <c r="E214" s="474">
        <v>0.25</v>
      </c>
      <c r="F214" s="475">
        <v>0.45</v>
      </c>
      <c r="G214" s="476">
        <f t="shared" si="67"/>
        <v>3.3300257800000019</v>
      </c>
      <c r="H214" s="477">
        <f t="shared" si="68"/>
        <v>0.46799759999999996</v>
      </c>
      <c r="I214" s="478">
        <f t="shared" si="69"/>
        <v>0.84239567999999998</v>
      </c>
      <c r="J214" s="474"/>
      <c r="K214" s="535">
        <f t="shared" si="64"/>
        <v>7.766091459400001</v>
      </c>
      <c r="L214" s="491">
        <f t="shared" si="65"/>
        <v>3.554113059400001</v>
      </c>
      <c r="M214" s="492">
        <f t="shared" si="66"/>
        <v>10.854875619400001</v>
      </c>
      <c r="N214" s="482">
        <v>0.9838503927654717</v>
      </c>
      <c r="O214" s="482">
        <f t="shared" si="52"/>
        <v>29.995816699117373</v>
      </c>
      <c r="P214" s="529">
        <f t="shared" si="70"/>
        <v>8.7499418521654722</v>
      </c>
      <c r="Q214" s="530">
        <f t="shared" si="71"/>
        <v>4.5379634521654726</v>
      </c>
      <c r="R214" s="531">
        <f t="shared" si="72"/>
        <v>11.838726012165473</v>
      </c>
      <c r="S214" s="482"/>
      <c r="T214" s="482"/>
      <c r="U214" s="482"/>
      <c r="V214" s="539">
        <v>1.6331916519906831</v>
      </c>
      <c r="W214" s="482">
        <f t="shared" si="53"/>
        <v>49.8</v>
      </c>
      <c r="X214" s="532">
        <f t="shared" si="73"/>
        <v>9.3992831113906838</v>
      </c>
      <c r="Y214" s="530">
        <f t="shared" si="74"/>
        <v>5.1873047113906843</v>
      </c>
      <c r="Z214" s="533">
        <f t="shared" si="75"/>
        <v>12.488067271390685</v>
      </c>
      <c r="AA214" s="509">
        <v>222</v>
      </c>
      <c r="AB214" s="488"/>
      <c r="AC214" s="488"/>
      <c r="AD214" s="488"/>
      <c r="AE214" s="488"/>
      <c r="AF214" s="489"/>
      <c r="AG214" s="488"/>
      <c r="AH214" s="489"/>
      <c r="AI214" s="488"/>
      <c r="AJ214" s="489"/>
      <c r="AK214" s="489"/>
    </row>
    <row r="215" spans="1:50" s="395" customFormat="1" ht="15" customHeight="1">
      <c r="A215" s="470">
        <v>63.5</v>
      </c>
      <c r="B215" s="471">
        <v>1.5</v>
      </c>
      <c r="C215" s="472">
        <f t="shared" si="63"/>
        <v>2.3287200000000001</v>
      </c>
      <c r="D215" s="473">
        <v>1.6215178571428583</v>
      </c>
      <c r="E215" s="474">
        <v>0.25</v>
      </c>
      <c r="F215" s="475">
        <v>0.45</v>
      </c>
      <c r="G215" s="476">
        <f t="shared" si="67"/>
        <v>3.7760610642857171</v>
      </c>
      <c r="H215" s="477">
        <f t="shared" si="68"/>
        <v>0.58218000000000003</v>
      </c>
      <c r="I215" s="478">
        <f t="shared" si="69"/>
        <v>1.0479240000000001</v>
      </c>
      <c r="J215" s="474"/>
      <c r="K215" s="535">
        <f t="shared" si="64"/>
        <v>9.3933765769285742</v>
      </c>
      <c r="L215" s="491">
        <f t="shared" si="65"/>
        <v>4.1537565769285729</v>
      </c>
      <c r="M215" s="492">
        <f t="shared" si="66"/>
        <v>13.235764576928574</v>
      </c>
      <c r="N215" s="482">
        <v>0.9838503927654717</v>
      </c>
      <c r="O215" s="482">
        <f t="shared" si="52"/>
        <v>29.995816699117373</v>
      </c>
      <c r="P215" s="529">
        <f t="shared" si="70"/>
        <v>10.377226969694046</v>
      </c>
      <c r="Q215" s="530">
        <f t="shared" si="71"/>
        <v>5.137606969694045</v>
      </c>
      <c r="R215" s="531">
        <f t="shared" si="72"/>
        <v>14.219614969694046</v>
      </c>
      <c r="S215" s="482"/>
      <c r="T215" s="482"/>
      <c r="U215" s="482"/>
      <c r="V215" s="539">
        <v>1.6331916519906831</v>
      </c>
      <c r="W215" s="482">
        <f t="shared" si="53"/>
        <v>49.8</v>
      </c>
      <c r="X215" s="532">
        <f t="shared" si="73"/>
        <v>11.026568228919258</v>
      </c>
      <c r="Y215" s="530">
        <f t="shared" si="74"/>
        <v>5.7869482289192558</v>
      </c>
      <c r="Z215" s="533">
        <f t="shared" si="75"/>
        <v>14.868956228919258</v>
      </c>
      <c r="AA215" s="487">
        <v>222</v>
      </c>
      <c r="AB215" s="488"/>
      <c r="AC215" s="488"/>
      <c r="AD215" s="488"/>
      <c r="AE215" s="488"/>
      <c r="AF215" s="489"/>
      <c r="AG215" s="488"/>
      <c r="AH215" s="489"/>
      <c r="AI215" s="488"/>
      <c r="AJ215" s="489"/>
      <c r="AK215" s="489"/>
    </row>
    <row r="216" spans="1:50" s="395" customFormat="1" ht="15" customHeight="1">
      <c r="A216" s="470">
        <v>63.5</v>
      </c>
      <c r="B216" s="471">
        <v>1.6</v>
      </c>
      <c r="C216" s="472">
        <f t="shared" si="63"/>
        <v>2.4799616000000002</v>
      </c>
      <c r="D216" s="473">
        <v>1.6215178571428588</v>
      </c>
      <c r="E216" s="474">
        <v>0.25</v>
      </c>
      <c r="F216" s="475">
        <v>0.45</v>
      </c>
      <c r="G216" s="476">
        <f t="shared" si="67"/>
        <v>4.0213020194285756</v>
      </c>
      <c r="H216" s="477">
        <f t="shared" si="68"/>
        <v>0.61999040000000005</v>
      </c>
      <c r="I216" s="478">
        <f t="shared" si="69"/>
        <v>1.1159827200000001</v>
      </c>
      <c r="J216" s="474"/>
      <c r="K216" s="535">
        <f t="shared" si="64"/>
        <v>10.00344103418286</v>
      </c>
      <c r="L216" s="491">
        <f t="shared" si="65"/>
        <v>4.4235274341828603</v>
      </c>
      <c r="M216" s="492">
        <f t="shared" si="66"/>
        <v>14.09537767418286</v>
      </c>
      <c r="N216" s="482">
        <v>0.9838503927654717</v>
      </c>
      <c r="O216" s="482">
        <f t="shared" si="52"/>
        <v>29.995816699117373</v>
      </c>
      <c r="P216" s="529">
        <f t="shared" si="70"/>
        <v>10.987291426948332</v>
      </c>
      <c r="Q216" s="530">
        <f t="shared" si="71"/>
        <v>5.4073778269483324</v>
      </c>
      <c r="R216" s="531">
        <f t="shared" si="72"/>
        <v>15.079228066948332</v>
      </c>
      <c r="S216" s="482"/>
      <c r="T216" s="482"/>
      <c r="U216" s="482"/>
      <c r="V216" s="539">
        <v>1.6331916519906831</v>
      </c>
      <c r="W216" s="482">
        <f t="shared" si="53"/>
        <v>49.8</v>
      </c>
      <c r="X216" s="532">
        <f t="shared" si="73"/>
        <v>11.636632686173543</v>
      </c>
      <c r="Y216" s="530">
        <f t="shared" si="74"/>
        <v>6.0567190861735432</v>
      </c>
      <c r="Z216" s="533">
        <f t="shared" si="75"/>
        <v>15.728569326173544</v>
      </c>
      <c r="AA216" s="487">
        <v>222</v>
      </c>
      <c r="AB216" s="488"/>
      <c r="AC216" s="488"/>
      <c r="AD216" s="488"/>
      <c r="AE216" s="488"/>
      <c r="AF216" s="489"/>
      <c r="AG216" s="488"/>
      <c r="AH216" s="489"/>
      <c r="AI216" s="488"/>
      <c r="AJ216" s="489"/>
      <c r="AK216" s="489"/>
    </row>
    <row r="217" spans="1:50" s="395" customFormat="1" ht="15" customHeight="1">
      <c r="A217" s="470">
        <v>63.5</v>
      </c>
      <c r="B217" s="471">
        <v>2</v>
      </c>
      <c r="C217" s="472">
        <f t="shared" si="63"/>
        <v>3.07992</v>
      </c>
      <c r="D217" s="473">
        <v>1.5019047619047634</v>
      </c>
      <c r="E217" s="474">
        <v>0.25</v>
      </c>
      <c r="F217" s="534">
        <v>0.55000000000000004</v>
      </c>
      <c r="G217" s="476">
        <f t="shared" si="67"/>
        <v>4.6257465142857193</v>
      </c>
      <c r="H217" s="477">
        <f t="shared" si="68"/>
        <v>0.76998</v>
      </c>
      <c r="I217" s="478">
        <f t="shared" si="69"/>
        <v>1.6939560000000002</v>
      </c>
      <c r="J217" s="474"/>
      <c r="K217" s="535">
        <f t="shared" si="64"/>
        <v>12.154566955428574</v>
      </c>
      <c r="L217" s="491">
        <f t="shared" si="65"/>
        <v>5.224746955428575</v>
      </c>
      <c r="M217" s="492">
        <f t="shared" si="66"/>
        <v>17.544426955428577</v>
      </c>
      <c r="N217" s="482">
        <v>0.9838503927654717</v>
      </c>
      <c r="O217" s="482">
        <f t="shared" si="52"/>
        <v>29.995816699117373</v>
      </c>
      <c r="P217" s="529">
        <f t="shared" si="70"/>
        <v>13.138417348194046</v>
      </c>
      <c r="Q217" s="530">
        <f t="shared" si="71"/>
        <v>6.2085973481940471</v>
      </c>
      <c r="R217" s="531">
        <f t="shared" si="72"/>
        <v>18.528277348194049</v>
      </c>
      <c r="S217" s="482"/>
      <c r="T217" s="482"/>
      <c r="U217" s="482"/>
      <c r="V217" s="539">
        <v>1.6331916519906831</v>
      </c>
      <c r="W217" s="482">
        <f t="shared" si="53"/>
        <v>49.8</v>
      </c>
      <c r="X217" s="532">
        <f t="shared" si="73"/>
        <v>13.787758607419258</v>
      </c>
      <c r="Y217" s="530">
        <f t="shared" si="74"/>
        <v>6.8579386074192579</v>
      </c>
      <c r="Z217" s="533">
        <f t="shared" si="75"/>
        <v>19.177618607419259</v>
      </c>
      <c r="AA217" s="487">
        <v>222</v>
      </c>
      <c r="AB217" s="488"/>
      <c r="AC217" s="488"/>
      <c r="AD217" s="488"/>
      <c r="AE217" s="488"/>
      <c r="AF217" s="489"/>
      <c r="AG217" s="488"/>
      <c r="AH217" s="489"/>
      <c r="AI217" s="488"/>
      <c r="AJ217" s="489"/>
      <c r="AK217" s="489"/>
    </row>
    <row r="218" spans="1:50" s="395" customFormat="1" ht="15" customHeight="1">
      <c r="A218" s="470">
        <v>63.5</v>
      </c>
      <c r="B218" s="471">
        <v>2.5</v>
      </c>
      <c r="C218" s="472">
        <f t="shared" si="63"/>
        <v>3.8186</v>
      </c>
      <c r="D218" s="473">
        <v>1.5340584699453559</v>
      </c>
      <c r="E218" s="474">
        <v>0.25</v>
      </c>
      <c r="F218" s="534">
        <v>0.55000000000000004</v>
      </c>
      <c r="G218" s="476">
        <f>+G219</f>
        <v>5.8457695400000018</v>
      </c>
      <c r="H218" s="477">
        <f>+H219</f>
        <v>0.99120839999999999</v>
      </c>
      <c r="I218" s="478">
        <f>+I219</f>
        <v>2.18065848</v>
      </c>
      <c r="J218" s="474"/>
      <c r="K218" s="535">
        <f t="shared" si="64"/>
        <v>15.150421764200001</v>
      </c>
      <c r="L218" s="491">
        <f t="shared" si="65"/>
        <v>6.5951301642000004</v>
      </c>
      <c r="M218" s="492">
        <f t="shared" si="66"/>
        <v>21.913400244200002</v>
      </c>
      <c r="N218" s="482">
        <v>1.0232044084760905</v>
      </c>
      <c r="O218" s="482">
        <f t="shared" si="52"/>
        <v>31.195649367082066</v>
      </c>
      <c r="P218" s="529">
        <f t="shared" si="70"/>
        <v>16.173626172676091</v>
      </c>
      <c r="Q218" s="530">
        <f t="shared" si="71"/>
        <v>7.6183345726760905</v>
      </c>
      <c r="R218" s="531">
        <f t="shared" si="72"/>
        <v>22.936604652676092</v>
      </c>
      <c r="S218" s="482"/>
      <c r="T218" s="482"/>
      <c r="U218" s="482"/>
      <c r="V218" s="539">
        <v>1.6331916519906831</v>
      </c>
      <c r="W218" s="482">
        <f t="shared" si="53"/>
        <v>49.8</v>
      </c>
      <c r="X218" s="532">
        <f t="shared" si="73"/>
        <v>16.783613416190683</v>
      </c>
      <c r="Y218" s="530">
        <f t="shared" si="74"/>
        <v>8.2283218161906841</v>
      </c>
      <c r="Z218" s="533">
        <f t="shared" si="75"/>
        <v>23.546591896190684</v>
      </c>
      <c r="AA218" s="487">
        <v>222</v>
      </c>
      <c r="AB218" s="488"/>
      <c r="AC218" s="488"/>
      <c r="AD218" s="488"/>
      <c r="AE218" s="488"/>
      <c r="AF218" s="489"/>
      <c r="AG218" s="488"/>
      <c r="AH218" s="489"/>
      <c r="AI218" s="488"/>
      <c r="AJ218" s="489"/>
      <c r="AK218" s="489"/>
    </row>
    <row r="219" spans="1:50" s="395" customFormat="1" ht="15" customHeight="1">
      <c r="A219" s="470">
        <v>63.5</v>
      </c>
      <c r="B219" s="471">
        <v>2.6</v>
      </c>
      <c r="C219" s="472">
        <f t="shared" si="63"/>
        <v>3.9648336</v>
      </c>
      <c r="D219" s="473">
        <v>1.4744047619047624</v>
      </c>
      <c r="E219" s="474">
        <v>0.25</v>
      </c>
      <c r="F219" s="534">
        <v>0.55000000000000004</v>
      </c>
      <c r="G219" s="476">
        <f t="shared" ref="G219:G232" si="76">D219*C219</f>
        <v>5.8457695400000018</v>
      </c>
      <c r="H219" s="477">
        <f t="shared" ref="H219:H232" si="77">+E219*C219</f>
        <v>0.99120839999999999</v>
      </c>
      <c r="I219" s="478">
        <f t="shared" ref="I219:I232" si="78">+F219*C219</f>
        <v>2.18065848</v>
      </c>
      <c r="J219" s="474"/>
      <c r="K219" s="535">
        <f t="shared" si="64"/>
        <v>15.567187524200001</v>
      </c>
      <c r="L219" s="491">
        <f t="shared" si="65"/>
        <v>6.6463119242000008</v>
      </c>
      <c r="M219" s="492">
        <f t="shared" si="66"/>
        <v>22.505646324200001</v>
      </c>
      <c r="N219" s="482">
        <v>1.0232044084760905</v>
      </c>
      <c r="O219" s="482">
        <f t="shared" si="52"/>
        <v>31.195649367082066</v>
      </c>
      <c r="P219" s="529">
        <f t="shared" si="70"/>
        <v>16.590391932676091</v>
      </c>
      <c r="Q219" s="530">
        <f t="shared" si="71"/>
        <v>7.6695163326760909</v>
      </c>
      <c r="R219" s="531">
        <f t="shared" si="72"/>
        <v>23.528850732676091</v>
      </c>
      <c r="S219" s="482"/>
      <c r="T219" s="482"/>
      <c r="U219" s="482"/>
      <c r="V219" s="539">
        <v>1.6331916519906831</v>
      </c>
      <c r="W219" s="482">
        <f t="shared" si="53"/>
        <v>49.8</v>
      </c>
      <c r="X219" s="532">
        <f t="shared" si="73"/>
        <v>17.200379176190683</v>
      </c>
      <c r="Y219" s="530">
        <f t="shared" si="74"/>
        <v>8.2795035761906846</v>
      </c>
      <c r="Z219" s="533">
        <f t="shared" si="75"/>
        <v>24.138837976190683</v>
      </c>
      <c r="AA219" s="487">
        <v>222</v>
      </c>
      <c r="AB219" s="488"/>
      <c r="AC219" s="488"/>
      <c r="AD219" s="488"/>
      <c r="AE219" s="488"/>
      <c r="AF219" s="489"/>
      <c r="AG219" s="488"/>
      <c r="AH219" s="489"/>
      <c r="AI219" s="488"/>
      <c r="AJ219" s="489"/>
      <c r="AK219" s="489"/>
    </row>
    <row r="220" spans="1:50" s="395" customFormat="1" ht="15" customHeight="1">
      <c r="A220" s="510">
        <v>63.5</v>
      </c>
      <c r="B220" s="511">
        <v>3</v>
      </c>
      <c r="C220" s="512">
        <f t="shared" si="63"/>
        <v>4.5447600000000001</v>
      </c>
      <c r="D220" s="473">
        <v>1.4645833333333345</v>
      </c>
      <c r="E220" s="474">
        <v>0.25</v>
      </c>
      <c r="F220" s="475">
        <v>0.45</v>
      </c>
      <c r="G220" s="476">
        <f t="shared" si="76"/>
        <v>6.6561797500000051</v>
      </c>
      <c r="H220" s="477">
        <f t="shared" si="77"/>
        <v>1.13619</v>
      </c>
      <c r="I220" s="478">
        <f t="shared" si="78"/>
        <v>2.0451420000000002</v>
      </c>
      <c r="J220" s="474"/>
      <c r="K220" s="536">
        <f t="shared" si="64"/>
        <v>17.811577217500002</v>
      </c>
      <c r="L220" s="491">
        <f t="shared" si="65"/>
        <v>7.5858672175000033</v>
      </c>
      <c r="M220" s="492">
        <f t="shared" si="66"/>
        <v>25.310431217500003</v>
      </c>
      <c r="N220" s="482">
        <v>1.1019124398973283</v>
      </c>
      <c r="O220" s="482">
        <f t="shared" ref="O220:O283" si="79">N220*1936/A220</f>
        <v>33.595314703011461</v>
      </c>
      <c r="P220" s="516">
        <f t="shared" si="70"/>
        <v>18.913489657397331</v>
      </c>
      <c r="Q220" s="517">
        <f t="shared" si="71"/>
        <v>8.687779657397332</v>
      </c>
      <c r="R220" s="518">
        <f t="shared" si="72"/>
        <v>26.412343657397333</v>
      </c>
      <c r="S220" s="537"/>
      <c r="T220" s="537"/>
      <c r="U220" s="537"/>
      <c r="V220" s="539">
        <v>1.6331916519906831</v>
      </c>
      <c r="W220" s="482">
        <f t="shared" ref="W220:W283" si="80">V220*1936.27/A220</f>
        <v>49.8</v>
      </c>
      <c r="X220" s="519">
        <f t="shared" si="73"/>
        <v>19.444768869490684</v>
      </c>
      <c r="Y220" s="517">
        <f t="shared" si="74"/>
        <v>9.2190588694906861</v>
      </c>
      <c r="Z220" s="520">
        <f t="shared" si="75"/>
        <v>26.943622869490685</v>
      </c>
      <c r="AA220" s="521">
        <v>222</v>
      </c>
      <c r="AB220" s="488"/>
      <c r="AC220" s="488"/>
      <c r="AD220" s="488"/>
      <c r="AE220" s="488"/>
      <c r="AF220" s="489"/>
      <c r="AG220" s="488"/>
      <c r="AH220" s="489"/>
      <c r="AI220" s="488"/>
      <c r="AJ220" s="489"/>
      <c r="AK220" s="489"/>
    </row>
    <row r="221" spans="1:50" s="395" customFormat="1" ht="15" customHeight="1">
      <c r="A221" s="470">
        <v>70</v>
      </c>
      <c r="B221" s="471">
        <v>1.2</v>
      </c>
      <c r="C221" s="472">
        <f t="shared" si="63"/>
        <v>2.0673023999999995</v>
      </c>
      <c r="D221" s="473">
        <v>1.7788690476190487</v>
      </c>
      <c r="E221" s="474">
        <v>0.25</v>
      </c>
      <c r="F221" s="475">
        <v>0.45</v>
      </c>
      <c r="G221" s="476">
        <f t="shared" si="76"/>
        <v>3.677460251428573</v>
      </c>
      <c r="H221" s="477">
        <f t="shared" si="77"/>
        <v>0.51682559999999989</v>
      </c>
      <c r="I221" s="478">
        <f t="shared" si="78"/>
        <v>0.93028607999999979</v>
      </c>
      <c r="J221" s="474"/>
      <c r="K221" s="535">
        <f t="shared" si="64"/>
        <v>8.5763578235428568</v>
      </c>
      <c r="L221" s="502">
        <f t="shared" si="65"/>
        <v>3.924927423542858</v>
      </c>
      <c r="M221" s="503">
        <f t="shared" si="66"/>
        <v>11.987406783542855</v>
      </c>
      <c r="N221" s="482">
        <v>1.0845594880879215</v>
      </c>
      <c r="O221" s="482">
        <f t="shared" si="79"/>
        <v>29.99581669911737</v>
      </c>
      <c r="P221" s="529">
        <f t="shared" si="70"/>
        <v>9.6609173116307776</v>
      </c>
      <c r="Q221" s="530">
        <f t="shared" si="71"/>
        <v>5.0094869116307796</v>
      </c>
      <c r="R221" s="531">
        <f t="shared" si="72"/>
        <v>13.071966271630776</v>
      </c>
      <c r="S221" s="482"/>
      <c r="T221" s="482"/>
      <c r="U221" s="482"/>
      <c r="V221" s="539">
        <v>1.80036875022595</v>
      </c>
      <c r="W221" s="482">
        <f t="shared" si="80"/>
        <v>49.8</v>
      </c>
      <c r="X221" s="532">
        <f t="shared" si="73"/>
        <v>10.376726573768806</v>
      </c>
      <c r="Y221" s="530">
        <f t="shared" si="74"/>
        <v>5.7252961737688075</v>
      </c>
      <c r="Z221" s="533">
        <f t="shared" si="75"/>
        <v>13.787775533768805</v>
      </c>
      <c r="AA221" s="509">
        <v>222</v>
      </c>
      <c r="AB221" s="488"/>
      <c r="AC221" s="488"/>
      <c r="AD221" s="488"/>
      <c r="AE221" s="488"/>
      <c r="AF221" s="489"/>
      <c r="AG221" s="488"/>
      <c r="AH221" s="489"/>
      <c r="AI221" s="488"/>
      <c r="AJ221" s="489"/>
      <c r="AK221" s="489"/>
    </row>
    <row r="222" spans="1:50" s="395" customFormat="1" ht="15" customHeight="1">
      <c r="A222" s="553">
        <v>70</v>
      </c>
      <c r="B222" s="554">
        <v>1.5</v>
      </c>
      <c r="C222" s="555">
        <f t="shared" si="63"/>
        <v>2.5728599999999999</v>
      </c>
      <c r="D222" s="556">
        <v>1.460654761904763</v>
      </c>
      <c r="E222" s="557">
        <v>0.25</v>
      </c>
      <c r="F222" s="558">
        <v>0.45</v>
      </c>
      <c r="G222" s="559">
        <f t="shared" si="76"/>
        <v>3.7580602107142882</v>
      </c>
      <c r="H222" s="560">
        <f t="shared" si="77"/>
        <v>0.64321499999999998</v>
      </c>
      <c r="I222" s="561">
        <f t="shared" si="78"/>
        <v>1.1577869999999999</v>
      </c>
      <c r="J222" s="557"/>
      <c r="K222" s="562">
        <f t="shared" si="64"/>
        <v>10.076034953821431</v>
      </c>
      <c r="L222" s="563">
        <f t="shared" si="65"/>
        <v>4.2870999538214303</v>
      </c>
      <c r="M222" s="564">
        <f t="shared" si="66"/>
        <v>14.321253953821429</v>
      </c>
      <c r="N222" s="565">
        <v>1.0845594880879215</v>
      </c>
      <c r="O222" s="565">
        <f t="shared" si="79"/>
        <v>29.99581669911737</v>
      </c>
      <c r="P222" s="566">
        <f t="shared" si="70"/>
        <v>11.160594441909351</v>
      </c>
      <c r="Q222" s="567">
        <f t="shared" si="71"/>
        <v>5.371659441909352</v>
      </c>
      <c r="R222" s="568">
        <f t="shared" si="72"/>
        <v>15.40581344190935</v>
      </c>
      <c r="S222" s="565"/>
      <c r="T222" s="565"/>
      <c r="U222" s="565"/>
      <c r="V222" s="569">
        <v>1.80036875022595</v>
      </c>
      <c r="W222" s="565">
        <f t="shared" si="80"/>
        <v>49.8</v>
      </c>
      <c r="X222" s="570">
        <f t="shared" si="73"/>
        <v>11.87640370404738</v>
      </c>
      <c r="Y222" s="567">
        <f t="shared" si="74"/>
        <v>6.0874687040473798</v>
      </c>
      <c r="Z222" s="571">
        <f t="shared" si="75"/>
        <v>16.121622704047379</v>
      </c>
      <c r="AA222" s="487">
        <v>222</v>
      </c>
      <c r="AB222" s="488"/>
      <c r="AC222" s="488"/>
      <c r="AD222" s="488"/>
      <c r="AE222" s="488"/>
      <c r="AF222" s="489"/>
      <c r="AG222" s="488"/>
      <c r="AH222" s="489"/>
      <c r="AI222" s="488"/>
      <c r="AJ222" s="489"/>
      <c r="AK222" s="489"/>
    </row>
    <row r="223" spans="1:50" s="590" customFormat="1" ht="15" customHeight="1">
      <c r="A223" s="572">
        <v>70</v>
      </c>
      <c r="B223" s="573">
        <v>2</v>
      </c>
      <c r="C223" s="574">
        <f t="shared" si="63"/>
        <v>3.40544</v>
      </c>
      <c r="D223" s="575">
        <v>1.5419642857142877</v>
      </c>
      <c r="E223" s="576">
        <v>0.25</v>
      </c>
      <c r="F223" s="577">
        <v>0.45</v>
      </c>
      <c r="G223" s="578">
        <f t="shared" si="76"/>
        <v>5.251066857142864</v>
      </c>
      <c r="H223" s="579">
        <f t="shared" si="77"/>
        <v>0.85136000000000001</v>
      </c>
      <c r="I223" s="580">
        <f t="shared" si="78"/>
        <v>1.532448</v>
      </c>
      <c r="J223" s="576"/>
      <c r="K223" s="581">
        <f t="shared" si="64"/>
        <v>13.538782805714291</v>
      </c>
      <c r="L223" s="582">
        <f t="shared" si="65"/>
        <v>5.8765428057142906</v>
      </c>
      <c r="M223" s="583">
        <f t="shared" si="66"/>
        <v>19.157758805714291</v>
      </c>
      <c r="N223" s="584">
        <v>1.0845594880879215</v>
      </c>
      <c r="O223" s="584">
        <f t="shared" si="79"/>
        <v>29.99581669911737</v>
      </c>
      <c r="P223" s="585">
        <f t="shared" si="70"/>
        <v>14.623342293802212</v>
      </c>
      <c r="Q223" s="586">
        <f t="shared" si="71"/>
        <v>6.9611022938022122</v>
      </c>
      <c r="R223" s="587">
        <f t="shared" si="72"/>
        <v>20.242318293802214</v>
      </c>
      <c r="S223" s="584"/>
      <c r="T223" s="584"/>
      <c r="U223" s="584"/>
      <c r="V223" s="588">
        <v>1.80036875022595</v>
      </c>
      <c r="W223" s="584">
        <f t="shared" si="80"/>
        <v>49.8</v>
      </c>
      <c r="X223" s="585">
        <f t="shared" si="73"/>
        <v>15.339151555940241</v>
      </c>
      <c r="Y223" s="586">
        <f t="shared" si="74"/>
        <v>7.6769115559402401</v>
      </c>
      <c r="Z223" s="587">
        <f t="shared" si="75"/>
        <v>20.958127555940241</v>
      </c>
      <c r="AA223" s="589">
        <v>222</v>
      </c>
      <c r="AB223" s="488"/>
      <c r="AC223" s="488"/>
      <c r="AD223" s="488"/>
      <c r="AE223" s="488"/>
      <c r="AF223" s="489"/>
      <c r="AG223" s="488"/>
      <c r="AH223" s="489"/>
      <c r="AI223" s="488"/>
      <c r="AJ223" s="489"/>
      <c r="AK223" s="489"/>
      <c r="AL223" s="395"/>
      <c r="AM223" s="395"/>
      <c r="AN223" s="395"/>
      <c r="AO223" s="395"/>
      <c r="AP223" s="395"/>
      <c r="AQ223" s="395"/>
      <c r="AR223" s="395"/>
      <c r="AS223" s="395"/>
      <c r="AT223" s="395"/>
      <c r="AU223" s="395"/>
      <c r="AV223" s="395"/>
      <c r="AW223" s="395"/>
      <c r="AX223" s="395"/>
    </row>
    <row r="224" spans="1:50" s="395" customFormat="1" ht="15" customHeight="1">
      <c r="A224" s="553">
        <v>70</v>
      </c>
      <c r="B224" s="554">
        <v>2</v>
      </c>
      <c r="C224" s="555">
        <f t="shared" si="63"/>
        <v>3.40544</v>
      </c>
      <c r="D224" s="556">
        <v>1.2944642857142856</v>
      </c>
      <c r="E224" s="557">
        <v>0.25</v>
      </c>
      <c r="F224" s="558">
        <v>0.55000000000000004</v>
      </c>
      <c r="G224" s="559">
        <f t="shared" si="76"/>
        <v>4.4082204571428569</v>
      </c>
      <c r="H224" s="560">
        <f t="shared" si="77"/>
        <v>0.85136000000000001</v>
      </c>
      <c r="I224" s="561">
        <f t="shared" si="78"/>
        <v>1.8729920000000002</v>
      </c>
      <c r="J224" s="557"/>
      <c r="K224" s="591">
        <f t="shared" si="64"/>
        <v>12.923504933714286</v>
      </c>
      <c r="L224" s="592">
        <f t="shared" si="65"/>
        <v>5.2612649337142852</v>
      </c>
      <c r="M224" s="593">
        <f>+M223</f>
        <v>19.157758805714291</v>
      </c>
      <c r="N224" s="565">
        <v>1.0845594880879215</v>
      </c>
      <c r="O224" s="565">
        <f t="shared" si="79"/>
        <v>29.99581669911737</v>
      </c>
      <c r="P224" s="566">
        <f t="shared" si="70"/>
        <v>14.008064421802207</v>
      </c>
      <c r="Q224" s="567">
        <f t="shared" si="71"/>
        <v>6.3458244218022068</v>
      </c>
      <c r="R224" s="568">
        <f t="shared" si="72"/>
        <v>20.242318293802214</v>
      </c>
      <c r="S224" s="565"/>
      <c r="T224" s="565"/>
      <c r="U224" s="565"/>
      <c r="V224" s="569">
        <v>1.80036875022595</v>
      </c>
      <c r="W224" s="565">
        <f t="shared" si="80"/>
        <v>49.8</v>
      </c>
      <c r="X224" s="566">
        <f t="shared" si="73"/>
        <v>14.723873683940235</v>
      </c>
      <c r="Y224" s="567">
        <f t="shared" si="74"/>
        <v>7.0616336839402347</v>
      </c>
      <c r="Z224" s="568">
        <f t="shared" si="75"/>
        <v>20.958127555940241</v>
      </c>
      <c r="AA224" s="487">
        <v>222</v>
      </c>
      <c r="AB224" s="488"/>
      <c r="AC224" s="488"/>
      <c r="AD224" s="488"/>
      <c r="AE224" s="488"/>
      <c r="AF224" s="489"/>
      <c r="AG224" s="488"/>
      <c r="AH224" s="489"/>
      <c r="AI224" s="488"/>
      <c r="AJ224" s="489"/>
      <c r="AK224" s="489"/>
    </row>
    <row r="225" spans="1:37" s="395" customFormat="1" ht="15" customHeight="1">
      <c r="A225" s="553">
        <v>70</v>
      </c>
      <c r="B225" s="554">
        <v>2.5</v>
      </c>
      <c r="C225" s="555">
        <f t="shared" si="63"/>
        <v>4.2255000000000003</v>
      </c>
      <c r="D225" s="556">
        <v>1.3103869047619057</v>
      </c>
      <c r="E225" s="557">
        <v>0.25</v>
      </c>
      <c r="F225" s="558">
        <v>0.55000000000000004</v>
      </c>
      <c r="G225" s="559">
        <f t="shared" si="76"/>
        <v>5.5370398660714324</v>
      </c>
      <c r="H225" s="560">
        <f t="shared" si="77"/>
        <v>1.0563750000000001</v>
      </c>
      <c r="I225" s="561">
        <f t="shared" si="78"/>
        <v>2.3240250000000002</v>
      </c>
      <c r="J225" s="557"/>
      <c r="K225" s="562">
        <f t="shared" si="64"/>
        <v>16.084714102232148</v>
      </c>
      <c r="L225" s="592">
        <f t="shared" si="65"/>
        <v>6.5773391022321457</v>
      </c>
      <c r="M225" s="593">
        <f t="shared" ref="M225:M231" si="81">(((G225-G225*$K$2/100+I225)+0.35*C225+($M$5*C225)+($K$6*C225)+($K$7*C225)+($K$8*C225))*$K$9)*$AD$13</f>
        <v>23.479339102232146</v>
      </c>
      <c r="N225" s="565">
        <v>1.1279418676114386</v>
      </c>
      <c r="O225" s="565">
        <f t="shared" si="79"/>
        <v>31.195649367082069</v>
      </c>
      <c r="P225" s="566">
        <f t="shared" si="70"/>
        <v>17.212655969843588</v>
      </c>
      <c r="Q225" s="567">
        <f t="shared" si="71"/>
        <v>7.7052809698435842</v>
      </c>
      <c r="R225" s="568">
        <f t="shared" si="72"/>
        <v>24.607280969843586</v>
      </c>
      <c r="S225" s="565"/>
      <c r="T225" s="565"/>
      <c r="U225" s="565"/>
      <c r="V225" s="569">
        <v>1.80036875022595</v>
      </c>
      <c r="W225" s="565">
        <f t="shared" si="80"/>
        <v>49.8</v>
      </c>
      <c r="X225" s="570">
        <f t="shared" si="73"/>
        <v>17.885082852458098</v>
      </c>
      <c r="Y225" s="567">
        <f t="shared" si="74"/>
        <v>8.3777078524580961</v>
      </c>
      <c r="Z225" s="571">
        <f t="shared" si="75"/>
        <v>25.279707852458095</v>
      </c>
      <c r="AA225" s="487">
        <v>222</v>
      </c>
      <c r="AB225" s="488"/>
      <c r="AC225" s="488"/>
      <c r="AD225" s="488"/>
      <c r="AE225" s="488"/>
      <c r="AF225" s="489"/>
      <c r="AG225" s="488"/>
      <c r="AH225" s="489"/>
      <c r="AI225" s="488"/>
      <c r="AJ225" s="489"/>
      <c r="AK225" s="489"/>
    </row>
    <row r="226" spans="1:37" s="395" customFormat="1" ht="15" customHeight="1">
      <c r="A226" s="594">
        <v>70</v>
      </c>
      <c r="B226" s="595">
        <v>3</v>
      </c>
      <c r="C226" s="596">
        <f t="shared" si="63"/>
        <v>5.0330399999999997</v>
      </c>
      <c r="D226" s="556">
        <v>1.1777976190476198</v>
      </c>
      <c r="E226" s="557">
        <v>0.25</v>
      </c>
      <c r="F226" s="558">
        <v>0.45</v>
      </c>
      <c r="G226" s="559">
        <f t="shared" si="76"/>
        <v>5.9279025285714324</v>
      </c>
      <c r="H226" s="560">
        <f t="shared" si="77"/>
        <v>1.2582599999999999</v>
      </c>
      <c r="I226" s="561">
        <f t="shared" si="78"/>
        <v>2.2648679999999999</v>
      </c>
      <c r="J226" s="557"/>
      <c r="K226" s="597">
        <f t="shared" si="64"/>
        <v>18.671532845857143</v>
      </c>
      <c r="L226" s="592">
        <f t="shared" si="65"/>
        <v>7.3471928458571458</v>
      </c>
      <c r="M226" s="593">
        <f t="shared" si="81"/>
        <v>26.976048845857143</v>
      </c>
      <c r="N226" s="565">
        <v>1.2147066266584721</v>
      </c>
      <c r="O226" s="565">
        <f t="shared" si="79"/>
        <v>33.595314703011461</v>
      </c>
      <c r="P226" s="598">
        <f t="shared" si="70"/>
        <v>19.886239472515616</v>
      </c>
      <c r="Q226" s="599">
        <f t="shared" si="71"/>
        <v>8.5618994725156181</v>
      </c>
      <c r="R226" s="600">
        <f t="shared" si="72"/>
        <v>28.190755472515615</v>
      </c>
      <c r="S226" s="601"/>
      <c r="T226" s="601"/>
      <c r="U226" s="601"/>
      <c r="V226" s="569">
        <v>1.80036875022595</v>
      </c>
      <c r="W226" s="565">
        <f t="shared" si="80"/>
        <v>49.8</v>
      </c>
      <c r="X226" s="602">
        <f t="shared" si="73"/>
        <v>20.471901596083093</v>
      </c>
      <c r="Y226" s="599">
        <f t="shared" si="74"/>
        <v>9.1475615960830954</v>
      </c>
      <c r="Z226" s="603">
        <f t="shared" si="75"/>
        <v>28.776417596083093</v>
      </c>
      <c r="AA226" s="521">
        <v>222</v>
      </c>
      <c r="AB226" s="488"/>
      <c r="AC226" s="488"/>
      <c r="AD226" s="488"/>
      <c r="AE226" s="488"/>
      <c r="AF226" s="489"/>
      <c r="AG226" s="488"/>
      <c r="AH226" s="489"/>
      <c r="AI226" s="488"/>
      <c r="AJ226" s="489"/>
      <c r="AK226" s="489"/>
    </row>
    <row r="227" spans="1:37" s="395" customFormat="1" ht="15" customHeight="1">
      <c r="A227" s="604">
        <v>73</v>
      </c>
      <c r="B227" s="605">
        <v>1.5</v>
      </c>
      <c r="C227" s="606">
        <f t="shared" si="63"/>
        <v>2.68554</v>
      </c>
      <c r="D227" s="556">
        <v>1.5755654761904772</v>
      </c>
      <c r="E227" s="557">
        <v>0.25</v>
      </c>
      <c r="F227" s="558">
        <v>0.45</v>
      </c>
      <c r="G227" s="559">
        <f t="shared" si="76"/>
        <v>4.2312441089285739</v>
      </c>
      <c r="H227" s="560">
        <f t="shared" si="77"/>
        <v>0.67138500000000001</v>
      </c>
      <c r="I227" s="561">
        <f t="shared" si="78"/>
        <v>1.208493</v>
      </c>
      <c r="J227" s="557"/>
      <c r="K227" s="597">
        <f t="shared" si="64"/>
        <v>10.74259719951786</v>
      </c>
      <c r="L227" s="607">
        <f t="shared" si="65"/>
        <v>4.7001321995178591</v>
      </c>
      <c r="M227" s="608">
        <f t="shared" si="81"/>
        <v>15.17373819951786</v>
      </c>
      <c r="N227" s="565">
        <v>1.1310406090059753</v>
      </c>
      <c r="O227" s="565">
        <f t="shared" si="79"/>
        <v>29.99581669911737</v>
      </c>
      <c r="P227" s="598">
        <f t="shared" si="70"/>
        <v>11.873637808523835</v>
      </c>
      <c r="Q227" s="599">
        <f t="shared" si="71"/>
        <v>5.8311728085238341</v>
      </c>
      <c r="R227" s="600">
        <f t="shared" si="72"/>
        <v>16.304778808523835</v>
      </c>
      <c r="S227" s="601"/>
      <c r="T227" s="601"/>
      <c r="U227" s="601"/>
      <c r="V227" s="569">
        <v>1.8775274109499192</v>
      </c>
      <c r="W227" s="565">
        <f t="shared" si="80"/>
        <v>49.800000000000004</v>
      </c>
      <c r="X227" s="602">
        <f t="shared" si="73"/>
        <v>12.62012461046778</v>
      </c>
      <c r="Y227" s="599">
        <f t="shared" si="74"/>
        <v>6.5776596104677783</v>
      </c>
      <c r="Z227" s="603">
        <f t="shared" si="75"/>
        <v>17.05126561046778</v>
      </c>
      <c r="AA227" s="527">
        <v>222</v>
      </c>
      <c r="AB227" s="488"/>
      <c r="AC227" s="488"/>
      <c r="AD227" s="488"/>
      <c r="AE227" s="488"/>
      <c r="AF227" s="489"/>
      <c r="AG227" s="488"/>
      <c r="AH227" s="489"/>
      <c r="AI227" s="488"/>
      <c r="AJ227" s="489"/>
      <c r="AK227" s="489"/>
    </row>
    <row r="228" spans="1:37" s="395" customFormat="1" ht="15" customHeight="1">
      <c r="A228" s="604">
        <v>76.099999999999994</v>
      </c>
      <c r="B228" s="605">
        <v>1.2</v>
      </c>
      <c r="C228" s="606">
        <f t="shared" si="63"/>
        <v>2.2505951999999994</v>
      </c>
      <c r="D228" s="556">
        <v>1.7622023809523817</v>
      </c>
      <c r="E228" s="557">
        <v>0.25</v>
      </c>
      <c r="F228" s="558">
        <v>0.45</v>
      </c>
      <c r="G228" s="559">
        <f t="shared" si="76"/>
        <v>3.9660042200000003</v>
      </c>
      <c r="H228" s="560">
        <f t="shared" si="77"/>
        <v>0.56264879999999984</v>
      </c>
      <c r="I228" s="561">
        <f t="shared" si="78"/>
        <v>1.0127678399999998</v>
      </c>
      <c r="J228" s="557"/>
      <c r="K228" s="609">
        <f t="shared" si="64"/>
        <v>9.3093794005999975</v>
      </c>
      <c r="L228" s="592">
        <f t="shared" si="65"/>
        <v>4.2455402005999989</v>
      </c>
      <c r="M228" s="593">
        <f t="shared" si="81"/>
        <v>13.022861480599998</v>
      </c>
      <c r="N228" s="565">
        <v>1.1790711006212977</v>
      </c>
      <c r="O228" s="565">
        <f t="shared" si="79"/>
        <v>29.995816699117377</v>
      </c>
      <c r="P228" s="566">
        <f t="shared" si="70"/>
        <v>10.488450501221296</v>
      </c>
      <c r="Q228" s="567">
        <f t="shared" si="71"/>
        <v>5.4246113012212964</v>
      </c>
      <c r="R228" s="568">
        <f t="shared" si="72"/>
        <v>14.201932581221296</v>
      </c>
      <c r="S228" s="565"/>
      <c r="T228" s="565"/>
      <c r="U228" s="565"/>
      <c r="V228" s="569">
        <v>1.9572580270313542</v>
      </c>
      <c r="W228" s="565">
        <f t="shared" si="80"/>
        <v>49.800000000000004</v>
      </c>
      <c r="X228" s="570">
        <f t="shared" si="73"/>
        <v>11.266637427631352</v>
      </c>
      <c r="Y228" s="567">
        <f t="shared" si="74"/>
        <v>6.2027982276313534</v>
      </c>
      <c r="Z228" s="571">
        <f t="shared" si="75"/>
        <v>14.980119507631352</v>
      </c>
      <c r="AA228" s="509">
        <v>114</v>
      </c>
      <c r="AB228" s="488"/>
      <c r="AC228" s="488"/>
      <c r="AD228" s="488"/>
      <c r="AE228" s="488"/>
      <c r="AF228" s="489"/>
      <c r="AG228" s="488"/>
      <c r="AH228" s="489"/>
      <c r="AI228" s="488"/>
      <c r="AJ228" s="489"/>
      <c r="AK228" s="489"/>
    </row>
    <row r="229" spans="1:37" s="395" customFormat="1" ht="15" customHeight="1">
      <c r="A229" s="553">
        <v>76.099999999999994</v>
      </c>
      <c r="B229" s="554">
        <v>1.5</v>
      </c>
      <c r="C229" s="555">
        <f t="shared" si="63"/>
        <v>2.8019759999999998</v>
      </c>
      <c r="D229" s="556">
        <v>1.3821130952380958</v>
      </c>
      <c r="E229" s="557">
        <v>0.25</v>
      </c>
      <c r="F229" s="558">
        <v>0.45</v>
      </c>
      <c r="G229" s="559">
        <f t="shared" si="76"/>
        <v>3.8726477221428586</v>
      </c>
      <c r="H229" s="560">
        <f t="shared" si="77"/>
        <v>0.70049399999999995</v>
      </c>
      <c r="I229" s="561">
        <f t="shared" si="78"/>
        <v>1.2608892</v>
      </c>
      <c r="J229" s="557"/>
      <c r="K229" s="562">
        <f t="shared" si="64"/>
        <v>10.812664437164287</v>
      </c>
      <c r="L229" s="592">
        <f t="shared" si="65"/>
        <v>4.5082184371642864</v>
      </c>
      <c r="M229" s="593">
        <f t="shared" si="81"/>
        <v>15.435924837164286</v>
      </c>
      <c r="N229" s="565">
        <v>1.1790711006212977</v>
      </c>
      <c r="O229" s="565">
        <f t="shared" si="79"/>
        <v>29.995816699117377</v>
      </c>
      <c r="P229" s="566">
        <f t="shared" si="70"/>
        <v>11.991735537785585</v>
      </c>
      <c r="Q229" s="567">
        <f t="shared" si="71"/>
        <v>5.6872895377855839</v>
      </c>
      <c r="R229" s="568">
        <f t="shared" si="72"/>
        <v>16.614995937785583</v>
      </c>
      <c r="S229" s="565"/>
      <c r="T229" s="565"/>
      <c r="U229" s="565"/>
      <c r="V229" s="569">
        <v>1.9572580270313542</v>
      </c>
      <c r="W229" s="565">
        <f t="shared" si="80"/>
        <v>49.800000000000004</v>
      </c>
      <c r="X229" s="570">
        <f t="shared" si="73"/>
        <v>12.769922464195641</v>
      </c>
      <c r="Y229" s="567">
        <f t="shared" si="74"/>
        <v>6.4654764641956408</v>
      </c>
      <c r="Z229" s="571">
        <f t="shared" si="75"/>
        <v>17.393182864195641</v>
      </c>
      <c r="AA229" s="487">
        <v>114</v>
      </c>
      <c r="AB229" s="488"/>
      <c r="AC229" s="488"/>
      <c r="AD229" s="488"/>
      <c r="AE229" s="488"/>
      <c r="AF229" s="489"/>
      <c r="AG229" s="488"/>
      <c r="AH229" s="489"/>
      <c r="AI229" s="488"/>
      <c r="AJ229" s="489"/>
      <c r="AK229" s="489"/>
    </row>
    <row r="230" spans="1:37" s="395" customFormat="1" ht="15" customHeight="1">
      <c r="A230" s="553">
        <v>76.099999999999994</v>
      </c>
      <c r="B230" s="554">
        <v>1.6</v>
      </c>
      <c r="C230" s="555">
        <f t="shared" si="63"/>
        <v>2.9847679999999999</v>
      </c>
      <c r="D230" s="556">
        <v>1.3821130952380953</v>
      </c>
      <c r="E230" s="557">
        <v>0.25</v>
      </c>
      <c r="F230" s="558">
        <v>0.45</v>
      </c>
      <c r="G230" s="559">
        <f t="shared" si="76"/>
        <v>4.1252869390476192</v>
      </c>
      <c r="H230" s="560">
        <f t="shared" si="77"/>
        <v>0.74619199999999997</v>
      </c>
      <c r="I230" s="561">
        <f t="shared" si="78"/>
        <v>1.3431455999999999</v>
      </c>
      <c r="J230" s="557"/>
      <c r="K230" s="562">
        <f t="shared" si="64"/>
        <v>11.518048265504762</v>
      </c>
      <c r="L230" s="592">
        <f t="shared" si="65"/>
        <v>4.8023202655047621</v>
      </c>
      <c r="M230" s="593">
        <f t="shared" si="81"/>
        <v>16.442915465504761</v>
      </c>
      <c r="N230" s="565">
        <v>1.1790711006212977</v>
      </c>
      <c r="O230" s="565">
        <f t="shared" si="79"/>
        <v>29.995816699117377</v>
      </c>
      <c r="P230" s="566">
        <f t="shared" si="70"/>
        <v>12.69711936612606</v>
      </c>
      <c r="Q230" s="567">
        <f t="shared" si="71"/>
        <v>5.9813913661260596</v>
      </c>
      <c r="R230" s="568">
        <f t="shared" si="72"/>
        <v>17.621986566126058</v>
      </c>
      <c r="S230" s="565"/>
      <c r="T230" s="565"/>
      <c r="U230" s="565"/>
      <c r="V230" s="569">
        <v>1.9572580270313542</v>
      </c>
      <c r="W230" s="565">
        <f t="shared" si="80"/>
        <v>49.800000000000004</v>
      </c>
      <c r="X230" s="570">
        <f t="shared" si="73"/>
        <v>13.475306292536116</v>
      </c>
      <c r="Y230" s="567">
        <f t="shared" si="74"/>
        <v>6.7595782925361165</v>
      </c>
      <c r="Z230" s="571">
        <f t="shared" si="75"/>
        <v>18.400173492536116</v>
      </c>
      <c r="AA230" s="487">
        <v>114</v>
      </c>
      <c r="AB230" s="488"/>
      <c r="AC230" s="488"/>
      <c r="AD230" s="488"/>
      <c r="AE230" s="488"/>
      <c r="AF230" s="489"/>
      <c r="AG230" s="488"/>
      <c r="AH230" s="489"/>
      <c r="AI230" s="488"/>
      <c r="AJ230" s="489"/>
      <c r="AK230" s="489"/>
    </row>
    <row r="231" spans="1:37" s="395" customFormat="1" ht="15" customHeight="1">
      <c r="A231" s="610">
        <v>76.099999999999994</v>
      </c>
      <c r="B231" s="611">
        <v>2</v>
      </c>
      <c r="C231" s="612">
        <f t="shared" si="63"/>
        <v>3.7109279999999996</v>
      </c>
      <c r="D231" s="613">
        <v>1.454583333333334</v>
      </c>
      <c r="E231" s="614">
        <v>0.25</v>
      </c>
      <c r="F231" s="615">
        <v>0.45</v>
      </c>
      <c r="G231" s="616">
        <f t="shared" si="76"/>
        <v>5.3978540200000023</v>
      </c>
      <c r="H231" s="617">
        <f t="shared" si="77"/>
        <v>0.92773199999999989</v>
      </c>
      <c r="I231" s="618">
        <f t="shared" si="78"/>
        <v>1.6699175999999998</v>
      </c>
      <c r="J231" s="619"/>
      <c r="K231" s="581">
        <f t="shared" si="64"/>
        <v>14.516578234600001</v>
      </c>
      <c r="L231" s="582">
        <f t="shared" si="65"/>
        <v>6.1669902346000018</v>
      </c>
      <c r="M231" s="583">
        <f t="shared" si="81"/>
        <v>20.639609434600001</v>
      </c>
      <c r="N231" s="620">
        <v>1.1790711006212977</v>
      </c>
      <c r="O231" s="621">
        <f t="shared" si="79"/>
        <v>29.995816699117377</v>
      </c>
      <c r="P231" s="585">
        <f t="shared" si="70"/>
        <v>15.695649335221299</v>
      </c>
      <c r="Q231" s="622">
        <f t="shared" si="71"/>
        <v>7.3460613352212993</v>
      </c>
      <c r="R231" s="623">
        <f t="shared" si="72"/>
        <v>21.818680535221297</v>
      </c>
      <c r="S231" s="620"/>
      <c r="T231" s="624"/>
      <c r="U231" s="624"/>
      <c r="V231" s="625">
        <v>1.9572580270313542</v>
      </c>
      <c r="W231" s="624">
        <f t="shared" si="80"/>
        <v>49.800000000000004</v>
      </c>
      <c r="X231" s="622">
        <f t="shared" si="73"/>
        <v>16.473836261631355</v>
      </c>
      <c r="Y231" s="622">
        <f t="shared" si="74"/>
        <v>8.1242482616313563</v>
      </c>
      <c r="Z231" s="622">
        <f t="shared" si="75"/>
        <v>22.596867461631355</v>
      </c>
      <c r="AA231" s="626">
        <v>114</v>
      </c>
      <c r="AB231" s="488"/>
      <c r="AC231" s="488"/>
      <c r="AD231" s="488"/>
      <c r="AE231" s="488"/>
      <c r="AF231" s="489"/>
      <c r="AG231" s="488"/>
      <c r="AH231" s="489"/>
      <c r="AI231" s="488"/>
      <c r="AJ231" s="489"/>
      <c r="AK231" s="489"/>
    </row>
    <row r="232" spans="1:37" s="395" customFormat="1" ht="15" customHeight="1">
      <c r="A232" s="553">
        <v>76.099999999999994</v>
      </c>
      <c r="B232" s="554">
        <v>2</v>
      </c>
      <c r="C232" s="555">
        <f t="shared" si="63"/>
        <v>3.7109279999999996</v>
      </c>
      <c r="D232" s="556">
        <v>1.0904166666666673</v>
      </c>
      <c r="E232" s="557">
        <v>0.25</v>
      </c>
      <c r="F232" s="558">
        <v>0.55000000000000004</v>
      </c>
      <c r="G232" s="559">
        <f t="shared" si="76"/>
        <v>4.0464577400000019</v>
      </c>
      <c r="H232" s="560">
        <f t="shared" si="77"/>
        <v>0.92773199999999989</v>
      </c>
      <c r="I232" s="561">
        <f t="shared" si="78"/>
        <v>2.0410103999999998</v>
      </c>
      <c r="J232" s="557"/>
      <c r="K232" s="562">
        <f t="shared" si="64"/>
        <v>13.530058950200001</v>
      </c>
      <c r="L232" s="592">
        <f t="shared" si="65"/>
        <v>5.180470950200001</v>
      </c>
      <c r="M232" s="593">
        <f>+M231</f>
        <v>20.639609434600001</v>
      </c>
      <c r="N232" s="565">
        <v>1.1790711006212977</v>
      </c>
      <c r="O232" s="565">
        <f t="shared" si="79"/>
        <v>29.995816699117377</v>
      </c>
      <c r="P232" s="566">
        <f t="shared" si="70"/>
        <v>14.709130050821299</v>
      </c>
      <c r="Q232" s="567">
        <f t="shared" si="71"/>
        <v>6.3595420508212985</v>
      </c>
      <c r="R232" s="568">
        <f t="shared" si="72"/>
        <v>21.818680535221297</v>
      </c>
      <c r="S232" s="565"/>
      <c r="T232" s="565"/>
      <c r="U232" s="565"/>
      <c r="V232" s="569">
        <v>1.9572580270313542</v>
      </c>
      <c r="W232" s="565">
        <f t="shared" si="80"/>
        <v>49.800000000000004</v>
      </c>
      <c r="X232" s="570">
        <f t="shared" si="73"/>
        <v>15.487316977231355</v>
      </c>
      <c r="Y232" s="567">
        <f t="shared" si="74"/>
        <v>7.1377289772313555</v>
      </c>
      <c r="Z232" s="571">
        <f t="shared" si="75"/>
        <v>22.596867461631355</v>
      </c>
      <c r="AA232" s="487">
        <v>114</v>
      </c>
      <c r="AB232" s="488"/>
      <c r="AC232" s="488"/>
      <c r="AD232" s="488"/>
      <c r="AE232" s="488"/>
      <c r="AF232" s="489"/>
      <c r="AG232" s="488"/>
      <c r="AH232" s="489"/>
      <c r="AI232" s="488"/>
      <c r="AJ232" s="489"/>
      <c r="AK232" s="489"/>
    </row>
    <row r="233" spans="1:37" s="395" customFormat="1" ht="15" customHeight="1">
      <c r="A233" s="553">
        <v>76.099999999999994</v>
      </c>
      <c r="B233" s="554">
        <v>2.5</v>
      </c>
      <c r="C233" s="555">
        <f t="shared" si="63"/>
        <v>4.6073599999999999</v>
      </c>
      <c r="D233" s="556">
        <v>1.0714455389492763</v>
      </c>
      <c r="E233" s="557">
        <v>0.25</v>
      </c>
      <c r="F233" s="558">
        <v>0.55000000000000004</v>
      </c>
      <c r="G233" s="559">
        <f>+G234</f>
        <v>4.9217199850000046</v>
      </c>
      <c r="H233" s="560">
        <f>+H234</f>
        <v>1.196286</v>
      </c>
      <c r="I233" s="561">
        <f>+I234</f>
        <v>2.6318292000000003</v>
      </c>
      <c r="J233" s="557"/>
      <c r="K233" s="562">
        <f t="shared" si="64"/>
        <v>16.723831589050004</v>
      </c>
      <c r="L233" s="592">
        <f t="shared" si="65"/>
        <v>6.4017175890500031</v>
      </c>
      <c r="M233" s="593">
        <f t="shared" ref="M233:M247" si="82">(((G233-G233*$K$2/100+I233)+0.35*C233+($M$5*C233)+($K$6*C233)+($K$7*C233)+($K$8*C233))*$K$9)*$AD$13</f>
        <v>24.884492789050004</v>
      </c>
      <c r="N233" s="565">
        <v>1.2262339446461494</v>
      </c>
      <c r="O233" s="565">
        <f t="shared" si="79"/>
        <v>31.195649367082073</v>
      </c>
      <c r="P233" s="566">
        <f t="shared" si="70"/>
        <v>17.950065533696154</v>
      </c>
      <c r="Q233" s="567">
        <f t="shared" si="71"/>
        <v>7.6279515336961525</v>
      </c>
      <c r="R233" s="568">
        <f t="shared" si="72"/>
        <v>26.110726733696154</v>
      </c>
      <c r="S233" s="565"/>
      <c r="T233" s="565"/>
      <c r="U233" s="565"/>
      <c r="V233" s="569">
        <v>1.9572580270313542</v>
      </c>
      <c r="W233" s="565">
        <f t="shared" si="80"/>
        <v>49.800000000000004</v>
      </c>
      <c r="X233" s="570">
        <f t="shared" si="73"/>
        <v>18.681089616081358</v>
      </c>
      <c r="Y233" s="567">
        <f t="shared" si="74"/>
        <v>8.3589756160813575</v>
      </c>
      <c r="Z233" s="571">
        <f t="shared" si="75"/>
        <v>26.841750816081358</v>
      </c>
      <c r="AA233" s="487">
        <v>114</v>
      </c>
      <c r="AB233" s="488"/>
      <c r="AC233" s="488"/>
      <c r="AD233" s="488"/>
      <c r="AE233" s="488"/>
      <c r="AF233" s="489"/>
      <c r="AG233" s="488"/>
      <c r="AH233" s="489"/>
      <c r="AI233" s="488"/>
      <c r="AJ233" s="489"/>
      <c r="AK233" s="489"/>
    </row>
    <row r="234" spans="1:37" s="395" customFormat="1" ht="15" customHeight="1">
      <c r="A234" s="553">
        <v>76.099999999999994</v>
      </c>
      <c r="B234" s="554">
        <v>2.6</v>
      </c>
      <c r="C234" s="555">
        <f t="shared" si="63"/>
        <v>4.7851439999999998</v>
      </c>
      <c r="D234" s="556">
        <v>1.0285416666666676</v>
      </c>
      <c r="E234" s="557">
        <v>0.25</v>
      </c>
      <c r="F234" s="558">
        <v>0.55000000000000004</v>
      </c>
      <c r="G234" s="559">
        <f t="shared" ref="G234:G252" si="83">D234*C234</f>
        <v>4.9217199850000046</v>
      </c>
      <c r="H234" s="560">
        <f t="shared" ref="H234:H252" si="84">+E234*C234</f>
        <v>1.196286</v>
      </c>
      <c r="I234" s="561">
        <f t="shared" ref="I234:I252" si="85">+F234*C234</f>
        <v>2.6318292000000003</v>
      </c>
      <c r="J234" s="557"/>
      <c r="K234" s="562">
        <f t="shared" si="64"/>
        <v>17.230515989050001</v>
      </c>
      <c r="L234" s="592">
        <f t="shared" si="65"/>
        <v>6.4639419890500029</v>
      </c>
      <c r="M234" s="593">
        <f t="shared" si="82"/>
        <v>25.604517989050006</v>
      </c>
      <c r="N234" s="565">
        <v>1.2262339446461494</v>
      </c>
      <c r="O234" s="565">
        <f t="shared" si="79"/>
        <v>31.195649367082073</v>
      </c>
      <c r="P234" s="566">
        <f t="shared" si="70"/>
        <v>18.456749933696152</v>
      </c>
      <c r="Q234" s="567">
        <f t="shared" si="71"/>
        <v>7.6901759336961524</v>
      </c>
      <c r="R234" s="568">
        <f t="shared" si="72"/>
        <v>26.830751933696156</v>
      </c>
      <c r="S234" s="565"/>
      <c r="T234" s="565"/>
      <c r="U234" s="565"/>
      <c r="V234" s="569">
        <v>1.9572580270313542</v>
      </c>
      <c r="W234" s="565">
        <f t="shared" si="80"/>
        <v>49.800000000000004</v>
      </c>
      <c r="X234" s="570">
        <f t="shared" si="73"/>
        <v>19.187774016081356</v>
      </c>
      <c r="Y234" s="567">
        <f t="shared" si="74"/>
        <v>8.4212000160813574</v>
      </c>
      <c r="Z234" s="571">
        <f t="shared" si="75"/>
        <v>27.56177601608136</v>
      </c>
      <c r="AA234" s="487">
        <v>114</v>
      </c>
      <c r="AB234" s="488"/>
      <c r="AC234" s="488"/>
      <c r="AD234" s="488"/>
      <c r="AE234" s="488"/>
      <c r="AF234" s="489"/>
      <c r="AG234" s="488"/>
      <c r="AH234" s="489"/>
      <c r="AI234" s="488"/>
      <c r="AJ234" s="489"/>
      <c r="AK234" s="489"/>
    </row>
    <row r="235" spans="1:37" s="395" customFormat="1" ht="15" customHeight="1">
      <c r="A235" s="553">
        <v>76.099999999999994</v>
      </c>
      <c r="B235" s="554">
        <v>3</v>
      </c>
      <c r="C235" s="555">
        <f t="shared" si="63"/>
        <v>5.4912719999999995</v>
      </c>
      <c r="D235" s="556">
        <v>0.96666666666666667</v>
      </c>
      <c r="E235" s="557">
        <v>0.25</v>
      </c>
      <c r="F235" s="558">
        <v>0.45</v>
      </c>
      <c r="G235" s="559">
        <f t="shared" si="83"/>
        <v>5.3082295999999998</v>
      </c>
      <c r="H235" s="560">
        <f t="shared" si="84"/>
        <v>1.3728179999999999</v>
      </c>
      <c r="I235" s="561">
        <f t="shared" si="85"/>
        <v>2.4710723999999997</v>
      </c>
      <c r="J235" s="557"/>
      <c r="K235" s="562">
        <f t="shared" si="64"/>
        <v>19.525132807999999</v>
      </c>
      <c r="L235" s="592">
        <f t="shared" si="65"/>
        <v>7.1697708079999991</v>
      </c>
      <c r="M235" s="593">
        <f t="shared" si="82"/>
        <v>28.585731607999996</v>
      </c>
      <c r="N235" s="565">
        <v>1.3205596326958535</v>
      </c>
      <c r="O235" s="565">
        <f t="shared" si="79"/>
        <v>33.595314703011461</v>
      </c>
      <c r="P235" s="566">
        <f t="shared" si="70"/>
        <v>20.845692440695853</v>
      </c>
      <c r="Q235" s="567">
        <f t="shared" si="71"/>
        <v>8.4903304406958533</v>
      </c>
      <c r="R235" s="568">
        <f t="shared" si="72"/>
        <v>29.90629124069585</v>
      </c>
      <c r="S235" s="565"/>
      <c r="T235" s="565"/>
      <c r="U235" s="565"/>
      <c r="V235" s="569">
        <v>1.9572580270313542</v>
      </c>
      <c r="W235" s="565">
        <f t="shared" si="80"/>
        <v>49.800000000000004</v>
      </c>
      <c r="X235" s="570">
        <f t="shared" si="73"/>
        <v>21.482390835031353</v>
      </c>
      <c r="Y235" s="567">
        <f t="shared" si="74"/>
        <v>9.1270288350313535</v>
      </c>
      <c r="Z235" s="571">
        <f t="shared" si="75"/>
        <v>30.542989635031351</v>
      </c>
      <c r="AA235" s="487">
        <v>114</v>
      </c>
      <c r="AB235" s="488"/>
      <c r="AC235" s="488"/>
      <c r="AD235" s="488"/>
      <c r="AE235" s="488"/>
      <c r="AF235" s="489"/>
      <c r="AG235" s="488"/>
      <c r="AH235" s="489"/>
      <c r="AI235" s="488"/>
      <c r="AJ235" s="489"/>
      <c r="AK235" s="489"/>
    </row>
    <row r="236" spans="1:37" s="395" customFormat="1" ht="15" customHeight="1">
      <c r="A236" s="553">
        <v>76.099999999999994</v>
      </c>
      <c r="B236" s="554">
        <v>3.2</v>
      </c>
      <c r="C236" s="555">
        <f t="shared" si="63"/>
        <v>5.8413311999999991</v>
      </c>
      <c r="D236" s="556">
        <v>1.0992559523809529</v>
      </c>
      <c r="E236" s="557">
        <v>0.25</v>
      </c>
      <c r="F236" s="558">
        <v>0.45</v>
      </c>
      <c r="G236" s="559">
        <f t="shared" si="83"/>
        <v>6.421118091428573</v>
      </c>
      <c r="H236" s="560">
        <f t="shared" si="84"/>
        <v>1.4603327999999998</v>
      </c>
      <c r="I236" s="561">
        <f t="shared" si="85"/>
        <v>2.6285990399999997</v>
      </c>
      <c r="J236" s="557"/>
      <c r="K236" s="562">
        <f t="shared" si="64"/>
        <v>21.335210126742854</v>
      </c>
      <c r="L236" s="592">
        <f t="shared" si="65"/>
        <v>8.1922149267428566</v>
      </c>
      <c r="M236" s="593">
        <f t="shared" si="82"/>
        <v>30.973406606742856</v>
      </c>
      <c r="N236" s="565">
        <v>1.3205596326958535</v>
      </c>
      <c r="O236" s="565">
        <f t="shared" si="79"/>
        <v>33.595314703011461</v>
      </c>
      <c r="P236" s="566">
        <f t="shared" si="70"/>
        <v>22.655769759438709</v>
      </c>
      <c r="Q236" s="567">
        <f t="shared" si="71"/>
        <v>9.5127745594387108</v>
      </c>
      <c r="R236" s="568">
        <f t="shared" si="72"/>
        <v>32.29396623943871</v>
      </c>
      <c r="S236" s="565"/>
      <c r="T236" s="565"/>
      <c r="U236" s="565"/>
      <c r="V236" s="569">
        <v>1.9572580270313542</v>
      </c>
      <c r="W236" s="565">
        <f t="shared" si="80"/>
        <v>49.800000000000004</v>
      </c>
      <c r="X236" s="570">
        <f t="shared" si="73"/>
        <v>23.292468153774209</v>
      </c>
      <c r="Y236" s="567">
        <f t="shared" si="74"/>
        <v>10.149472953774211</v>
      </c>
      <c r="Z236" s="571">
        <f t="shared" si="75"/>
        <v>32.930664633774207</v>
      </c>
      <c r="AA236" s="487">
        <v>114</v>
      </c>
      <c r="AB236" s="488"/>
      <c r="AC236" s="488"/>
      <c r="AD236" s="488"/>
      <c r="AE236" s="488"/>
      <c r="AF236" s="489"/>
      <c r="AG236" s="488"/>
      <c r="AH236" s="489"/>
      <c r="AI236" s="488"/>
      <c r="AJ236" s="489"/>
      <c r="AK236" s="489"/>
    </row>
    <row r="237" spans="1:37" s="395" customFormat="1" ht="15" customHeight="1">
      <c r="A237" s="553">
        <v>76.099999999999994</v>
      </c>
      <c r="B237" s="554">
        <v>3.6</v>
      </c>
      <c r="C237" s="555">
        <f t="shared" si="63"/>
        <v>6.5354400000000004</v>
      </c>
      <c r="D237" s="556">
        <v>1.0285416666666667</v>
      </c>
      <c r="E237" s="557">
        <v>0.25</v>
      </c>
      <c r="F237" s="558">
        <v>0.45</v>
      </c>
      <c r="G237" s="559">
        <f t="shared" si="83"/>
        <v>6.7219723500000006</v>
      </c>
      <c r="H237" s="560">
        <f t="shared" si="84"/>
        <v>1.6338600000000001</v>
      </c>
      <c r="I237" s="561">
        <f t="shared" si="85"/>
        <v>2.9409480000000001</v>
      </c>
      <c r="J237" s="557"/>
      <c r="K237" s="562">
        <f t="shared" si="64"/>
        <v>23.533043815500001</v>
      </c>
      <c r="L237" s="592">
        <f t="shared" si="65"/>
        <v>8.8283038155</v>
      </c>
      <c r="M237" s="593">
        <f t="shared" si="82"/>
        <v>34.316519815500001</v>
      </c>
      <c r="N237" s="565">
        <v>1.4148853207455572</v>
      </c>
      <c r="O237" s="565">
        <f t="shared" si="79"/>
        <v>35.994980038940852</v>
      </c>
      <c r="P237" s="566">
        <f t="shared" si="70"/>
        <v>24.947929136245559</v>
      </c>
      <c r="Q237" s="567">
        <f t="shared" si="71"/>
        <v>10.243189136245558</v>
      </c>
      <c r="R237" s="568">
        <f t="shared" si="72"/>
        <v>35.731405136245556</v>
      </c>
      <c r="S237" s="565"/>
      <c r="T237" s="565"/>
      <c r="U237" s="565"/>
      <c r="V237" s="569">
        <v>2.0877418955001108</v>
      </c>
      <c r="W237" s="565">
        <f t="shared" si="80"/>
        <v>53.12</v>
      </c>
      <c r="X237" s="570">
        <f t="shared" si="73"/>
        <v>25.62078571100011</v>
      </c>
      <c r="Y237" s="567">
        <f t="shared" si="74"/>
        <v>10.916045711000111</v>
      </c>
      <c r="Z237" s="571">
        <f t="shared" si="75"/>
        <v>36.40426171100011</v>
      </c>
      <c r="AA237" s="487">
        <v>114</v>
      </c>
      <c r="AB237" s="488"/>
      <c r="AC237" s="488"/>
      <c r="AD237" s="488"/>
      <c r="AE237" s="488"/>
      <c r="AF237" s="489"/>
      <c r="AG237" s="488"/>
      <c r="AH237" s="489"/>
      <c r="AI237" s="488"/>
      <c r="AJ237" s="489"/>
      <c r="AK237" s="489"/>
    </row>
    <row r="238" spans="1:37" s="395" customFormat="1" ht="15" customHeight="1">
      <c r="A238" s="594">
        <v>76.099999999999994</v>
      </c>
      <c r="B238" s="595">
        <v>4</v>
      </c>
      <c r="C238" s="596">
        <f t="shared" si="63"/>
        <v>7.2215359999999995</v>
      </c>
      <c r="D238" s="556">
        <v>1.1169345238095243</v>
      </c>
      <c r="E238" s="557">
        <v>0.25</v>
      </c>
      <c r="F238" s="558">
        <v>0.45</v>
      </c>
      <c r="G238" s="559">
        <f t="shared" si="83"/>
        <v>8.0659828733333363</v>
      </c>
      <c r="H238" s="560">
        <f t="shared" si="84"/>
        <v>1.8053839999999999</v>
      </c>
      <c r="I238" s="561">
        <f t="shared" si="85"/>
        <v>3.2496912</v>
      </c>
      <c r="J238" s="627"/>
      <c r="K238" s="597">
        <f t="shared" si="64"/>
        <v>26.469545097533334</v>
      </c>
      <c r="L238" s="592">
        <f t="shared" si="65"/>
        <v>10.221089097533335</v>
      </c>
      <c r="M238" s="593">
        <f t="shared" si="82"/>
        <v>38.385079497533333</v>
      </c>
      <c r="N238" s="565">
        <v>1.5092110087952608</v>
      </c>
      <c r="O238" s="565">
        <f t="shared" si="79"/>
        <v>38.394645374870237</v>
      </c>
      <c r="P238" s="598">
        <f t="shared" si="70"/>
        <v>27.978756106328596</v>
      </c>
      <c r="Q238" s="599">
        <f t="shared" si="71"/>
        <v>11.730300106328595</v>
      </c>
      <c r="R238" s="600">
        <f t="shared" si="72"/>
        <v>39.894290506328595</v>
      </c>
      <c r="S238" s="601"/>
      <c r="T238" s="601"/>
      <c r="U238" s="601"/>
      <c r="V238" s="569">
        <v>2.2182257639688681</v>
      </c>
      <c r="W238" s="565">
        <f t="shared" si="80"/>
        <v>56.440000000000005</v>
      </c>
      <c r="X238" s="602">
        <f t="shared" si="73"/>
        <v>28.687770861502202</v>
      </c>
      <c r="Y238" s="599">
        <f t="shared" si="74"/>
        <v>12.439314861502204</v>
      </c>
      <c r="Z238" s="603">
        <f t="shared" si="75"/>
        <v>40.6033052615022</v>
      </c>
      <c r="AA238" s="521">
        <v>114</v>
      </c>
      <c r="AB238" s="488"/>
      <c r="AC238" s="488"/>
      <c r="AD238" s="488"/>
      <c r="AE238" s="488"/>
      <c r="AF238" s="489"/>
      <c r="AG238" s="488"/>
      <c r="AH238" s="489"/>
      <c r="AI238" s="488"/>
      <c r="AJ238" s="489"/>
      <c r="AK238" s="489"/>
    </row>
    <row r="239" spans="1:37" s="395" customFormat="1" ht="15" customHeight="1">
      <c r="A239" s="553">
        <v>80</v>
      </c>
      <c r="B239" s="554">
        <v>1.2</v>
      </c>
      <c r="C239" s="555">
        <f t="shared" si="63"/>
        <v>2.3677823999999998</v>
      </c>
      <c r="D239" s="556">
        <v>2.2660416666666672</v>
      </c>
      <c r="E239" s="557">
        <v>0.25</v>
      </c>
      <c r="F239" s="558">
        <v>0.45</v>
      </c>
      <c r="G239" s="559">
        <f t="shared" si="83"/>
        <v>5.3654935760000004</v>
      </c>
      <c r="H239" s="560">
        <f t="shared" si="84"/>
        <v>0.59194559999999996</v>
      </c>
      <c r="I239" s="561">
        <f t="shared" si="85"/>
        <v>1.0655020799999999</v>
      </c>
      <c r="J239" s="557"/>
      <c r="K239" s="562">
        <f t="shared" si="64"/>
        <v>10.66499015048</v>
      </c>
      <c r="L239" s="628">
        <f t="shared" si="65"/>
        <v>5.33747975048</v>
      </c>
      <c r="M239" s="629">
        <f t="shared" si="82"/>
        <v>14.571831110480002</v>
      </c>
      <c r="N239" s="565">
        <v>1.2394965578147674</v>
      </c>
      <c r="O239" s="565">
        <f t="shared" si="79"/>
        <v>29.99581669911737</v>
      </c>
      <c r="P239" s="566">
        <f t="shared" si="70"/>
        <v>11.904486708294767</v>
      </c>
      <c r="Q239" s="567">
        <f t="shared" si="71"/>
        <v>6.5769763082947676</v>
      </c>
      <c r="R239" s="568">
        <f t="shared" si="72"/>
        <v>15.811327668294769</v>
      </c>
      <c r="S239" s="565"/>
      <c r="T239" s="565"/>
      <c r="U239" s="565"/>
      <c r="V239" s="569">
        <v>2.0575642859725143</v>
      </c>
      <c r="W239" s="565">
        <f t="shared" si="80"/>
        <v>49.8</v>
      </c>
      <c r="X239" s="570">
        <f t="shared" si="73"/>
        <v>12.722554436452514</v>
      </c>
      <c r="Y239" s="567">
        <f t="shared" si="74"/>
        <v>7.3950440364525143</v>
      </c>
      <c r="Z239" s="571">
        <f t="shared" si="75"/>
        <v>16.629395396452516</v>
      </c>
      <c r="AA239" s="509">
        <v>114</v>
      </c>
      <c r="AB239" s="488"/>
      <c r="AC239" s="488"/>
      <c r="AD239" s="488"/>
      <c r="AE239" s="488"/>
      <c r="AF239" s="489"/>
      <c r="AG239" s="488"/>
      <c r="AH239" s="489"/>
      <c r="AI239" s="488"/>
      <c r="AJ239" s="489"/>
      <c r="AK239" s="489"/>
    </row>
    <row r="240" spans="1:37" s="395" customFormat="1" ht="15" customHeight="1">
      <c r="A240" s="553">
        <v>80</v>
      </c>
      <c r="B240" s="554">
        <v>1.5</v>
      </c>
      <c r="C240" s="555">
        <f t="shared" si="63"/>
        <v>2.9484599999999999</v>
      </c>
      <c r="D240" s="556">
        <v>1.4439880952380955</v>
      </c>
      <c r="E240" s="557">
        <v>0.25</v>
      </c>
      <c r="F240" s="558">
        <v>0.45</v>
      </c>
      <c r="G240" s="559">
        <f t="shared" si="83"/>
        <v>4.2575411392857143</v>
      </c>
      <c r="H240" s="560">
        <f t="shared" si="84"/>
        <v>0.73711499999999996</v>
      </c>
      <c r="I240" s="561">
        <f t="shared" si="85"/>
        <v>1.3268070000000001</v>
      </c>
      <c r="J240" s="557"/>
      <c r="K240" s="562">
        <f t="shared" si="64"/>
        <v>11.511116031678572</v>
      </c>
      <c r="L240" s="592">
        <f t="shared" si="65"/>
        <v>4.8770810316785713</v>
      </c>
      <c r="M240" s="593">
        <f t="shared" si="82"/>
        <v>16.376075031678571</v>
      </c>
      <c r="N240" s="565">
        <v>1.2394965578147674</v>
      </c>
      <c r="O240" s="565">
        <f t="shared" si="79"/>
        <v>29.99581669911737</v>
      </c>
      <c r="P240" s="566">
        <f t="shared" si="70"/>
        <v>12.75061258949334</v>
      </c>
      <c r="Q240" s="567">
        <f t="shared" si="71"/>
        <v>6.116577589493339</v>
      </c>
      <c r="R240" s="568">
        <f t="shared" si="72"/>
        <v>17.615571589493339</v>
      </c>
      <c r="S240" s="565"/>
      <c r="T240" s="565"/>
      <c r="U240" s="565"/>
      <c r="V240" s="569">
        <v>2.0575642859725143</v>
      </c>
      <c r="W240" s="565">
        <f t="shared" si="80"/>
        <v>49.8</v>
      </c>
      <c r="X240" s="570">
        <f t="shared" si="73"/>
        <v>13.568680317651086</v>
      </c>
      <c r="Y240" s="567">
        <f t="shared" si="74"/>
        <v>6.9346453176510856</v>
      </c>
      <c r="Z240" s="571">
        <f t="shared" si="75"/>
        <v>18.433639317651085</v>
      </c>
      <c r="AA240" s="487">
        <v>114</v>
      </c>
      <c r="AB240" s="488"/>
      <c r="AC240" s="488"/>
      <c r="AD240" s="488"/>
      <c r="AE240" s="488"/>
      <c r="AF240" s="489"/>
      <c r="AG240" s="488"/>
      <c r="AH240" s="489"/>
      <c r="AI240" s="488"/>
      <c r="AJ240" s="489"/>
      <c r="AK240" s="489"/>
    </row>
    <row r="241" spans="1:50" s="395" customFormat="1" ht="15" customHeight="1">
      <c r="A241" s="553">
        <v>80</v>
      </c>
      <c r="B241" s="554">
        <v>2</v>
      </c>
      <c r="C241" s="555">
        <f t="shared" si="63"/>
        <v>3.9062399999999999</v>
      </c>
      <c r="D241" s="556">
        <v>1.143452380952382</v>
      </c>
      <c r="E241" s="557">
        <v>0.25</v>
      </c>
      <c r="F241" s="558">
        <v>0.55000000000000004</v>
      </c>
      <c r="G241" s="559">
        <f t="shared" si="83"/>
        <v>4.466599428571433</v>
      </c>
      <c r="H241" s="560">
        <f t="shared" si="84"/>
        <v>0.97655999999999998</v>
      </c>
      <c r="I241" s="561">
        <f t="shared" si="85"/>
        <v>2.1484320000000001</v>
      </c>
      <c r="J241" s="557"/>
      <c r="K241" s="562">
        <f t="shared" si="64"/>
        <v>14.393401582857145</v>
      </c>
      <c r="L241" s="592">
        <f t="shared" si="65"/>
        <v>5.6043615828571465</v>
      </c>
      <c r="M241" s="593">
        <f t="shared" si="82"/>
        <v>21.229321582857146</v>
      </c>
      <c r="N241" s="565">
        <v>1.2394965578147674</v>
      </c>
      <c r="O241" s="565">
        <f t="shared" si="79"/>
        <v>29.99581669911737</v>
      </c>
      <c r="P241" s="566">
        <f t="shared" si="70"/>
        <v>15.632898140671912</v>
      </c>
      <c r="Q241" s="567">
        <f t="shared" si="71"/>
        <v>6.8438581406719141</v>
      </c>
      <c r="R241" s="568">
        <f t="shared" si="72"/>
        <v>22.468818140671914</v>
      </c>
      <c r="S241" s="565"/>
      <c r="T241" s="565"/>
      <c r="U241" s="565"/>
      <c r="V241" s="569">
        <v>2.0575642859725143</v>
      </c>
      <c r="W241" s="565">
        <f t="shared" si="80"/>
        <v>49.8</v>
      </c>
      <c r="X241" s="570">
        <f t="shared" si="73"/>
        <v>16.450965868829659</v>
      </c>
      <c r="Y241" s="567">
        <f t="shared" si="74"/>
        <v>7.6619258688296608</v>
      </c>
      <c r="Z241" s="571">
        <f t="shared" si="75"/>
        <v>23.28688586882966</v>
      </c>
      <c r="AA241" s="487">
        <v>114</v>
      </c>
      <c r="AB241" s="488"/>
      <c r="AC241" s="488"/>
      <c r="AD241" s="488"/>
      <c r="AE241" s="488"/>
      <c r="AF241" s="489"/>
      <c r="AG241" s="488"/>
      <c r="AH241" s="489"/>
      <c r="AI241" s="488"/>
      <c r="AJ241" s="489"/>
      <c r="AK241" s="489"/>
    </row>
    <row r="242" spans="1:50" s="395" customFormat="1" ht="15" customHeight="1">
      <c r="A242" s="553">
        <v>80</v>
      </c>
      <c r="B242" s="554">
        <v>2.5</v>
      </c>
      <c r="C242" s="555">
        <f t="shared" si="63"/>
        <v>4.8514999999999997</v>
      </c>
      <c r="D242" s="556">
        <v>1.3202380952380952</v>
      </c>
      <c r="E242" s="557">
        <v>0.25</v>
      </c>
      <c r="F242" s="558">
        <v>0.55000000000000004</v>
      </c>
      <c r="G242" s="559">
        <f t="shared" si="83"/>
        <v>6.4051351190476185</v>
      </c>
      <c r="H242" s="560">
        <f t="shared" si="84"/>
        <v>1.2128749999999999</v>
      </c>
      <c r="I242" s="561">
        <f t="shared" si="85"/>
        <v>2.6683249999999998</v>
      </c>
      <c r="J242" s="557"/>
      <c r="K242" s="562">
        <f t="shared" si="64"/>
        <v>18.502523636904762</v>
      </c>
      <c r="L242" s="592">
        <f t="shared" si="65"/>
        <v>7.5866486369047603</v>
      </c>
      <c r="M242" s="593">
        <f t="shared" si="82"/>
        <v>26.992648636904761</v>
      </c>
      <c r="N242" s="565">
        <v>1.2890764201273581</v>
      </c>
      <c r="O242" s="565">
        <f t="shared" si="79"/>
        <v>31.195649367082069</v>
      </c>
      <c r="P242" s="566">
        <f t="shared" si="70"/>
        <v>19.79160005703212</v>
      </c>
      <c r="Q242" s="567">
        <f t="shared" si="71"/>
        <v>8.8757250570321187</v>
      </c>
      <c r="R242" s="568">
        <f t="shared" si="72"/>
        <v>28.281725057032119</v>
      </c>
      <c r="S242" s="565"/>
      <c r="T242" s="565"/>
      <c r="U242" s="565"/>
      <c r="V242" s="569">
        <v>2.0575642859725143</v>
      </c>
      <c r="W242" s="565">
        <f t="shared" si="80"/>
        <v>49.8</v>
      </c>
      <c r="X242" s="570">
        <f t="shared" si="73"/>
        <v>20.560087922877276</v>
      </c>
      <c r="Y242" s="567">
        <f t="shared" si="74"/>
        <v>9.6442129228772746</v>
      </c>
      <c r="Z242" s="571">
        <f t="shared" si="75"/>
        <v>29.050212922877275</v>
      </c>
      <c r="AA242" s="487">
        <v>114</v>
      </c>
      <c r="AB242" s="488"/>
      <c r="AC242" s="488"/>
      <c r="AD242" s="488"/>
      <c r="AE242" s="488"/>
      <c r="AF242" s="489"/>
      <c r="AG242" s="488"/>
      <c r="AH242" s="489"/>
      <c r="AI242" s="488"/>
      <c r="AJ242" s="489"/>
      <c r="AK242" s="489"/>
    </row>
    <row r="243" spans="1:50" s="395" customFormat="1" ht="15" customHeight="1">
      <c r="A243" s="594">
        <v>80</v>
      </c>
      <c r="B243" s="595">
        <v>3</v>
      </c>
      <c r="C243" s="596">
        <f t="shared" si="63"/>
        <v>5.7842399999999996</v>
      </c>
      <c r="D243" s="556">
        <v>1.1149702380952395</v>
      </c>
      <c r="E243" s="557">
        <v>0.25</v>
      </c>
      <c r="F243" s="558">
        <v>0.45</v>
      </c>
      <c r="G243" s="559">
        <f t="shared" si="83"/>
        <v>6.4492554500000079</v>
      </c>
      <c r="H243" s="560">
        <f t="shared" si="84"/>
        <v>1.4460599999999999</v>
      </c>
      <c r="I243" s="561">
        <f t="shared" si="85"/>
        <v>2.6029079999999998</v>
      </c>
      <c r="J243" s="557"/>
      <c r="K243" s="597">
        <f t="shared" si="64"/>
        <v>21.193040478500006</v>
      </c>
      <c r="L243" s="563">
        <f t="shared" si="65"/>
        <v>8.1785004785000055</v>
      </c>
      <c r="M243" s="564">
        <f t="shared" si="82"/>
        <v>30.737036478500006</v>
      </c>
      <c r="N243" s="565">
        <v>1.3882361447525395</v>
      </c>
      <c r="O243" s="565">
        <f t="shared" si="79"/>
        <v>33.595314703011454</v>
      </c>
      <c r="P243" s="598">
        <f t="shared" si="70"/>
        <v>22.581276623252545</v>
      </c>
      <c r="Q243" s="599">
        <f t="shared" si="71"/>
        <v>9.5667366232525453</v>
      </c>
      <c r="R243" s="600">
        <f t="shared" si="72"/>
        <v>32.125272623252542</v>
      </c>
      <c r="S243" s="601"/>
      <c r="T243" s="601"/>
      <c r="U243" s="601"/>
      <c r="V243" s="569">
        <v>2.0575642859725143</v>
      </c>
      <c r="W243" s="565">
        <f t="shared" si="80"/>
        <v>49.8</v>
      </c>
      <c r="X243" s="602">
        <f t="shared" si="73"/>
        <v>23.25060476447252</v>
      </c>
      <c r="Y243" s="599">
        <f t="shared" si="74"/>
        <v>10.23606476447252</v>
      </c>
      <c r="Z243" s="603">
        <f t="shared" si="75"/>
        <v>32.79460076447252</v>
      </c>
      <c r="AA243" s="521">
        <v>114</v>
      </c>
      <c r="AB243" s="488"/>
      <c r="AC243" s="488"/>
      <c r="AD243" s="488"/>
      <c r="AE243" s="488"/>
      <c r="AF243" s="489"/>
      <c r="AG243" s="488"/>
      <c r="AH243" s="489"/>
      <c r="AI243" s="488"/>
      <c r="AJ243" s="489"/>
      <c r="AK243" s="489"/>
    </row>
    <row r="244" spans="1:50" s="395" customFormat="1" ht="15" customHeight="1">
      <c r="A244" s="594">
        <v>83</v>
      </c>
      <c r="B244" s="595">
        <v>1.5</v>
      </c>
      <c r="C244" s="596">
        <f t="shared" si="63"/>
        <v>3.06114</v>
      </c>
      <c r="D244" s="556">
        <v>1.4528273809523813</v>
      </c>
      <c r="E244" s="557">
        <v>0.25</v>
      </c>
      <c r="F244" s="558">
        <v>0.45</v>
      </c>
      <c r="G244" s="559">
        <f t="shared" si="83"/>
        <v>4.4473080089285721</v>
      </c>
      <c r="H244" s="560">
        <f t="shared" si="84"/>
        <v>0.76528499999999999</v>
      </c>
      <c r="I244" s="561">
        <f t="shared" si="85"/>
        <v>1.377513</v>
      </c>
      <c r="J244" s="557"/>
      <c r="K244" s="597">
        <f t="shared" si="64"/>
        <v>11.970783846517858</v>
      </c>
      <c r="L244" s="592">
        <f t="shared" si="65"/>
        <v>5.0832188465178572</v>
      </c>
      <c r="M244" s="593">
        <f t="shared" si="82"/>
        <v>17.021664846517858</v>
      </c>
      <c r="N244" s="565">
        <v>1.2859776787328212</v>
      </c>
      <c r="O244" s="565">
        <f t="shared" si="79"/>
        <v>29.995816699117373</v>
      </c>
      <c r="P244" s="598">
        <f t="shared" si="70"/>
        <v>13.256761525250679</v>
      </c>
      <c r="Q244" s="599">
        <f t="shared" si="71"/>
        <v>6.3691965252506781</v>
      </c>
      <c r="R244" s="600">
        <f t="shared" si="72"/>
        <v>18.307642525250678</v>
      </c>
      <c r="S244" s="601"/>
      <c r="T244" s="601"/>
      <c r="U244" s="601"/>
      <c r="V244" s="569">
        <v>2.1347229466964834</v>
      </c>
      <c r="W244" s="565">
        <f t="shared" si="80"/>
        <v>49.8</v>
      </c>
      <c r="X244" s="602">
        <f t="shared" si="73"/>
        <v>14.105506793214341</v>
      </c>
      <c r="Y244" s="599">
        <f t="shared" si="74"/>
        <v>7.2179417932143402</v>
      </c>
      <c r="Z244" s="603">
        <f t="shared" si="75"/>
        <v>19.156387793214343</v>
      </c>
      <c r="AA244" s="630">
        <v>114</v>
      </c>
      <c r="AB244" s="488"/>
      <c r="AC244" s="488"/>
      <c r="AD244" s="488"/>
      <c r="AE244" s="488"/>
      <c r="AF244" s="489"/>
      <c r="AG244" s="488"/>
      <c r="AH244" s="489"/>
      <c r="AI244" s="488"/>
      <c r="AJ244" s="489"/>
      <c r="AK244" s="489"/>
    </row>
    <row r="245" spans="1:50" s="395" customFormat="1" ht="15" customHeight="1">
      <c r="A245" s="594">
        <v>84</v>
      </c>
      <c r="B245" s="595">
        <v>2</v>
      </c>
      <c r="C245" s="596">
        <f t="shared" si="63"/>
        <v>4.10656</v>
      </c>
      <c r="D245" s="556">
        <v>1.0904166666666668</v>
      </c>
      <c r="E245" s="557">
        <v>0.25</v>
      </c>
      <c r="F245" s="558">
        <v>0.55000000000000004</v>
      </c>
      <c r="G245" s="559">
        <f t="shared" si="83"/>
        <v>4.477861466666667</v>
      </c>
      <c r="H245" s="560">
        <f t="shared" si="84"/>
        <v>1.02664</v>
      </c>
      <c r="I245" s="561">
        <f t="shared" si="85"/>
        <v>2.2586080000000002</v>
      </c>
      <c r="J245" s="557"/>
      <c r="K245" s="597">
        <f t="shared" si="64"/>
        <v>14.972534870666667</v>
      </c>
      <c r="L245" s="607">
        <f t="shared" si="65"/>
        <v>5.7327748706666668</v>
      </c>
      <c r="M245" s="608">
        <f t="shared" si="82"/>
        <v>22.159014870666667</v>
      </c>
      <c r="N245" s="565">
        <v>1.301471385705506</v>
      </c>
      <c r="O245" s="565">
        <f t="shared" si="79"/>
        <v>29.995816699117377</v>
      </c>
      <c r="P245" s="598">
        <f t="shared" si="70"/>
        <v>16.274006256372175</v>
      </c>
      <c r="Q245" s="599">
        <f t="shared" si="71"/>
        <v>7.0342462563721728</v>
      </c>
      <c r="R245" s="600">
        <f t="shared" si="72"/>
        <v>23.460486256372171</v>
      </c>
      <c r="S245" s="601"/>
      <c r="T245" s="601"/>
      <c r="U245" s="601"/>
      <c r="V245" s="569">
        <v>2.1604425002711398</v>
      </c>
      <c r="W245" s="565">
        <f t="shared" si="80"/>
        <v>49.8</v>
      </c>
      <c r="X245" s="602">
        <f t="shared" si="73"/>
        <v>17.132977370937809</v>
      </c>
      <c r="Y245" s="599">
        <f t="shared" si="74"/>
        <v>7.8932173709378066</v>
      </c>
      <c r="Z245" s="603">
        <f t="shared" si="75"/>
        <v>24.319457370937805</v>
      </c>
      <c r="AA245" s="630">
        <v>114</v>
      </c>
      <c r="AB245" s="488"/>
      <c r="AC245" s="488"/>
      <c r="AD245" s="488"/>
      <c r="AE245" s="488"/>
      <c r="AF245" s="489"/>
      <c r="AG245" s="488"/>
      <c r="AH245" s="489"/>
      <c r="AI245" s="488"/>
      <c r="AJ245" s="489"/>
      <c r="AK245" s="489"/>
    </row>
    <row r="246" spans="1:50" s="395" customFormat="1" ht="15" customHeight="1">
      <c r="A246" s="553">
        <v>85</v>
      </c>
      <c r="B246" s="554">
        <v>1.5</v>
      </c>
      <c r="C246" s="555">
        <f t="shared" si="63"/>
        <v>3.13626</v>
      </c>
      <c r="D246" s="556">
        <v>1.5323809523809526</v>
      </c>
      <c r="E246" s="557">
        <v>0.25</v>
      </c>
      <c r="F246" s="558">
        <v>0.45</v>
      </c>
      <c r="G246" s="559">
        <f t="shared" si="83"/>
        <v>4.8059450857142867</v>
      </c>
      <c r="H246" s="560">
        <f t="shared" si="84"/>
        <v>0.78406500000000001</v>
      </c>
      <c r="I246" s="561">
        <f t="shared" si="85"/>
        <v>1.4113170000000002</v>
      </c>
      <c r="J246" s="557"/>
      <c r="K246" s="562">
        <f t="shared" si="64"/>
        <v>12.446680912571431</v>
      </c>
      <c r="L246" s="592">
        <f t="shared" si="65"/>
        <v>5.3900959125714296</v>
      </c>
      <c r="M246" s="593">
        <f t="shared" si="82"/>
        <v>17.62150991257143</v>
      </c>
      <c r="N246" s="565">
        <v>1.3169650926781904</v>
      </c>
      <c r="O246" s="565">
        <f t="shared" si="79"/>
        <v>29.995816699117373</v>
      </c>
      <c r="P246" s="566">
        <f t="shared" si="70"/>
        <v>13.763646005249621</v>
      </c>
      <c r="Q246" s="567">
        <f t="shared" si="71"/>
        <v>6.7070610052496198</v>
      </c>
      <c r="R246" s="568">
        <f t="shared" si="72"/>
        <v>18.938475005249622</v>
      </c>
      <c r="S246" s="565"/>
      <c r="T246" s="565"/>
      <c r="U246" s="565"/>
      <c r="V246" s="569">
        <v>2.1861620538457962</v>
      </c>
      <c r="W246" s="565">
        <f t="shared" si="80"/>
        <v>49.8</v>
      </c>
      <c r="X246" s="570">
        <f t="shared" si="73"/>
        <v>14.632842966417227</v>
      </c>
      <c r="Y246" s="567">
        <f t="shared" si="74"/>
        <v>7.5762579664172254</v>
      </c>
      <c r="Z246" s="571">
        <f t="shared" si="75"/>
        <v>19.807671966417224</v>
      </c>
      <c r="AA246" s="630">
        <v>114</v>
      </c>
      <c r="AB246" s="488"/>
      <c r="AC246" s="488"/>
      <c r="AD246" s="488"/>
      <c r="AE246" s="488"/>
      <c r="AF246" s="489"/>
      <c r="AG246" s="488"/>
      <c r="AH246" s="489"/>
      <c r="AI246" s="488"/>
      <c r="AJ246" s="489"/>
      <c r="AK246" s="489"/>
    </row>
    <row r="247" spans="1:50" s="590" customFormat="1" ht="15" customHeight="1">
      <c r="A247" s="572">
        <v>85</v>
      </c>
      <c r="B247" s="573">
        <v>2</v>
      </c>
      <c r="C247" s="574">
        <f t="shared" si="63"/>
        <v>4.1566400000000003</v>
      </c>
      <c r="D247" s="575">
        <v>1.5252976190476202</v>
      </c>
      <c r="E247" s="576">
        <v>0.25</v>
      </c>
      <c r="F247" s="577">
        <v>0.45</v>
      </c>
      <c r="G247" s="578">
        <f t="shared" si="83"/>
        <v>6.3401130952381006</v>
      </c>
      <c r="H247" s="579">
        <f t="shared" si="84"/>
        <v>1.0391600000000001</v>
      </c>
      <c r="I247" s="580">
        <f t="shared" si="85"/>
        <v>1.8704880000000002</v>
      </c>
      <c r="J247" s="631"/>
      <c r="K247" s="581">
        <f t="shared" si="64"/>
        <v>16.474706559523813</v>
      </c>
      <c r="L247" s="582">
        <f t="shared" si="65"/>
        <v>7.1222665595238137</v>
      </c>
      <c r="M247" s="583">
        <f t="shared" si="82"/>
        <v>23.333162559523817</v>
      </c>
      <c r="N247" s="584">
        <v>1.3169650926781904</v>
      </c>
      <c r="O247" s="584">
        <f t="shared" si="79"/>
        <v>29.995816699117373</v>
      </c>
      <c r="P247" s="585">
        <f t="shared" si="70"/>
        <v>17.791671652202005</v>
      </c>
      <c r="Q247" s="586">
        <f t="shared" si="71"/>
        <v>8.4392316522020039</v>
      </c>
      <c r="R247" s="587">
        <f t="shared" si="72"/>
        <v>24.650127652202009</v>
      </c>
      <c r="S247" s="584"/>
      <c r="T247" s="584"/>
      <c r="U247" s="584"/>
      <c r="V247" s="588">
        <v>2.1861620538457962</v>
      </c>
      <c r="W247" s="584">
        <f t="shared" si="80"/>
        <v>49.8</v>
      </c>
      <c r="X247" s="585">
        <f t="shared" si="73"/>
        <v>18.660868613369608</v>
      </c>
      <c r="Y247" s="586">
        <f t="shared" si="74"/>
        <v>9.3084286133696104</v>
      </c>
      <c r="Z247" s="587">
        <f t="shared" si="75"/>
        <v>25.519324613369612</v>
      </c>
      <c r="AA247" s="626">
        <v>114</v>
      </c>
      <c r="AB247" s="488"/>
      <c r="AC247" s="488"/>
      <c r="AD247" s="488"/>
      <c r="AE247" s="488"/>
      <c r="AF247" s="489"/>
      <c r="AG247" s="488"/>
      <c r="AH247" s="489"/>
      <c r="AI247" s="488"/>
      <c r="AJ247" s="489"/>
      <c r="AK247" s="489"/>
      <c r="AL247" s="395"/>
      <c r="AM247" s="395"/>
      <c r="AN247" s="395"/>
      <c r="AO247" s="395"/>
      <c r="AP247" s="395"/>
      <c r="AQ247" s="395"/>
      <c r="AR247" s="395"/>
      <c r="AS247" s="395"/>
      <c r="AT247" s="395"/>
      <c r="AU247" s="395"/>
      <c r="AV247" s="395"/>
      <c r="AW247" s="395"/>
      <c r="AX247" s="395"/>
    </row>
    <row r="248" spans="1:50" s="395" customFormat="1" ht="15" customHeight="1">
      <c r="A248" s="594">
        <v>85</v>
      </c>
      <c r="B248" s="595">
        <v>2</v>
      </c>
      <c r="C248" s="596">
        <f t="shared" si="63"/>
        <v>4.1566400000000003</v>
      </c>
      <c r="D248" s="556">
        <v>1.2601190476190482</v>
      </c>
      <c r="E248" s="557">
        <v>0.25</v>
      </c>
      <c r="F248" s="558">
        <v>0.55000000000000004</v>
      </c>
      <c r="G248" s="559">
        <f t="shared" si="83"/>
        <v>5.237861238095241</v>
      </c>
      <c r="H248" s="560">
        <f t="shared" si="84"/>
        <v>1.0391600000000001</v>
      </c>
      <c r="I248" s="561">
        <f t="shared" si="85"/>
        <v>2.2861520000000004</v>
      </c>
      <c r="J248" s="627"/>
      <c r="K248" s="632">
        <f t="shared" si="64"/>
        <v>15.670062703809528</v>
      </c>
      <c r="L248" s="592">
        <f t="shared" si="65"/>
        <v>6.3176227038095263</v>
      </c>
      <c r="M248" s="593">
        <f>+M247</f>
        <v>23.333162559523817</v>
      </c>
      <c r="N248" s="565">
        <v>1.3169650926781904</v>
      </c>
      <c r="O248" s="565">
        <f t="shared" si="79"/>
        <v>29.995816699117373</v>
      </c>
      <c r="P248" s="598">
        <f t="shared" si="70"/>
        <v>16.98702779648772</v>
      </c>
      <c r="Q248" s="599">
        <f t="shared" si="71"/>
        <v>7.6345877964877165</v>
      </c>
      <c r="R248" s="600">
        <f t="shared" si="72"/>
        <v>24.650127652202009</v>
      </c>
      <c r="S248" s="601"/>
      <c r="T248" s="601"/>
      <c r="U248" s="601"/>
      <c r="V248" s="569">
        <v>2.1861620538457962</v>
      </c>
      <c r="W248" s="565">
        <f t="shared" si="80"/>
        <v>49.8</v>
      </c>
      <c r="X248" s="598">
        <f t="shared" si="73"/>
        <v>17.856224757655323</v>
      </c>
      <c r="Y248" s="599">
        <f t="shared" si="74"/>
        <v>8.5037847576553229</v>
      </c>
      <c r="Z248" s="600">
        <f t="shared" si="75"/>
        <v>25.519324613369612</v>
      </c>
      <c r="AA248" s="633">
        <v>114</v>
      </c>
      <c r="AB248" s="488"/>
      <c r="AC248" s="488"/>
      <c r="AD248" s="488"/>
      <c r="AE248" s="488"/>
      <c r="AF248" s="489"/>
      <c r="AG248" s="488"/>
      <c r="AH248" s="489"/>
      <c r="AI248" s="488"/>
      <c r="AJ248" s="489"/>
      <c r="AK248" s="489"/>
    </row>
    <row r="249" spans="1:50" s="395" customFormat="1" ht="15" customHeight="1">
      <c r="A249" s="553">
        <v>88.9</v>
      </c>
      <c r="B249" s="554">
        <v>1.2</v>
      </c>
      <c r="C249" s="555">
        <f t="shared" si="63"/>
        <v>2.6352096</v>
      </c>
      <c r="D249" s="556">
        <v>1.8063988095238104</v>
      </c>
      <c r="E249" s="557">
        <v>0.25</v>
      </c>
      <c r="F249" s="558">
        <v>0.45</v>
      </c>
      <c r="G249" s="559">
        <f t="shared" si="83"/>
        <v>4.7602394842857167</v>
      </c>
      <c r="H249" s="560">
        <f t="shared" si="84"/>
        <v>0.65880240000000001</v>
      </c>
      <c r="I249" s="561">
        <f t="shared" si="85"/>
        <v>1.18584432</v>
      </c>
      <c r="J249" s="557"/>
      <c r="K249" s="562">
        <f t="shared" si="64"/>
        <v>10.985322183528574</v>
      </c>
      <c r="L249" s="628">
        <f t="shared" si="65"/>
        <v>5.0561005835285728</v>
      </c>
      <c r="M249" s="629">
        <f t="shared" ref="M249:M262" si="86">(((G249-G249*$K$2/100+I249)+0.35*C249+($M$5*C249)+($K$6*C249)+($K$7*C249)+($K$8*C249))*$K$9)*$AD$13</f>
        <v>15.333418023528573</v>
      </c>
      <c r="N249" s="565">
        <v>1.3773905498716605</v>
      </c>
      <c r="O249" s="565">
        <f t="shared" si="79"/>
        <v>29.995816699117373</v>
      </c>
      <c r="P249" s="566">
        <f t="shared" si="70"/>
        <v>12.362712733400235</v>
      </c>
      <c r="Q249" s="567">
        <f t="shared" si="71"/>
        <v>6.4334911334002332</v>
      </c>
      <c r="R249" s="568">
        <f t="shared" si="72"/>
        <v>16.710808573400232</v>
      </c>
      <c r="S249" s="565"/>
      <c r="T249" s="565"/>
      <c r="U249" s="565"/>
      <c r="V249" s="569">
        <v>2.2864683127869565</v>
      </c>
      <c r="W249" s="565">
        <f t="shared" si="80"/>
        <v>49.8</v>
      </c>
      <c r="X249" s="570">
        <f t="shared" si="73"/>
        <v>13.27179049631553</v>
      </c>
      <c r="Y249" s="567">
        <f t="shared" si="74"/>
        <v>7.3425688963155293</v>
      </c>
      <c r="Z249" s="571">
        <f t="shared" si="75"/>
        <v>17.619886336315531</v>
      </c>
      <c r="AA249" s="509">
        <v>114</v>
      </c>
      <c r="AB249" s="488"/>
      <c r="AC249" s="488"/>
      <c r="AD249" s="488"/>
      <c r="AE249" s="488"/>
      <c r="AF249" s="489"/>
      <c r="AG249" s="488"/>
      <c r="AH249" s="489"/>
      <c r="AI249" s="488"/>
      <c r="AJ249" s="489"/>
      <c r="AK249" s="489"/>
    </row>
    <row r="250" spans="1:50" s="395" customFormat="1" ht="15" customHeight="1">
      <c r="A250" s="553">
        <v>88.9</v>
      </c>
      <c r="B250" s="554">
        <v>1.5</v>
      </c>
      <c r="C250" s="555">
        <f t="shared" si="63"/>
        <v>3.2827440000000006</v>
      </c>
      <c r="D250" s="556">
        <v>1.3821130952380958</v>
      </c>
      <c r="E250" s="557">
        <v>0.25</v>
      </c>
      <c r="F250" s="558">
        <v>0.45</v>
      </c>
      <c r="G250" s="559">
        <f t="shared" si="83"/>
        <v>4.5371234707142882</v>
      </c>
      <c r="H250" s="560">
        <f t="shared" si="84"/>
        <v>0.82068600000000014</v>
      </c>
      <c r="I250" s="561">
        <f t="shared" si="85"/>
        <v>1.4772348000000002</v>
      </c>
      <c r="J250" s="557"/>
      <c r="K250" s="562">
        <f t="shared" si="64"/>
        <v>12.66792053362143</v>
      </c>
      <c r="L250" s="592">
        <f t="shared" si="65"/>
        <v>5.2817465336214307</v>
      </c>
      <c r="M250" s="593">
        <f t="shared" si="86"/>
        <v>18.084448133621436</v>
      </c>
      <c r="N250" s="565">
        <v>1.3773905498716605</v>
      </c>
      <c r="O250" s="565">
        <f t="shared" si="79"/>
        <v>29.995816699117373</v>
      </c>
      <c r="P250" s="566">
        <f t="shared" si="70"/>
        <v>14.045311083493091</v>
      </c>
      <c r="Q250" s="567">
        <f t="shared" si="71"/>
        <v>6.659137083493091</v>
      </c>
      <c r="R250" s="568">
        <f t="shared" si="72"/>
        <v>19.461838683493095</v>
      </c>
      <c r="S250" s="565"/>
      <c r="T250" s="565"/>
      <c r="U250" s="565"/>
      <c r="V250" s="569">
        <v>2.2864683127869565</v>
      </c>
      <c r="W250" s="565">
        <f t="shared" si="80"/>
        <v>49.8</v>
      </c>
      <c r="X250" s="570">
        <f t="shared" si="73"/>
        <v>14.954388846408387</v>
      </c>
      <c r="Y250" s="567">
        <f t="shared" si="74"/>
        <v>7.5682148464083872</v>
      </c>
      <c r="Z250" s="571">
        <f t="shared" si="75"/>
        <v>20.370916446408394</v>
      </c>
      <c r="AA250" s="487">
        <v>114</v>
      </c>
      <c r="AB250" s="488"/>
      <c r="AC250" s="488"/>
      <c r="AD250" s="488"/>
      <c r="AE250" s="488"/>
      <c r="AF250" s="489"/>
      <c r="AG250" s="488"/>
      <c r="AH250" s="489"/>
      <c r="AI250" s="488"/>
      <c r="AJ250" s="489"/>
      <c r="AK250" s="489"/>
    </row>
    <row r="251" spans="1:50" s="395" customFormat="1" ht="15" customHeight="1">
      <c r="A251" s="553">
        <v>88.9</v>
      </c>
      <c r="B251" s="554">
        <v>1.6</v>
      </c>
      <c r="C251" s="555">
        <f t="shared" si="63"/>
        <v>3.4975872000000008</v>
      </c>
      <c r="D251" s="556">
        <v>1.3821130952380951</v>
      </c>
      <c r="E251" s="557">
        <v>0.25</v>
      </c>
      <c r="F251" s="558">
        <v>0.45</v>
      </c>
      <c r="G251" s="559">
        <f t="shared" si="83"/>
        <v>4.8340610708571434</v>
      </c>
      <c r="H251" s="560">
        <f t="shared" si="84"/>
        <v>0.8743968000000002</v>
      </c>
      <c r="I251" s="561">
        <f t="shared" si="85"/>
        <v>1.5739142400000004</v>
      </c>
      <c r="J251" s="557"/>
      <c r="K251" s="562">
        <f t="shared" si="64"/>
        <v>13.496988101725718</v>
      </c>
      <c r="L251" s="592">
        <f t="shared" si="65"/>
        <v>5.6274169017257147</v>
      </c>
      <c r="M251" s="593">
        <f t="shared" si="86"/>
        <v>19.268006981725719</v>
      </c>
      <c r="N251" s="565">
        <v>1.3773905498716605</v>
      </c>
      <c r="O251" s="565">
        <f t="shared" si="79"/>
        <v>29.995816699117373</v>
      </c>
      <c r="P251" s="566">
        <f t="shared" si="70"/>
        <v>14.874378651597379</v>
      </c>
      <c r="Q251" s="567">
        <f t="shared" si="71"/>
        <v>7.0048074515973751</v>
      </c>
      <c r="R251" s="568">
        <f t="shared" si="72"/>
        <v>20.645397531597379</v>
      </c>
      <c r="S251" s="565"/>
      <c r="T251" s="565"/>
      <c r="U251" s="565"/>
      <c r="V251" s="569">
        <v>2.2864683127869565</v>
      </c>
      <c r="W251" s="565">
        <f t="shared" si="80"/>
        <v>49.8</v>
      </c>
      <c r="X251" s="570">
        <f t="shared" si="73"/>
        <v>15.783456414512674</v>
      </c>
      <c r="Y251" s="567">
        <f t="shared" si="74"/>
        <v>7.9138852145126712</v>
      </c>
      <c r="Z251" s="571">
        <f t="shared" si="75"/>
        <v>21.554475294512677</v>
      </c>
      <c r="AA251" s="487">
        <v>114</v>
      </c>
      <c r="AB251" s="488"/>
      <c r="AC251" s="488"/>
      <c r="AD251" s="488"/>
      <c r="AE251" s="488"/>
      <c r="AF251" s="489"/>
      <c r="AG251" s="488"/>
      <c r="AH251" s="489"/>
      <c r="AI251" s="488"/>
      <c r="AJ251" s="489"/>
      <c r="AK251" s="489"/>
    </row>
    <row r="252" spans="1:50" s="395" customFormat="1" ht="15" customHeight="1">
      <c r="A252" s="553">
        <v>88.9</v>
      </c>
      <c r="B252" s="554">
        <v>2</v>
      </c>
      <c r="C252" s="555">
        <f t="shared" si="63"/>
        <v>4.3519519999999998</v>
      </c>
      <c r="D252" s="556">
        <v>1.0904166666666668</v>
      </c>
      <c r="E252" s="557">
        <v>0.25</v>
      </c>
      <c r="F252" s="558">
        <v>0.55000000000000004</v>
      </c>
      <c r="G252" s="559">
        <f t="shared" si="83"/>
        <v>4.7454409933333341</v>
      </c>
      <c r="H252" s="560">
        <f t="shared" si="84"/>
        <v>1.087988</v>
      </c>
      <c r="I252" s="561">
        <f t="shared" si="85"/>
        <v>2.3935736000000003</v>
      </c>
      <c r="J252" s="557"/>
      <c r="K252" s="562">
        <f t="shared" si="64"/>
        <v>15.867235125133334</v>
      </c>
      <c r="L252" s="592">
        <f t="shared" si="65"/>
        <v>6.0753431251333341</v>
      </c>
      <c r="M252" s="593">
        <f t="shared" si="86"/>
        <v>23.483151125133332</v>
      </c>
      <c r="N252" s="565">
        <v>1.3773905498716605</v>
      </c>
      <c r="O252" s="565">
        <f t="shared" si="79"/>
        <v>29.995816699117373</v>
      </c>
      <c r="P252" s="566">
        <f t="shared" si="70"/>
        <v>17.244625675004993</v>
      </c>
      <c r="Q252" s="567">
        <f t="shared" si="71"/>
        <v>7.4527336750049944</v>
      </c>
      <c r="R252" s="568">
        <f t="shared" si="72"/>
        <v>24.860541675004992</v>
      </c>
      <c r="S252" s="565"/>
      <c r="T252" s="565"/>
      <c r="U252" s="565"/>
      <c r="V252" s="569">
        <v>2.2864683127869565</v>
      </c>
      <c r="W252" s="565">
        <f t="shared" si="80"/>
        <v>49.8</v>
      </c>
      <c r="X252" s="570">
        <f t="shared" si="73"/>
        <v>18.153703437920292</v>
      </c>
      <c r="Y252" s="567">
        <f t="shared" si="74"/>
        <v>8.3618114379202915</v>
      </c>
      <c r="Z252" s="571">
        <f t="shared" si="75"/>
        <v>25.769619437920291</v>
      </c>
      <c r="AA252" s="487">
        <v>114</v>
      </c>
      <c r="AB252" s="488"/>
      <c r="AC252" s="488"/>
      <c r="AD252" s="488"/>
      <c r="AE252" s="488"/>
      <c r="AF252" s="489"/>
      <c r="AG252" s="488"/>
      <c r="AH252" s="489"/>
      <c r="AI252" s="488"/>
      <c r="AJ252" s="489"/>
      <c r="AK252" s="489"/>
    </row>
    <row r="253" spans="1:50" s="395" customFormat="1" ht="15" customHeight="1">
      <c r="A253" s="553">
        <v>88.9</v>
      </c>
      <c r="B253" s="554">
        <v>2.5</v>
      </c>
      <c r="C253" s="555">
        <f t="shared" si="63"/>
        <v>5.4086400000000001</v>
      </c>
      <c r="D253" s="556">
        <v>1.0716782986111115</v>
      </c>
      <c r="E253" s="557">
        <v>0.25</v>
      </c>
      <c r="F253" s="558">
        <v>0.55000000000000004</v>
      </c>
      <c r="G253" s="559">
        <f>+G254</f>
        <v>5.7788358463333358</v>
      </c>
      <c r="H253" s="560">
        <f>+H254</f>
        <v>1.4046188000000002</v>
      </c>
      <c r="I253" s="561">
        <f>+I254</f>
        <v>3.0901613600000006</v>
      </c>
      <c r="J253" s="557"/>
      <c r="K253" s="562">
        <f t="shared" si="64"/>
        <v>19.633174167823334</v>
      </c>
      <c r="L253" s="592">
        <f t="shared" si="65"/>
        <v>7.5161929678233355</v>
      </c>
      <c r="M253" s="593">
        <f t="shared" si="86"/>
        <v>29.213703527823341</v>
      </c>
      <c r="N253" s="565">
        <v>1.4324861718665269</v>
      </c>
      <c r="O253" s="565">
        <f t="shared" si="79"/>
        <v>31.195649367082069</v>
      </c>
      <c r="P253" s="566">
        <f t="shared" si="70"/>
        <v>21.06566033968986</v>
      </c>
      <c r="Q253" s="567">
        <f t="shared" si="71"/>
        <v>8.9486791396898617</v>
      </c>
      <c r="R253" s="568">
        <f t="shared" si="72"/>
        <v>30.646189699689867</v>
      </c>
      <c r="S253" s="565"/>
      <c r="T253" s="565"/>
      <c r="U253" s="565"/>
      <c r="V253" s="569">
        <v>2.2864683127869565</v>
      </c>
      <c r="W253" s="565">
        <f t="shared" si="80"/>
        <v>49.8</v>
      </c>
      <c r="X253" s="570">
        <f t="shared" si="73"/>
        <v>21.919642480610293</v>
      </c>
      <c r="Y253" s="567">
        <f t="shared" si="74"/>
        <v>9.8026612806102911</v>
      </c>
      <c r="Z253" s="571">
        <f t="shared" si="75"/>
        <v>31.5001718406103</v>
      </c>
      <c r="AA253" s="487">
        <v>114</v>
      </c>
      <c r="AB253" s="488"/>
      <c r="AC253" s="488"/>
      <c r="AD253" s="488"/>
      <c r="AE253" s="488"/>
      <c r="AF253" s="489"/>
      <c r="AG253" s="488"/>
      <c r="AH253" s="489"/>
      <c r="AI253" s="488"/>
      <c r="AJ253" s="489"/>
      <c r="AK253" s="489"/>
    </row>
    <row r="254" spans="1:50" s="395" customFormat="1" ht="15" customHeight="1">
      <c r="A254" s="553">
        <v>88.9</v>
      </c>
      <c r="B254" s="554">
        <v>2.6</v>
      </c>
      <c r="C254" s="555">
        <f t="shared" si="63"/>
        <v>5.6184752000000007</v>
      </c>
      <c r="D254" s="556">
        <v>1.0285416666666669</v>
      </c>
      <c r="E254" s="557">
        <v>0.25</v>
      </c>
      <c r="F254" s="558">
        <v>0.55000000000000004</v>
      </c>
      <c r="G254" s="559">
        <f t="shared" ref="G254:G263" si="87">D254*C254</f>
        <v>5.7788358463333358</v>
      </c>
      <c r="H254" s="560">
        <f t="shared" ref="H254:H263" si="88">+E254*C254</f>
        <v>1.4046188000000002</v>
      </c>
      <c r="I254" s="561">
        <f t="shared" ref="I254:I263" si="89">+F254*C254</f>
        <v>3.0901613600000006</v>
      </c>
      <c r="J254" s="557"/>
      <c r="K254" s="562">
        <f t="shared" si="64"/>
        <v>20.231204487823337</v>
      </c>
      <c r="L254" s="592">
        <f t="shared" si="65"/>
        <v>7.5896352878233362</v>
      </c>
      <c r="M254" s="593">
        <f t="shared" si="86"/>
        <v>30.063536087823341</v>
      </c>
      <c r="N254" s="565">
        <v>1.4324861718665269</v>
      </c>
      <c r="O254" s="565">
        <f t="shared" si="79"/>
        <v>31.195649367082069</v>
      </c>
      <c r="P254" s="566">
        <f t="shared" si="70"/>
        <v>21.663690659689863</v>
      </c>
      <c r="Q254" s="567">
        <f t="shared" si="71"/>
        <v>9.0221214596898633</v>
      </c>
      <c r="R254" s="568">
        <f t="shared" si="72"/>
        <v>31.496022259689866</v>
      </c>
      <c r="S254" s="565"/>
      <c r="T254" s="565"/>
      <c r="U254" s="565"/>
      <c r="V254" s="569">
        <v>2.2864683127869565</v>
      </c>
      <c r="W254" s="565">
        <f t="shared" si="80"/>
        <v>49.8</v>
      </c>
      <c r="X254" s="570">
        <f t="shared" si="73"/>
        <v>22.517672800610292</v>
      </c>
      <c r="Y254" s="567">
        <f t="shared" si="74"/>
        <v>9.8761036006102927</v>
      </c>
      <c r="Z254" s="571">
        <f t="shared" si="75"/>
        <v>32.350004400610295</v>
      </c>
      <c r="AA254" s="487">
        <v>114</v>
      </c>
      <c r="AB254" s="488"/>
      <c r="AC254" s="488"/>
      <c r="AD254" s="488"/>
      <c r="AE254" s="488"/>
      <c r="AF254" s="489"/>
      <c r="AG254" s="488"/>
      <c r="AH254" s="489"/>
      <c r="AI254" s="488"/>
      <c r="AJ254" s="489"/>
      <c r="AK254" s="489"/>
    </row>
    <row r="255" spans="1:50" s="395" customFormat="1" ht="15" customHeight="1">
      <c r="A255" s="553">
        <v>88.9</v>
      </c>
      <c r="B255" s="554">
        <v>3</v>
      </c>
      <c r="C255" s="555">
        <f t="shared" si="63"/>
        <v>6.452808000000001</v>
      </c>
      <c r="D255" s="556">
        <v>0.96666666666666667</v>
      </c>
      <c r="E255" s="557">
        <v>0.25</v>
      </c>
      <c r="F255" s="558">
        <v>0.45</v>
      </c>
      <c r="G255" s="559">
        <f t="shared" si="87"/>
        <v>6.2377144000000007</v>
      </c>
      <c r="H255" s="560">
        <f t="shared" si="88"/>
        <v>1.6132020000000002</v>
      </c>
      <c r="I255" s="561">
        <f t="shared" si="89"/>
        <v>2.9037636000000004</v>
      </c>
      <c r="J255" s="557"/>
      <c r="K255" s="562">
        <f t="shared" si="64"/>
        <v>22.944034312000007</v>
      </c>
      <c r="L255" s="592">
        <f t="shared" si="65"/>
        <v>8.4252163119999999</v>
      </c>
      <c r="M255" s="593">
        <f t="shared" si="86"/>
        <v>33.591167512000006</v>
      </c>
      <c r="N255" s="565">
        <v>1.5426774158562595</v>
      </c>
      <c r="O255" s="565">
        <f t="shared" si="79"/>
        <v>33.595314703011454</v>
      </c>
      <c r="P255" s="566">
        <f t="shared" si="70"/>
        <v>24.486711727856267</v>
      </c>
      <c r="Q255" s="567">
        <f t="shared" si="71"/>
        <v>9.9678937278562589</v>
      </c>
      <c r="R255" s="568">
        <f t="shared" si="72"/>
        <v>35.133844927856266</v>
      </c>
      <c r="S255" s="565"/>
      <c r="T255" s="565"/>
      <c r="U255" s="565"/>
      <c r="V255" s="569">
        <v>2.2864683127869565</v>
      </c>
      <c r="W255" s="565">
        <f t="shared" si="80"/>
        <v>49.8</v>
      </c>
      <c r="X255" s="570">
        <f t="shared" si="73"/>
        <v>25.230502624786965</v>
      </c>
      <c r="Y255" s="567">
        <f t="shared" si="74"/>
        <v>10.711684624786956</v>
      </c>
      <c r="Z255" s="571">
        <f t="shared" si="75"/>
        <v>35.877635824786964</v>
      </c>
      <c r="AA255" s="487">
        <v>114</v>
      </c>
      <c r="AB255" s="488"/>
      <c r="AC255" s="488"/>
      <c r="AD255" s="488"/>
      <c r="AE255" s="488"/>
      <c r="AF255" s="489"/>
      <c r="AG255" s="488"/>
      <c r="AH255" s="489"/>
      <c r="AI255" s="488"/>
      <c r="AJ255" s="489"/>
      <c r="AK255" s="489"/>
    </row>
    <row r="256" spans="1:50" s="395" customFormat="1" ht="15" customHeight="1">
      <c r="A256" s="553">
        <v>88.9</v>
      </c>
      <c r="B256" s="554">
        <v>3.2</v>
      </c>
      <c r="C256" s="555">
        <f t="shared" si="63"/>
        <v>6.8669696</v>
      </c>
      <c r="D256" s="556">
        <v>1.0992559523809526</v>
      </c>
      <c r="E256" s="557">
        <v>0.25</v>
      </c>
      <c r="F256" s="558">
        <v>0.45</v>
      </c>
      <c r="G256" s="559">
        <f t="shared" si="87"/>
        <v>7.5485572076190497</v>
      </c>
      <c r="H256" s="560">
        <f t="shared" si="88"/>
        <v>1.7167424</v>
      </c>
      <c r="I256" s="561">
        <f t="shared" si="89"/>
        <v>3.09013632</v>
      </c>
      <c r="J256" s="557"/>
      <c r="K256" s="562">
        <f t="shared" si="64"/>
        <v>25.081310121561906</v>
      </c>
      <c r="L256" s="592">
        <f t="shared" si="65"/>
        <v>9.6306285215619063</v>
      </c>
      <c r="M256" s="593">
        <f t="shared" si="86"/>
        <v>36.411809961561914</v>
      </c>
      <c r="N256" s="565">
        <v>1.5426774158562595</v>
      </c>
      <c r="O256" s="565">
        <f t="shared" si="79"/>
        <v>33.595314703011454</v>
      </c>
      <c r="P256" s="566">
        <f t="shared" si="70"/>
        <v>26.623987537418166</v>
      </c>
      <c r="Q256" s="567">
        <f t="shared" si="71"/>
        <v>11.173305937418165</v>
      </c>
      <c r="R256" s="568">
        <f t="shared" si="72"/>
        <v>37.954487377418175</v>
      </c>
      <c r="S256" s="565"/>
      <c r="T256" s="565"/>
      <c r="U256" s="565"/>
      <c r="V256" s="569">
        <v>2.2864683127869565</v>
      </c>
      <c r="W256" s="565">
        <f t="shared" si="80"/>
        <v>49.8</v>
      </c>
      <c r="X256" s="570">
        <f t="shared" si="73"/>
        <v>27.367778434348864</v>
      </c>
      <c r="Y256" s="567">
        <f t="shared" si="74"/>
        <v>11.917096834348863</v>
      </c>
      <c r="Z256" s="571">
        <f t="shared" si="75"/>
        <v>38.698278274348873</v>
      </c>
      <c r="AA256" s="487">
        <v>114</v>
      </c>
      <c r="AB256" s="488"/>
      <c r="AC256" s="488"/>
      <c r="AD256" s="488"/>
      <c r="AE256" s="488"/>
      <c r="AF256" s="489"/>
      <c r="AG256" s="488"/>
      <c r="AH256" s="489"/>
      <c r="AI256" s="488"/>
      <c r="AJ256" s="489"/>
      <c r="AK256" s="489"/>
    </row>
    <row r="257" spans="1:50" s="395" customFormat="1" ht="15" customHeight="1">
      <c r="A257" s="553">
        <v>88.9</v>
      </c>
      <c r="B257" s="554">
        <v>3.6</v>
      </c>
      <c r="C257" s="555">
        <f t="shared" si="63"/>
        <v>7.6892832000000011</v>
      </c>
      <c r="D257" s="556">
        <v>1.0285416666666667</v>
      </c>
      <c r="E257" s="557">
        <v>0.25</v>
      </c>
      <c r="F257" s="558">
        <v>0.45</v>
      </c>
      <c r="G257" s="559">
        <f t="shared" si="87"/>
        <v>7.9087481580000016</v>
      </c>
      <c r="H257" s="560">
        <f t="shared" si="88"/>
        <v>1.9223208000000003</v>
      </c>
      <c r="I257" s="561">
        <f t="shared" si="89"/>
        <v>3.4601774400000007</v>
      </c>
      <c r="J257" s="557"/>
      <c r="K257" s="562">
        <f t="shared" si="64"/>
        <v>27.687843275340004</v>
      </c>
      <c r="L257" s="592">
        <f t="shared" si="65"/>
        <v>10.386956075340002</v>
      </c>
      <c r="M257" s="593">
        <f t="shared" si="86"/>
        <v>40.37516055534001</v>
      </c>
      <c r="N257" s="565">
        <v>1.6528686598459925</v>
      </c>
      <c r="O257" s="565">
        <f t="shared" si="79"/>
        <v>35.994980038940852</v>
      </c>
      <c r="P257" s="566">
        <f t="shared" si="70"/>
        <v>29.340711935185997</v>
      </c>
      <c r="Q257" s="567">
        <f t="shared" si="71"/>
        <v>12.039824735185995</v>
      </c>
      <c r="R257" s="568">
        <f t="shared" si="72"/>
        <v>42.028029215186002</v>
      </c>
      <c r="S257" s="565"/>
      <c r="T257" s="565"/>
      <c r="U257" s="565"/>
      <c r="V257" s="569">
        <v>2.4388995336394204</v>
      </c>
      <c r="W257" s="565">
        <f t="shared" si="80"/>
        <v>53.120000000000005</v>
      </c>
      <c r="X257" s="570">
        <f t="shared" si="73"/>
        <v>30.126742808979426</v>
      </c>
      <c r="Y257" s="567">
        <f t="shared" si="74"/>
        <v>12.825855608979422</v>
      </c>
      <c r="Z257" s="571">
        <f t="shared" si="75"/>
        <v>42.814060088979431</v>
      </c>
      <c r="AA257" s="487">
        <v>114</v>
      </c>
      <c r="AB257" s="488"/>
      <c r="AC257" s="488"/>
      <c r="AD257" s="488"/>
      <c r="AE257" s="488"/>
      <c r="AF257" s="489"/>
      <c r="AG257" s="488"/>
      <c r="AH257" s="489"/>
      <c r="AI257" s="488"/>
      <c r="AJ257" s="489"/>
      <c r="AK257" s="489"/>
    </row>
    <row r="258" spans="1:50" s="395" customFormat="1" ht="15" customHeight="1">
      <c r="A258" s="553">
        <v>88.9</v>
      </c>
      <c r="B258" s="554">
        <v>4</v>
      </c>
      <c r="C258" s="555">
        <f t="shared" si="63"/>
        <v>8.503584</v>
      </c>
      <c r="D258" s="556">
        <v>1.1856845238095246</v>
      </c>
      <c r="E258" s="557">
        <v>0.25</v>
      </c>
      <c r="F258" s="558">
        <v>0.45</v>
      </c>
      <c r="G258" s="559">
        <f t="shared" si="87"/>
        <v>10.082567945714292</v>
      </c>
      <c r="H258" s="560">
        <f t="shared" si="88"/>
        <v>2.125896</v>
      </c>
      <c r="I258" s="561">
        <f t="shared" si="89"/>
        <v>3.8266127999999999</v>
      </c>
      <c r="J258" s="557"/>
      <c r="K258" s="562">
        <f t="shared" si="64"/>
        <v>31.595489000371437</v>
      </c>
      <c r="L258" s="592">
        <f t="shared" si="65"/>
        <v>12.462425000371434</v>
      </c>
      <c r="M258" s="593">
        <f t="shared" si="86"/>
        <v>45.626402600371435</v>
      </c>
      <c r="N258" s="565">
        <v>1.7630599038357255</v>
      </c>
      <c r="O258" s="565">
        <f t="shared" si="79"/>
        <v>38.394645374870237</v>
      </c>
      <c r="P258" s="566">
        <f t="shared" si="70"/>
        <v>33.358548904207161</v>
      </c>
      <c r="Q258" s="567">
        <f t="shared" si="71"/>
        <v>14.22548490420716</v>
      </c>
      <c r="R258" s="568">
        <f t="shared" si="72"/>
        <v>47.38946250420716</v>
      </c>
      <c r="S258" s="565"/>
      <c r="T258" s="565"/>
      <c r="U258" s="565"/>
      <c r="V258" s="569">
        <v>2.5913307544918838</v>
      </c>
      <c r="W258" s="565">
        <f t="shared" si="80"/>
        <v>56.439999999999991</v>
      </c>
      <c r="X258" s="570">
        <f t="shared" si="73"/>
        <v>34.186819754863322</v>
      </c>
      <c r="Y258" s="567">
        <f t="shared" si="74"/>
        <v>15.053755754863317</v>
      </c>
      <c r="Z258" s="571">
        <f t="shared" si="75"/>
        <v>48.21773335486332</v>
      </c>
      <c r="AA258" s="487">
        <v>114</v>
      </c>
      <c r="AB258" s="488"/>
      <c r="AC258" s="488"/>
      <c r="AD258" s="488"/>
      <c r="AE258" s="488"/>
      <c r="AF258" s="489"/>
      <c r="AG258" s="488"/>
      <c r="AH258" s="489"/>
      <c r="AI258" s="488"/>
      <c r="AJ258" s="489"/>
      <c r="AK258" s="489"/>
    </row>
    <row r="259" spans="1:50" s="395" customFormat="1" ht="15" customHeight="1">
      <c r="A259" s="594">
        <v>88.9</v>
      </c>
      <c r="B259" s="595">
        <v>5</v>
      </c>
      <c r="C259" s="596">
        <f t="shared" si="63"/>
        <v>10.50428</v>
      </c>
      <c r="D259" s="556">
        <v>1.3359523809523817</v>
      </c>
      <c r="E259" s="557">
        <v>0.25</v>
      </c>
      <c r="F259" s="558">
        <v>0.45</v>
      </c>
      <c r="G259" s="559">
        <f t="shared" si="87"/>
        <v>14.033217876190482</v>
      </c>
      <c r="H259" s="560">
        <f t="shared" si="88"/>
        <v>2.6260699999999999</v>
      </c>
      <c r="I259" s="561">
        <f t="shared" si="89"/>
        <v>4.7269259999999997</v>
      </c>
      <c r="J259" s="557"/>
      <c r="K259" s="597">
        <f t="shared" si="64"/>
        <v>40.181447049619052</v>
      </c>
      <c r="L259" s="563">
        <f t="shared" si="65"/>
        <v>16.546817049619051</v>
      </c>
      <c r="M259" s="564">
        <f t="shared" si="86"/>
        <v>57.513509049619053</v>
      </c>
      <c r="N259" s="565">
        <v>0</v>
      </c>
      <c r="O259" s="565">
        <f t="shared" si="79"/>
        <v>0</v>
      </c>
      <c r="P259" s="598"/>
      <c r="Q259" s="599"/>
      <c r="R259" s="600"/>
      <c r="S259" s="601"/>
      <c r="T259" s="601"/>
      <c r="U259" s="601"/>
      <c r="V259" s="569">
        <v>0</v>
      </c>
      <c r="W259" s="565">
        <f t="shared" si="80"/>
        <v>0</v>
      </c>
      <c r="X259" s="602"/>
      <c r="Y259" s="599"/>
      <c r="Z259" s="603"/>
      <c r="AA259" s="521">
        <v>114</v>
      </c>
      <c r="AB259" s="488"/>
      <c r="AC259" s="488"/>
      <c r="AD259" s="488"/>
      <c r="AE259" s="488"/>
      <c r="AF259" s="489"/>
      <c r="AG259" s="488"/>
      <c r="AH259" s="489"/>
      <c r="AI259" s="488"/>
      <c r="AJ259" s="489"/>
      <c r="AK259" s="489"/>
    </row>
    <row r="260" spans="1:50" s="395" customFormat="1" ht="15" customHeight="1">
      <c r="A260" s="553">
        <v>101.6</v>
      </c>
      <c r="B260" s="554">
        <v>1.5</v>
      </c>
      <c r="C260" s="555">
        <f t="shared" si="63"/>
        <v>3.7597559999999994</v>
      </c>
      <c r="D260" s="556">
        <v>1.5854166666666665</v>
      </c>
      <c r="E260" s="557">
        <v>0.25</v>
      </c>
      <c r="F260" s="558">
        <v>0.45</v>
      </c>
      <c r="G260" s="559">
        <f t="shared" si="87"/>
        <v>5.9607798249999986</v>
      </c>
      <c r="H260" s="560">
        <f t="shared" si="88"/>
        <v>0.93993899999999986</v>
      </c>
      <c r="I260" s="561">
        <f t="shared" si="89"/>
        <v>1.6918901999999998</v>
      </c>
      <c r="J260" s="557"/>
      <c r="K260" s="562">
        <f t="shared" si="64"/>
        <v>15.066673872249996</v>
      </c>
      <c r="L260" s="592">
        <f t="shared" si="65"/>
        <v>6.6072228722499986</v>
      </c>
      <c r="M260" s="593">
        <f t="shared" si="86"/>
        <v>21.270271272249996</v>
      </c>
      <c r="N260" s="565">
        <v>1.5741606284247547</v>
      </c>
      <c r="O260" s="565">
        <f t="shared" si="79"/>
        <v>29.995816699117377</v>
      </c>
      <c r="P260" s="566">
        <f t="shared" ref="P260:P285" si="90">K260+N260*$AD$13</f>
        <v>16.64083450067475</v>
      </c>
      <c r="Q260" s="567">
        <f t="shared" ref="Q260:Q285" si="91">L260+N260*$AD$13</f>
        <v>8.1813835006747535</v>
      </c>
      <c r="R260" s="568">
        <f t="shared" ref="R260:R285" si="92">M260+N260*$AD$13</f>
        <v>22.844431900674749</v>
      </c>
      <c r="S260" s="565"/>
      <c r="T260" s="565"/>
      <c r="U260" s="565"/>
      <c r="V260" s="569">
        <v>2.6131066431850929</v>
      </c>
      <c r="W260" s="565">
        <f t="shared" si="80"/>
        <v>49.8</v>
      </c>
      <c r="X260" s="570">
        <f t="shared" ref="X260:X285" si="93">K260+V260*$AD$13</f>
        <v>17.679780515435091</v>
      </c>
      <c r="Y260" s="567">
        <f t="shared" ref="Y260:Y285" si="94">L260+V260*$AD$13</f>
        <v>9.2203295154350915</v>
      </c>
      <c r="Z260" s="571">
        <f t="shared" ref="Z260:Z285" si="95">M260+V260*$AD$13</f>
        <v>23.883377915435091</v>
      </c>
      <c r="AA260" s="509">
        <v>114</v>
      </c>
      <c r="AB260" s="488"/>
      <c r="AC260" s="488"/>
      <c r="AD260" s="488"/>
      <c r="AE260" s="488"/>
      <c r="AF260" s="489"/>
      <c r="AG260" s="488"/>
      <c r="AH260" s="489"/>
      <c r="AI260" s="488"/>
      <c r="AJ260" s="489"/>
      <c r="AK260" s="489"/>
    </row>
    <row r="261" spans="1:50" s="395" customFormat="1" ht="15" customHeight="1">
      <c r="A261" s="553">
        <v>101.6</v>
      </c>
      <c r="B261" s="554">
        <v>1.6</v>
      </c>
      <c r="C261" s="555">
        <f t="shared" si="63"/>
        <v>4.0064000000000002</v>
      </c>
      <c r="D261" s="556">
        <v>1.5854166666666667</v>
      </c>
      <c r="E261" s="557">
        <v>0.25</v>
      </c>
      <c r="F261" s="558">
        <v>0.45</v>
      </c>
      <c r="G261" s="559">
        <f t="shared" si="87"/>
        <v>6.3518133333333333</v>
      </c>
      <c r="H261" s="560">
        <f t="shared" si="88"/>
        <v>1.0016</v>
      </c>
      <c r="I261" s="561">
        <f t="shared" si="89"/>
        <v>1.80288</v>
      </c>
      <c r="J261" s="557"/>
      <c r="K261" s="562">
        <f t="shared" si="64"/>
        <v>16.055063733333334</v>
      </c>
      <c r="L261" s="592">
        <f t="shared" si="65"/>
        <v>7.0406637333333331</v>
      </c>
      <c r="M261" s="593">
        <f t="shared" si="86"/>
        <v>22.665623733333334</v>
      </c>
      <c r="N261" s="565">
        <v>1.5741606284247547</v>
      </c>
      <c r="O261" s="565">
        <f t="shared" si="79"/>
        <v>29.995816699117377</v>
      </c>
      <c r="P261" s="566">
        <f t="shared" si="90"/>
        <v>17.629224361758087</v>
      </c>
      <c r="Q261" s="567">
        <f t="shared" si="91"/>
        <v>8.6148243617580871</v>
      </c>
      <c r="R261" s="568">
        <f t="shared" si="92"/>
        <v>24.239784361758087</v>
      </c>
      <c r="S261" s="565"/>
      <c r="T261" s="565"/>
      <c r="U261" s="565"/>
      <c r="V261" s="569">
        <v>2.6131066431850929</v>
      </c>
      <c r="W261" s="565">
        <f t="shared" si="80"/>
        <v>49.8</v>
      </c>
      <c r="X261" s="570">
        <f t="shared" si="93"/>
        <v>18.668170376518425</v>
      </c>
      <c r="Y261" s="567">
        <f t="shared" si="94"/>
        <v>9.6537703765184268</v>
      </c>
      <c r="Z261" s="571">
        <f t="shared" si="95"/>
        <v>25.278730376518425</v>
      </c>
      <c r="AA261" s="487">
        <v>114</v>
      </c>
      <c r="AB261" s="488"/>
      <c r="AC261" s="488"/>
      <c r="AD261" s="488"/>
      <c r="AE261" s="488"/>
      <c r="AF261" s="489"/>
      <c r="AG261" s="488"/>
      <c r="AH261" s="489"/>
      <c r="AI261" s="488"/>
      <c r="AJ261" s="489"/>
      <c r="AK261" s="489"/>
    </row>
    <row r="262" spans="1:50" s="590" customFormat="1" ht="15" customHeight="1">
      <c r="A262" s="572">
        <v>101.6</v>
      </c>
      <c r="B262" s="573">
        <v>2</v>
      </c>
      <c r="C262" s="574">
        <f t="shared" si="63"/>
        <v>4.9879679999999995</v>
      </c>
      <c r="D262" s="575">
        <v>1.5252976190476206</v>
      </c>
      <c r="E262" s="576">
        <v>0.25</v>
      </c>
      <c r="F262" s="577">
        <v>0.45</v>
      </c>
      <c r="G262" s="578">
        <f t="shared" si="87"/>
        <v>7.6081357142857211</v>
      </c>
      <c r="H262" s="579">
        <f t="shared" si="88"/>
        <v>1.2469919999999999</v>
      </c>
      <c r="I262" s="580">
        <f t="shared" si="89"/>
        <v>2.2445855999999997</v>
      </c>
      <c r="J262" s="576"/>
      <c r="K262" s="581">
        <f t="shared" si="64"/>
        <v>19.769647871428575</v>
      </c>
      <c r="L262" s="582">
        <f t="shared" si="65"/>
        <v>8.546719871428575</v>
      </c>
      <c r="M262" s="583">
        <f t="shared" si="86"/>
        <v>27.999795071428576</v>
      </c>
      <c r="N262" s="584">
        <v>1.5741606284247547</v>
      </c>
      <c r="O262" s="584">
        <f t="shared" si="79"/>
        <v>29.995816699117377</v>
      </c>
      <c r="P262" s="585">
        <f t="shared" si="90"/>
        <v>21.343808499853328</v>
      </c>
      <c r="Q262" s="586">
        <f t="shared" si="91"/>
        <v>10.12088049985333</v>
      </c>
      <c r="R262" s="587">
        <f t="shared" si="92"/>
        <v>29.573955699853329</v>
      </c>
      <c r="S262" s="584"/>
      <c r="T262" s="584"/>
      <c r="U262" s="584"/>
      <c r="V262" s="588">
        <v>2.6131066431850929</v>
      </c>
      <c r="W262" s="584">
        <f t="shared" si="80"/>
        <v>49.8</v>
      </c>
      <c r="X262" s="585">
        <f t="shared" si="93"/>
        <v>22.382754514613666</v>
      </c>
      <c r="Y262" s="586">
        <f t="shared" si="94"/>
        <v>11.159826514613668</v>
      </c>
      <c r="Z262" s="587">
        <f t="shared" si="95"/>
        <v>30.61290171461367</v>
      </c>
      <c r="AA262" s="634">
        <v>114</v>
      </c>
      <c r="AB262" s="488"/>
      <c r="AC262" s="488"/>
      <c r="AD262" s="488"/>
      <c r="AE262" s="488"/>
      <c r="AF262" s="489"/>
      <c r="AG262" s="488"/>
      <c r="AH262" s="489"/>
      <c r="AI262" s="488"/>
      <c r="AJ262" s="489"/>
      <c r="AK262" s="489"/>
      <c r="AL262" s="395"/>
      <c r="AM262" s="395"/>
      <c r="AN262" s="395"/>
      <c r="AO262" s="395"/>
      <c r="AP262" s="395"/>
      <c r="AQ262" s="395"/>
      <c r="AR262" s="395"/>
      <c r="AS262" s="395"/>
      <c r="AT262" s="395"/>
      <c r="AU262" s="395"/>
      <c r="AV262" s="395"/>
      <c r="AW262" s="395"/>
      <c r="AX262" s="395"/>
    </row>
    <row r="263" spans="1:50" s="395" customFormat="1" ht="15" customHeight="1">
      <c r="A263" s="553">
        <v>101.6</v>
      </c>
      <c r="B263" s="554">
        <v>2</v>
      </c>
      <c r="C263" s="555">
        <f t="shared" si="63"/>
        <v>4.9879679999999995</v>
      </c>
      <c r="D263" s="556">
        <v>1.2777976190476197</v>
      </c>
      <c r="E263" s="557">
        <v>0.25</v>
      </c>
      <c r="F263" s="558">
        <v>0.55000000000000004</v>
      </c>
      <c r="G263" s="559">
        <f t="shared" si="87"/>
        <v>6.373613634285717</v>
      </c>
      <c r="H263" s="560">
        <f t="shared" si="88"/>
        <v>1.2469919999999999</v>
      </c>
      <c r="I263" s="561">
        <f t="shared" si="89"/>
        <v>2.7433823999999998</v>
      </c>
      <c r="J263" s="557"/>
      <c r="K263" s="591">
        <f t="shared" si="64"/>
        <v>18.868446753028572</v>
      </c>
      <c r="L263" s="592">
        <f t="shared" si="65"/>
        <v>7.6455187530285729</v>
      </c>
      <c r="M263" s="593">
        <f>+M262</f>
        <v>27.999795071428576</v>
      </c>
      <c r="N263" s="565">
        <v>1.5741606284247547</v>
      </c>
      <c r="O263" s="565">
        <f t="shared" si="79"/>
        <v>29.995816699117377</v>
      </c>
      <c r="P263" s="566">
        <f t="shared" si="90"/>
        <v>20.442607381453325</v>
      </c>
      <c r="Q263" s="567">
        <f t="shared" si="91"/>
        <v>9.2196793814533269</v>
      </c>
      <c r="R263" s="568">
        <f t="shared" si="92"/>
        <v>29.573955699853329</v>
      </c>
      <c r="S263" s="565"/>
      <c r="T263" s="565"/>
      <c r="U263" s="565"/>
      <c r="V263" s="569">
        <v>2.6131066431850929</v>
      </c>
      <c r="W263" s="565">
        <f t="shared" si="80"/>
        <v>49.8</v>
      </c>
      <c r="X263" s="566">
        <f t="shared" si="93"/>
        <v>21.481553396213663</v>
      </c>
      <c r="Y263" s="567">
        <f t="shared" si="94"/>
        <v>10.258625396213667</v>
      </c>
      <c r="Z263" s="568">
        <f t="shared" si="95"/>
        <v>30.61290171461367</v>
      </c>
      <c r="AA263" s="487">
        <v>114</v>
      </c>
      <c r="AB263" s="488"/>
      <c r="AC263" s="488"/>
      <c r="AD263" s="488"/>
      <c r="AE263" s="488"/>
      <c r="AF263" s="489"/>
      <c r="AG263" s="488"/>
      <c r="AH263" s="489"/>
      <c r="AI263" s="488"/>
      <c r="AJ263" s="489"/>
      <c r="AK263" s="489"/>
    </row>
    <row r="264" spans="1:50" s="395" customFormat="1" ht="15" customHeight="1">
      <c r="A264" s="553">
        <v>101.6</v>
      </c>
      <c r="B264" s="554">
        <v>2.5</v>
      </c>
      <c r="C264" s="555">
        <f t="shared" si="63"/>
        <v>6.2036600000000002</v>
      </c>
      <c r="D264" s="556">
        <v>1.2096035269809242</v>
      </c>
      <c r="E264" s="557">
        <v>0.25</v>
      </c>
      <c r="F264" s="558">
        <v>0.55000000000000004</v>
      </c>
      <c r="G264" s="559">
        <f>+G265</f>
        <v>7.4838326828571464</v>
      </c>
      <c r="H264" s="560">
        <f>+H265</f>
        <v>1.6113240000000002</v>
      </c>
      <c r="I264" s="561">
        <f>+I265</f>
        <v>3.5449128000000005</v>
      </c>
      <c r="J264" s="557"/>
      <c r="K264" s="562">
        <f t="shared" si="64"/>
        <v>23.143628858485719</v>
      </c>
      <c r="L264" s="592">
        <f t="shared" si="65"/>
        <v>9.2458028584857175</v>
      </c>
      <c r="M264" s="593">
        <f t="shared" ref="M264:M271" si="96">(((G264-G264*$K$2/100+I264)+0.35*C264+($M$5*C264)+($K$6*C264)+($K$7*C264)+($K$8*C264))*$K$9)*$AD$13</f>
        <v>34.132933658485719</v>
      </c>
      <c r="N264" s="565">
        <v>1.6371270535617448</v>
      </c>
      <c r="O264" s="565">
        <f t="shared" si="79"/>
        <v>31.195649367082069</v>
      </c>
      <c r="P264" s="566">
        <f t="shared" si="90"/>
        <v>24.780755912047464</v>
      </c>
      <c r="Q264" s="567">
        <f t="shared" si="91"/>
        <v>10.882929912047462</v>
      </c>
      <c r="R264" s="568">
        <f t="shared" si="92"/>
        <v>35.770060712047467</v>
      </c>
      <c r="S264" s="565"/>
      <c r="T264" s="565"/>
      <c r="U264" s="565"/>
      <c r="V264" s="569">
        <v>2.6131066431850929</v>
      </c>
      <c r="W264" s="565">
        <f t="shared" si="80"/>
        <v>49.8</v>
      </c>
      <c r="X264" s="570">
        <f t="shared" si="93"/>
        <v>25.756735501670811</v>
      </c>
      <c r="Y264" s="567">
        <f t="shared" si="94"/>
        <v>11.85890950167081</v>
      </c>
      <c r="Z264" s="571">
        <f t="shared" si="95"/>
        <v>36.74604030167081</v>
      </c>
      <c r="AA264" s="487">
        <v>114</v>
      </c>
      <c r="AB264" s="488"/>
      <c r="AC264" s="488"/>
      <c r="AD264" s="488"/>
      <c r="AE264" s="488"/>
      <c r="AF264" s="489"/>
      <c r="AG264" s="488"/>
      <c r="AH264" s="489"/>
      <c r="AI264" s="488"/>
      <c r="AJ264" s="489"/>
      <c r="AK264" s="489"/>
    </row>
    <row r="265" spans="1:50" s="395" customFormat="1" ht="15" customHeight="1">
      <c r="A265" s="553">
        <v>101.6</v>
      </c>
      <c r="B265" s="554">
        <v>2.6</v>
      </c>
      <c r="C265" s="555">
        <f t="shared" si="63"/>
        <v>6.4452960000000008</v>
      </c>
      <c r="D265" s="556">
        <v>1.1611309523809528</v>
      </c>
      <c r="E265" s="557">
        <v>0.25</v>
      </c>
      <c r="F265" s="558">
        <v>0.55000000000000004</v>
      </c>
      <c r="G265" s="559">
        <f t="shared" ref="G265:G279" si="97">D265*C265</f>
        <v>7.4838326828571464</v>
      </c>
      <c r="H265" s="560">
        <f t="shared" ref="H265:H279" si="98">+E265*C265</f>
        <v>1.6113240000000002</v>
      </c>
      <c r="I265" s="561">
        <f t="shared" ref="I265:I279" si="99">+F265*C265</f>
        <v>3.5449128000000005</v>
      </c>
      <c r="J265" s="557"/>
      <c r="K265" s="562">
        <f t="shared" si="64"/>
        <v>23.83229145848572</v>
      </c>
      <c r="L265" s="592">
        <f t="shared" si="65"/>
        <v>9.330375458485717</v>
      </c>
      <c r="M265" s="593">
        <f t="shared" si="96"/>
        <v>35.111559458485722</v>
      </c>
      <c r="N265" s="565">
        <v>1.6371270535617448</v>
      </c>
      <c r="O265" s="565">
        <f t="shared" si="79"/>
        <v>31.195649367082069</v>
      </c>
      <c r="P265" s="566">
        <f t="shared" si="90"/>
        <v>25.469418512047465</v>
      </c>
      <c r="Q265" s="567">
        <f t="shared" si="91"/>
        <v>10.967502512047462</v>
      </c>
      <c r="R265" s="568">
        <f t="shared" si="92"/>
        <v>36.74868651204747</v>
      </c>
      <c r="S265" s="565"/>
      <c r="T265" s="565"/>
      <c r="U265" s="565"/>
      <c r="V265" s="569">
        <v>2.6131066431850929</v>
      </c>
      <c r="W265" s="565">
        <f t="shared" si="80"/>
        <v>49.8</v>
      </c>
      <c r="X265" s="570">
        <f t="shared" si="93"/>
        <v>26.445398101670811</v>
      </c>
      <c r="Y265" s="567">
        <f t="shared" si="94"/>
        <v>11.94348210167081</v>
      </c>
      <c r="Z265" s="571">
        <f t="shared" si="95"/>
        <v>37.724666101670813</v>
      </c>
      <c r="AA265" s="487">
        <v>114</v>
      </c>
      <c r="AB265" s="488"/>
      <c r="AC265" s="488"/>
      <c r="AD265" s="488"/>
      <c r="AE265" s="488"/>
      <c r="AF265" s="489"/>
      <c r="AG265" s="488"/>
      <c r="AH265" s="489"/>
      <c r="AI265" s="488"/>
      <c r="AJ265" s="489"/>
      <c r="AK265" s="489"/>
    </row>
    <row r="266" spans="1:50" s="395" customFormat="1" ht="15" customHeight="1">
      <c r="A266" s="553">
        <v>101.6</v>
      </c>
      <c r="B266" s="554">
        <v>3</v>
      </c>
      <c r="C266" s="555">
        <f t="shared" si="63"/>
        <v>7.4068319999999988</v>
      </c>
      <c r="D266" s="556">
        <v>1.0285416666666678</v>
      </c>
      <c r="E266" s="557">
        <v>0.25</v>
      </c>
      <c r="F266" s="558">
        <v>0.45</v>
      </c>
      <c r="G266" s="559">
        <f t="shared" si="97"/>
        <v>7.6182353300000072</v>
      </c>
      <c r="H266" s="560">
        <f t="shared" si="98"/>
        <v>1.8517079999999997</v>
      </c>
      <c r="I266" s="561">
        <f t="shared" si="99"/>
        <v>3.3330743999999997</v>
      </c>
      <c r="J266" s="557"/>
      <c r="K266" s="562">
        <f t="shared" si="64"/>
        <v>26.670782990900001</v>
      </c>
      <c r="L266" s="592">
        <f t="shared" si="65"/>
        <v>10.005410990900003</v>
      </c>
      <c r="M266" s="593">
        <f t="shared" si="96"/>
        <v>38.892055790900002</v>
      </c>
      <c r="N266" s="565">
        <v>1.7630599038357255</v>
      </c>
      <c r="O266" s="565">
        <f t="shared" si="79"/>
        <v>33.595314703011461</v>
      </c>
      <c r="P266" s="566">
        <f t="shared" si="90"/>
        <v>28.433842894735726</v>
      </c>
      <c r="Q266" s="567">
        <f t="shared" si="91"/>
        <v>11.768470894735728</v>
      </c>
      <c r="R266" s="568">
        <f t="shared" si="92"/>
        <v>40.655115694735727</v>
      </c>
      <c r="S266" s="565"/>
      <c r="T266" s="565"/>
      <c r="U266" s="565"/>
      <c r="V266" s="569">
        <v>2.6131066431850929</v>
      </c>
      <c r="W266" s="565">
        <f t="shared" si="80"/>
        <v>49.8</v>
      </c>
      <c r="X266" s="570">
        <f t="shared" si="93"/>
        <v>29.283889634085092</v>
      </c>
      <c r="Y266" s="567">
        <f t="shared" si="94"/>
        <v>12.618517634085096</v>
      </c>
      <c r="Z266" s="571">
        <f t="shared" si="95"/>
        <v>41.505162434085094</v>
      </c>
      <c r="AA266" s="487">
        <v>114</v>
      </c>
      <c r="AB266" s="488"/>
      <c r="AC266" s="488"/>
      <c r="AD266" s="488"/>
      <c r="AE266" s="488"/>
      <c r="AF266" s="489"/>
      <c r="AG266" s="488"/>
      <c r="AH266" s="489"/>
      <c r="AI266" s="488"/>
      <c r="AJ266" s="489"/>
      <c r="AK266" s="489"/>
    </row>
    <row r="267" spans="1:50" s="395" customFormat="1" ht="15" customHeight="1">
      <c r="A267" s="553">
        <v>101.6</v>
      </c>
      <c r="B267" s="554">
        <v>3.2</v>
      </c>
      <c r="C267" s="555">
        <f t="shared" si="63"/>
        <v>7.8845951999999997</v>
      </c>
      <c r="D267" s="556">
        <v>1.1611309523809528</v>
      </c>
      <c r="E267" s="557">
        <v>0.25</v>
      </c>
      <c r="F267" s="558">
        <v>0.45</v>
      </c>
      <c r="G267" s="559">
        <f t="shared" si="97"/>
        <v>9.1550475337142885</v>
      </c>
      <c r="H267" s="560">
        <f t="shared" si="98"/>
        <v>1.9711487999999999</v>
      </c>
      <c r="I267" s="561">
        <f t="shared" si="99"/>
        <v>3.5480678399999999</v>
      </c>
      <c r="J267" s="557"/>
      <c r="K267" s="562">
        <f t="shared" si="64"/>
        <v>29.154281019611432</v>
      </c>
      <c r="L267" s="592">
        <f t="shared" si="65"/>
        <v>11.413941819611431</v>
      </c>
      <c r="M267" s="593">
        <f t="shared" si="96"/>
        <v>42.163863099611433</v>
      </c>
      <c r="N267" s="565">
        <v>1.7630599038357255</v>
      </c>
      <c r="O267" s="565">
        <f t="shared" si="79"/>
        <v>33.595314703011461</v>
      </c>
      <c r="P267" s="566">
        <f t="shared" si="90"/>
        <v>30.917340923447156</v>
      </c>
      <c r="Q267" s="567">
        <f t="shared" si="91"/>
        <v>13.177001723447155</v>
      </c>
      <c r="R267" s="568">
        <f t="shared" si="92"/>
        <v>43.926923003447158</v>
      </c>
      <c r="S267" s="565"/>
      <c r="T267" s="565"/>
      <c r="U267" s="565"/>
      <c r="V267" s="569">
        <v>2.6131066431850929</v>
      </c>
      <c r="W267" s="565">
        <f t="shared" si="80"/>
        <v>49.8</v>
      </c>
      <c r="X267" s="570">
        <f t="shared" si="93"/>
        <v>31.767387662796523</v>
      </c>
      <c r="Y267" s="567">
        <f t="shared" si="94"/>
        <v>14.027048462796524</v>
      </c>
      <c r="Z267" s="571">
        <f t="shared" si="95"/>
        <v>44.776969742796524</v>
      </c>
      <c r="AA267" s="487">
        <v>114</v>
      </c>
      <c r="AB267" s="488"/>
      <c r="AC267" s="488"/>
      <c r="AD267" s="488"/>
      <c r="AE267" s="488"/>
      <c r="AF267" s="489"/>
      <c r="AG267" s="488"/>
      <c r="AH267" s="489"/>
      <c r="AI267" s="488"/>
      <c r="AJ267" s="489"/>
      <c r="AK267" s="489"/>
    </row>
    <row r="268" spans="1:50" s="395" customFormat="1" ht="15" customHeight="1">
      <c r="A268" s="553">
        <v>101.6</v>
      </c>
      <c r="B268" s="554">
        <v>3.6</v>
      </c>
      <c r="C268" s="555">
        <f t="shared" si="63"/>
        <v>8.8341120000000011</v>
      </c>
      <c r="D268" s="556">
        <v>1.0285416666666674</v>
      </c>
      <c r="E268" s="557">
        <v>0.25</v>
      </c>
      <c r="F268" s="558">
        <v>0.45</v>
      </c>
      <c r="G268" s="559">
        <f t="shared" si="97"/>
        <v>9.0862522800000072</v>
      </c>
      <c r="H268" s="560">
        <f t="shared" si="98"/>
        <v>2.2085280000000003</v>
      </c>
      <c r="I268" s="561">
        <f t="shared" si="99"/>
        <v>3.9753504000000004</v>
      </c>
      <c r="J268" s="557"/>
      <c r="K268" s="562">
        <f t="shared" si="64"/>
        <v>31.810183364400011</v>
      </c>
      <c r="L268" s="592">
        <f t="shared" si="65"/>
        <v>11.933431364400006</v>
      </c>
      <c r="M268" s="593">
        <f t="shared" si="96"/>
        <v>46.386468164400014</v>
      </c>
      <c r="N268" s="565">
        <v>1.8889927541097058</v>
      </c>
      <c r="O268" s="565">
        <f t="shared" si="79"/>
        <v>35.994980038940852</v>
      </c>
      <c r="P268" s="566">
        <f t="shared" si="90"/>
        <v>33.699176118509719</v>
      </c>
      <c r="Q268" s="567">
        <f t="shared" si="91"/>
        <v>13.822424118509712</v>
      </c>
      <c r="R268" s="568">
        <f t="shared" si="92"/>
        <v>48.275460918509722</v>
      </c>
      <c r="S268" s="565"/>
      <c r="T268" s="565"/>
      <c r="U268" s="565"/>
      <c r="V268" s="569">
        <v>2.7873137527307654</v>
      </c>
      <c r="W268" s="565">
        <f t="shared" si="80"/>
        <v>53.12</v>
      </c>
      <c r="X268" s="570">
        <f t="shared" si="93"/>
        <v>34.597497117130779</v>
      </c>
      <c r="Y268" s="567">
        <f t="shared" si="94"/>
        <v>14.720745117130772</v>
      </c>
      <c r="Z268" s="571">
        <f t="shared" si="95"/>
        <v>49.173781917130782</v>
      </c>
      <c r="AA268" s="487">
        <v>114</v>
      </c>
      <c r="AB268" s="488"/>
      <c r="AC268" s="488"/>
      <c r="AD268" s="488"/>
      <c r="AE268" s="488"/>
      <c r="AF268" s="489"/>
      <c r="AG268" s="488"/>
      <c r="AH268" s="489"/>
      <c r="AI268" s="488"/>
      <c r="AJ268" s="489"/>
      <c r="AK268" s="489"/>
    </row>
    <row r="269" spans="1:50" s="395" customFormat="1" ht="15" customHeight="1">
      <c r="A269" s="594">
        <v>101.6</v>
      </c>
      <c r="B269" s="595">
        <v>4</v>
      </c>
      <c r="C269" s="596">
        <f t="shared" si="63"/>
        <v>9.7756159999999994</v>
      </c>
      <c r="D269" s="556">
        <v>1.1856845238095255</v>
      </c>
      <c r="E269" s="557">
        <v>0.25</v>
      </c>
      <c r="F269" s="558">
        <v>0.45</v>
      </c>
      <c r="G269" s="559">
        <f t="shared" si="97"/>
        <v>11.590796601904778</v>
      </c>
      <c r="H269" s="560">
        <f t="shared" si="98"/>
        <v>2.4439039999999999</v>
      </c>
      <c r="I269" s="561">
        <f t="shared" si="99"/>
        <v>4.3990271999999999</v>
      </c>
      <c r="J269" s="557"/>
      <c r="K269" s="597">
        <f t="shared" si="64"/>
        <v>36.321787119390486</v>
      </c>
      <c r="L269" s="592">
        <f t="shared" si="65"/>
        <v>14.326651119390487</v>
      </c>
      <c r="M269" s="593">
        <f t="shared" si="96"/>
        <v>52.451553519390487</v>
      </c>
      <c r="N269" s="565">
        <v>2.0149256043836861</v>
      </c>
      <c r="O269" s="565">
        <f t="shared" si="79"/>
        <v>38.394645374870244</v>
      </c>
      <c r="P269" s="598">
        <f t="shared" si="90"/>
        <v>38.33671272377417</v>
      </c>
      <c r="Q269" s="599">
        <f t="shared" si="91"/>
        <v>16.341576723774175</v>
      </c>
      <c r="R269" s="600">
        <f t="shared" si="92"/>
        <v>54.466479123774171</v>
      </c>
      <c r="S269" s="565"/>
      <c r="T269" s="565"/>
      <c r="U269" s="565"/>
      <c r="V269" s="569">
        <v>2.9615208622764388</v>
      </c>
      <c r="W269" s="565">
        <f t="shared" si="80"/>
        <v>56.440000000000005</v>
      </c>
      <c r="X269" s="602">
        <f t="shared" si="93"/>
        <v>39.283307981666923</v>
      </c>
      <c r="Y269" s="599">
        <f t="shared" si="94"/>
        <v>17.288171981666927</v>
      </c>
      <c r="Z269" s="603">
        <f t="shared" si="95"/>
        <v>55.413074381666924</v>
      </c>
      <c r="AA269" s="521">
        <v>114</v>
      </c>
      <c r="AB269" s="488"/>
      <c r="AC269" s="488"/>
      <c r="AD269" s="488"/>
      <c r="AE269" s="488"/>
      <c r="AF269" s="489"/>
      <c r="AG269" s="488"/>
      <c r="AH269" s="489"/>
      <c r="AI269" s="488"/>
      <c r="AJ269" s="489"/>
      <c r="AK269" s="489"/>
    </row>
    <row r="270" spans="1:50" s="395" customFormat="1" ht="15" customHeight="1">
      <c r="A270" s="553">
        <v>103</v>
      </c>
      <c r="B270" s="554">
        <v>1.5</v>
      </c>
      <c r="C270" s="555">
        <f t="shared" si="63"/>
        <v>3.8123399999999998</v>
      </c>
      <c r="D270" s="556">
        <v>1.4705059523809541</v>
      </c>
      <c r="E270" s="557">
        <v>0.25</v>
      </c>
      <c r="F270" s="558">
        <v>0.45</v>
      </c>
      <c r="G270" s="559">
        <f t="shared" si="97"/>
        <v>5.6060686625000065</v>
      </c>
      <c r="H270" s="560">
        <f t="shared" si="98"/>
        <v>0.95308499999999996</v>
      </c>
      <c r="I270" s="561">
        <f t="shared" si="99"/>
        <v>1.7155529999999999</v>
      </c>
      <c r="J270" s="557"/>
      <c r="K270" s="562">
        <f t="shared" si="64"/>
        <v>14.957599123625004</v>
      </c>
      <c r="L270" s="607">
        <f t="shared" si="65"/>
        <v>6.3798341236250042</v>
      </c>
      <c r="M270" s="608">
        <f t="shared" si="96"/>
        <v>21.247960123625006</v>
      </c>
      <c r="N270" s="565">
        <v>1.5958518181865131</v>
      </c>
      <c r="O270" s="565">
        <f t="shared" si="79"/>
        <v>29.995816699117373</v>
      </c>
      <c r="P270" s="566">
        <f t="shared" si="90"/>
        <v>16.553450941811516</v>
      </c>
      <c r="Q270" s="567">
        <f t="shared" si="91"/>
        <v>7.9756859418115171</v>
      </c>
      <c r="R270" s="568">
        <f t="shared" si="92"/>
        <v>22.84381194181152</v>
      </c>
      <c r="S270" s="565"/>
      <c r="T270" s="565"/>
      <c r="U270" s="565"/>
      <c r="V270" s="569">
        <v>2.649114018189612</v>
      </c>
      <c r="W270" s="565">
        <f t="shared" si="80"/>
        <v>49.8</v>
      </c>
      <c r="X270" s="570">
        <f t="shared" si="93"/>
        <v>17.606713141814616</v>
      </c>
      <c r="Y270" s="567">
        <f t="shared" si="94"/>
        <v>9.0289481418146167</v>
      </c>
      <c r="Z270" s="571">
        <f t="shared" si="95"/>
        <v>23.897074141814617</v>
      </c>
      <c r="AA270" s="633">
        <v>114</v>
      </c>
      <c r="AB270" s="488"/>
      <c r="AC270" s="488"/>
      <c r="AD270" s="488"/>
      <c r="AE270" s="488"/>
      <c r="AF270" s="489"/>
      <c r="AG270" s="488"/>
      <c r="AH270" s="489"/>
      <c r="AI270" s="488"/>
      <c r="AJ270" s="489"/>
      <c r="AK270" s="489"/>
    </row>
    <row r="271" spans="1:50" s="590" customFormat="1" ht="15" customHeight="1">
      <c r="A271" s="572">
        <v>104</v>
      </c>
      <c r="B271" s="573">
        <v>2</v>
      </c>
      <c r="C271" s="574">
        <f t="shared" ref="C271:C334" si="100">(A271-B271)*B271*0.02504</f>
        <v>5.1081599999999998</v>
      </c>
      <c r="D271" s="575">
        <v>1.5252976190476197</v>
      </c>
      <c r="E271" s="576">
        <v>0.25</v>
      </c>
      <c r="F271" s="577">
        <v>0.45</v>
      </c>
      <c r="G271" s="578">
        <f t="shared" si="97"/>
        <v>7.7914642857142891</v>
      </c>
      <c r="H271" s="579">
        <f t="shared" si="98"/>
        <v>1.27704</v>
      </c>
      <c r="I271" s="580">
        <f t="shared" si="99"/>
        <v>2.2986719999999998</v>
      </c>
      <c r="J271" s="576"/>
      <c r="K271" s="581">
        <f t="shared" ref="K271:K338" si="101">(((G271-G271*$K$2/100)+0.35*C271+($K$5*C271)+($K$6*C271)+($K$7*C271)+($K$8*C271))*$K$9)*$AD$13</f>
        <v>20.24602492857143</v>
      </c>
      <c r="L271" s="635">
        <f t="shared" ref="L271:L338" si="102">(((G271-G271*$K$2/100+H271)+0.35*C271+($L$5*C271)+($K$6*C271)+($K$7*C271)+($K$8*C271))*$K$9)*$AD$13</f>
        <v>8.7526649285714306</v>
      </c>
      <c r="M271" s="636">
        <f t="shared" si="96"/>
        <v>28.674488928571432</v>
      </c>
      <c r="N271" s="584">
        <v>1.6113455251591977</v>
      </c>
      <c r="O271" s="584">
        <f t="shared" si="79"/>
        <v>29.995816699117373</v>
      </c>
      <c r="P271" s="585">
        <f t="shared" si="90"/>
        <v>21.857370453730628</v>
      </c>
      <c r="Q271" s="586">
        <f t="shared" si="91"/>
        <v>10.364010453730629</v>
      </c>
      <c r="R271" s="587">
        <f t="shared" si="92"/>
        <v>30.285834453730629</v>
      </c>
      <c r="S271" s="584"/>
      <c r="T271" s="584"/>
      <c r="U271" s="584"/>
      <c r="V271" s="588">
        <v>2.6748335717642684</v>
      </c>
      <c r="W271" s="584">
        <f t="shared" si="80"/>
        <v>49.8</v>
      </c>
      <c r="X271" s="585">
        <f t="shared" si="93"/>
        <v>22.920858500335697</v>
      </c>
      <c r="Y271" s="586">
        <f t="shared" si="94"/>
        <v>11.427498500335698</v>
      </c>
      <c r="Z271" s="587">
        <f t="shared" si="95"/>
        <v>31.349322500335699</v>
      </c>
      <c r="AA271" s="626">
        <v>114</v>
      </c>
      <c r="AB271" s="488"/>
      <c r="AC271" s="488"/>
      <c r="AD271" s="488"/>
      <c r="AE271" s="488"/>
      <c r="AF271" s="489"/>
      <c r="AG271" s="488"/>
      <c r="AH271" s="489"/>
      <c r="AI271" s="488"/>
      <c r="AJ271" s="489"/>
      <c r="AK271" s="489"/>
      <c r="AL271" s="395"/>
      <c r="AM271" s="395"/>
      <c r="AN271" s="395"/>
      <c r="AO271" s="395"/>
      <c r="AP271" s="395"/>
      <c r="AQ271" s="395"/>
      <c r="AR271" s="395"/>
      <c r="AS271" s="395"/>
      <c r="AT271" s="395"/>
      <c r="AU271" s="395"/>
      <c r="AV271" s="395"/>
      <c r="AW271" s="395"/>
      <c r="AX271" s="395"/>
    </row>
    <row r="272" spans="1:50" s="395" customFormat="1" ht="15" customHeight="1">
      <c r="A272" s="553">
        <v>104</v>
      </c>
      <c r="B272" s="554">
        <v>2</v>
      </c>
      <c r="C272" s="555">
        <f t="shared" si="100"/>
        <v>5.1081599999999998</v>
      </c>
      <c r="D272" s="556">
        <v>1.277797619047619</v>
      </c>
      <c r="E272" s="557">
        <v>0.25</v>
      </c>
      <c r="F272" s="558">
        <v>0.55000000000000004</v>
      </c>
      <c r="G272" s="559">
        <f t="shared" si="97"/>
        <v>6.5271946857142851</v>
      </c>
      <c r="H272" s="560">
        <f t="shared" si="98"/>
        <v>1.27704</v>
      </c>
      <c r="I272" s="561">
        <f t="shared" si="99"/>
        <v>2.809488</v>
      </c>
      <c r="J272" s="557"/>
      <c r="K272" s="591">
        <f t="shared" si="101"/>
        <v>19.323108120571426</v>
      </c>
      <c r="L272" s="607">
        <f t="shared" si="102"/>
        <v>7.829748120571427</v>
      </c>
      <c r="M272" s="608">
        <f>+M271</f>
        <v>28.674488928571432</v>
      </c>
      <c r="N272" s="565">
        <v>1.6113455251591977</v>
      </c>
      <c r="O272" s="565">
        <f t="shared" si="79"/>
        <v>29.995816699117373</v>
      </c>
      <c r="P272" s="598">
        <f t="shared" si="90"/>
        <v>20.934453645730624</v>
      </c>
      <c r="Q272" s="599">
        <f t="shared" si="91"/>
        <v>9.4410936457306249</v>
      </c>
      <c r="R272" s="600">
        <f t="shared" si="92"/>
        <v>30.285834453730629</v>
      </c>
      <c r="S272" s="601"/>
      <c r="T272" s="601"/>
      <c r="U272" s="601"/>
      <c r="V272" s="569">
        <v>2.6748335717642684</v>
      </c>
      <c r="W272" s="565">
        <f t="shared" si="80"/>
        <v>49.8</v>
      </c>
      <c r="X272" s="598">
        <f t="shared" si="93"/>
        <v>21.997941692335694</v>
      </c>
      <c r="Y272" s="599">
        <f t="shared" si="94"/>
        <v>10.504581692335694</v>
      </c>
      <c r="Z272" s="600">
        <f t="shared" si="95"/>
        <v>31.349322500335699</v>
      </c>
      <c r="AA272" s="637">
        <v>114</v>
      </c>
      <c r="AB272" s="488"/>
      <c r="AC272" s="488"/>
      <c r="AD272" s="488"/>
      <c r="AE272" s="488"/>
      <c r="AF272" s="489"/>
      <c r="AG272" s="488"/>
      <c r="AH272" s="489"/>
      <c r="AI272" s="488"/>
      <c r="AJ272" s="489"/>
      <c r="AK272" s="489"/>
    </row>
    <row r="273" spans="1:37" s="395" customFormat="1" ht="15" customHeight="1">
      <c r="A273" s="604">
        <v>108</v>
      </c>
      <c r="B273" s="605">
        <v>1.5</v>
      </c>
      <c r="C273" s="606">
        <f t="shared" si="100"/>
        <v>4.00014</v>
      </c>
      <c r="D273" s="556">
        <v>1.4705059523809541</v>
      </c>
      <c r="E273" s="557">
        <v>0.25</v>
      </c>
      <c r="F273" s="558">
        <v>0.45</v>
      </c>
      <c r="G273" s="559">
        <f t="shared" si="97"/>
        <v>5.8822296803571499</v>
      </c>
      <c r="H273" s="560">
        <f t="shared" si="98"/>
        <v>1.000035</v>
      </c>
      <c r="I273" s="561">
        <f t="shared" si="99"/>
        <v>1.800063</v>
      </c>
      <c r="J273" s="557"/>
      <c r="K273" s="638">
        <f t="shared" si="101"/>
        <v>15.694426666660721</v>
      </c>
      <c r="L273" s="592">
        <f t="shared" si="102"/>
        <v>6.6941116666607199</v>
      </c>
      <c r="M273" s="593">
        <f t="shared" ref="M273:M290" si="103">(((G273-G273*$K$2/100+I273)+0.35*C273+($M$5*C273)+($K$6*C273)+($K$7*C273)+($K$8*C273))*$K$9)*$AD$13</f>
        <v>22.294657666660719</v>
      </c>
      <c r="N273" s="565">
        <v>1.6733203530499363</v>
      </c>
      <c r="O273" s="565">
        <f t="shared" si="79"/>
        <v>29.995816699117377</v>
      </c>
      <c r="P273" s="566">
        <f t="shared" si="90"/>
        <v>17.367747019710656</v>
      </c>
      <c r="Q273" s="567">
        <f t="shared" si="91"/>
        <v>8.3674320197106553</v>
      </c>
      <c r="R273" s="568">
        <f t="shared" si="92"/>
        <v>23.967978019710657</v>
      </c>
      <c r="S273" s="565"/>
      <c r="T273" s="565"/>
      <c r="U273" s="565"/>
      <c r="V273" s="569">
        <v>2.7777117860628939</v>
      </c>
      <c r="W273" s="565">
        <f t="shared" si="80"/>
        <v>49.8</v>
      </c>
      <c r="X273" s="570">
        <f t="shared" si="93"/>
        <v>18.472138452723616</v>
      </c>
      <c r="Y273" s="567">
        <f t="shared" si="94"/>
        <v>9.4718234527236138</v>
      </c>
      <c r="Z273" s="571">
        <f t="shared" si="95"/>
        <v>25.072369452723613</v>
      </c>
      <c r="AA273" s="509">
        <v>114</v>
      </c>
      <c r="AB273" s="488"/>
      <c r="AC273" s="488"/>
      <c r="AD273" s="488"/>
      <c r="AE273" s="488"/>
      <c r="AF273" s="489"/>
      <c r="AG273" s="488"/>
      <c r="AH273" s="489"/>
      <c r="AI273" s="488"/>
      <c r="AJ273" s="489"/>
      <c r="AK273" s="489"/>
    </row>
    <row r="274" spans="1:37" s="395" customFormat="1" ht="15" customHeight="1">
      <c r="A274" s="553">
        <v>108</v>
      </c>
      <c r="B274" s="554">
        <v>2</v>
      </c>
      <c r="C274" s="555">
        <f t="shared" si="100"/>
        <v>5.3084800000000003</v>
      </c>
      <c r="D274" s="556">
        <v>1.1434523809523818</v>
      </c>
      <c r="E274" s="557">
        <v>0.25</v>
      </c>
      <c r="F274" s="558">
        <v>0.55000000000000004</v>
      </c>
      <c r="G274" s="559">
        <f t="shared" si="97"/>
        <v>6.0699940952380995</v>
      </c>
      <c r="H274" s="560">
        <f t="shared" si="98"/>
        <v>1.3271200000000001</v>
      </c>
      <c r="I274" s="561">
        <f t="shared" si="99"/>
        <v>2.9196640000000005</v>
      </c>
      <c r="J274" s="557"/>
      <c r="K274" s="591">
        <f t="shared" si="101"/>
        <v>19.560263689523815</v>
      </c>
      <c r="L274" s="592">
        <f t="shared" si="102"/>
        <v>7.6161836895238118</v>
      </c>
      <c r="M274" s="593">
        <f t="shared" si="103"/>
        <v>28.850103689523813</v>
      </c>
      <c r="N274" s="565">
        <v>1.6733203530499363</v>
      </c>
      <c r="O274" s="565">
        <f t="shared" si="79"/>
        <v>29.995816699117377</v>
      </c>
      <c r="P274" s="566">
        <f t="shared" si="90"/>
        <v>21.233584042573753</v>
      </c>
      <c r="Q274" s="567">
        <f t="shared" si="91"/>
        <v>9.2895040425737481</v>
      </c>
      <c r="R274" s="568">
        <f t="shared" si="92"/>
        <v>30.523424042573751</v>
      </c>
      <c r="S274" s="565"/>
      <c r="T274" s="565"/>
      <c r="U274" s="565"/>
      <c r="V274" s="569">
        <v>2.7777117860628939</v>
      </c>
      <c r="W274" s="565">
        <f t="shared" si="80"/>
        <v>49.8</v>
      </c>
      <c r="X274" s="570">
        <f t="shared" si="93"/>
        <v>22.33797547558671</v>
      </c>
      <c r="Y274" s="567">
        <f t="shared" si="94"/>
        <v>10.393895475586707</v>
      </c>
      <c r="Z274" s="571">
        <f t="shared" si="95"/>
        <v>31.627815475586708</v>
      </c>
      <c r="AA274" s="487">
        <v>114</v>
      </c>
      <c r="AB274" s="488"/>
      <c r="AC274" s="488"/>
      <c r="AD274" s="488"/>
      <c r="AE274" s="488"/>
      <c r="AF274" s="489"/>
      <c r="AG274" s="488"/>
      <c r="AH274" s="489"/>
      <c r="AI274" s="488"/>
      <c r="AJ274" s="489"/>
      <c r="AK274" s="489"/>
    </row>
    <row r="275" spans="1:37" s="395" customFormat="1" ht="15" customHeight="1">
      <c r="A275" s="553">
        <v>108</v>
      </c>
      <c r="B275" s="554">
        <v>3</v>
      </c>
      <c r="C275" s="555">
        <f t="shared" si="100"/>
        <v>7.8875999999999999</v>
      </c>
      <c r="D275" s="556">
        <v>1.0462202380952392</v>
      </c>
      <c r="E275" s="557">
        <v>0.25</v>
      </c>
      <c r="F275" s="558">
        <v>0.45</v>
      </c>
      <c r="G275" s="559">
        <f t="shared" si="97"/>
        <v>8.2521667500000095</v>
      </c>
      <c r="H275" s="560">
        <f t="shared" si="98"/>
        <v>1.9719</v>
      </c>
      <c r="I275" s="561">
        <f t="shared" si="99"/>
        <v>3.54942</v>
      </c>
      <c r="J275" s="557"/>
      <c r="K275" s="591">
        <f t="shared" si="101"/>
        <v>28.503741727500007</v>
      </c>
      <c r="L275" s="592">
        <f t="shared" si="102"/>
        <v>10.756641727500007</v>
      </c>
      <c r="M275" s="593">
        <f t="shared" si="103"/>
        <v>41.51828172750001</v>
      </c>
      <c r="N275" s="565">
        <v>1.8741187954159286</v>
      </c>
      <c r="O275" s="565">
        <f t="shared" si="79"/>
        <v>33.595314703011461</v>
      </c>
      <c r="P275" s="566">
        <f t="shared" si="90"/>
        <v>30.377860522915935</v>
      </c>
      <c r="Q275" s="567">
        <f t="shared" si="91"/>
        <v>12.630760522915935</v>
      </c>
      <c r="R275" s="568">
        <f t="shared" si="92"/>
        <v>43.392400522915942</v>
      </c>
      <c r="S275" s="565"/>
      <c r="T275" s="565"/>
      <c r="U275" s="565"/>
      <c r="V275" s="569">
        <v>2.7777117860628939</v>
      </c>
      <c r="W275" s="565">
        <f t="shared" si="80"/>
        <v>49.8</v>
      </c>
      <c r="X275" s="570">
        <f t="shared" si="93"/>
        <v>31.281453513562901</v>
      </c>
      <c r="Y275" s="567">
        <f t="shared" si="94"/>
        <v>13.534353513562902</v>
      </c>
      <c r="Z275" s="571">
        <f t="shared" si="95"/>
        <v>44.295993513562905</v>
      </c>
      <c r="AA275" s="487">
        <v>114</v>
      </c>
      <c r="AB275" s="488"/>
      <c r="AC275" s="488"/>
      <c r="AD275" s="488"/>
      <c r="AE275" s="488"/>
      <c r="AF275" s="489"/>
      <c r="AG275" s="488"/>
      <c r="AH275" s="489"/>
      <c r="AI275" s="488"/>
      <c r="AJ275" s="489"/>
      <c r="AK275" s="489"/>
    </row>
    <row r="276" spans="1:37" s="395" customFormat="1" ht="15" customHeight="1">
      <c r="A276" s="594">
        <v>108</v>
      </c>
      <c r="B276" s="595">
        <v>4</v>
      </c>
      <c r="C276" s="596">
        <f t="shared" si="100"/>
        <v>10.416639999999999</v>
      </c>
      <c r="D276" s="556">
        <v>1.2475595238095241</v>
      </c>
      <c r="E276" s="557">
        <v>0.25</v>
      </c>
      <c r="F276" s="558">
        <v>0.45</v>
      </c>
      <c r="G276" s="559">
        <f t="shared" si="97"/>
        <v>12.995378438095241</v>
      </c>
      <c r="H276" s="560">
        <f t="shared" si="98"/>
        <v>2.6041599999999998</v>
      </c>
      <c r="I276" s="561">
        <f t="shared" si="99"/>
        <v>4.6874880000000001</v>
      </c>
      <c r="J276" s="557"/>
      <c r="K276" s="632">
        <f t="shared" si="101"/>
        <v>39.174050259809526</v>
      </c>
      <c r="L276" s="592">
        <f t="shared" si="102"/>
        <v>15.736610259809526</v>
      </c>
      <c r="M276" s="593">
        <f t="shared" si="103"/>
        <v>56.361506259809524</v>
      </c>
      <c r="N276" s="565">
        <v>2.1418500519039183</v>
      </c>
      <c r="O276" s="565">
        <f t="shared" si="79"/>
        <v>38.394645374870237</v>
      </c>
      <c r="P276" s="598">
        <f t="shared" si="90"/>
        <v>41.315900311713442</v>
      </c>
      <c r="Q276" s="599">
        <f t="shared" si="91"/>
        <v>17.878460311713443</v>
      </c>
      <c r="R276" s="600">
        <f t="shared" si="92"/>
        <v>58.503356311713439</v>
      </c>
      <c r="S276" s="601"/>
      <c r="T276" s="601"/>
      <c r="U276" s="601"/>
      <c r="V276" s="569">
        <v>3.1480733575379465</v>
      </c>
      <c r="W276" s="565">
        <f t="shared" si="80"/>
        <v>56.44</v>
      </c>
      <c r="X276" s="602">
        <f t="shared" si="93"/>
        <v>42.322123617347472</v>
      </c>
      <c r="Y276" s="599">
        <f t="shared" si="94"/>
        <v>18.884683617347473</v>
      </c>
      <c r="Z276" s="603">
        <f t="shared" si="95"/>
        <v>59.50957961734747</v>
      </c>
      <c r="AA276" s="521">
        <v>114</v>
      </c>
      <c r="AB276" s="488"/>
      <c r="AC276" s="488"/>
      <c r="AD276" s="488"/>
      <c r="AE276" s="488"/>
      <c r="AF276" s="489"/>
      <c r="AG276" s="488"/>
      <c r="AH276" s="489"/>
      <c r="AI276" s="488"/>
      <c r="AJ276" s="489"/>
      <c r="AK276" s="489"/>
    </row>
    <row r="277" spans="1:37" s="395" customFormat="1" ht="15" customHeight="1">
      <c r="A277" s="553">
        <v>114.3</v>
      </c>
      <c r="B277" s="554">
        <v>1.5</v>
      </c>
      <c r="C277" s="555">
        <f t="shared" si="100"/>
        <v>4.2367679999999996</v>
      </c>
      <c r="D277" s="556">
        <v>1.4205059523809545</v>
      </c>
      <c r="E277" s="557">
        <v>0.25</v>
      </c>
      <c r="F277" s="558">
        <v>0.45</v>
      </c>
      <c r="G277" s="559">
        <f t="shared" si="97"/>
        <v>6.0183541628571513</v>
      </c>
      <c r="H277" s="560">
        <f t="shared" si="98"/>
        <v>1.0591919999999999</v>
      </c>
      <c r="I277" s="561">
        <f t="shared" si="99"/>
        <v>1.9065455999999998</v>
      </c>
      <c r="J277" s="557"/>
      <c r="K277" s="562">
        <f t="shared" si="101"/>
        <v>16.46818733888572</v>
      </c>
      <c r="L277" s="628">
        <f t="shared" si="102"/>
        <v>6.9354593388857211</v>
      </c>
      <c r="M277" s="629">
        <f t="shared" si="103"/>
        <v>23.458854538885721</v>
      </c>
      <c r="N277" s="565">
        <v>1.770930706977849</v>
      </c>
      <c r="O277" s="565">
        <f t="shared" si="79"/>
        <v>29.995816699117373</v>
      </c>
      <c r="P277" s="566">
        <f t="shared" si="90"/>
        <v>18.23911804586357</v>
      </c>
      <c r="Q277" s="567">
        <f t="shared" si="91"/>
        <v>8.7063900458635697</v>
      </c>
      <c r="R277" s="568">
        <f t="shared" si="92"/>
        <v>25.229785245863571</v>
      </c>
      <c r="S277" s="565"/>
      <c r="T277" s="565"/>
      <c r="U277" s="565"/>
      <c r="V277" s="569">
        <v>2.9397449735832297</v>
      </c>
      <c r="W277" s="565">
        <f t="shared" si="80"/>
        <v>49.800000000000004</v>
      </c>
      <c r="X277" s="570">
        <f t="shared" si="93"/>
        <v>19.407932312468951</v>
      </c>
      <c r="Y277" s="567">
        <f t="shared" si="94"/>
        <v>9.8752043124689504</v>
      </c>
      <c r="Z277" s="571">
        <f t="shared" si="95"/>
        <v>26.398599512468952</v>
      </c>
      <c r="AA277" s="509">
        <v>114</v>
      </c>
      <c r="AB277" s="488"/>
      <c r="AC277" s="488"/>
      <c r="AD277" s="488"/>
      <c r="AE277" s="488"/>
      <c r="AF277" s="489"/>
      <c r="AG277" s="488"/>
      <c r="AH277" s="489"/>
      <c r="AI277" s="488"/>
      <c r="AJ277" s="489"/>
      <c r="AK277" s="489"/>
    </row>
    <row r="278" spans="1:37" s="395" customFormat="1" ht="15" customHeight="1">
      <c r="A278" s="553">
        <v>114.3</v>
      </c>
      <c r="B278" s="554">
        <v>1.6</v>
      </c>
      <c r="C278" s="555">
        <f t="shared" si="100"/>
        <v>4.5152128000000005</v>
      </c>
      <c r="D278" s="556">
        <v>1.420505952380954</v>
      </c>
      <c r="E278" s="557">
        <v>0.25</v>
      </c>
      <c r="F278" s="558">
        <v>0.45</v>
      </c>
      <c r="G278" s="559">
        <f t="shared" si="97"/>
        <v>6.4138866586666747</v>
      </c>
      <c r="H278" s="560">
        <f t="shared" si="98"/>
        <v>1.1288032000000001</v>
      </c>
      <c r="I278" s="561">
        <f t="shared" si="99"/>
        <v>2.0318457600000004</v>
      </c>
      <c r="J278" s="557"/>
      <c r="K278" s="562">
        <f t="shared" si="101"/>
        <v>17.550493740826674</v>
      </c>
      <c r="L278" s="592">
        <f t="shared" si="102"/>
        <v>7.3912649408266722</v>
      </c>
      <c r="M278" s="593">
        <f t="shared" si="103"/>
        <v>25.000594860826673</v>
      </c>
      <c r="N278" s="565">
        <v>1.770930706977849</v>
      </c>
      <c r="O278" s="565">
        <f t="shared" si="79"/>
        <v>29.995816699117373</v>
      </c>
      <c r="P278" s="566">
        <f t="shared" si="90"/>
        <v>19.321424447804525</v>
      </c>
      <c r="Q278" s="567">
        <f t="shared" si="91"/>
        <v>9.1621956478045217</v>
      </c>
      <c r="R278" s="568">
        <f t="shared" si="92"/>
        <v>26.771525567804524</v>
      </c>
      <c r="S278" s="565"/>
      <c r="T278" s="565"/>
      <c r="U278" s="565"/>
      <c r="V278" s="569">
        <v>2.9397449735832297</v>
      </c>
      <c r="W278" s="565">
        <f t="shared" si="80"/>
        <v>49.800000000000004</v>
      </c>
      <c r="X278" s="570">
        <f t="shared" si="93"/>
        <v>20.490238714409905</v>
      </c>
      <c r="Y278" s="567">
        <f t="shared" si="94"/>
        <v>10.331009914409902</v>
      </c>
      <c r="Z278" s="571">
        <f t="shared" si="95"/>
        <v>27.940339834409905</v>
      </c>
      <c r="AA278" s="487">
        <v>114</v>
      </c>
      <c r="AB278" s="488"/>
      <c r="AC278" s="488"/>
      <c r="AD278" s="488"/>
      <c r="AE278" s="488"/>
      <c r="AF278" s="489"/>
      <c r="AG278" s="488"/>
      <c r="AH278" s="489"/>
      <c r="AI278" s="488"/>
      <c r="AJ278" s="489"/>
      <c r="AK278" s="489"/>
    </row>
    <row r="279" spans="1:37" s="395" customFormat="1" ht="15" customHeight="1">
      <c r="A279" s="553">
        <v>114.3</v>
      </c>
      <c r="B279" s="554">
        <v>2</v>
      </c>
      <c r="C279" s="555">
        <f t="shared" si="100"/>
        <v>5.6239840000000001</v>
      </c>
      <c r="D279" s="556">
        <v>1.0404166666666672</v>
      </c>
      <c r="E279" s="557">
        <v>0.25</v>
      </c>
      <c r="F279" s="558">
        <v>0.55000000000000004</v>
      </c>
      <c r="G279" s="559">
        <f t="shared" si="97"/>
        <v>5.8512866866666702</v>
      </c>
      <c r="H279" s="560">
        <f t="shared" si="98"/>
        <v>1.405996</v>
      </c>
      <c r="I279" s="561">
        <f t="shared" si="99"/>
        <v>3.0931912000000001</v>
      </c>
      <c r="J279" s="557"/>
      <c r="K279" s="562">
        <f t="shared" si="101"/>
        <v>20.299793681266671</v>
      </c>
      <c r="L279" s="592">
        <f t="shared" si="102"/>
        <v>7.6458296812666697</v>
      </c>
      <c r="M279" s="593">
        <f t="shared" si="103"/>
        <v>30.141765681266669</v>
      </c>
      <c r="N279" s="565">
        <v>1.770930706977849</v>
      </c>
      <c r="O279" s="565">
        <f t="shared" si="79"/>
        <v>29.995816699117373</v>
      </c>
      <c r="P279" s="566">
        <f t="shared" si="90"/>
        <v>22.070724388244521</v>
      </c>
      <c r="Q279" s="567">
        <f t="shared" si="91"/>
        <v>9.4167603882445192</v>
      </c>
      <c r="R279" s="568">
        <f t="shared" si="92"/>
        <v>31.91269638824452</v>
      </c>
      <c r="S279" s="565"/>
      <c r="T279" s="565"/>
      <c r="U279" s="565"/>
      <c r="V279" s="569">
        <v>2.9397449735832297</v>
      </c>
      <c r="W279" s="565">
        <f t="shared" si="80"/>
        <v>49.800000000000004</v>
      </c>
      <c r="X279" s="570">
        <f t="shared" si="93"/>
        <v>23.239538654849902</v>
      </c>
      <c r="Y279" s="567">
        <f t="shared" si="94"/>
        <v>10.5855746548499</v>
      </c>
      <c r="Z279" s="571">
        <f t="shared" si="95"/>
        <v>33.0815106548499</v>
      </c>
      <c r="AA279" s="487">
        <v>114</v>
      </c>
      <c r="AB279" s="488"/>
      <c r="AC279" s="488"/>
      <c r="AD279" s="488"/>
      <c r="AE279" s="488"/>
      <c r="AF279" s="489"/>
      <c r="AG279" s="488"/>
      <c r="AH279" s="489"/>
      <c r="AI279" s="488"/>
      <c r="AJ279" s="489"/>
      <c r="AK279" s="489"/>
    </row>
    <row r="280" spans="1:37" s="395" customFormat="1" ht="15" customHeight="1">
      <c r="A280" s="553">
        <v>114.3</v>
      </c>
      <c r="B280" s="554">
        <v>2.5</v>
      </c>
      <c r="C280" s="555">
        <f t="shared" si="100"/>
        <v>6.9986800000000002</v>
      </c>
      <c r="D280" s="556">
        <v>1.0200288759689922</v>
      </c>
      <c r="E280" s="557">
        <v>0.25</v>
      </c>
      <c r="F280" s="558">
        <v>0.55000000000000004</v>
      </c>
      <c r="G280" s="559">
        <f>+G281</f>
        <v>7.1160692936666656</v>
      </c>
      <c r="H280" s="560">
        <f>+H281</f>
        <v>1.8180292</v>
      </c>
      <c r="I280" s="561">
        <f>+I281</f>
        <v>3.9996642400000004</v>
      </c>
      <c r="J280" s="557"/>
      <c r="K280" s="562">
        <f t="shared" si="101"/>
        <v>25.140968584376665</v>
      </c>
      <c r="L280" s="592">
        <f t="shared" si="102"/>
        <v>9.4622977843766662</v>
      </c>
      <c r="M280" s="593">
        <f t="shared" si="103"/>
        <v>37.539048824376664</v>
      </c>
      <c r="N280" s="565">
        <v>1.8417679352569631</v>
      </c>
      <c r="O280" s="565">
        <f t="shared" si="79"/>
        <v>31.195649367082069</v>
      </c>
      <c r="P280" s="566">
        <f t="shared" si="90"/>
        <v>26.98273651963363</v>
      </c>
      <c r="Q280" s="567">
        <f t="shared" si="91"/>
        <v>11.304065719633629</v>
      </c>
      <c r="R280" s="568">
        <f t="shared" si="92"/>
        <v>39.380816759633625</v>
      </c>
      <c r="S280" s="565"/>
      <c r="T280" s="565"/>
      <c r="U280" s="565"/>
      <c r="V280" s="569">
        <v>2.9397449735832297</v>
      </c>
      <c r="W280" s="565">
        <f t="shared" si="80"/>
        <v>49.800000000000004</v>
      </c>
      <c r="X280" s="570">
        <f t="shared" si="93"/>
        <v>28.080713557959896</v>
      </c>
      <c r="Y280" s="567">
        <f t="shared" si="94"/>
        <v>12.402042757959896</v>
      </c>
      <c r="Z280" s="571">
        <f t="shared" si="95"/>
        <v>40.478793797959895</v>
      </c>
      <c r="AA280" s="487">
        <v>114</v>
      </c>
      <c r="AB280" s="488"/>
      <c r="AC280" s="488"/>
      <c r="AD280" s="488"/>
      <c r="AE280" s="488"/>
      <c r="AF280" s="489"/>
      <c r="AG280" s="488"/>
      <c r="AH280" s="489"/>
      <c r="AI280" s="488"/>
      <c r="AJ280" s="489"/>
      <c r="AK280" s="489"/>
    </row>
    <row r="281" spans="1:37" s="395" customFormat="1" ht="15" customHeight="1">
      <c r="A281" s="553">
        <v>114.3</v>
      </c>
      <c r="B281" s="554">
        <v>2.6</v>
      </c>
      <c r="C281" s="555">
        <f t="shared" si="100"/>
        <v>7.2721168</v>
      </c>
      <c r="D281" s="556">
        <v>0.97854166666666653</v>
      </c>
      <c r="E281" s="557">
        <v>0.25</v>
      </c>
      <c r="F281" s="558">
        <v>0.55000000000000004</v>
      </c>
      <c r="G281" s="559">
        <f t="shared" ref="G281:G312" si="104">D281*C281</f>
        <v>7.1160692936666656</v>
      </c>
      <c r="H281" s="560">
        <f t="shared" ref="H281:H312" si="105">+E281*C281</f>
        <v>1.8180292</v>
      </c>
      <c r="I281" s="561">
        <f t="shared" ref="I281:I312" si="106">+F281*C281</f>
        <v>3.9996642400000004</v>
      </c>
      <c r="J281" s="557"/>
      <c r="K281" s="562">
        <f t="shared" si="101"/>
        <v>25.920263464376667</v>
      </c>
      <c r="L281" s="592">
        <f t="shared" si="102"/>
        <v>9.5580006643766655</v>
      </c>
      <c r="M281" s="593">
        <f t="shared" si="103"/>
        <v>38.646467864376667</v>
      </c>
      <c r="N281" s="565">
        <v>1.8417679352569631</v>
      </c>
      <c r="O281" s="565">
        <f t="shared" si="79"/>
        <v>31.195649367082069</v>
      </c>
      <c r="P281" s="566">
        <f t="shared" si="90"/>
        <v>27.762031399633631</v>
      </c>
      <c r="Q281" s="567">
        <f t="shared" si="91"/>
        <v>11.399768599633628</v>
      </c>
      <c r="R281" s="568">
        <f t="shared" si="92"/>
        <v>40.488235799633628</v>
      </c>
      <c r="S281" s="565"/>
      <c r="T281" s="565"/>
      <c r="U281" s="565"/>
      <c r="V281" s="569">
        <v>2.9397449735832297</v>
      </c>
      <c r="W281" s="565">
        <f t="shared" si="80"/>
        <v>49.800000000000004</v>
      </c>
      <c r="X281" s="570">
        <f t="shared" si="93"/>
        <v>28.860008437959898</v>
      </c>
      <c r="Y281" s="567">
        <f t="shared" si="94"/>
        <v>12.497745637959895</v>
      </c>
      <c r="Z281" s="571">
        <f t="shared" si="95"/>
        <v>41.586212837959899</v>
      </c>
      <c r="AA281" s="487">
        <v>114</v>
      </c>
      <c r="AB281" s="488"/>
      <c r="AC281" s="488"/>
      <c r="AD281" s="488"/>
      <c r="AE281" s="488"/>
      <c r="AF281" s="489"/>
      <c r="AG281" s="488"/>
      <c r="AH281" s="489"/>
      <c r="AI281" s="488"/>
      <c r="AJ281" s="489"/>
      <c r="AK281" s="489"/>
    </row>
    <row r="282" spans="1:37" s="395" customFormat="1" ht="15" customHeight="1">
      <c r="A282" s="553">
        <v>114.3</v>
      </c>
      <c r="B282" s="554">
        <v>3</v>
      </c>
      <c r="C282" s="555">
        <f t="shared" si="100"/>
        <v>8.3608560000000001</v>
      </c>
      <c r="D282" s="556">
        <v>0.91666666666666674</v>
      </c>
      <c r="E282" s="557">
        <v>0.25</v>
      </c>
      <c r="F282" s="558">
        <v>0.45</v>
      </c>
      <c r="G282" s="559">
        <f t="shared" si="104"/>
        <v>7.6641180000000011</v>
      </c>
      <c r="H282" s="560">
        <f t="shared" si="105"/>
        <v>2.090214</v>
      </c>
      <c r="I282" s="561">
        <f t="shared" si="106"/>
        <v>3.7623852000000002</v>
      </c>
      <c r="J282" s="557"/>
      <c r="K282" s="562">
        <f t="shared" si="101"/>
        <v>29.423245739999999</v>
      </c>
      <c r="L282" s="592">
        <f t="shared" si="102"/>
        <v>10.611319740000001</v>
      </c>
      <c r="M282" s="593">
        <f t="shared" si="103"/>
        <v>43.218658140000002</v>
      </c>
      <c r="N282" s="565">
        <v>1.9834423918151909</v>
      </c>
      <c r="O282" s="565">
        <f t="shared" si="79"/>
        <v>33.595314703011461</v>
      </c>
      <c r="P282" s="566">
        <f t="shared" si="90"/>
        <v>31.406688131815191</v>
      </c>
      <c r="Q282" s="567">
        <f t="shared" si="91"/>
        <v>12.594762131815191</v>
      </c>
      <c r="R282" s="568">
        <f t="shared" si="92"/>
        <v>45.202100531815191</v>
      </c>
      <c r="S282" s="565"/>
      <c r="T282" s="565"/>
      <c r="U282" s="565"/>
      <c r="V282" s="569">
        <v>2.9397449735832297</v>
      </c>
      <c r="W282" s="565">
        <f t="shared" si="80"/>
        <v>49.800000000000004</v>
      </c>
      <c r="X282" s="570">
        <f t="shared" si="93"/>
        <v>32.36299071358323</v>
      </c>
      <c r="Y282" s="567">
        <f t="shared" si="94"/>
        <v>13.55106471358323</v>
      </c>
      <c r="Z282" s="571">
        <f t="shared" si="95"/>
        <v>46.158403113583233</v>
      </c>
      <c r="AA282" s="487">
        <v>114</v>
      </c>
      <c r="AB282" s="488"/>
      <c r="AC282" s="488"/>
      <c r="AD282" s="488"/>
      <c r="AE282" s="488"/>
      <c r="AF282" s="489"/>
      <c r="AG282" s="488"/>
      <c r="AH282" s="489"/>
      <c r="AI282" s="488"/>
      <c r="AJ282" s="489"/>
      <c r="AK282" s="489"/>
    </row>
    <row r="283" spans="1:37" s="395" customFormat="1" ht="15" customHeight="1">
      <c r="A283" s="553">
        <v>114.3</v>
      </c>
      <c r="B283" s="554">
        <v>3.2</v>
      </c>
      <c r="C283" s="555">
        <f t="shared" si="100"/>
        <v>8.9022208000000003</v>
      </c>
      <c r="D283" s="556">
        <v>1.0492559523809524</v>
      </c>
      <c r="E283" s="557">
        <v>0.25</v>
      </c>
      <c r="F283" s="558">
        <v>0.45</v>
      </c>
      <c r="G283" s="559">
        <f t="shared" si="104"/>
        <v>9.3407081638095235</v>
      </c>
      <c r="H283" s="560">
        <f t="shared" si="105"/>
        <v>2.2255552000000001</v>
      </c>
      <c r="I283" s="561">
        <f t="shared" si="106"/>
        <v>4.0059993600000006</v>
      </c>
      <c r="J283" s="557"/>
      <c r="K283" s="562">
        <f t="shared" si="101"/>
        <v>32.190046239580951</v>
      </c>
      <c r="L283" s="592">
        <f t="shared" si="102"/>
        <v>12.160049439580952</v>
      </c>
      <c r="M283" s="593">
        <f t="shared" si="103"/>
        <v>46.878710559580959</v>
      </c>
      <c r="N283" s="565">
        <v>1.9834423918151909</v>
      </c>
      <c r="O283" s="565">
        <f t="shared" si="79"/>
        <v>33.595314703011461</v>
      </c>
      <c r="P283" s="566">
        <f t="shared" si="90"/>
        <v>34.17348863139614</v>
      </c>
      <c r="Q283" s="567">
        <f t="shared" si="91"/>
        <v>14.143491831396142</v>
      </c>
      <c r="R283" s="568">
        <f t="shared" si="92"/>
        <v>48.862152951396148</v>
      </c>
      <c r="S283" s="565"/>
      <c r="T283" s="565"/>
      <c r="U283" s="565"/>
      <c r="V283" s="569">
        <v>2.9397449735832297</v>
      </c>
      <c r="W283" s="565">
        <f t="shared" si="80"/>
        <v>49.800000000000004</v>
      </c>
      <c r="X283" s="570">
        <f t="shared" si="93"/>
        <v>35.129791213164182</v>
      </c>
      <c r="Y283" s="567">
        <f t="shared" si="94"/>
        <v>15.099794413164181</v>
      </c>
      <c r="Z283" s="571">
        <f t="shared" si="95"/>
        <v>49.81845553316419</v>
      </c>
      <c r="AA283" s="487">
        <v>114</v>
      </c>
      <c r="AB283" s="488"/>
      <c r="AC283" s="488"/>
      <c r="AD283" s="488"/>
      <c r="AE283" s="488"/>
      <c r="AF283" s="489"/>
      <c r="AG283" s="488"/>
      <c r="AH283" s="489"/>
      <c r="AI283" s="488"/>
      <c r="AJ283" s="489"/>
      <c r="AK283" s="489"/>
    </row>
    <row r="284" spans="1:37" s="395" customFormat="1" ht="15" customHeight="1">
      <c r="A284" s="553">
        <v>114.3</v>
      </c>
      <c r="B284" s="554">
        <v>3.6</v>
      </c>
      <c r="C284" s="555">
        <f t="shared" si="100"/>
        <v>9.9789408000000002</v>
      </c>
      <c r="D284" s="556">
        <v>0.97854166666666742</v>
      </c>
      <c r="E284" s="557">
        <v>0.25</v>
      </c>
      <c r="F284" s="558">
        <v>0.45</v>
      </c>
      <c r="G284" s="559">
        <f t="shared" si="104"/>
        <v>9.7648093620000083</v>
      </c>
      <c r="H284" s="560">
        <f t="shared" si="105"/>
        <v>2.4947352</v>
      </c>
      <c r="I284" s="561">
        <f t="shared" si="106"/>
        <v>4.4905233600000001</v>
      </c>
      <c r="J284" s="557"/>
      <c r="K284" s="562">
        <f t="shared" si="101"/>
        <v>35.568292114260004</v>
      </c>
      <c r="L284" s="592">
        <f t="shared" si="102"/>
        <v>13.115675314260006</v>
      </c>
      <c r="M284" s="593">
        <f t="shared" si="103"/>
        <v>52.033544434260008</v>
      </c>
      <c r="N284" s="565">
        <v>2.1251168483734189</v>
      </c>
      <c r="O284" s="565">
        <f>N284*1936/A284</f>
        <v>35.994980038940852</v>
      </c>
      <c r="P284" s="566">
        <f t="shared" si="90"/>
        <v>37.69340896263342</v>
      </c>
      <c r="Q284" s="567">
        <f t="shared" si="91"/>
        <v>15.240792162633426</v>
      </c>
      <c r="R284" s="568">
        <f t="shared" si="92"/>
        <v>54.158661282633425</v>
      </c>
      <c r="S284" s="565"/>
      <c r="T284" s="565"/>
      <c r="U284" s="565"/>
      <c r="V284" s="569">
        <v>3.1357279718221114</v>
      </c>
      <c r="W284" s="565">
        <f>V284*1936.27/A284</f>
        <v>53.120000000000005</v>
      </c>
      <c r="X284" s="570">
        <f t="shared" si="93"/>
        <v>38.704020086082117</v>
      </c>
      <c r="Y284" s="567">
        <f t="shared" si="94"/>
        <v>16.251403286082116</v>
      </c>
      <c r="Z284" s="571">
        <f t="shared" si="95"/>
        <v>55.169272406082122</v>
      </c>
      <c r="AA284" s="487">
        <v>114</v>
      </c>
      <c r="AB284" s="488"/>
      <c r="AC284" s="488"/>
      <c r="AD284" s="488"/>
      <c r="AE284" s="488"/>
      <c r="AF284" s="489"/>
      <c r="AG284" s="488"/>
      <c r="AH284" s="489"/>
      <c r="AI284" s="488"/>
      <c r="AJ284" s="489"/>
      <c r="AK284" s="489"/>
    </row>
    <row r="285" spans="1:37" s="395" customFormat="1" ht="15" customHeight="1">
      <c r="A285" s="553">
        <v>114.3</v>
      </c>
      <c r="B285" s="554">
        <v>4</v>
      </c>
      <c r="C285" s="555">
        <f t="shared" si="100"/>
        <v>11.047647999999999</v>
      </c>
      <c r="D285" s="556">
        <v>1.1356845238095254</v>
      </c>
      <c r="E285" s="557">
        <v>0.25</v>
      </c>
      <c r="F285" s="558">
        <v>0.45</v>
      </c>
      <c r="G285" s="559">
        <f t="shared" si="104"/>
        <v>12.546642858095256</v>
      </c>
      <c r="H285" s="560">
        <f t="shared" si="105"/>
        <v>2.7619119999999997</v>
      </c>
      <c r="I285" s="561">
        <f t="shared" si="106"/>
        <v>4.9714415999999995</v>
      </c>
      <c r="J285" s="557"/>
      <c r="K285" s="562">
        <f t="shared" si="101"/>
        <v>40.64484608640953</v>
      </c>
      <c r="L285" s="592">
        <f t="shared" si="102"/>
        <v>15.787638086409535</v>
      </c>
      <c r="M285" s="593">
        <f t="shared" si="103"/>
        <v>58.873465286409541</v>
      </c>
      <c r="N285" s="565">
        <v>2.266791304931647</v>
      </c>
      <c r="O285" s="565">
        <f>N285*1936/A285</f>
        <v>38.394645374870244</v>
      </c>
      <c r="P285" s="566">
        <f t="shared" si="90"/>
        <v>42.911637391341173</v>
      </c>
      <c r="Q285" s="567">
        <f t="shared" si="91"/>
        <v>18.054429391341181</v>
      </c>
      <c r="R285" s="568">
        <f t="shared" si="92"/>
        <v>61.140256591341185</v>
      </c>
      <c r="S285" s="565"/>
      <c r="T285" s="565"/>
      <c r="U285" s="565"/>
      <c r="V285" s="569">
        <v>3.331710970060993</v>
      </c>
      <c r="W285" s="565">
        <f>V285*1936.27/A285</f>
        <v>56.439999999999991</v>
      </c>
      <c r="X285" s="570">
        <f t="shared" si="93"/>
        <v>43.976557056470526</v>
      </c>
      <c r="Y285" s="567">
        <f t="shared" si="94"/>
        <v>19.119349056470529</v>
      </c>
      <c r="Z285" s="571">
        <f t="shared" si="95"/>
        <v>62.205176256470537</v>
      </c>
      <c r="AA285" s="487">
        <v>114</v>
      </c>
      <c r="AB285" s="488"/>
      <c r="AC285" s="488"/>
      <c r="AD285" s="488"/>
      <c r="AE285" s="488"/>
      <c r="AF285" s="489"/>
      <c r="AG285" s="488"/>
      <c r="AH285" s="489"/>
      <c r="AI285" s="488"/>
      <c r="AJ285" s="489"/>
      <c r="AK285" s="489"/>
    </row>
    <row r="286" spans="1:37" s="395" customFormat="1" ht="15" customHeight="1" thickBot="1">
      <c r="A286" s="594">
        <v>114.3</v>
      </c>
      <c r="B286" s="595">
        <v>5</v>
      </c>
      <c r="C286" s="596">
        <f t="shared" si="100"/>
        <v>13.68436</v>
      </c>
      <c r="D286" s="556">
        <v>1.2859523809523827</v>
      </c>
      <c r="E286" s="557">
        <v>0.25</v>
      </c>
      <c r="F286" s="558">
        <v>0.45</v>
      </c>
      <c r="G286" s="559">
        <f t="shared" si="104"/>
        <v>17.597435323809549</v>
      </c>
      <c r="H286" s="560">
        <f t="shared" si="105"/>
        <v>3.42109</v>
      </c>
      <c r="I286" s="561">
        <f t="shared" si="106"/>
        <v>6.1579620000000004</v>
      </c>
      <c r="J286" s="557"/>
      <c r="K286" s="597">
        <f t="shared" si="101"/>
        <v>51.846553786380973</v>
      </c>
      <c r="L286" s="563">
        <f t="shared" si="102"/>
        <v>21.05674378638097</v>
      </c>
      <c r="M286" s="564">
        <f t="shared" si="103"/>
        <v>74.425747786380967</v>
      </c>
      <c r="N286" s="601"/>
      <c r="O286" s="601"/>
      <c r="P286" s="598"/>
      <c r="Q286" s="599"/>
      <c r="R286" s="600"/>
      <c r="S286" s="601"/>
      <c r="T286" s="601"/>
      <c r="U286" s="601"/>
      <c r="V286" s="639"/>
      <c r="W286" s="601"/>
      <c r="X286" s="640"/>
      <c r="Y286" s="641"/>
      <c r="Z286" s="642"/>
      <c r="AA286" s="521">
        <v>114</v>
      </c>
      <c r="AB286" s="488"/>
      <c r="AC286" s="488"/>
      <c r="AD286" s="488"/>
      <c r="AE286" s="488"/>
      <c r="AF286" s="489"/>
      <c r="AG286" s="488"/>
      <c r="AH286" s="489"/>
      <c r="AI286" s="488"/>
      <c r="AJ286" s="489"/>
      <c r="AK286" s="489"/>
    </row>
    <row r="287" spans="1:37" s="395" customFormat="1" ht="15" customHeight="1">
      <c r="A287" s="594">
        <v>127</v>
      </c>
      <c r="B287" s="595">
        <v>1.5</v>
      </c>
      <c r="C287" s="596">
        <f t="shared" si="100"/>
        <v>4.7137799999999999</v>
      </c>
      <c r="D287" s="556">
        <v>1.5765773809523811</v>
      </c>
      <c r="E287" s="557">
        <v>0.25</v>
      </c>
      <c r="F287" s="558">
        <v>0.45</v>
      </c>
      <c r="G287" s="559">
        <f t="shared" si="104"/>
        <v>7.4316389267857144</v>
      </c>
      <c r="H287" s="560">
        <f t="shared" si="105"/>
        <v>1.178445</v>
      </c>
      <c r="I287" s="561">
        <f t="shared" si="106"/>
        <v>2.1212010000000001</v>
      </c>
      <c r="J287" s="557"/>
      <c r="K287" s="597">
        <f t="shared" si="101"/>
        <v>18.859369416553569</v>
      </c>
      <c r="L287" s="592">
        <f t="shared" si="102"/>
        <v>8.2533644165535716</v>
      </c>
      <c r="M287" s="593">
        <f t="shared" si="103"/>
        <v>26.637106416553571</v>
      </c>
      <c r="N287" s="565">
        <v>4.1900000000000004</v>
      </c>
      <c r="O287" s="565"/>
      <c r="P287" s="643">
        <f t="shared" ref="P287:P324" si="107">K287+N287*$AD$13</f>
        <v>23.049369416553571</v>
      </c>
      <c r="Q287" s="644">
        <f t="shared" ref="Q287:Q324" si="108">L287+N287*$AD$13</f>
        <v>12.443364416553571</v>
      </c>
      <c r="R287" s="645">
        <f t="shared" ref="R287:R324" si="109">M287+N287*$AD$13</f>
        <v>30.827106416553573</v>
      </c>
      <c r="S287" s="565"/>
      <c r="T287" s="565"/>
      <c r="U287" s="565"/>
      <c r="V287" s="646"/>
      <c r="W287" s="565"/>
      <c r="X287" s="647"/>
      <c r="Y287" s="647"/>
      <c r="Z287" s="647"/>
      <c r="AA287" s="527">
        <v>60</v>
      </c>
      <c r="AB287" s="488"/>
      <c r="AC287" s="488"/>
      <c r="AD287" s="488"/>
      <c r="AE287" s="488"/>
      <c r="AF287" s="489"/>
      <c r="AG287" s="488"/>
      <c r="AH287" s="489"/>
      <c r="AI287" s="488"/>
      <c r="AJ287" s="489"/>
      <c r="AK287" s="489"/>
    </row>
    <row r="288" spans="1:37" s="395" customFormat="1" ht="15" customHeight="1">
      <c r="A288" s="594">
        <v>128</v>
      </c>
      <c r="B288" s="595">
        <v>1.5</v>
      </c>
      <c r="C288" s="596">
        <f t="shared" si="100"/>
        <v>4.7513399999999999</v>
      </c>
      <c r="D288" s="556">
        <v>1.5765773809523815</v>
      </c>
      <c r="E288" s="557">
        <v>0.25</v>
      </c>
      <c r="F288" s="558">
        <v>0.45</v>
      </c>
      <c r="G288" s="559">
        <f t="shared" si="104"/>
        <v>7.4908551732142881</v>
      </c>
      <c r="H288" s="560">
        <f t="shared" si="105"/>
        <v>1.187835</v>
      </c>
      <c r="I288" s="561">
        <f t="shared" si="106"/>
        <v>2.1381030000000001</v>
      </c>
      <c r="J288" s="557"/>
      <c r="K288" s="597">
        <f t="shared" si="101"/>
        <v>19.009643276446429</v>
      </c>
      <c r="L288" s="607">
        <f t="shared" si="102"/>
        <v>8.3191282764464294</v>
      </c>
      <c r="M288" s="608">
        <f t="shared" si="103"/>
        <v>26.849354276446434</v>
      </c>
      <c r="N288" s="565">
        <v>4.1900000000000004</v>
      </c>
      <c r="O288" s="565"/>
      <c r="P288" s="598">
        <f t="shared" si="107"/>
        <v>23.19964327644643</v>
      </c>
      <c r="Q288" s="599">
        <f t="shared" si="108"/>
        <v>12.509128276446429</v>
      </c>
      <c r="R288" s="600">
        <f t="shared" si="109"/>
        <v>31.039354276446435</v>
      </c>
      <c r="S288" s="565"/>
      <c r="T288" s="565"/>
      <c r="U288" s="565"/>
      <c r="V288" s="646"/>
      <c r="W288" s="565"/>
      <c r="X288" s="647"/>
      <c r="Y288" s="647"/>
      <c r="Z288" s="647"/>
      <c r="AA288" s="527">
        <v>60</v>
      </c>
      <c r="AB288" s="488"/>
      <c r="AC288" s="488"/>
      <c r="AD288" s="488"/>
      <c r="AE288" s="488"/>
      <c r="AF288" s="489"/>
      <c r="AG288" s="488"/>
      <c r="AH288" s="489"/>
      <c r="AI288" s="488"/>
      <c r="AJ288" s="489"/>
      <c r="AK288" s="489"/>
    </row>
    <row r="289" spans="1:53" s="395" customFormat="1" ht="15" customHeight="1">
      <c r="A289" s="553">
        <v>129</v>
      </c>
      <c r="B289" s="554">
        <v>1.5</v>
      </c>
      <c r="C289" s="555">
        <f t="shared" si="100"/>
        <v>4.7888999999999999</v>
      </c>
      <c r="D289" s="556">
        <v>1.5765773809523806</v>
      </c>
      <c r="E289" s="557">
        <v>0.25</v>
      </c>
      <c r="F289" s="558">
        <v>0.45</v>
      </c>
      <c r="G289" s="559">
        <f t="shared" si="104"/>
        <v>7.5500714196428556</v>
      </c>
      <c r="H289" s="560">
        <f t="shared" si="105"/>
        <v>1.197225</v>
      </c>
      <c r="I289" s="561">
        <f t="shared" si="106"/>
        <v>2.1550050000000001</v>
      </c>
      <c r="J289" s="557"/>
      <c r="K289" s="562">
        <f t="shared" si="101"/>
        <v>19.159917136339281</v>
      </c>
      <c r="L289" s="592">
        <f t="shared" si="102"/>
        <v>8.3848921363392837</v>
      </c>
      <c r="M289" s="593">
        <f t="shared" si="103"/>
        <v>27.061602136339285</v>
      </c>
      <c r="N289" s="565">
        <v>4.1900000000000004</v>
      </c>
      <c r="O289" s="565"/>
      <c r="P289" s="598">
        <f t="shared" si="107"/>
        <v>23.349917136339283</v>
      </c>
      <c r="Q289" s="599">
        <f t="shared" si="108"/>
        <v>12.574892136339283</v>
      </c>
      <c r="R289" s="600">
        <f t="shared" si="109"/>
        <v>31.251602136339287</v>
      </c>
      <c r="S289" s="565"/>
      <c r="T289" s="565"/>
      <c r="U289" s="565"/>
      <c r="V289" s="646"/>
      <c r="W289" s="565"/>
      <c r="X289" s="647"/>
      <c r="Y289" s="647"/>
      <c r="Z289" s="647"/>
      <c r="AA289" s="527">
        <v>60</v>
      </c>
      <c r="AB289" s="488"/>
      <c r="AC289" s="488"/>
      <c r="AD289" s="488"/>
      <c r="AE289" s="488"/>
      <c r="AF289" s="489"/>
      <c r="AG289" s="488"/>
      <c r="AH289" s="489"/>
      <c r="AI289" s="488"/>
      <c r="AJ289" s="489"/>
      <c r="AK289" s="489"/>
    </row>
    <row r="290" spans="1:53" s="590" customFormat="1" ht="15" customHeight="1">
      <c r="A290" s="572">
        <v>129</v>
      </c>
      <c r="B290" s="573">
        <v>2</v>
      </c>
      <c r="C290" s="574">
        <f t="shared" si="100"/>
        <v>6.3601599999999996</v>
      </c>
      <c r="D290" s="575">
        <v>1.5606547619047633</v>
      </c>
      <c r="E290" s="576">
        <v>0.25</v>
      </c>
      <c r="F290" s="577">
        <v>0.45</v>
      </c>
      <c r="G290" s="578">
        <f t="shared" si="104"/>
        <v>9.9260139904761981</v>
      </c>
      <c r="H290" s="579">
        <f t="shared" si="105"/>
        <v>1.5900399999999999</v>
      </c>
      <c r="I290" s="580">
        <f t="shared" si="106"/>
        <v>2.8620719999999999</v>
      </c>
      <c r="J290" s="576"/>
      <c r="K290" s="581">
        <f t="shared" si="101"/>
        <v>25.372446213047624</v>
      </c>
      <c r="L290" s="582">
        <f t="shared" si="102"/>
        <v>11.062086213047625</v>
      </c>
      <c r="M290" s="583">
        <f t="shared" si="103"/>
        <v>35.866710213047625</v>
      </c>
      <c r="N290" s="565">
        <v>4.1900000000000004</v>
      </c>
      <c r="O290" s="565"/>
      <c r="P290" s="648">
        <f t="shared" si="107"/>
        <v>29.562446213047625</v>
      </c>
      <c r="Q290" s="649">
        <f t="shared" si="108"/>
        <v>15.252086213047626</v>
      </c>
      <c r="R290" s="650">
        <f t="shared" si="109"/>
        <v>40.056710213047623</v>
      </c>
      <c r="S290" s="565"/>
      <c r="T290" s="565"/>
      <c r="U290" s="565"/>
      <c r="V290" s="646"/>
      <c r="W290" s="565"/>
      <c r="X290" s="647"/>
      <c r="Y290" s="647"/>
      <c r="Z290" s="647"/>
      <c r="AA290" s="634">
        <v>60</v>
      </c>
      <c r="AB290" s="488"/>
      <c r="AC290" s="488"/>
      <c r="AD290" s="488"/>
      <c r="AE290" s="488"/>
      <c r="AF290" s="489"/>
      <c r="AG290" s="488"/>
      <c r="AH290" s="489"/>
      <c r="AI290" s="488"/>
      <c r="AJ290" s="489"/>
      <c r="AK290" s="489"/>
      <c r="AL290" s="395"/>
      <c r="AM290" s="395"/>
      <c r="AN290" s="395"/>
      <c r="AO290" s="395"/>
      <c r="AP290" s="395"/>
      <c r="AQ290" s="395"/>
      <c r="AR290" s="395"/>
      <c r="AS290" s="395"/>
      <c r="AT290" s="395"/>
      <c r="AU290" s="395"/>
      <c r="AV290" s="395"/>
      <c r="AW290" s="395"/>
      <c r="AX290" s="395"/>
      <c r="AY290" s="395"/>
      <c r="AZ290" s="395"/>
      <c r="BA290" s="395"/>
    </row>
    <row r="291" spans="1:53" s="395" customFormat="1" ht="15" customHeight="1">
      <c r="A291" s="553">
        <v>129</v>
      </c>
      <c r="B291" s="554">
        <v>2</v>
      </c>
      <c r="C291" s="555">
        <f t="shared" si="100"/>
        <v>6.3601599999999996</v>
      </c>
      <c r="D291" s="556">
        <v>1.2954761904761913</v>
      </c>
      <c r="E291" s="557">
        <v>0.25</v>
      </c>
      <c r="F291" s="558">
        <v>0.55000000000000004</v>
      </c>
      <c r="G291" s="559">
        <f t="shared" si="104"/>
        <v>8.2394358476190526</v>
      </c>
      <c r="H291" s="560">
        <f t="shared" si="105"/>
        <v>1.5900399999999999</v>
      </c>
      <c r="I291" s="561">
        <f t="shared" si="106"/>
        <v>3.4980880000000001</v>
      </c>
      <c r="J291" s="557"/>
      <c r="K291" s="591">
        <f t="shared" si="101"/>
        <v>24.141244168761908</v>
      </c>
      <c r="L291" s="592">
        <f t="shared" si="102"/>
        <v>9.8308841687619086</v>
      </c>
      <c r="M291" s="593">
        <f>+M290</f>
        <v>35.866710213047625</v>
      </c>
      <c r="N291" s="565">
        <v>4.1900000000000004</v>
      </c>
      <c r="O291" s="565"/>
      <c r="P291" s="566">
        <f t="shared" si="107"/>
        <v>28.331244168761909</v>
      </c>
      <c r="Q291" s="567">
        <f t="shared" si="108"/>
        <v>14.02088416876191</v>
      </c>
      <c r="R291" s="568">
        <f t="shared" si="109"/>
        <v>40.056710213047623</v>
      </c>
      <c r="S291" s="565"/>
      <c r="T291" s="565"/>
      <c r="U291" s="565"/>
      <c r="V291" s="646"/>
      <c r="W291" s="565"/>
      <c r="X291" s="647"/>
      <c r="Y291" s="647"/>
      <c r="Z291" s="647"/>
      <c r="AA291" s="509">
        <v>60</v>
      </c>
      <c r="AB291" s="488"/>
      <c r="AC291" s="488"/>
      <c r="AD291" s="488"/>
      <c r="AE291" s="488"/>
      <c r="AF291" s="489"/>
      <c r="AG291" s="488"/>
      <c r="AH291" s="489"/>
      <c r="AI291" s="488"/>
      <c r="AJ291" s="489"/>
      <c r="AK291" s="489"/>
    </row>
    <row r="292" spans="1:53" s="395" customFormat="1" ht="15" customHeight="1">
      <c r="A292" s="594">
        <v>129</v>
      </c>
      <c r="B292" s="595">
        <v>3</v>
      </c>
      <c r="C292" s="596">
        <f t="shared" si="100"/>
        <v>9.4651200000000006</v>
      </c>
      <c r="D292" s="556">
        <v>1.4439880952380955</v>
      </c>
      <c r="E292" s="557">
        <v>0.25</v>
      </c>
      <c r="F292" s="558">
        <v>0.45</v>
      </c>
      <c r="G292" s="559">
        <f t="shared" si="104"/>
        <v>13.667520600000003</v>
      </c>
      <c r="H292" s="560">
        <f t="shared" si="105"/>
        <v>2.3662800000000002</v>
      </c>
      <c r="I292" s="561">
        <f t="shared" si="106"/>
        <v>4.2593040000000002</v>
      </c>
      <c r="J292" s="557"/>
      <c r="K292" s="632">
        <f t="shared" si="101"/>
        <v>36.952882038000006</v>
      </c>
      <c r="L292" s="592">
        <f t="shared" si="102"/>
        <v>15.656362038000003</v>
      </c>
      <c r="M292" s="593">
        <f t="shared" ref="M292:M300" si="110">(((G292-G292*$K$2/100+I292)+0.35*C292+($M$5*C292)+($K$6*C292)+($K$7*C292)+($K$8*C292))*$K$9)*$AD$13</f>
        <v>52.570330038000009</v>
      </c>
      <c r="N292" s="565">
        <v>4.1900000000000004</v>
      </c>
      <c r="O292" s="565"/>
      <c r="P292" s="598">
        <f t="shared" si="107"/>
        <v>41.142882038000003</v>
      </c>
      <c r="Q292" s="599">
        <f t="shared" si="108"/>
        <v>19.846362038000002</v>
      </c>
      <c r="R292" s="600">
        <f t="shared" si="109"/>
        <v>56.760330038000006</v>
      </c>
      <c r="S292" s="565"/>
      <c r="T292" s="565"/>
      <c r="U292" s="565"/>
      <c r="V292" s="646"/>
      <c r="W292" s="565"/>
      <c r="X292" s="647"/>
      <c r="Y292" s="647"/>
      <c r="Z292" s="647"/>
      <c r="AA292" s="521">
        <v>60</v>
      </c>
      <c r="AB292" s="488"/>
      <c r="AC292" s="488"/>
      <c r="AD292" s="488"/>
      <c r="AE292" s="488"/>
      <c r="AF292" s="489"/>
      <c r="AG292" s="488"/>
      <c r="AH292" s="489"/>
      <c r="AI292" s="488"/>
      <c r="AJ292" s="489"/>
      <c r="AK292" s="489"/>
    </row>
    <row r="293" spans="1:53" s="395" customFormat="1" ht="15" customHeight="1">
      <c r="A293" s="553">
        <v>139.69999999999999</v>
      </c>
      <c r="B293" s="554">
        <v>1.5</v>
      </c>
      <c r="C293" s="555">
        <f t="shared" si="100"/>
        <v>5.1907919999999992</v>
      </c>
      <c r="D293" s="556">
        <v>1.5765773809523818</v>
      </c>
      <c r="E293" s="557">
        <v>0.25</v>
      </c>
      <c r="F293" s="558">
        <v>0.45</v>
      </c>
      <c r="G293" s="559">
        <f t="shared" si="104"/>
        <v>8.1836852564285749</v>
      </c>
      <c r="H293" s="560">
        <f t="shared" si="105"/>
        <v>1.2976979999999998</v>
      </c>
      <c r="I293" s="561">
        <f t="shared" si="106"/>
        <v>2.3358563999999995</v>
      </c>
      <c r="J293" s="557"/>
      <c r="K293" s="562">
        <f t="shared" si="101"/>
        <v>20.767847437192856</v>
      </c>
      <c r="L293" s="628">
        <f t="shared" si="102"/>
        <v>9.0885654371928588</v>
      </c>
      <c r="M293" s="629">
        <f t="shared" si="110"/>
        <v>29.332654237192855</v>
      </c>
      <c r="N293" s="565">
        <v>4.54</v>
      </c>
      <c r="O293" s="565"/>
      <c r="P293" s="566">
        <f t="shared" si="107"/>
        <v>25.307847437192855</v>
      </c>
      <c r="Q293" s="567">
        <f t="shared" si="108"/>
        <v>13.628565437192858</v>
      </c>
      <c r="R293" s="568">
        <f t="shared" si="109"/>
        <v>33.872654237192855</v>
      </c>
      <c r="S293" s="565"/>
      <c r="T293" s="565"/>
      <c r="U293" s="565"/>
      <c r="V293" s="646"/>
      <c r="W293" s="565"/>
      <c r="X293" s="647"/>
      <c r="Y293" s="647"/>
      <c r="Z293" s="647"/>
      <c r="AA293" s="509">
        <v>60</v>
      </c>
      <c r="AB293" s="488"/>
      <c r="AC293" s="488"/>
      <c r="AD293" s="488"/>
      <c r="AE293" s="488"/>
      <c r="AF293" s="489"/>
      <c r="AG293" s="488"/>
      <c r="AH293" s="489"/>
      <c r="AI293" s="488"/>
      <c r="AJ293" s="489"/>
      <c r="AK293" s="489"/>
    </row>
    <row r="294" spans="1:53" s="395" customFormat="1" ht="15" customHeight="1">
      <c r="A294" s="553">
        <v>139.69999999999999</v>
      </c>
      <c r="B294" s="554">
        <v>2</v>
      </c>
      <c r="C294" s="555">
        <f t="shared" si="100"/>
        <v>6.8960159999999995</v>
      </c>
      <c r="D294" s="556">
        <v>1.0992559523809526</v>
      </c>
      <c r="E294" s="557">
        <v>0.25</v>
      </c>
      <c r="F294" s="558">
        <v>0.55000000000000004</v>
      </c>
      <c r="G294" s="559">
        <f t="shared" si="104"/>
        <v>7.580486635714287</v>
      </c>
      <c r="H294" s="560">
        <f t="shared" si="105"/>
        <v>1.7240039999999999</v>
      </c>
      <c r="I294" s="561">
        <f t="shared" si="106"/>
        <v>3.7928088</v>
      </c>
      <c r="J294" s="557"/>
      <c r="K294" s="562">
        <f t="shared" si="101"/>
        <v>25.18740084407143</v>
      </c>
      <c r="L294" s="592">
        <f t="shared" si="102"/>
        <v>9.6713648440714284</v>
      </c>
      <c r="M294" s="593">
        <f t="shared" si="110"/>
        <v>37.255428844071432</v>
      </c>
      <c r="N294" s="565">
        <v>4.54</v>
      </c>
      <c r="O294" s="565"/>
      <c r="P294" s="591">
        <f t="shared" si="107"/>
        <v>29.727400844071429</v>
      </c>
      <c r="Q294" s="651">
        <f t="shared" si="108"/>
        <v>14.211364844071429</v>
      </c>
      <c r="R294" s="568">
        <f t="shared" si="109"/>
        <v>41.795428844071431</v>
      </c>
      <c r="S294" s="565"/>
      <c r="T294" s="565"/>
      <c r="U294" s="565"/>
      <c r="V294" s="646"/>
      <c r="W294" s="565"/>
      <c r="X294" s="647"/>
      <c r="Y294" s="647"/>
      <c r="Z294" s="647"/>
      <c r="AA294" s="487">
        <v>60</v>
      </c>
      <c r="AB294" s="488"/>
      <c r="AC294" s="488"/>
      <c r="AD294" s="488"/>
      <c r="AE294" s="488"/>
      <c r="AF294" s="489"/>
      <c r="AG294" s="488"/>
      <c r="AH294" s="489"/>
      <c r="AI294" s="488"/>
      <c r="AJ294" s="489"/>
      <c r="AK294" s="489"/>
    </row>
    <row r="295" spans="1:53" s="395" customFormat="1" ht="15" customHeight="1">
      <c r="A295" s="553">
        <v>139.69999999999999</v>
      </c>
      <c r="B295" s="554">
        <v>2.6</v>
      </c>
      <c r="C295" s="555">
        <f t="shared" si="100"/>
        <v>8.9257583999999994</v>
      </c>
      <c r="D295" s="556">
        <v>1.0550595238095244</v>
      </c>
      <c r="E295" s="557">
        <v>0.25</v>
      </c>
      <c r="F295" s="558">
        <v>0.55000000000000004</v>
      </c>
      <c r="G295" s="559">
        <f t="shared" si="104"/>
        <v>9.4172064071428618</v>
      </c>
      <c r="H295" s="560">
        <f t="shared" si="105"/>
        <v>2.2314395999999999</v>
      </c>
      <c r="I295" s="561">
        <f t="shared" si="106"/>
        <v>4.9091671200000002</v>
      </c>
      <c r="J295" s="557"/>
      <c r="K295" s="562">
        <f t="shared" si="101"/>
        <v>32.312972117214287</v>
      </c>
      <c r="L295" s="592">
        <f t="shared" si="102"/>
        <v>12.230015717214288</v>
      </c>
      <c r="M295" s="593">
        <f t="shared" si="110"/>
        <v>47.933049317214291</v>
      </c>
      <c r="N295" s="565">
        <v>4.54</v>
      </c>
      <c r="O295" s="565"/>
      <c r="P295" s="591">
        <f t="shared" si="107"/>
        <v>36.852972117214286</v>
      </c>
      <c r="Q295" s="651">
        <f t="shared" si="108"/>
        <v>16.770015717214289</v>
      </c>
      <c r="R295" s="568">
        <f t="shared" si="109"/>
        <v>52.47304931721429</v>
      </c>
      <c r="S295" s="565"/>
      <c r="T295" s="565"/>
      <c r="U295" s="565"/>
      <c r="V295" s="646"/>
      <c r="W295" s="565"/>
      <c r="X295" s="647"/>
      <c r="Y295" s="647"/>
      <c r="Z295" s="647"/>
      <c r="AA295" s="487">
        <v>60</v>
      </c>
      <c r="AB295" s="488"/>
      <c r="AC295" s="488"/>
      <c r="AD295" s="488"/>
      <c r="AE295" s="488"/>
      <c r="AF295" s="489"/>
      <c r="AG295" s="488"/>
      <c r="AH295" s="489"/>
      <c r="AI295" s="488"/>
      <c r="AJ295" s="489"/>
      <c r="AK295" s="489"/>
    </row>
    <row r="296" spans="1:53" s="395" customFormat="1" ht="15" customHeight="1">
      <c r="A296" s="553">
        <v>139.69999999999999</v>
      </c>
      <c r="B296" s="554">
        <v>3</v>
      </c>
      <c r="C296" s="555">
        <f t="shared" si="100"/>
        <v>10.268903999999999</v>
      </c>
      <c r="D296" s="556">
        <v>1.0020238095238103</v>
      </c>
      <c r="E296" s="557">
        <v>0.25</v>
      </c>
      <c r="F296" s="558">
        <v>0.45</v>
      </c>
      <c r="G296" s="559">
        <f t="shared" si="104"/>
        <v>10.289686305714293</v>
      </c>
      <c r="H296" s="560">
        <f t="shared" si="105"/>
        <v>2.5672259999999998</v>
      </c>
      <c r="I296" s="561">
        <f t="shared" si="106"/>
        <v>4.6210068</v>
      </c>
      <c r="J296" s="557"/>
      <c r="K296" s="562">
        <f t="shared" si="101"/>
        <v>36.777847403171428</v>
      </c>
      <c r="L296" s="592">
        <f t="shared" si="102"/>
        <v>13.672813403171432</v>
      </c>
      <c r="M296" s="593">
        <f t="shared" si="110"/>
        <v>53.721539003171429</v>
      </c>
      <c r="N296" s="565">
        <v>4.54</v>
      </c>
      <c r="O296" s="565"/>
      <c r="P296" s="591">
        <f t="shared" si="107"/>
        <v>41.317847403171427</v>
      </c>
      <c r="Q296" s="651">
        <f t="shared" si="108"/>
        <v>18.212813403171431</v>
      </c>
      <c r="R296" s="568">
        <f t="shared" si="109"/>
        <v>58.261539003171428</v>
      </c>
      <c r="S296" s="565"/>
      <c r="T296" s="565"/>
      <c r="U296" s="565"/>
      <c r="V296" s="646"/>
      <c r="W296" s="565"/>
      <c r="X296" s="647"/>
      <c r="Y296" s="647"/>
      <c r="Z296" s="647"/>
      <c r="AA296" s="487">
        <v>60</v>
      </c>
      <c r="AB296" s="488"/>
      <c r="AC296" s="488"/>
      <c r="AD296" s="488"/>
      <c r="AE296" s="488"/>
      <c r="AF296" s="489"/>
      <c r="AG296" s="488"/>
      <c r="AH296" s="489"/>
      <c r="AI296" s="488"/>
      <c r="AJ296" s="489"/>
      <c r="AK296" s="489"/>
    </row>
    <row r="297" spans="1:53" s="395" customFormat="1" ht="15" customHeight="1">
      <c r="A297" s="553">
        <v>139.69999999999999</v>
      </c>
      <c r="B297" s="554">
        <v>3.6</v>
      </c>
      <c r="C297" s="555">
        <f t="shared" si="100"/>
        <v>12.2685984</v>
      </c>
      <c r="D297" s="556">
        <v>1.0550595238095248</v>
      </c>
      <c r="E297" s="557">
        <v>0.25</v>
      </c>
      <c r="F297" s="558">
        <v>0.45</v>
      </c>
      <c r="G297" s="559">
        <f t="shared" si="104"/>
        <v>12.944101585714298</v>
      </c>
      <c r="H297" s="560">
        <f t="shared" si="105"/>
        <v>3.0671496</v>
      </c>
      <c r="I297" s="561">
        <f t="shared" si="106"/>
        <v>5.5208692800000003</v>
      </c>
      <c r="J297" s="557"/>
      <c r="K297" s="562">
        <f t="shared" si="101"/>
        <v>44.414699597571442</v>
      </c>
      <c r="L297" s="592">
        <f t="shared" si="102"/>
        <v>16.810353197571438</v>
      </c>
      <c r="M297" s="593">
        <f t="shared" si="110"/>
        <v>64.657886957571435</v>
      </c>
      <c r="N297" s="565">
        <v>4.54</v>
      </c>
      <c r="O297" s="565"/>
      <c r="P297" s="591">
        <f t="shared" si="107"/>
        <v>48.954699597571441</v>
      </c>
      <c r="Q297" s="651">
        <f t="shared" si="108"/>
        <v>21.350353197571437</v>
      </c>
      <c r="R297" s="568">
        <f t="shared" si="109"/>
        <v>69.197886957571441</v>
      </c>
      <c r="S297" s="565"/>
      <c r="T297" s="565"/>
      <c r="U297" s="565"/>
      <c r="V297" s="646"/>
      <c r="W297" s="565"/>
      <c r="X297" s="647"/>
      <c r="Y297" s="647"/>
      <c r="Z297" s="647"/>
      <c r="AA297" s="487">
        <v>60</v>
      </c>
      <c r="AB297" s="488"/>
      <c r="AC297" s="488"/>
      <c r="AD297" s="488"/>
      <c r="AE297" s="488"/>
      <c r="AF297" s="489"/>
      <c r="AG297" s="488"/>
      <c r="AH297" s="489"/>
      <c r="AI297" s="488"/>
      <c r="AJ297" s="489"/>
      <c r="AK297" s="489"/>
    </row>
    <row r="298" spans="1:53" s="395" customFormat="1" ht="15" customHeight="1">
      <c r="A298" s="594">
        <v>139.69999999999999</v>
      </c>
      <c r="B298" s="595">
        <v>4</v>
      </c>
      <c r="C298" s="596">
        <f t="shared" si="100"/>
        <v>13.591711999999999</v>
      </c>
      <c r="D298" s="556">
        <v>1.1346130952380959</v>
      </c>
      <c r="E298" s="557">
        <v>0.25</v>
      </c>
      <c r="F298" s="558">
        <v>0.45</v>
      </c>
      <c r="G298" s="559">
        <f t="shared" si="104"/>
        <v>15.421334421904771</v>
      </c>
      <c r="H298" s="560">
        <f t="shared" si="105"/>
        <v>3.3979279999999998</v>
      </c>
      <c r="I298" s="561">
        <f t="shared" si="106"/>
        <v>6.1162703999999994</v>
      </c>
      <c r="J298" s="557"/>
      <c r="K298" s="597">
        <f t="shared" si="101"/>
        <v>49.993953327990482</v>
      </c>
      <c r="L298" s="563">
        <f t="shared" si="102"/>
        <v>19.412601327990483</v>
      </c>
      <c r="M298" s="564">
        <f t="shared" si="110"/>
        <v>72.420278127990485</v>
      </c>
      <c r="N298" s="565">
        <v>4.54</v>
      </c>
      <c r="O298" s="565"/>
      <c r="P298" s="632">
        <f t="shared" si="107"/>
        <v>54.533953327990481</v>
      </c>
      <c r="Q298" s="652">
        <f t="shared" si="108"/>
        <v>23.952601327990482</v>
      </c>
      <c r="R298" s="600">
        <f t="shared" si="109"/>
        <v>76.960278127990492</v>
      </c>
      <c r="S298" s="565"/>
      <c r="T298" s="565"/>
      <c r="U298" s="565"/>
      <c r="V298" s="646"/>
      <c r="W298" s="565"/>
      <c r="X298" s="647"/>
      <c r="Y298" s="647"/>
      <c r="Z298" s="647"/>
      <c r="AA298" s="521">
        <v>60</v>
      </c>
      <c r="AB298" s="488"/>
      <c r="AC298" s="488"/>
      <c r="AD298" s="488"/>
      <c r="AE298" s="488"/>
      <c r="AF298" s="489"/>
      <c r="AG298" s="488"/>
      <c r="AH298" s="489"/>
      <c r="AI298" s="488"/>
      <c r="AJ298" s="489"/>
      <c r="AK298" s="489"/>
    </row>
    <row r="299" spans="1:53" s="395" customFormat="1" ht="15" customHeight="1">
      <c r="A299" s="553">
        <v>153</v>
      </c>
      <c r="B299" s="554">
        <v>1.5</v>
      </c>
      <c r="C299" s="555">
        <f t="shared" si="100"/>
        <v>5.69034</v>
      </c>
      <c r="D299" s="556">
        <v>1.5765773809523806</v>
      </c>
      <c r="E299" s="557">
        <v>0.25</v>
      </c>
      <c r="F299" s="558">
        <v>0.45</v>
      </c>
      <c r="G299" s="559">
        <f t="shared" si="104"/>
        <v>8.9712613339285703</v>
      </c>
      <c r="H299" s="560">
        <f t="shared" si="105"/>
        <v>1.422585</v>
      </c>
      <c r="I299" s="561">
        <f t="shared" si="106"/>
        <v>2.5606529999999998</v>
      </c>
      <c r="J299" s="557"/>
      <c r="K299" s="562">
        <f t="shared" si="101"/>
        <v>22.766489773767855</v>
      </c>
      <c r="L299" s="592">
        <f t="shared" si="102"/>
        <v>9.9632247737678554</v>
      </c>
      <c r="M299" s="593">
        <f t="shared" si="110"/>
        <v>32.155550773767857</v>
      </c>
      <c r="N299" s="565">
        <v>5</v>
      </c>
      <c r="O299" s="565"/>
      <c r="P299" s="632">
        <f t="shared" si="107"/>
        <v>27.766489773767855</v>
      </c>
      <c r="Q299" s="652">
        <f t="shared" si="108"/>
        <v>14.963224773767855</v>
      </c>
      <c r="R299" s="600">
        <f t="shared" si="109"/>
        <v>37.155550773767857</v>
      </c>
      <c r="S299" s="565"/>
      <c r="T299" s="565"/>
      <c r="U299" s="565"/>
      <c r="V299" s="646"/>
      <c r="W299" s="565"/>
      <c r="X299" s="647"/>
      <c r="Y299" s="647"/>
      <c r="Z299" s="647"/>
      <c r="AA299" s="633">
        <v>54</v>
      </c>
      <c r="AB299" s="488"/>
      <c r="AC299" s="488"/>
      <c r="AD299" s="488"/>
      <c r="AE299" s="488"/>
      <c r="AF299" s="489"/>
      <c r="AG299" s="488"/>
      <c r="AH299" s="489"/>
      <c r="AI299" s="488"/>
      <c r="AJ299" s="489"/>
      <c r="AK299" s="489"/>
    </row>
    <row r="300" spans="1:53" s="590" customFormat="1" ht="15" customHeight="1">
      <c r="A300" s="572">
        <v>154</v>
      </c>
      <c r="B300" s="573">
        <v>2</v>
      </c>
      <c r="C300" s="574">
        <f t="shared" si="100"/>
        <v>7.6121600000000003</v>
      </c>
      <c r="D300" s="575">
        <v>1.5606547619047622</v>
      </c>
      <c r="E300" s="576">
        <v>0.25</v>
      </c>
      <c r="F300" s="577">
        <v>0.45</v>
      </c>
      <c r="G300" s="578">
        <f t="shared" si="104"/>
        <v>11.879953752380954</v>
      </c>
      <c r="H300" s="579">
        <f t="shared" si="105"/>
        <v>1.9030400000000001</v>
      </c>
      <c r="I300" s="580">
        <f t="shared" si="106"/>
        <v>3.4254720000000001</v>
      </c>
      <c r="J300" s="576"/>
      <c r="K300" s="581">
        <f t="shared" si="101"/>
        <v>30.367022239238096</v>
      </c>
      <c r="L300" s="582">
        <f t="shared" si="102"/>
        <v>13.239662239238099</v>
      </c>
      <c r="M300" s="583">
        <f t="shared" si="110"/>
        <v>42.927086239238101</v>
      </c>
      <c r="N300" s="653">
        <v>5</v>
      </c>
      <c r="O300" s="565"/>
      <c r="P300" s="654">
        <f t="shared" si="107"/>
        <v>35.367022239238096</v>
      </c>
      <c r="Q300" s="655">
        <f t="shared" si="108"/>
        <v>18.2396622392381</v>
      </c>
      <c r="R300" s="650">
        <f t="shared" si="109"/>
        <v>47.927086239238101</v>
      </c>
      <c r="S300" s="565"/>
      <c r="T300" s="565"/>
      <c r="U300" s="565"/>
      <c r="V300" s="646"/>
      <c r="W300" s="565"/>
      <c r="X300" s="647"/>
      <c r="Y300" s="647"/>
      <c r="Z300" s="647"/>
      <c r="AA300" s="626">
        <v>54</v>
      </c>
      <c r="AB300" s="488"/>
      <c r="AC300" s="488"/>
      <c r="AD300" s="488"/>
      <c r="AE300" s="488"/>
      <c r="AF300" s="489"/>
      <c r="AG300" s="488"/>
      <c r="AH300" s="489"/>
      <c r="AI300" s="488"/>
      <c r="AJ300" s="489"/>
      <c r="AK300" s="489"/>
      <c r="AL300" s="395"/>
      <c r="AM300" s="395"/>
      <c r="AN300" s="395"/>
      <c r="AO300" s="395"/>
      <c r="AP300" s="395"/>
      <c r="AQ300" s="395"/>
      <c r="AR300" s="395"/>
      <c r="AS300" s="395"/>
      <c r="AT300" s="395"/>
      <c r="AU300" s="395"/>
      <c r="AV300" s="395"/>
      <c r="AW300" s="395"/>
      <c r="AX300" s="395"/>
    </row>
    <row r="301" spans="1:53" s="395" customFormat="1" ht="15" customHeight="1">
      <c r="A301" s="553">
        <v>154</v>
      </c>
      <c r="B301" s="554">
        <v>2</v>
      </c>
      <c r="C301" s="555">
        <f t="shared" si="100"/>
        <v>7.6121600000000003</v>
      </c>
      <c r="D301" s="556">
        <v>1.2954761904761913</v>
      </c>
      <c r="E301" s="557">
        <v>0.25</v>
      </c>
      <c r="F301" s="558">
        <v>0.55000000000000004</v>
      </c>
      <c r="G301" s="559">
        <f t="shared" si="104"/>
        <v>9.8613720380952454</v>
      </c>
      <c r="H301" s="560">
        <f t="shared" si="105"/>
        <v>1.9030400000000001</v>
      </c>
      <c r="I301" s="561">
        <f t="shared" si="106"/>
        <v>4.1866880000000002</v>
      </c>
      <c r="J301" s="557"/>
      <c r="K301" s="591">
        <f t="shared" si="101"/>
        <v>28.893457587809529</v>
      </c>
      <c r="L301" s="592">
        <f t="shared" si="102"/>
        <v>11.766097587809529</v>
      </c>
      <c r="M301" s="593">
        <f>+M300</f>
        <v>42.927086239238101</v>
      </c>
      <c r="N301" s="565">
        <v>5</v>
      </c>
      <c r="O301" s="565"/>
      <c r="P301" s="591">
        <f t="shared" si="107"/>
        <v>33.893457587809529</v>
      </c>
      <c r="Q301" s="651">
        <f t="shared" si="108"/>
        <v>16.766097587809529</v>
      </c>
      <c r="R301" s="568">
        <f t="shared" si="109"/>
        <v>47.927086239238101</v>
      </c>
      <c r="S301" s="565"/>
      <c r="T301" s="565"/>
      <c r="U301" s="565"/>
      <c r="V301" s="646"/>
      <c r="W301" s="565"/>
      <c r="X301" s="647"/>
      <c r="Y301" s="647"/>
      <c r="Z301" s="647"/>
      <c r="AA301" s="630">
        <v>54</v>
      </c>
      <c r="AB301" s="488"/>
      <c r="AC301" s="488"/>
      <c r="AD301" s="488"/>
      <c r="AE301" s="488"/>
      <c r="AF301" s="489"/>
      <c r="AG301" s="488"/>
      <c r="AH301" s="489"/>
      <c r="AI301" s="488"/>
      <c r="AJ301" s="489"/>
      <c r="AK301" s="489"/>
    </row>
    <row r="302" spans="1:53" s="395" customFormat="1" ht="15" customHeight="1">
      <c r="A302" s="656">
        <v>155</v>
      </c>
      <c r="B302" s="657">
        <v>2.5</v>
      </c>
      <c r="C302" s="658">
        <f t="shared" si="100"/>
        <v>9.5465</v>
      </c>
      <c r="D302" s="556">
        <v>1.0550595238095242</v>
      </c>
      <c r="E302" s="557">
        <v>0.25</v>
      </c>
      <c r="F302" s="558">
        <v>0.55000000000000004</v>
      </c>
      <c r="G302" s="559">
        <f t="shared" si="104"/>
        <v>10.072125744047623</v>
      </c>
      <c r="H302" s="560">
        <f t="shared" si="105"/>
        <v>2.386625</v>
      </c>
      <c r="I302" s="561">
        <f t="shared" si="106"/>
        <v>5.2505750000000004</v>
      </c>
      <c r="J302" s="557"/>
      <c r="K302" s="659">
        <f t="shared" si="101"/>
        <v>34.560176793154767</v>
      </c>
      <c r="L302" s="607">
        <f t="shared" si="102"/>
        <v>13.080551793154765</v>
      </c>
      <c r="M302" s="608">
        <f t="shared" ref="M302:M313" si="111">(((G302-G302*$K$2/100+I302)+0.35*C302+($M$5*C302)+($K$6*C302)+($K$7*C302)+($K$8*C302))*$K$9)*$AD$13</f>
        <v>51.266551793154768</v>
      </c>
      <c r="N302" s="565">
        <v>5</v>
      </c>
      <c r="O302" s="565"/>
      <c r="P302" s="660">
        <f t="shared" si="107"/>
        <v>39.560176793154767</v>
      </c>
      <c r="Q302" s="661">
        <f t="shared" si="108"/>
        <v>18.080551793154765</v>
      </c>
      <c r="R302" s="645">
        <f t="shared" si="109"/>
        <v>56.266551793154768</v>
      </c>
      <c r="S302" s="565"/>
      <c r="T302" s="565"/>
      <c r="U302" s="565"/>
      <c r="V302" s="646"/>
      <c r="W302" s="565"/>
      <c r="X302" s="647"/>
      <c r="Y302" s="647"/>
      <c r="Z302" s="647"/>
      <c r="AA302" s="630">
        <v>54</v>
      </c>
      <c r="AB302" s="488"/>
      <c r="AC302" s="488"/>
      <c r="AD302" s="488"/>
      <c r="AE302" s="488"/>
      <c r="AF302" s="489"/>
      <c r="AG302" s="488"/>
      <c r="AH302" s="489"/>
      <c r="AI302" s="488"/>
      <c r="AJ302" s="489"/>
      <c r="AK302" s="489"/>
    </row>
    <row r="303" spans="1:53" s="395" customFormat="1" ht="15" customHeight="1">
      <c r="A303" s="594">
        <v>156</v>
      </c>
      <c r="B303" s="595">
        <v>3</v>
      </c>
      <c r="C303" s="596">
        <f t="shared" si="100"/>
        <v>11.493359999999999</v>
      </c>
      <c r="D303" s="556">
        <v>1.0462202380952388</v>
      </c>
      <c r="E303" s="557">
        <v>0.25</v>
      </c>
      <c r="F303" s="558">
        <v>0.45</v>
      </c>
      <c r="G303" s="559">
        <f t="shared" si="104"/>
        <v>12.024585835714293</v>
      </c>
      <c r="H303" s="560">
        <f t="shared" si="105"/>
        <v>2.8733399999999998</v>
      </c>
      <c r="I303" s="561">
        <f t="shared" si="106"/>
        <v>5.1720119999999996</v>
      </c>
      <c r="J303" s="557"/>
      <c r="K303" s="562">
        <f t="shared" si="101"/>
        <v>41.534023660071426</v>
      </c>
      <c r="L303" s="592">
        <f t="shared" si="102"/>
        <v>15.673963660071433</v>
      </c>
      <c r="M303" s="593">
        <f t="shared" si="111"/>
        <v>60.498067660071435</v>
      </c>
      <c r="N303" s="565">
        <v>5</v>
      </c>
      <c r="O303" s="565"/>
      <c r="P303" s="591">
        <f t="shared" si="107"/>
        <v>46.534023660071426</v>
      </c>
      <c r="Q303" s="651">
        <f t="shared" si="108"/>
        <v>20.673963660071433</v>
      </c>
      <c r="R303" s="568">
        <f t="shared" si="109"/>
        <v>65.498067660071428</v>
      </c>
      <c r="S303" s="565"/>
      <c r="T303" s="565"/>
      <c r="U303" s="565"/>
      <c r="V303" s="646"/>
      <c r="W303" s="565"/>
      <c r="X303" s="647"/>
      <c r="Y303" s="647"/>
      <c r="Z303" s="647"/>
      <c r="AA303" s="630">
        <v>54</v>
      </c>
      <c r="AB303" s="488"/>
      <c r="AC303" s="488"/>
      <c r="AD303" s="488"/>
      <c r="AE303" s="488"/>
      <c r="AF303" s="489"/>
      <c r="AG303" s="488"/>
      <c r="AH303" s="489"/>
      <c r="AI303" s="488"/>
      <c r="AJ303" s="489"/>
      <c r="AK303" s="489"/>
    </row>
    <row r="304" spans="1:53" s="395" customFormat="1" ht="15" customHeight="1">
      <c r="A304" s="553">
        <v>159</v>
      </c>
      <c r="B304" s="554">
        <v>2</v>
      </c>
      <c r="C304" s="555">
        <f t="shared" si="100"/>
        <v>7.8625600000000002</v>
      </c>
      <c r="D304" s="556">
        <v>1.65</v>
      </c>
      <c r="E304" s="557">
        <v>0.25</v>
      </c>
      <c r="F304" s="558">
        <v>0.55000000000000004</v>
      </c>
      <c r="G304" s="559">
        <f t="shared" si="104"/>
        <v>12.973224</v>
      </c>
      <c r="H304" s="560">
        <f t="shared" si="105"/>
        <v>1.9656400000000001</v>
      </c>
      <c r="I304" s="561">
        <f t="shared" si="106"/>
        <v>4.324408</v>
      </c>
      <c r="J304" s="557"/>
      <c r="K304" s="609">
        <f t="shared" si="101"/>
        <v>31.87874952</v>
      </c>
      <c r="L304" s="628">
        <f t="shared" si="102"/>
        <v>14.18798952</v>
      </c>
      <c r="M304" s="629">
        <f t="shared" si="111"/>
        <v>45.638229520000003</v>
      </c>
      <c r="N304" s="662">
        <v>5</v>
      </c>
      <c r="O304" s="662"/>
      <c r="P304" s="638">
        <f t="shared" si="107"/>
        <v>36.87874952</v>
      </c>
      <c r="Q304" s="663">
        <f t="shared" si="108"/>
        <v>19.187989520000002</v>
      </c>
      <c r="R304" s="664">
        <f t="shared" si="109"/>
        <v>50.638229520000003</v>
      </c>
      <c r="S304" s="565"/>
      <c r="T304" s="565"/>
      <c r="U304" s="565"/>
      <c r="V304" s="646"/>
      <c r="W304" s="565"/>
      <c r="X304" s="647"/>
      <c r="Y304" s="647"/>
      <c r="Z304" s="647"/>
      <c r="AA304" s="487"/>
      <c r="AB304" s="488"/>
      <c r="AC304" s="488"/>
      <c r="AD304" s="488"/>
      <c r="AE304" s="488"/>
      <c r="AF304" s="489"/>
      <c r="AG304" s="488"/>
      <c r="AH304" s="489"/>
      <c r="AI304" s="488"/>
      <c r="AJ304" s="489"/>
      <c r="AK304" s="489"/>
    </row>
    <row r="305" spans="1:50" s="395" customFormat="1" ht="15" customHeight="1">
      <c r="A305" s="553">
        <v>159</v>
      </c>
      <c r="B305" s="554">
        <v>3</v>
      </c>
      <c r="C305" s="555">
        <f t="shared" si="100"/>
        <v>11.718719999999999</v>
      </c>
      <c r="D305" s="556">
        <v>1.65</v>
      </c>
      <c r="E305" s="557">
        <v>0.25</v>
      </c>
      <c r="F305" s="558">
        <v>0.45</v>
      </c>
      <c r="G305" s="559">
        <f t="shared" si="104"/>
        <v>19.335887999999997</v>
      </c>
      <c r="H305" s="560">
        <f t="shared" si="105"/>
        <v>2.9296799999999998</v>
      </c>
      <c r="I305" s="561">
        <f t="shared" si="106"/>
        <v>5.2734239999999994</v>
      </c>
      <c r="J305" s="557"/>
      <c r="K305" s="562">
        <f t="shared" si="101"/>
        <v>47.513550239999994</v>
      </c>
      <c r="L305" s="592">
        <f t="shared" si="102"/>
        <v>21.146430240000001</v>
      </c>
      <c r="M305" s="593">
        <f t="shared" si="111"/>
        <v>66.849438239999998</v>
      </c>
      <c r="N305" s="565">
        <v>5</v>
      </c>
      <c r="O305" s="565"/>
      <c r="P305" s="591">
        <f t="shared" si="107"/>
        <v>52.513550239999994</v>
      </c>
      <c r="Q305" s="651">
        <f t="shared" si="108"/>
        <v>26.146430240000001</v>
      </c>
      <c r="R305" s="568">
        <f t="shared" si="109"/>
        <v>71.849438239999998</v>
      </c>
      <c r="S305" s="565"/>
      <c r="T305" s="565"/>
      <c r="U305" s="565"/>
      <c r="V305" s="646"/>
      <c r="W305" s="565"/>
      <c r="X305" s="647"/>
      <c r="Y305" s="647"/>
      <c r="Z305" s="647"/>
      <c r="AA305" s="487"/>
      <c r="AB305" s="488"/>
      <c r="AC305" s="488"/>
      <c r="AD305" s="488"/>
      <c r="AE305" s="488"/>
      <c r="AF305" s="489"/>
      <c r="AG305" s="488"/>
      <c r="AH305" s="489"/>
      <c r="AI305" s="488"/>
      <c r="AJ305" s="489"/>
      <c r="AK305" s="489"/>
    </row>
    <row r="306" spans="1:50" s="395" customFormat="1" ht="15" customHeight="1">
      <c r="A306" s="594">
        <v>159</v>
      </c>
      <c r="B306" s="595">
        <v>4</v>
      </c>
      <c r="C306" s="596">
        <f t="shared" si="100"/>
        <v>15.524799999999999</v>
      </c>
      <c r="D306" s="556">
        <v>1.65</v>
      </c>
      <c r="E306" s="557">
        <v>0.25</v>
      </c>
      <c r="F306" s="558">
        <v>0.45</v>
      </c>
      <c r="G306" s="559">
        <f t="shared" si="104"/>
        <v>25.615919999999996</v>
      </c>
      <c r="H306" s="560">
        <f t="shared" si="105"/>
        <v>3.8811999999999998</v>
      </c>
      <c r="I306" s="561">
        <f t="shared" si="106"/>
        <v>6.9861599999999999</v>
      </c>
      <c r="J306" s="557"/>
      <c r="K306" s="597">
        <f t="shared" si="101"/>
        <v>62.945301599999993</v>
      </c>
      <c r="L306" s="563">
        <f t="shared" si="102"/>
        <v>28.014501599999996</v>
      </c>
      <c r="M306" s="564">
        <f t="shared" si="111"/>
        <v>88.561221599999996</v>
      </c>
      <c r="N306" s="601">
        <v>5</v>
      </c>
      <c r="O306" s="601"/>
      <c r="P306" s="632">
        <f t="shared" si="107"/>
        <v>67.945301599999993</v>
      </c>
      <c r="Q306" s="652">
        <f t="shared" si="108"/>
        <v>33.014501599999996</v>
      </c>
      <c r="R306" s="600">
        <f t="shared" si="109"/>
        <v>93.561221599999996</v>
      </c>
      <c r="S306" s="565"/>
      <c r="T306" s="565"/>
      <c r="U306" s="565"/>
      <c r="V306" s="646"/>
      <c r="W306" s="565"/>
      <c r="X306" s="647"/>
      <c r="Y306" s="647"/>
      <c r="Z306" s="647"/>
      <c r="AA306" s="487"/>
      <c r="AB306" s="488"/>
      <c r="AC306" s="488"/>
      <c r="AD306" s="488"/>
      <c r="AE306" s="488"/>
      <c r="AF306" s="489"/>
      <c r="AG306" s="488"/>
      <c r="AH306" s="489"/>
      <c r="AI306" s="488"/>
      <c r="AJ306" s="489"/>
      <c r="AK306" s="489"/>
    </row>
    <row r="307" spans="1:50" s="395" customFormat="1" ht="15" customHeight="1">
      <c r="A307" s="553">
        <v>168.3</v>
      </c>
      <c r="B307" s="554">
        <v>2</v>
      </c>
      <c r="C307" s="555">
        <f t="shared" si="100"/>
        <v>8.328304000000001</v>
      </c>
      <c r="D307" s="556">
        <v>1.0992559523809529</v>
      </c>
      <c r="E307" s="557">
        <v>0.25</v>
      </c>
      <c r="F307" s="558">
        <v>0.55000000000000004</v>
      </c>
      <c r="G307" s="559">
        <f t="shared" si="104"/>
        <v>9.1549377452381009</v>
      </c>
      <c r="H307" s="560">
        <f t="shared" si="105"/>
        <v>2.0820760000000003</v>
      </c>
      <c r="I307" s="561">
        <f t="shared" si="106"/>
        <v>4.5805672000000008</v>
      </c>
      <c r="J307" s="557"/>
      <c r="K307" s="562">
        <f t="shared" si="101"/>
        <v>30.418770954023817</v>
      </c>
      <c r="L307" s="592">
        <f t="shared" si="102"/>
        <v>11.680086954023814</v>
      </c>
      <c r="M307" s="593">
        <f t="shared" si="111"/>
        <v>44.993302954023818</v>
      </c>
      <c r="N307" s="565">
        <v>5.5</v>
      </c>
      <c r="O307" s="565"/>
      <c r="P307" s="591">
        <f t="shared" si="107"/>
        <v>35.918770954023813</v>
      </c>
      <c r="Q307" s="651">
        <f t="shared" si="108"/>
        <v>17.180086954023814</v>
      </c>
      <c r="R307" s="568">
        <f t="shared" si="109"/>
        <v>50.493302954023818</v>
      </c>
      <c r="S307" s="565"/>
      <c r="T307" s="565"/>
      <c r="U307" s="565"/>
      <c r="V307" s="646"/>
      <c r="W307" s="565"/>
      <c r="X307" s="647"/>
      <c r="Y307" s="647"/>
      <c r="Z307" s="647"/>
      <c r="AA307" s="487">
        <v>54</v>
      </c>
      <c r="AB307" s="488"/>
      <c r="AC307" s="488"/>
      <c r="AD307" s="488"/>
      <c r="AE307" s="488"/>
      <c r="AF307" s="489"/>
      <c r="AG307" s="488"/>
      <c r="AH307" s="489"/>
      <c r="AI307" s="488"/>
      <c r="AJ307" s="489"/>
      <c r="AK307" s="489"/>
    </row>
    <row r="308" spans="1:50" s="395" customFormat="1" ht="15" customHeight="1">
      <c r="A308" s="553">
        <v>168.3</v>
      </c>
      <c r="B308" s="554">
        <v>2.6</v>
      </c>
      <c r="C308" s="555">
        <f t="shared" si="100"/>
        <v>10.787732800000001</v>
      </c>
      <c r="D308" s="556">
        <v>1.0550595238095239</v>
      </c>
      <c r="E308" s="557">
        <v>0.25</v>
      </c>
      <c r="F308" s="558">
        <v>0.55000000000000004</v>
      </c>
      <c r="G308" s="559">
        <f t="shared" si="104"/>
        <v>11.381700230952383</v>
      </c>
      <c r="H308" s="560">
        <f t="shared" si="105"/>
        <v>2.6969332000000001</v>
      </c>
      <c r="I308" s="561">
        <f t="shared" si="106"/>
        <v>5.9332530400000012</v>
      </c>
      <c r="J308" s="557"/>
      <c r="K308" s="562">
        <f t="shared" si="101"/>
        <v>39.053679648595242</v>
      </c>
      <c r="L308" s="592">
        <f t="shared" si="102"/>
        <v>14.781280848595239</v>
      </c>
      <c r="M308" s="593">
        <f t="shared" si="111"/>
        <v>57.932212048595247</v>
      </c>
      <c r="N308" s="565">
        <v>5.5</v>
      </c>
      <c r="O308" s="565"/>
      <c r="P308" s="591">
        <f t="shared" si="107"/>
        <v>44.553679648595242</v>
      </c>
      <c r="Q308" s="651">
        <f t="shared" si="108"/>
        <v>20.281280848595237</v>
      </c>
      <c r="R308" s="568">
        <f t="shared" si="109"/>
        <v>63.432212048595247</v>
      </c>
      <c r="S308" s="565"/>
      <c r="T308" s="565"/>
      <c r="U308" s="565"/>
      <c r="V308" s="646"/>
      <c r="W308" s="565"/>
      <c r="X308" s="647"/>
      <c r="Y308" s="647"/>
      <c r="Z308" s="647"/>
      <c r="AA308" s="487">
        <v>54</v>
      </c>
      <c r="AB308" s="488"/>
      <c r="AC308" s="488"/>
      <c r="AD308" s="488"/>
      <c r="AE308" s="488"/>
      <c r="AF308" s="489"/>
      <c r="AG308" s="488"/>
      <c r="AH308" s="489"/>
      <c r="AI308" s="488"/>
      <c r="AJ308" s="489"/>
      <c r="AK308" s="489"/>
    </row>
    <row r="309" spans="1:50" s="395" customFormat="1" ht="15" customHeight="1">
      <c r="A309" s="553">
        <v>168.3</v>
      </c>
      <c r="B309" s="554">
        <v>3</v>
      </c>
      <c r="C309" s="555">
        <f t="shared" si="100"/>
        <v>12.417336000000001</v>
      </c>
      <c r="D309" s="556">
        <v>1.0020238095238099</v>
      </c>
      <c r="E309" s="557">
        <v>0.25</v>
      </c>
      <c r="F309" s="558">
        <v>0.45</v>
      </c>
      <c r="G309" s="559">
        <f t="shared" si="104"/>
        <v>12.442466322857149</v>
      </c>
      <c r="H309" s="560">
        <f t="shared" si="105"/>
        <v>3.1043340000000001</v>
      </c>
      <c r="I309" s="561">
        <f t="shared" si="106"/>
        <v>5.5878012000000004</v>
      </c>
      <c r="J309" s="557"/>
      <c r="K309" s="562">
        <f t="shared" si="101"/>
        <v>44.472408015685716</v>
      </c>
      <c r="L309" s="592">
        <f t="shared" si="102"/>
        <v>16.533402015685716</v>
      </c>
      <c r="M309" s="593">
        <f t="shared" si="111"/>
        <v>64.96101241568573</v>
      </c>
      <c r="N309" s="565">
        <v>5.5</v>
      </c>
      <c r="O309" s="565"/>
      <c r="P309" s="591">
        <f t="shared" si="107"/>
        <v>49.972408015685716</v>
      </c>
      <c r="Q309" s="651">
        <f t="shared" si="108"/>
        <v>22.033402015685716</v>
      </c>
      <c r="R309" s="568">
        <f t="shared" si="109"/>
        <v>70.46101241568573</v>
      </c>
      <c r="S309" s="565"/>
      <c r="T309" s="565"/>
      <c r="U309" s="565"/>
      <c r="V309" s="646"/>
      <c r="W309" s="565"/>
      <c r="X309" s="647"/>
      <c r="Y309" s="647"/>
      <c r="Z309" s="647"/>
      <c r="AA309" s="521">
        <v>54</v>
      </c>
      <c r="AB309" s="488"/>
      <c r="AC309" s="488"/>
      <c r="AD309" s="488"/>
      <c r="AE309" s="488"/>
      <c r="AF309" s="489"/>
      <c r="AG309" s="488"/>
      <c r="AH309" s="489"/>
      <c r="AI309" s="488"/>
      <c r="AJ309" s="489"/>
      <c r="AK309" s="489"/>
    </row>
    <row r="310" spans="1:50" s="590" customFormat="1" ht="15" customHeight="1">
      <c r="A310" s="553">
        <v>168.3</v>
      </c>
      <c r="B310" s="554">
        <v>3.6</v>
      </c>
      <c r="C310" s="555">
        <f t="shared" si="100"/>
        <v>14.846716800000001</v>
      </c>
      <c r="D310" s="556">
        <v>1.0550595238095244</v>
      </c>
      <c r="E310" s="557">
        <v>0.25</v>
      </c>
      <c r="F310" s="558">
        <v>0.45</v>
      </c>
      <c r="G310" s="559">
        <f t="shared" si="104"/>
        <v>15.664169957142867</v>
      </c>
      <c r="H310" s="560">
        <f t="shared" si="105"/>
        <v>3.7116792000000003</v>
      </c>
      <c r="I310" s="561">
        <f t="shared" si="106"/>
        <v>6.6810225600000006</v>
      </c>
      <c r="J310" s="557"/>
      <c r="K310" s="562">
        <f t="shared" si="101"/>
        <v>53.747986948714299</v>
      </c>
      <c r="L310" s="592">
        <f t="shared" si="102"/>
        <v>20.342874148714294</v>
      </c>
      <c r="M310" s="593">
        <f t="shared" si="111"/>
        <v>78.245069668714308</v>
      </c>
      <c r="N310" s="565">
        <v>5.5</v>
      </c>
      <c r="O310" s="565"/>
      <c r="P310" s="591">
        <f t="shared" si="107"/>
        <v>59.247986948714299</v>
      </c>
      <c r="Q310" s="651">
        <f t="shared" si="108"/>
        <v>25.842874148714294</v>
      </c>
      <c r="R310" s="568">
        <f t="shared" si="109"/>
        <v>83.745069668714308</v>
      </c>
      <c r="S310" s="565"/>
      <c r="T310" s="565"/>
      <c r="U310" s="565"/>
      <c r="V310" s="646"/>
      <c r="W310" s="565"/>
      <c r="X310" s="647"/>
      <c r="Y310" s="647"/>
      <c r="Z310" s="647"/>
      <c r="AA310" s="487">
        <v>54</v>
      </c>
      <c r="AB310" s="488"/>
      <c r="AC310" s="488"/>
      <c r="AD310" s="488"/>
      <c r="AE310" s="488"/>
      <c r="AF310" s="489"/>
      <c r="AG310" s="488"/>
      <c r="AH310" s="489"/>
      <c r="AI310" s="488"/>
      <c r="AJ310" s="489"/>
      <c r="AK310" s="489"/>
      <c r="AL310" s="395"/>
      <c r="AM310" s="395"/>
      <c r="AN310" s="395"/>
      <c r="AO310" s="395"/>
      <c r="AP310" s="395"/>
      <c r="AQ310" s="395"/>
      <c r="AR310" s="395"/>
      <c r="AS310" s="395"/>
      <c r="AT310" s="395"/>
      <c r="AU310" s="395"/>
      <c r="AV310" s="395"/>
      <c r="AW310" s="395"/>
      <c r="AX310" s="395"/>
    </row>
    <row r="311" spans="1:50" s="395" customFormat="1" ht="15" customHeight="1">
      <c r="A311" s="594">
        <v>168.3</v>
      </c>
      <c r="B311" s="595">
        <v>4</v>
      </c>
      <c r="C311" s="596">
        <f t="shared" si="100"/>
        <v>16.456288000000001</v>
      </c>
      <c r="D311" s="556">
        <v>1.1346130952380959</v>
      </c>
      <c r="E311" s="557">
        <v>0.25</v>
      </c>
      <c r="F311" s="558">
        <v>0.45</v>
      </c>
      <c r="G311" s="559">
        <f t="shared" si="104"/>
        <v>18.671519863809536</v>
      </c>
      <c r="H311" s="560">
        <f t="shared" si="105"/>
        <v>4.1140720000000002</v>
      </c>
      <c r="I311" s="561">
        <f t="shared" si="106"/>
        <v>7.4053296000000008</v>
      </c>
      <c r="J311" s="557"/>
      <c r="K311" s="597">
        <f t="shared" si="101"/>
        <v>60.530630300580967</v>
      </c>
      <c r="L311" s="592">
        <f t="shared" si="102"/>
        <v>23.503982300580962</v>
      </c>
      <c r="M311" s="593">
        <f t="shared" si="111"/>
        <v>87.683505500580964</v>
      </c>
      <c r="N311" s="565">
        <v>5.5</v>
      </c>
      <c r="O311" s="565"/>
      <c r="P311" s="591">
        <f t="shared" si="107"/>
        <v>66.030630300580967</v>
      </c>
      <c r="Q311" s="651">
        <f t="shared" si="108"/>
        <v>29.003982300580962</v>
      </c>
      <c r="R311" s="568">
        <f t="shared" si="109"/>
        <v>93.183505500580964</v>
      </c>
      <c r="S311" s="565"/>
      <c r="T311" s="565"/>
      <c r="U311" s="565"/>
      <c r="V311" s="646"/>
      <c r="W311" s="565"/>
      <c r="X311" s="647"/>
      <c r="Y311" s="647"/>
      <c r="Z311" s="647"/>
      <c r="AA311" s="521">
        <v>54</v>
      </c>
      <c r="AB311" s="488"/>
      <c r="AC311" s="488"/>
      <c r="AD311" s="488"/>
      <c r="AE311" s="488"/>
      <c r="AF311" s="489"/>
      <c r="AG311" s="488"/>
      <c r="AH311" s="489"/>
      <c r="AI311" s="488"/>
      <c r="AJ311" s="489"/>
      <c r="AK311" s="489"/>
    </row>
    <row r="312" spans="1:50" s="395" customFormat="1" ht="15" customHeight="1">
      <c r="A312" s="553">
        <v>203</v>
      </c>
      <c r="B312" s="554">
        <v>1.5</v>
      </c>
      <c r="C312" s="555">
        <f t="shared" si="100"/>
        <v>7.5683400000000001</v>
      </c>
      <c r="D312" s="556">
        <v>1.6649702380952394</v>
      </c>
      <c r="E312" s="557">
        <v>0.25</v>
      </c>
      <c r="F312" s="558">
        <v>0.45</v>
      </c>
      <c r="G312" s="559">
        <f t="shared" si="104"/>
        <v>12.601060851785723</v>
      </c>
      <c r="H312" s="560">
        <f t="shared" si="105"/>
        <v>1.892085</v>
      </c>
      <c r="I312" s="561">
        <f t="shared" si="106"/>
        <v>3.4057530000000003</v>
      </c>
      <c r="J312" s="557"/>
      <c r="K312" s="562">
        <f t="shared" si="101"/>
        <v>30.768543421803578</v>
      </c>
      <c r="L312" s="607">
        <f t="shared" si="102"/>
        <v>13.739778421803576</v>
      </c>
      <c r="M312" s="608">
        <f t="shared" si="111"/>
        <v>43.256304421803577</v>
      </c>
      <c r="N312" s="565">
        <v>6.65</v>
      </c>
      <c r="O312" s="565"/>
      <c r="P312" s="660">
        <f t="shared" si="107"/>
        <v>37.418543421803577</v>
      </c>
      <c r="Q312" s="663">
        <f t="shared" si="108"/>
        <v>20.389778421803577</v>
      </c>
      <c r="R312" s="645">
        <f t="shared" si="109"/>
        <v>49.906304421803576</v>
      </c>
      <c r="S312" s="565"/>
      <c r="T312" s="565"/>
      <c r="U312" s="565"/>
      <c r="V312" s="646"/>
      <c r="W312" s="565"/>
      <c r="X312" s="647"/>
      <c r="Y312" s="647"/>
      <c r="Z312" s="647"/>
      <c r="AA312" s="630">
        <v>54</v>
      </c>
      <c r="AB312" s="488"/>
      <c r="AC312" s="488"/>
      <c r="AD312" s="488"/>
      <c r="AE312" s="488"/>
      <c r="AF312" s="489"/>
      <c r="AG312" s="488"/>
      <c r="AH312" s="489"/>
      <c r="AI312" s="488"/>
      <c r="AJ312" s="489"/>
      <c r="AK312" s="489"/>
    </row>
    <row r="313" spans="1:50" s="395" customFormat="1" ht="15" customHeight="1">
      <c r="A313" s="572">
        <v>204</v>
      </c>
      <c r="B313" s="573">
        <v>2</v>
      </c>
      <c r="C313" s="574">
        <f t="shared" si="100"/>
        <v>10.116160000000001</v>
      </c>
      <c r="D313" s="575">
        <v>1.5606547619047617</v>
      </c>
      <c r="E313" s="576">
        <v>0.25</v>
      </c>
      <c r="F313" s="577">
        <v>0.45</v>
      </c>
      <c r="G313" s="578">
        <f t="shared" ref="G313:G338" si="112">D313*C313</f>
        <v>15.787833276190476</v>
      </c>
      <c r="H313" s="579">
        <f t="shared" ref="H313:H338" si="113">+E313*C313</f>
        <v>2.5290400000000002</v>
      </c>
      <c r="I313" s="580">
        <f t="shared" ref="I313:I338" si="114">+F313*C313</f>
        <v>4.5522720000000003</v>
      </c>
      <c r="J313" s="576"/>
      <c r="K313" s="581">
        <f t="shared" si="101"/>
        <v>40.356174291619048</v>
      </c>
      <c r="L313" s="635">
        <f t="shared" si="102"/>
        <v>17.594814291619048</v>
      </c>
      <c r="M313" s="636">
        <f t="shared" si="111"/>
        <v>57.047838291619051</v>
      </c>
      <c r="N313" s="665">
        <v>6.65</v>
      </c>
      <c r="O313" s="565"/>
      <c r="P313" s="666">
        <f t="shared" si="107"/>
        <v>47.006174291619047</v>
      </c>
      <c r="Q313" s="667">
        <f t="shared" si="108"/>
        <v>24.244814291619051</v>
      </c>
      <c r="R313" s="636">
        <f t="shared" si="109"/>
        <v>63.69783829161905</v>
      </c>
      <c r="S313" s="565"/>
      <c r="T313" s="565"/>
      <c r="U313" s="565"/>
      <c r="V313" s="646"/>
      <c r="W313" s="565"/>
      <c r="X313" s="647"/>
      <c r="Y313" s="647"/>
      <c r="Z313" s="647"/>
      <c r="AA313" s="626">
        <v>54</v>
      </c>
      <c r="AB313" s="488"/>
      <c r="AC313" s="488"/>
      <c r="AD313" s="488"/>
      <c r="AE313" s="488"/>
      <c r="AF313" s="489"/>
      <c r="AG313" s="488"/>
      <c r="AH313" s="489"/>
      <c r="AI313" s="488"/>
      <c r="AJ313" s="489"/>
      <c r="AK313" s="489"/>
    </row>
    <row r="314" spans="1:50" s="395" customFormat="1" ht="15" customHeight="1">
      <c r="A314" s="553">
        <v>204</v>
      </c>
      <c r="B314" s="554">
        <v>2</v>
      </c>
      <c r="C314" s="555">
        <f t="shared" si="100"/>
        <v>10.116160000000001</v>
      </c>
      <c r="D314" s="556">
        <v>1.2954761904761907</v>
      </c>
      <c r="E314" s="557">
        <v>0.25</v>
      </c>
      <c r="F314" s="558">
        <v>0.55000000000000004</v>
      </c>
      <c r="G314" s="559">
        <f t="shared" si="112"/>
        <v>13.105244419047622</v>
      </c>
      <c r="H314" s="560">
        <f t="shared" si="113"/>
        <v>2.5290400000000002</v>
      </c>
      <c r="I314" s="561">
        <f t="shared" si="114"/>
        <v>5.5638880000000013</v>
      </c>
      <c r="J314" s="557"/>
      <c r="K314" s="562">
        <f t="shared" si="101"/>
        <v>38.397884425904763</v>
      </c>
      <c r="L314" s="607">
        <f t="shared" si="102"/>
        <v>15.636524425904764</v>
      </c>
      <c r="M314" s="608">
        <f>+M313</f>
        <v>57.047838291619051</v>
      </c>
      <c r="N314" s="565">
        <v>6.65</v>
      </c>
      <c r="O314" s="565"/>
      <c r="P314" s="660">
        <f t="shared" si="107"/>
        <v>45.047884425904762</v>
      </c>
      <c r="Q314" s="652">
        <f t="shared" si="108"/>
        <v>22.286524425904766</v>
      </c>
      <c r="R314" s="645">
        <f t="shared" si="109"/>
        <v>63.69783829161905</v>
      </c>
      <c r="S314" s="565"/>
      <c r="T314" s="565"/>
      <c r="U314" s="565"/>
      <c r="V314" s="646"/>
      <c r="W314" s="565"/>
      <c r="X314" s="647"/>
      <c r="Y314" s="647"/>
      <c r="Z314" s="647"/>
      <c r="AA314" s="630">
        <v>54</v>
      </c>
      <c r="AB314" s="488"/>
      <c r="AC314" s="488"/>
      <c r="AD314" s="488"/>
      <c r="AE314" s="488"/>
      <c r="AF314" s="489"/>
      <c r="AG314" s="488"/>
      <c r="AH314" s="489"/>
      <c r="AI314" s="488"/>
      <c r="AJ314" s="489"/>
      <c r="AK314" s="489"/>
    </row>
    <row r="315" spans="1:50" s="395" customFormat="1" ht="15" customHeight="1">
      <c r="A315" s="656">
        <v>205</v>
      </c>
      <c r="B315" s="657">
        <v>2.5</v>
      </c>
      <c r="C315" s="658">
        <f t="shared" si="100"/>
        <v>12.676499999999999</v>
      </c>
      <c r="D315" s="556">
        <v>1.3555952380952387</v>
      </c>
      <c r="E315" s="557">
        <v>0.25</v>
      </c>
      <c r="F315" s="558">
        <v>0.55000000000000004</v>
      </c>
      <c r="G315" s="559">
        <f t="shared" si="112"/>
        <v>17.184203035714294</v>
      </c>
      <c r="H315" s="560">
        <f t="shared" si="113"/>
        <v>3.1691249999999997</v>
      </c>
      <c r="I315" s="561">
        <f t="shared" si="114"/>
        <v>6.9720750000000002</v>
      </c>
      <c r="J315" s="557"/>
      <c r="K315" s="659">
        <f t="shared" si="101"/>
        <v>48.67249321607143</v>
      </c>
      <c r="L315" s="592">
        <f t="shared" si="102"/>
        <v>20.150368216071435</v>
      </c>
      <c r="M315" s="593">
        <f t="shared" ref="M315:M338" si="115">(((G315-G315*$K$2/100+I315)+0.35*C315+($M$5*C315)+($K$6*C315)+($K$7*C315)+($K$8*C315))*$K$9)*$AD$13</f>
        <v>70.856368216071431</v>
      </c>
      <c r="N315" s="565">
        <v>6.65</v>
      </c>
      <c r="O315" s="565"/>
      <c r="P315" s="591">
        <f t="shared" si="107"/>
        <v>55.322493216071429</v>
      </c>
      <c r="Q315" s="651">
        <f t="shared" si="108"/>
        <v>26.800368216071433</v>
      </c>
      <c r="R315" s="568">
        <f t="shared" si="109"/>
        <v>77.506368216071436</v>
      </c>
      <c r="S315" s="565"/>
      <c r="T315" s="565"/>
      <c r="U315" s="565"/>
      <c r="V315" s="646"/>
      <c r="W315" s="565"/>
      <c r="X315" s="647"/>
      <c r="Y315" s="647"/>
      <c r="Z315" s="647"/>
      <c r="AA315" s="630">
        <v>54</v>
      </c>
      <c r="AB315" s="488"/>
      <c r="AC315" s="488"/>
      <c r="AD315" s="488"/>
      <c r="AE315" s="488"/>
      <c r="AF315" s="489"/>
      <c r="AG315" s="488"/>
      <c r="AH315" s="489"/>
      <c r="AI315" s="488"/>
      <c r="AJ315" s="489"/>
      <c r="AK315" s="489"/>
    </row>
    <row r="316" spans="1:50" s="395" customFormat="1" ht="15" customHeight="1">
      <c r="A316" s="594">
        <v>206</v>
      </c>
      <c r="B316" s="595">
        <v>3</v>
      </c>
      <c r="C316" s="596">
        <f t="shared" si="100"/>
        <v>15.249359999999999</v>
      </c>
      <c r="D316" s="556">
        <v>1.2318452380952392</v>
      </c>
      <c r="E316" s="557">
        <v>0.25</v>
      </c>
      <c r="F316" s="558">
        <v>0.45</v>
      </c>
      <c r="G316" s="559">
        <f t="shared" si="112"/>
        <v>18.784851500000016</v>
      </c>
      <c r="H316" s="560">
        <f t="shared" si="113"/>
        <v>3.8123399999999998</v>
      </c>
      <c r="I316" s="561">
        <f t="shared" si="114"/>
        <v>6.8622119999999995</v>
      </c>
      <c r="J316" s="557"/>
      <c r="K316" s="597">
        <f t="shared" si="101"/>
        <v>57.17361759500001</v>
      </c>
      <c r="L316" s="607">
        <f t="shared" si="102"/>
        <v>22.862557595000009</v>
      </c>
      <c r="M316" s="608">
        <f t="shared" si="115"/>
        <v>82.335061595000013</v>
      </c>
      <c r="N316" s="565">
        <v>6.65</v>
      </c>
      <c r="O316" s="565"/>
      <c r="P316" s="660">
        <f t="shared" si="107"/>
        <v>63.823617595000009</v>
      </c>
      <c r="Q316" s="661">
        <f t="shared" si="108"/>
        <v>29.512557595000011</v>
      </c>
      <c r="R316" s="645">
        <f t="shared" si="109"/>
        <v>88.985061595000019</v>
      </c>
      <c r="S316" s="565"/>
      <c r="T316" s="565"/>
      <c r="U316" s="565"/>
      <c r="V316" s="646"/>
      <c r="W316" s="565"/>
      <c r="X316" s="647"/>
      <c r="Y316" s="647"/>
      <c r="Z316" s="647"/>
      <c r="AA316" s="630">
        <v>54</v>
      </c>
      <c r="AB316" s="488"/>
      <c r="AC316" s="488"/>
      <c r="AD316" s="488"/>
      <c r="AE316" s="488"/>
      <c r="AF316" s="489"/>
      <c r="AG316" s="488"/>
      <c r="AH316" s="489"/>
      <c r="AI316" s="488"/>
      <c r="AJ316" s="489"/>
      <c r="AK316" s="489"/>
    </row>
    <row r="317" spans="1:50" s="395" customFormat="1" ht="15" customHeight="1">
      <c r="A317" s="604">
        <v>219.1</v>
      </c>
      <c r="B317" s="605">
        <v>2</v>
      </c>
      <c r="C317" s="606">
        <f t="shared" si="100"/>
        <v>10.872368</v>
      </c>
      <c r="D317" s="556">
        <v>1.0992559523809526</v>
      </c>
      <c r="E317" s="557">
        <v>0.25</v>
      </c>
      <c r="F317" s="558">
        <v>0.55000000000000004</v>
      </c>
      <c r="G317" s="559">
        <f t="shared" si="112"/>
        <v>11.951515240476192</v>
      </c>
      <c r="H317" s="560">
        <f t="shared" si="113"/>
        <v>2.718092</v>
      </c>
      <c r="I317" s="561">
        <f t="shared" si="114"/>
        <v>5.9798024000000005</v>
      </c>
      <c r="J317" s="557"/>
      <c r="K317" s="609">
        <f t="shared" si="101"/>
        <v>39.710854925547622</v>
      </c>
      <c r="L317" s="592">
        <f t="shared" si="102"/>
        <v>15.24802692554762</v>
      </c>
      <c r="M317" s="593">
        <f t="shared" si="115"/>
        <v>58.737498925547619</v>
      </c>
      <c r="N317" s="565">
        <v>7.15</v>
      </c>
      <c r="O317" s="565"/>
      <c r="P317" s="591">
        <f t="shared" si="107"/>
        <v>46.860854925547621</v>
      </c>
      <c r="Q317" s="651">
        <f t="shared" si="108"/>
        <v>22.398026925547619</v>
      </c>
      <c r="R317" s="568">
        <f t="shared" si="109"/>
        <v>65.887498925547618</v>
      </c>
      <c r="S317" s="565"/>
      <c r="T317" s="565"/>
      <c r="U317" s="565"/>
      <c r="V317" s="646"/>
      <c r="W317" s="565"/>
      <c r="X317" s="647"/>
      <c r="Y317" s="647"/>
      <c r="Z317" s="647"/>
      <c r="AA317" s="509">
        <v>54</v>
      </c>
      <c r="AB317" s="488"/>
      <c r="AC317" s="488"/>
      <c r="AD317" s="488"/>
      <c r="AE317" s="488"/>
      <c r="AF317" s="489"/>
      <c r="AG317" s="488"/>
      <c r="AH317" s="489"/>
      <c r="AI317" s="488"/>
      <c r="AJ317" s="489"/>
      <c r="AK317" s="489"/>
    </row>
    <row r="318" spans="1:50" s="395" customFormat="1" ht="15" customHeight="1">
      <c r="A318" s="553">
        <v>219.1</v>
      </c>
      <c r="B318" s="554">
        <v>2.6</v>
      </c>
      <c r="C318" s="555">
        <f t="shared" si="100"/>
        <v>14.095015999999999</v>
      </c>
      <c r="D318" s="556">
        <v>1.0550595238095244</v>
      </c>
      <c r="E318" s="557">
        <v>0.25</v>
      </c>
      <c r="F318" s="558">
        <v>0.55000000000000004</v>
      </c>
      <c r="G318" s="559">
        <f t="shared" si="112"/>
        <v>14.871080869047626</v>
      </c>
      <c r="H318" s="560">
        <f t="shared" si="113"/>
        <v>3.5237539999999998</v>
      </c>
      <c r="I318" s="561">
        <f t="shared" si="114"/>
        <v>7.7522587999999999</v>
      </c>
      <c r="J318" s="557"/>
      <c r="K318" s="562">
        <f t="shared" si="101"/>
        <v>51.026684634404759</v>
      </c>
      <c r="L318" s="592">
        <f t="shared" si="102"/>
        <v>19.312898634404768</v>
      </c>
      <c r="M318" s="593">
        <f t="shared" si="115"/>
        <v>75.692962634404765</v>
      </c>
      <c r="N318" s="565">
        <v>7.15</v>
      </c>
      <c r="O318" s="565"/>
      <c r="P318" s="591">
        <f t="shared" si="107"/>
        <v>58.176684634404758</v>
      </c>
      <c r="Q318" s="651">
        <f t="shared" si="108"/>
        <v>26.462898634404766</v>
      </c>
      <c r="R318" s="568">
        <f t="shared" si="109"/>
        <v>82.84296263440477</v>
      </c>
      <c r="S318" s="565"/>
      <c r="T318" s="565"/>
      <c r="U318" s="565"/>
      <c r="V318" s="646"/>
      <c r="W318" s="565"/>
      <c r="X318" s="647"/>
      <c r="Y318" s="647"/>
      <c r="Z318" s="647"/>
      <c r="AA318" s="487">
        <v>54</v>
      </c>
      <c r="AB318" s="488"/>
      <c r="AC318" s="488"/>
      <c r="AD318" s="488"/>
      <c r="AE318" s="488"/>
      <c r="AF318" s="489"/>
      <c r="AG318" s="488"/>
      <c r="AH318" s="489"/>
      <c r="AI318" s="488"/>
      <c r="AJ318" s="489"/>
      <c r="AK318" s="489"/>
    </row>
    <row r="319" spans="1:50" s="395" customFormat="1" ht="15" customHeight="1">
      <c r="A319" s="553">
        <v>219.1</v>
      </c>
      <c r="B319" s="554">
        <v>3</v>
      </c>
      <c r="C319" s="555">
        <f t="shared" si="100"/>
        <v>16.233431999999997</v>
      </c>
      <c r="D319" s="556">
        <v>1.0020238095238105</v>
      </c>
      <c r="E319" s="557">
        <v>0.25</v>
      </c>
      <c r="F319" s="558">
        <v>0.45</v>
      </c>
      <c r="G319" s="559">
        <f t="shared" si="112"/>
        <v>16.266285374285729</v>
      </c>
      <c r="H319" s="560">
        <f t="shared" si="113"/>
        <v>4.0583579999999992</v>
      </c>
      <c r="I319" s="561">
        <f t="shared" si="114"/>
        <v>7.305044399999999</v>
      </c>
      <c r="J319" s="557"/>
      <c r="K319" s="562">
        <f t="shared" si="101"/>
        <v>58.139669523228577</v>
      </c>
      <c r="L319" s="592">
        <f t="shared" si="102"/>
        <v>21.614447523228581</v>
      </c>
      <c r="M319" s="593">
        <f t="shared" si="115"/>
        <v>84.924832323228571</v>
      </c>
      <c r="N319" s="565">
        <v>7.15</v>
      </c>
      <c r="O319" s="565"/>
      <c r="P319" s="591">
        <f t="shared" si="107"/>
        <v>65.289669523228582</v>
      </c>
      <c r="Q319" s="651">
        <f t="shared" si="108"/>
        <v>28.764447523228583</v>
      </c>
      <c r="R319" s="568">
        <f t="shared" si="109"/>
        <v>92.074832323228577</v>
      </c>
      <c r="S319" s="565"/>
      <c r="T319" s="565"/>
      <c r="U319" s="565"/>
      <c r="V319" s="646"/>
      <c r="W319" s="565"/>
      <c r="X319" s="647"/>
      <c r="Y319" s="647"/>
      <c r="Z319" s="647"/>
      <c r="AA319" s="487">
        <v>54</v>
      </c>
      <c r="AB319" s="488"/>
      <c r="AC319" s="488"/>
      <c r="AD319" s="488"/>
      <c r="AE319" s="488"/>
      <c r="AF319" s="489"/>
      <c r="AG319" s="488"/>
      <c r="AH319" s="489"/>
      <c r="AI319" s="488"/>
      <c r="AJ319" s="489"/>
      <c r="AK319" s="489"/>
    </row>
    <row r="320" spans="1:50" s="395" customFormat="1" ht="15" customHeight="1">
      <c r="A320" s="553">
        <v>219.1</v>
      </c>
      <c r="B320" s="554">
        <v>3.6</v>
      </c>
      <c r="C320" s="555">
        <f t="shared" si="100"/>
        <v>19.426032000000003</v>
      </c>
      <c r="D320" s="556">
        <v>1.0550595238095246</v>
      </c>
      <c r="E320" s="557">
        <v>0.25</v>
      </c>
      <c r="F320" s="558">
        <v>0.45</v>
      </c>
      <c r="G320" s="559">
        <f t="shared" si="112"/>
        <v>20.49562007142859</v>
      </c>
      <c r="H320" s="560">
        <f t="shared" si="113"/>
        <v>4.8565080000000007</v>
      </c>
      <c r="I320" s="561">
        <f t="shared" si="114"/>
        <v>8.7417144000000011</v>
      </c>
      <c r="J320" s="557"/>
      <c r="K320" s="562">
        <f t="shared" si="101"/>
        <v>70.325993852142886</v>
      </c>
      <c r="L320" s="592">
        <f t="shared" si="102"/>
        <v>26.617421852142868</v>
      </c>
      <c r="M320" s="593">
        <f t="shared" si="115"/>
        <v>102.37894665214289</v>
      </c>
      <c r="N320" s="565">
        <v>7.15</v>
      </c>
      <c r="O320" s="565"/>
      <c r="P320" s="591">
        <f t="shared" si="107"/>
        <v>77.475993852142892</v>
      </c>
      <c r="Q320" s="651">
        <f t="shared" si="108"/>
        <v>33.767421852142867</v>
      </c>
      <c r="R320" s="568">
        <f t="shared" si="109"/>
        <v>109.52894665214289</v>
      </c>
      <c r="S320" s="565"/>
      <c r="T320" s="565"/>
      <c r="U320" s="565"/>
      <c r="V320" s="646"/>
      <c r="W320" s="565"/>
      <c r="X320" s="647"/>
      <c r="Y320" s="647"/>
      <c r="Z320" s="647"/>
      <c r="AA320" s="487">
        <v>54</v>
      </c>
      <c r="AB320" s="488"/>
      <c r="AC320" s="488"/>
      <c r="AD320" s="488"/>
      <c r="AE320" s="488"/>
      <c r="AF320" s="489"/>
      <c r="AG320" s="488"/>
      <c r="AH320" s="489"/>
      <c r="AI320" s="488"/>
      <c r="AJ320" s="489"/>
      <c r="AK320" s="489"/>
    </row>
    <row r="321" spans="1:37" s="395" customFormat="1" ht="15" customHeight="1">
      <c r="A321" s="594">
        <v>219.1</v>
      </c>
      <c r="B321" s="595">
        <v>4</v>
      </c>
      <c r="C321" s="596">
        <f t="shared" si="100"/>
        <v>21.544415999999998</v>
      </c>
      <c r="D321" s="556">
        <v>1.1346130952380959</v>
      </c>
      <c r="E321" s="557">
        <v>0.25</v>
      </c>
      <c r="F321" s="558">
        <v>0.45</v>
      </c>
      <c r="G321" s="559">
        <f t="shared" si="112"/>
        <v>24.444576522857155</v>
      </c>
      <c r="H321" s="560">
        <f t="shared" si="113"/>
        <v>5.3861039999999996</v>
      </c>
      <c r="I321" s="561">
        <f t="shared" si="114"/>
        <v>9.6949871999999999</v>
      </c>
      <c r="J321" s="557"/>
      <c r="K321" s="597">
        <f t="shared" si="101"/>
        <v>79.246126461685719</v>
      </c>
      <c r="L321" s="592">
        <f t="shared" si="102"/>
        <v>30.77119046168572</v>
      </c>
      <c r="M321" s="593">
        <f t="shared" si="115"/>
        <v>114.79441286168571</v>
      </c>
      <c r="N321" s="565">
        <v>7.15</v>
      </c>
      <c r="O321" s="565"/>
      <c r="P321" s="591">
        <f t="shared" si="107"/>
        <v>86.396126461685725</v>
      </c>
      <c r="Q321" s="651">
        <f t="shared" si="108"/>
        <v>37.921190461685718</v>
      </c>
      <c r="R321" s="568">
        <f t="shared" si="109"/>
        <v>121.94441286168572</v>
      </c>
      <c r="S321" s="565"/>
      <c r="T321" s="565"/>
      <c r="U321" s="565"/>
      <c r="V321" s="646"/>
      <c r="W321" s="565"/>
      <c r="X321" s="647"/>
      <c r="Y321" s="647"/>
      <c r="Z321" s="647"/>
      <c r="AA321" s="521">
        <v>54</v>
      </c>
      <c r="AB321" s="488"/>
      <c r="AC321" s="488"/>
      <c r="AD321" s="488"/>
      <c r="AE321" s="488"/>
      <c r="AF321" s="489"/>
      <c r="AG321" s="488"/>
      <c r="AH321" s="489"/>
      <c r="AI321" s="488"/>
      <c r="AJ321" s="489"/>
      <c r="AK321" s="489"/>
    </row>
    <row r="322" spans="1:37" s="395" customFormat="1" ht="15" customHeight="1">
      <c r="A322" s="553">
        <v>254</v>
      </c>
      <c r="B322" s="554">
        <v>2</v>
      </c>
      <c r="C322" s="555">
        <f t="shared" si="100"/>
        <v>12.62016</v>
      </c>
      <c r="D322" s="556">
        <v>1.2937202380952382</v>
      </c>
      <c r="E322" s="557">
        <v>0.25</v>
      </c>
      <c r="F322" s="558">
        <v>0.55000000000000004</v>
      </c>
      <c r="G322" s="559">
        <f t="shared" si="112"/>
        <v>16.3269564</v>
      </c>
      <c r="H322" s="560">
        <f t="shared" si="113"/>
        <v>3.1550400000000001</v>
      </c>
      <c r="I322" s="561">
        <f t="shared" si="114"/>
        <v>6.9410880000000006</v>
      </c>
      <c r="J322" s="557"/>
      <c r="K322" s="562">
        <f t="shared" si="101"/>
        <v>47.886134171999998</v>
      </c>
      <c r="L322" s="607">
        <f t="shared" si="102"/>
        <v>19.490774171999998</v>
      </c>
      <c r="M322" s="608">
        <f t="shared" si="115"/>
        <v>69.971414171999996</v>
      </c>
      <c r="N322" s="565">
        <v>8.25</v>
      </c>
      <c r="O322" s="565"/>
      <c r="P322" s="660">
        <f t="shared" si="107"/>
        <v>56.136134171999998</v>
      </c>
      <c r="Q322" s="661">
        <f t="shared" si="108"/>
        <v>27.740774171999998</v>
      </c>
      <c r="R322" s="645">
        <f t="shared" si="109"/>
        <v>78.221414171999996</v>
      </c>
      <c r="S322" s="565"/>
      <c r="T322" s="565"/>
      <c r="U322" s="565"/>
      <c r="V322" s="646"/>
      <c r="W322" s="565"/>
      <c r="X322" s="647"/>
      <c r="Y322" s="647"/>
      <c r="Z322" s="647"/>
      <c r="AA322" s="630">
        <v>54</v>
      </c>
      <c r="AB322" s="488"/>
      <c r="AC322" s="488"/>
      <c r="AD322" s="488"/>
      <c r="AE322" s="488"/>
      <c r="AF322" s="489"/>
      <c r="AG322" s="488"/>
      <c r="AH322" s="489"/>
      <c r="AI322" s="488"/>
      <c r="AJ322" s="489"/>
      <c r="AK322" s="489"/>
    </row>
    <row r="323" spans="1:37" s="395" customFormat="1" ht="15" customHeight="1">
      <c r="A323" s="656">
        <v>255</v>
      </c>
      <c r="B323" s="657">
        <v>2.5</v>
      </c>
      <c r="C323" s="658">
        <f t="shared" si="100"/>
        <v>15.8065</v>
      </c>
      <c r="D323" s="556">
        <v>1.3555952380952383</v>
      </c>
      <c r="E323" s="557">
        <v>0.25</v>
      </c>
      <c r="F323" s="558">
        <v>0.55000000000000004</v>
      </c>
      <c r="G323" s="559">
        <f t="shared" si="112"/>
        <v>21.427216130952385</v>
      </c>
      <c r="H323" s="560">
        <f t="shared" si="113"/>
        <v>3.9516249999999999</v>
      </c>
      <c r="I323" s="561">
        <f t="shared" si="114"/>
        <v>8.6935750000000009</v>
      </c>
      <c r="J323" s="557"/>
      <c r="K323" s="659">
        <f t="shared" si="101"/>
        <v>60.690392775595242</v>
      </c>
      <c r="L323" s="592">
        <f t="shared" si="102"/>
        <v>25.125767775595239</v>
      </c>
      <c r="M323" s="593">
        <f t="shared" si="115"/>
        <v>88.351767775595249</v>
      </c>
      <c r="N323" s="565">
        <v>8.25</v>
      </c>
      <c r="O323" s="565"/>
      <c r="P323" s="591">
        <f t="shared" si="107"/>
        <v>68.940392775595242</v>
      </c>
      <c r="Q323" s="651">
        <f t="shared" si="108"/>
        <v>33.375767775595236</v>
      </c>
      <c r="R323" s="568">
        <f t="shared" si="109"/>
        <v>96.601767775595249</v>
      </c>
      <c r="S323" s="565"/>
      <c r="T323" s="565"/>
      <c r="U323" s="565"/>
      <c r="V323" s="646"/>
      <c r="W323" s="565"/>
      <c r="X323" s="647"/>
      <c r="Y323" s="647"/>
      <c r="Z323" s="647"/>
      <c r="AA323" s="630">
        <v>54</v>
      </c>
      <c r="AB323" s="488"/>
      <c r="AC323" s="488"/>
      <c r="AD323" s="488"/>
      <c r="AE323" s="488"/>
      <c r="AF323" s="489"/>
      <c r="AG323" s="488"/>
      <c r="AH323" s="489"/>
      <c r="AI323" s="488"/>
      <c r="AJ323" s="489"/>
      <c r="AK323" s="489"/>
    </row>
    <row r="324" spans="1:37" s="395" customFormat="1" ht="15" customHeight="1" thickBot="1">
      <c r="A324" s="594">
        <v>256</v>
      </c>
      <c r="B324" s="595">
        <v>3</v>
      </c>
      <c r="C324" s="596">
        <f t="shared" si="100"/>
        <v>19.00536</v>
      </c>
      <c r="D324" s="556">
        <v>1.205327380952381</v>
      </c>
      <c r="E324" s="557">
        <v>0.25</v>
      </c>
      <c r="F324" s="558">
        <v>0.45</v>
      </c>
      <c r="G324" s="559">
        <f t="shared" si="112"/>
        <v>22.907680792857143</v>
      </c>
      <c r="H324" s="560">
        <f t="shared" si="113"/>
        <v>4.7513399999999999</v>
      </c>
      <c r="I324" s="561">
        <f t="shared" si="114"/>
        <v>8.5524120000000003</v>
      </c>
      <c r="J324" s="557"/>
      <c r="K324" s="597">
        <f t="shared" si="101"/>
        <v>70.887882978785711</v>
      </c>
      <c r="L324" s="607">
        <f t="shared" si="102"/>
        <v>28.125822978785713</v>
      </c>
      <c r="M324" s="608">
        <f t="shared" si="115"/>
        <v>102.24672697878572</v>
      </c>
      <c r="N324" s="565">
        <v>8.25</v>
      </c>
      <c r="O324" s="565"/>
      <c r="P324" s="668">
        <f t="shared" si="107"/>
        <v>79.137882978785711</v>
      </c>
      <c r="Q324" s="669">
        <f t="shared" si="108"/>
        <v>36.375822978785713</v>
      </c>
      <c r="R324" s="670">
        <f t="shared" si="109"/>
        <v>110.49672697878572</v>
      </c>
      <c r="S324" s="565"/>
      <c r="T324" s="565"/>
      <c r="U324" s="565"/>
      <c r="V324" s="646"/>
      <c r="W324" s="565"/>
      <c r="X324" s="647"/>
      <c r="Y324" s="647"/>
      <c r="Z324" s="647"/>
      <c r="AA324" s="630">
        <v>54</v>
      </c>
      <c r="AB324" s="488"/>
      <c r="AC324" s="488"/>
      <c r="AD324" s="488"/>
      <c r="AE324" s="488"/>
      <c r="AF324" s="489"/>
      <c r="AG324" s="488"/>
      <c r="AH324" s="489"/>
      <c r="AI324" s="488"/>
      <c r="AJ324" s="489"/>
      <c r="AK324" s="489"/>
    </row>
    <row r="325" spans="1:37" s="395" customFormat="1" ht="15" customHeight="1">
      <c r="A325" s="553">
        <v>273</v>
      </c>
      <c r="B325" s="554">
        <v>2</v>
      </c>
      <c r="C325" s="555">
        <f t="shared" si="100"/>
        <v>13.571680000000001</v>
      </c>
      <c r="D325" s="556">
        <v>1.267202380952382</v>
      </c>
      <c r="E325" s="557">
        <v>0.25</v>
      </c>
      <c r="F325" s="558">
        <v>0.55000000000000004</v>
      </c>
      <c r="G325" s="559">
        <f t="shared" si="112"/>
        <v>17.198065209523826</v>
      </c>
      <c r="H325" s="560">
        <f t="shared" si="113"/>
        <v>3.3929200000000002</v>
      </c>
      <c r="I325" s="561">
        <f t="shared" si="114"/>
        <v>7.4644240000000011</v>
      </c>
      <c r="J325" s="557"/>
      <c r="K325" s="562">
        <f t="shared" si="101"/>
        <v>51.233875602952395</v>
      </c>
      <c r="L325" s="592">
        <f t="shared" si="102"/>
        <v>20.69759560295239</v>
      </c>
      <c r="M325" s="593">
        <f t="shared" si="115"/>
        <v>74.984315602952393</v>
      </c>
      <c r="N325" s="565"/>
      <c r="O325" s="565"/>
      <c r="P325" s="647"/>
      <c r="Q325" s="647"/>
      <c r="R325" s="647"/>
      <c r="S325" s="565"/>
      <c r="T325" s="565"/>
      <c r="U325" s="565"/>
      <c r="V325" s="646"/>
      <c r="W325" s="565"/>
      <c r="X325" s="647"/>
      <c r="Y325" s="647"/>
      <c r="Z325" s="647"/>
      <c r="AA325" s="509">
        <v>54</v>
      </c>
      <c r="AB325" s="488"/>
      <c r="AC325" s="488"/>
      <c r="AD325" s="488"/>
      <c r="AE325" s="488"/>
      <c r="AF325" s="489"/>
      <c r="AG325" s="488"/>
      <c r="AH325" s="489"/>
      <c r="AI325" s="488"/>
      <c r="AJ325" s="489"/>
      <c r="AK325" s="489"/>
    </row>
    <row r="326" spans="1:37" s="395" customFormat="1" ht="15" customHeight="1">
      <c r="A326" s="553">
        <v>273</v>
      </c>
      <c r="B326" s="554">
        <v>2.6</v>
      </c>
      <c r="C326" s="555">
        <f t="shared" si="100"/>
        <v>17.604121599999999</v>
      </c>
      <c r="D326" s="556">
        <v>1.1876488095238098</v>
      </c>
      <c r="E326" s="557">
        <v>0.25</v>
      </c>
      <c r="F326" s="558">
        <v>0.55000000000000004</v>
      </c>
      <c r="G326" s="559">
        <f t="shared" si="112"/>
        <v>20.907514060952384</v>
      </c>
      <c r="H326" s="560">
        <f t="shared" si="113"/>
        <v>4.4010303999999998</v>
      </c>
      <c r="I326" s="561">
        <f t="shared" si="114"/>
        <v>9.6822668800000002</v>
      </c>
      <c r="J326" s="557"/>
      <c r="K326" s="562">
        <f t="shared" si="101"/>
        <v>65.434231824495242</v>
      </c>
      <c r="L326" s="592">
        <f t="shared" si="102"/>
        <v>25.824958224495241</v>
      </c>
      <c r="M326" s="593">
        <f t="shared" si="115"/>
        <v>96.241444624495244</v>
      </c>
      <c r="N326" s="565"/>
      <c r="O326" s="565"/>
      <c r="P326" s="647"/>
      <c r="Q326" s="647"/>
      <c r="R326" s="647"/>
      <c r="S326" s="565"/>
      <c r="T326" s="565"/>
      <c r="U326" s="565"/>
      <c r="V326" s="646"/>
      <c r="W326" s="565"/>
      <c r="X326" s="647"/>
      <c r="Y326" s="647"/>
      <c r="Z326" s="647"/>
      <c r="AA326" s="487">
        <v>54</v>
      </c>
      <c r="AB326" s="488"/>
      <c r="AC326" s="488"/>
      <c r="AD326" s="488"/>
      <c r="AE326" s="488"/>
      <c r="AF326" s="489"/>
      <c r="AG326" s="488"/>
      <c r="AH326" s="489"/>
      <c r="AI326" s="488"/>
      <c r="AJ326" s="489"/>
      <c r="AK326" s="489"/>
    </row>
    <row r="327" spans="1:37">
      <c r="A327" s="553">
        <v>273</v>
      </c>
      <c r="B327" s="554">
        <v>3</v>
      </c>
      <c r="C327" s="555">
        <f t="shared" si="100"/>
        <v>20.282399999999999</v>
      </c>
      <c r="D327" s="556">
        <v>1.143452380952382</v>
      </c>
      <c r="E327" s="557">
        <v>0.25</v>
      </c>
      <c r="F327" s="558">
        <v>0.45</v>
      </c>
      <c r="G327" s="559">
        <f t="shared" si="112"/>
        <v>23.191958571428593</v>
      </c>
      <c r="H327" s="560">
        <f t="shared" si="113"/>
        <v>5.0705999999999998</v>
      </c>
      <c r="I327" s="561">
        <f t="shared" si="114"/>
        <v>9.1270799999999994</v>
      </c>
      <c r="J327" s="557"/>
      <c r="K327" s="562">
        <f t="shared" si="101"/>
        <v>74.734969757142864</v>
      </c>
      <c r="L327" s="592">
        <f t="shared" si="102"/>
        <v>29.09956975714287</v>
      </c>
      <c r="M327" s="593">
        <f t="shared" si="115"/>
        <v>108.20092975714287</v>
      </c>
      <c r="N327" s="565"/>
      <c r="O327" s="565"/>
      <c r="P327" s="647"/>
      <c r="Q327" s="647"/>
      <c r="R327" s="647"/>
      <c r="X327" s="671"/>
      <c r="Y327" s="671"/>
      <c r="Z327" s="671"/>
      <c r="AA327" s="487">
        <v>54</v>
      </c>
      <c r="AB327" s="488"/>
    </row>
    <row r="328" spans="1:37">
      <c r="A328" s="553">
        <v>273</v>
      </c>
      <c r="B328" s="554">
        <v>3.6</v>
      </c>
      <c r="C328" s="555">
        <f t="shared" si="100"/>
        <v>24.284793599999997</v>
      </c>
      <c r="D328" s="556">
        <v>1.267202380952382</v>
      </c>
      <c r="E328" s="557">
        <v>0.25</v>
      </c>
      <c r="F328" s="558">
        <v>0.45</v>
      </c>
      <c r="G328" s="559">
        <f t="shared" si="112"/>
        <v>30.773748270857165</v>
      </c>
      <c r="H328" s="560">
        <f t="shared" si="113"/>
        <v>6.0711983999999992</v>
      </c>
      <c r="I328" s="561">
        <f t="shared" si="114"/>
        <v>10.928157119999998</v>
      </c>
      <c r="J328" s="557"/>
      <c r="K328" s="562">
        <f t="shared" si="101"/>
        <v>91.676497997725733</v>
      </c>
      <c r="L328" s="592">
        <f t="shared" si="102"/>
        <v>37.035712397725732</v>
      </c>
      <c r="M328" s="593">
        <f t="shared" si="115"/>
        <v>131.74640743772574</v>
      </c>
      <c r="N328" s="565"/>
      <c r="O328" s="565"/>
      <c r="P328" s="647"/>
      <c r="Q328" s="647"/>
      <c r="R328" s="647"/>
      <c r="X328" s="671"/>
      <c r="Y328" s="671"/>
      <c r="Z328" s="671"/>
      <c r="AA328" s="487">
        <v>54</v>
      </c>
      <c r="AB328" s="488"/>
    </row>
    <row r="329" spans="1:37">
      <c r="A329" s="594">
        <v>273</v>
      </c>
      <c r="B329" s="595">
        <v>4</v>
      </c>
      <c r="C329" s="596">
        <f t="shared" si="100"/>
        <v>26.94304</v>
      </c>
      <c r="D329" s="556">
        <v>1.3202380952380952</v>
      </c>
      <c r="E329" s="557">
        <v>0.25</v>
      </c>
      <c r="F329" s="558">
        <v>0.45</v>
      </c>
      <c r="G329" s="559">
        <f t="shared" si="112"/>
        <v>35.571227809523812</v>
      </c>
      <c r="H329" s="560">
        <f t="shared" si="113"/>
        <v>6.73576</v>
      </c>
      <c r="I329" s="561">
        <f t="shared" si="114"/>
        <v>12.124368</v>
      </c>
      <c r="J329" s="557"/>
      <c r="K329" s="597">
        <f t="shared" si="101"/>
        <v>102.75466030095239</v>
      </c>
      <c r="L329" s="563">
        <f t="shared" si="102"/>
        <v>42.132820300952382</v>
      </c>
      <c r="M329" s="564">
        <f t="shared" si="115"/>
        <v>147.2106763009524</v>
      </c>
      <c r="N329" s="565"/>
      <c r="O329" s="565"/>
      <c r="P329" s="647"/>
      <c r="Q329" s="647"/>
      <c r="R329" s="647"/>
      <c r="X329" s="671"/>
      <c r="Y329" s="671"/>
      <c r="Z329" s="671"/>
      <c r="AA329" s="487">
        <v>36</v>
      </c>
      <c r="AB329" s="488"/>
    </row>
    <row r="330" spans="1:37" ht="15" customHeight="1">
      <c r="A330" s="553">
        <v>304</v>
      </c>
      <c r="B330" s="554">
        <v>2</v>
      </c>
      <c r="C330" s="555">
        <f t="shared" si="100"/>
        <v>15.12416</v>
      </c>
      <c r="D330" s="556">
        <v>1.7783333333333338</v>
      </c>
      <c r="E330" s="557">
        <v>0.25</v>
      </c>
      <c r="F330" s="558">
        <v>0.55000000000000004</v>
      </c>
      <c r="G330" s="559">
        <f t="shared" si="112"/>
        <v>26.895797866666673</v>
      </c>
      <c r="H330" s="560">
        <f t="shared" si="113"/>
        <v>3.78104</v>
      </c>
      <c r="I330" s="561">
        <f t="shared" si="114"/>
        <v>8.3182880000000008</v>
      </c>
      <c r="J330" s="557"/>
      <c r="K330" s="562">
        <f t="shared" si="101"/>
        <v>62.73778844266667</v>
      </c>
      <c r="L330" s="592">
        <f t="shared" si="102"/>
        <v>28.708428442666669</v>
      </c>
      <c r="M330" s="593">
        <f t="shared" si="115"/>
        <v>89.205068442666672</v>
      </c>
      <c r="P330" s="672"/>
      <c r="Q330" s="672"/>
      <c r="R330" s="672"/>
      <c r="X330" s="671"/>
      <c r="Y330" s="671"/>
      <c r="Z330" s="671"/>
      <c r="AB330" s="488"/>
      <c r="AC330" s="488"/>
      <c r="AE330" s="488"/>
      <c r="AF330" s="489"/>
      <c r="AG330" s="488"/>
      <c r="AI330" s="488"/>
    </row>
    <row r="331" spans="1:37" ht="15" customHeight="1">
      <c r="A331" s="594">
        <v>306</v>
      </c>
      <c r="B331" s="595">
        <v>3</v>
      </c>
      <c r="C331" s="596">
        <f t="shared" si="100"/>
        <v>22.76136</v>
      </c>
      <c r="D331" s="556">
        <v>1.7083333333333333</v>
      </c>
      <c r="E331" s="557">
        <v>0.25</v>
      </c>
      <c r="F331" s="558">
        <v>0.45</v>
      </c>
      <c r="G331" s="559">
        <f t="shared" si="112"/>
        <v>38.883989999999997</v>
      </c>
      <c r="H331" s="560">
        <f t="shared" si="113"/>
        <v>5.69034</v>
      </c>
      <c r="I331" s="561">
        <f t="shared" si="114"/>
        <v>10.242611999999999</v>
      </c>
      <c r="J331" s="557"/>
      <c r="K331" s="597">
        <f t="shared" si="101"/>
        <v>93.255188699999991</v>
      </c>
      <c r="L331" s="563">
        <f t="shared" si="102"/>
        <v>42.042128699999999</v>
      </c>
      <c r="M331" s="564">
        <f t="shared" si="115"/>
        <v>130.81143270000001</v>
      </c>
      <c r="P331" s="672"/>
      <c r="Q331" s="672"/>
      <c r="R331" s="672"/>
      <c r="X331" s="671"/>
      <c r="Y331" s="671"/>
      <c r="Z331" s="671"/>
      <c r="AB331" s="488"/>
      <c r="AC331" s="488"/>
      <c r="AE331" s="488"/>
      <c r="AF331" s="489"/>
      <c r="AG331" s="488"/>
      <c r="AI331" s="488"/>
    </row>
    <row r="332" spans="1:37" ht="15" customHeight="1">
      <c r="A332" s="553">
        <v>323.89999999999998</v>
      </c>
      <c r="B332" s="554">
        <v>2</v>
      </c>
      <c r="C332" s="555">
        <f t="shared" si="100"/>
        <v>16.120752</v>
      </c>
      <c r="D332" s="556">
        <v>1.7783333333333338</v>
      </c>
      <c r="E332" s="557">
        <v>0.25</v>
      </c>
      <c r="F332" s="558">
        <v>0.55000000000000004</v>
      </c>
      <c r="G332" s="559">
        <f t="shared" si="112"/>
        <v>28.668070640000007</v>
      </c>
      <c r="H332" s="560">
        <f t="shared" si="113"/>
        <v>4.0301879999999999</v>
      </c>
      <c r="I332" s="561">
        <f t="shared" si="114"/>
        <v>8.8664136000000013</v>
      </c>
      <c r="J332" s="557"/>
      <c r="K332" s="562">
        <f t="shared" si="101"/>
        <v>66.871834767199999</v>
      </c>
      <c r="L332" s="592">
        <f t="shared" si="102"/>
        <v>30.600142767200001</v>
      </c>
      <c r="M332" s="593">
        <f t="shared" si="115"/>
        <v>95.08315076720001</v>
      </c>
      <c r="P332" s="672"/>
      <c r="Q332" s="672"/>
      <c r="R332" s="672"/>
      <c r="X332" s="671"/>
      <c r="Y332" s="671"/>
      <c r="Z332" s="671"/>
      <c r="AB332" s="488"/>
      <c r="AC332" s="488"/>
      <c r="AE332" s="488"/>
      <c r="AF332" s="489"/>
      <c r="AG332" s="488"/>
      <c r="AI332" s="488"/>
    </row>
    <row r="333" spans="1:37" ht="15" customHeight="1">
      <c r="A333" s="553">
        <v>323.89999999999998</v>
      </c>
      <c r="B333" s="554">
        <v>3</v>
      </c>
      <c r="C333" s="555">
        <f t="shared" si="100"/>
        <v>24.106007999999999</v>
      </c>
      <c r="D333" s="556">
        <v>1.65</v>
      </c>
      <c r="E333" s="557">
        <v>0.25</v>
      </c>
      <c r="F333" s="558">
        <v>0.45</v>
      </c>
      <c r="G333" s="559">
        <f t="shared" si="112"/>
        <v>39.774913199999993</v>
      </c>
      <c r="H333" s="560">
        <f t="shared" si="113"/>
        <v>6.0265019999999998</v>
      </c>
      <c r="I333" s="561">
        <f t="shared" si="114"/>
        <v>10.847703599999999</v>
      </c>
      <c r="J333" s="557"/>
      <c r="K333" s="562">
        <f t="shared" si="101"/>
        <v>97.737809435999992</v>
      </c>
      <c r="L333" s="592">
        <f t="shared" si="102"/>
        <v>43.499291435999993</v>
      </c>
      <c r="M333" s="593">
        <f t="shared" si="115"/>
        <v>137.51272263600001</v>
      </c>
      <c r="P333" s="672"/>
      <c r="Q333" s="672"/>
      <c r="R333" s="672"/>
      <c r="X333" s="671"/>
      <c r="Y333" s="671"/>
      <c r="Z333" s="671"/>
      <c r="AB333" s="488"/>
      <c r="AC333" s="488"/>
      <c r="AE333" s="488"/>
      <c r="AF333" s="489"/>
      <c r="AG333" s="488"/>
      <c r="AI333" s="488"/>
    </row>
    <row r="334" spans="1:37" ht="15" customHeight="1">
      <c r="A334" s="594">
        <v>323.89999999999998</v>
      </c>
      <c r="B334" s="595">
        <v>4</v>
      </c>
      <c r="C334" s="596">
        <f t="shared" si="100"/>
        <v>32.041183999999994</v>
      </c>
      <c r="D334" s="556">
        <v>1.6966666666666672</v>
      </c>
      <c r="E334" s="557">
        <v>0.25</v>
      </c>
      <c r="F334" s="558">
        <v>0.45</v>
      </c>
      <c r="G334" s="559">
        <f t="shared" si="112"/>
        <v>54.36320885333334</v>
      </c>
      <c r="H334" s="560">
        <f t="shared" si="113"/>
        <v>8.0102959999999985</v>
      </c>
      <c r="I334" s="561">
        <f t="shared" si="114"/>
        <v>14.418532799999998</v>
      </c>
      <c r="J334" s="557"/>
      <c r="K334" s="597">
        <f t="shared" si="101"/>
        <v>131.00251686293331</v>
      </c>
      <c r="L334" s="563">
        <f t="shared" si="102"/>
        <v>58.909852862933334</v>
      </c>
      <c r="M334" s="564">
        <f t="shared" si="115"/>
        <v>183.87047046293333</v>
      </c>
      <c r="P334" s="672"/>
      <c r="Q334" s="672"/>
      <c r="R334" s="672"/>
      <c r="X334" s="671"/>
      <c r="Y334" s="671"/>
      <c r="Z334" s="671"/>
      <c r="AB334" s="488"/>
      <c r="AC334" s="488"/>
      <c r="AE334" s="488"/>
      <c r="AF334" s="489"/>
      <c r="AG334" s="488"/>
      <c r="AI334" s="488"/>
    </row>
    <row r="335" spans="1:37" ht="15" customHeight="1">
      <c r="A335" s="553">
        <v>355.6</v>
      </c>
      <c r="B335" s="554">
        <v>3</v>
      </c>
      <c r="C335" s="555">
        <f>(A335-B335)*B335*0.02504</f>
        <v>26.487312000000003</v>
      </c>
      <c r="D335" s="556">
        <v>1.8366666666666673</v>
      </c>
      <c r="E335" s="557">
        <v>0.25</v>
      </c>
      <c r="F335" s="558">
        <v>0.45</v>
      </c>
      <c r="G335" s="559">
        <f t="shared" si="112"/>
        <v>48.648363040000021</v>
      </c>
      <c r="H335" s="560">
        <f t="shared" si="113"/>
        <v>6.6218280000000007</v>
      </c>
      <c r="I335" s="561">
        <f t="shared" si="114"/>
        <v>11.919290400000001</v>
      </c>
      <c r="J335" s="557"/>
      <c r="K335" s="562">
        <f t="shared" si="101"/>
        <v>111.00214421920003</v>
      </c>
      <c r="L335" s="592">
        <f t="shared" si="102"/>
        <v>51.40569221920002</v>
      </c>
      <c r="M335" s="593">
        <f t="shared" si="115"/>
        <v>154.70620901920003</v>
      </c>
      <c r="P335" s="672"/>
      <c r="Q335" s="672"/>
      <c r="R335" s="672"/>
      <c r="X335" s="671"/>
      <c r="Y335" s="671"/>
      <c r="Z335" s="671"/>
      <c r="AB335" s="488"/>
      <c r="AC335" s="488"/>
      <c r="AE335" s="488"/>
      <c r="AF335" s="489"/>
      <c r="AG335" s="488"/>
      <c r="AI335" s="488"/>
    </row>
    <row r="336" spans="1:37" ht="15" customHeight="1">
      <c r="A336" s="594">
        <v>355.6</v>
      </c>
      <c r="B336" s="595">
        <v>4</v>
      </c>
      <c r="C336" s="596">
        <f>(A336-B336)*B336*0.02504</f>
        <v>35.216256000000001</v>
      </c>
      <c r="D336" s="556">
        <v>1.93</v>
      </c>
      <c r="E336" s="557">
        <v>0.25</v>
      </c>
      <c r="F336" s="558">
        <v>0.45</v>
      </c>
      <c r="G336" s="559">
        <f t="shared" si="112"/>
        <v>67.967374079999999</v>
      </c>
      <c r="H336" s="560">
        <f t="shared" si="113"/>
        <v>8.8040640000000003</v>
      </c>
      <c r="I336" s="561">
        <f t="shared" si="114"/>
        <v>15.847315200000001</v>
      </c>
      <c r="J336" s="557"/>
      <c r="K336" s="597">
        <f t="shared" si="101"/>
        <v>149.98251267839998</v>
      </c>
      <c r="L336" s="563">
        <f t="shared" si="102"/>
        <v>70.7459366784</v>
      </c>
      <c r="M336" s="564">
        <f t="shared" si="115"/>
        <v>208.08933507839998</v>
      </c>
      <c r="P336" s="672"/>
      <c r="Q336" s="672"/>
      <c r="R336" s="672"/>
      <c r="X336" s="671"/>
      <c r="Y336" s="671"/>
      <c r="Z336" s="671"/>
      <c r="AB336" s="488"/>
      <c r="AC336" s="488"/>
      <c r="AE336" s="488"/>
      <c r="AF336" s="489"/>
      <c r="AG336" s="488"/>
      <c r="AI336" s="488"/>
    </row>
    <row r="337" spans="1:35" ht="15" customHeight="1">
      <c r="A337" s="553">
        <v>406.4</v>
      </c>
      <c r="B337" s="554">
        <v>3</v>
      </c>
      <c r="C337" s="555">
        <f>(A337-B337)*B337*0.02504</f>
        <v>30.303407999999994</v>
      </c>
      <c r="D337" s="556">
        <v>1.86</v>
      </c>
      <c r="E337" s="557">
        <v>0.25</v>
      </c>
      <c r="F337" s="558">
        <v>0.45</v>
      </c>
      <c r="G337" s="559">
        <f t="shared" si="112"/>
        <v>56.364338879999991</v>
      </c>
      <c r="H337" s="560">
        <f t="shared" si="113"/>
        <v>7.5758519999999985</v>
      </c>
      <c r="I337" s="561">
        <f t="shared" si="114"/>
        <v>13.636533599999998</v>
      </c>
      <c r="J337" s="557"/>
      <c r="K337" s="562">
        <f t="shared" si="101"/>
        <v>127.51068018239998</v>
      </c>
      <c r="L337" s="592">
        <f t="shared" si="102"/>
        <v>59.328012182399988</v>
      </c>
      <c r="M337" s="593">
        <f t="shared" si="115"/>
        <v>177.5113033824</v>
      </c>
      <c r="P337" s="672"/>
      <c r="Q337" s="672"/>
      <c r="R337" s="672"/>
      <c r="X337" s="671"/>
      <c r="Y337" s="671"/>
      <c r="Z337" s="671"/>
      <c r="AB337" s="488"/>
      <c r="AC337" s="488"/>
      <c r="AE337" s="488"/>
      <c r="AF337" s="489"/>
      <c r="AG337" s="488"/>
      <c r="AI337" s="488"/>
    </row>
    <row r="338" spans="1:35" ht="15" customHeight="1" thickBot="1">
      <c r="A338" s="594">
        <v>406.4</v>
      </c>
      <c r="B338" s="595">
        <v>4</v>
      </c>
      <c r="C338" s="596">
        <f>(A338-B338)*B338*0.02504</f>
        <v>40.304383999999999</v>
      </c>
      <c r="D338" s="673">
        <v>1.9533333333333329</v>
      </c>
      <c r="E338" s="674">
        <v>0.25</v>
      </c>
      <c r="F338" s="675">
        <v>0.45</v>
      </c>
      <c r="G338" s="676">
        <f t="shared" si="112"/>
        <v>78.727896746666644</v>
      </c>
      <c r="H338" s="677">
        <f t="shared" si="113"/>
        <v>10.076096</v>
      </c>
      <c r="I338" s="678">
        <f t="shared" si="114"/>
        <v>18.136972799999999</v>
      </c>
      <c r="J338" s="557"/>
      <c r="K338" s="597">
        <f t="shared" si="101"/>
        <v>172.33885902506665</v>
      </c>
      <c r="L338" s="563">
        <f t="shared" si="102"/>
        <v>81.653995025066664</v>
      </c>
      <c r="M338" s="564">
        <f t="shared" si="115"/>
        <v>238.84109262506666</v>
      </c>
      <c r="P338" s="672"/>
      <c r="Q338" s="672"/>
      <c r="R338" s="672"/>
      <c r="X338" s="671"/>
      <c r="Y338" s="671"/>
      <c r="Z338" s="671"/>
      <c r="AB338" s="488"/>
      <c r="AC338" s="488"/>
      <c r="AE338" s="488"/>
      <c r="AF338" s="489"/>
      <c r="AG338" s="488"/>
      <c r="AI338" s="488"/>
    </row>
    <row r="339" spans="1:35">
      <c r="D339" s="679"/>
      <c r="E339" s="680"/>
      <c r="F339" s="680"/>
      <c r="G339" s="681"/>
      <c r="J339" s="680"/>
      <c r="P339" s="672"/>
      <c r="Q339" s="672"/>
      <c r="R339" s="672"/>
      <c r="X339" s="671"/>
      <c r="Y339" s="671"/>
      <c r="Z339" s="671"/>
      <c r="AB339" s="488"/>
    </row>
    <row r="340" spans="1:35">
      <c r="D340" s="679"/>
      <c r="E340" s="680"/>
      <c r="F340" s="680"/>
      <c r="G340" s="681"/>
      <c r="J340" s="680"/>
      <c r="P340" s="672"/>
      <c r="Q340" s="672"/>
      <c r="R340" s="672"/>
      <c r="X340" s="671"/>
      <c r="Y340" s="671"/>
      <c r="Z340" s="671"/>
      <c r="AB340" s="488"/>
    </row>
    <row r="341" spans="1:35">
      <c r="A341" s="366" t="s">
        <v>14746</v>
      </c>
      <c r="D341" s="679"/>
      <c r="E341" s="680"/>
      <c r="F341" s="680"/>
      <c r="G341" s="681"/>
      <c r="P341" s="672"/>
      <c r="Q341" s="672"/>
      <c r="R341" s="672"/>
      <c r="X341" s="671"/>
      <c r="Y341" s="671"/>
      <c r="Z341" s="671"/>
      <c r="AB341" s="488"/>
    </row>
    <row r="342" spans="1:35">
      <c r="G342" s="681"/>
      <c r="P342" s="672"/>
      <c r="Q342" s="672"/>
      <c r="R342" s="672"/>
      <c r="X342" s="671"/>
      <c r="Y342" s="671"/>
      <c r="Z342" s="671"/>
      <c r="AB342" s="488"/>
    </row>
    <row r="343" spans="1:35">
      <c r="G343" s="681"/>
      <c r="P343" s="672"/>
      <c r="Q343" s="672"/>
      <c r="R343" s="672"/>
      <c r="X343" s="671"/>
      <c r="Y343" s="671"/>
      <c r="Z343" s="671"/>
      <c r="AB343" s="488"/>
    </row>
    <row r="344" spans="1:35">
      <c r="G344" s="681"/>
      <c r="P344" s="672"/>
      <c r="Q344" s="672"/>
      <c r="R344" s="672"/>
      <c r="X344" s="671"/>
      <c r="Y344" s="671"/>
      <c r="Z344" s="671"/>
      <c r="AB344" s="488"/>
    </row>
    <row r="345" spans="1:35">
      <c r="G345" s="681"/>
      <c r="P345" s="672"/>
      <c r="Q345" s="672"/>
      <c r="R345" s="672"/>
      <c r="X345" s="671"/>
      <c r="Y345" s="671"/>
      <c r="Z345" s="671"/>
      <c r="AB345" s="488"/>
    </row>
    <row r="346" spans="1:35">
      <c r="G346" s="681"/>
      <c r="P346" s="672"/>
      <c r="Q346" s="672"/>
      <c r="R346" s="672"/>
      <c r="X346" s="671"/>
      <c r="Y346" s="671"/>
      <c r="Z346" s="671"/>
      <c r="AB346" s="488"/>
    </row>
    <row r="347" spans="1:35">
      <c r="G347" s="681"/>
      <c r="P347" s="672"/>
      <c r="Q347" s="672"/>
      <c r="R347" s="672"/>
      <c r="X347" s="671"/>
      <c r="Y347" s="671"/>
      <c r="Z347" s="671"/>
      <c r="AB347" s="488"/>
    </row>
    <row r="348" spans="1:35">
      <c r="P348" s="672"/>
      <c r="Q348" s="672"/>
      <c r="R348" s="672"/>
      <c r="X348" s="671"/>
      <c r="Y348" s="671"/>
      <c r="Z348" s="671"/>
      <c r="AB348" s="488"/>
    </row>
    <row r="349" spans="1:35">
      <c r="P349" s="672"/>
      <c r="Q349" s="672"/>
      <c r="R349" s="672"/>
      <c r="X349" s="671"/>
      <c r="Y349" s="671"/>
      <c r="Z349" s="671"/>
      <c r="AB349" s="488"/>
    </row>
    <row r="350" spans="1:35">
      <c r="P350" s="672"/>
      <c r="Q350" s="672"/>
      <c r="R350" s="672"/>
      <c r="X350" s="671"/>
      <c r="Y350" s="671"/>
      <c r="Z350" s="671"/>
      <c r="AB350" s="488"/>
    </row>
    <row r="351" spans="1:35">
      <c r="P351" s="672"/>
      <c r="Q351" s="672"/>
      <c r="R351" s="672"/>
      <c r="X351" s="671"/>
      <c r="Y351" s="671"/>
      <c r="Z351" s="671"/>
      <c r="AB351" s="488"/>
    </row>
    <row r="352" spans="1:35">
      <c r="P352" s="672"/>
      <c r="Q352" s="672"/>
      <c r="R352" s="672"/>
      <c r="X352" s="671"/>
      <c r="Y352" s="671"/>
      <c r="Z352" s="671"/>
      <c r="AB352" s="488"/>
    </row>
    <row r="353" spans="16:28">
      <c r="P353" s="672"/>
      <c r="Q353" s="672"/>
      <c r="R353" s="672"/>
      <c r="X353" s="671"/>
      <c r="Y353" s="671"/>
      <c r="Z353" s="671"/>
      <c r="AB353" s="488"/>
    </row>
    <row r="354" spans="16:28">
      <c r="P354" s="672"/>
      <c r="Q354" s="672"/>
      <c r="R354" s="672"/>
      <c r="X354" s="671"/>
      <c r="Y354" s="671"/>
      <c r="Z354" s="671"/>
      <c r="AB354" s="488"/>
    </row>
    <row r="355" spans="16:28">
      <c r="P355" s="672"/>
      <c r="Q355" s="672"/>
      <c r="R355" s="672"/>
      <c r="X355" s="671"/>
      <c r="Y355" s="671"/>
      <c r="Z355" s="671"/>
      <c r="AB355" s="488"/>
    </row>
    <row r="356" spans="16:28">
      <c r="P356" s="672"/>
      <c r="Q356" s="672"/>
      <c r="R356" s="672"/>
      <c r="X356" s="671"/>
      <c r="Y356" s="671"/>
      <c r="Z356" s="671"/>
      <c r="AB356" s="488"/>
    </row>
    <row r="357" spans="16:28">
      <c r="P357" s="672"/>
      <c r="Q357" s="672"/>
      <c r="R357" s="672"/>
      <c r="X357" s="671"/>
      <c r="Y357" s="671"/>
      <c r="Z357" s="671"/>
      <c r="AB357" s="488"/>
    </row>
    <row r="358" spans="16:28">
      <c r="P358" s="672"/>
      <c r="Q358" s="672"/>
      <c r="R358" s="672"/>
      <c r="X358" s="671"/>
      <c r="Y358" s="671"/>
      <c r="Z358" s="671"/>
      <c r="AB358" s="488"/>
    </row>
    <row r="359" spans="16:28">
      <c r="P359" s="672"/>
      <c r="Q359" s="672"/>
      <c r="R359" s="672"/>
      <c r="X359" s="671"/>
      <c r="Y359" s="671"/>
      <c r="Z359" s="671"/>
      <c r="AB359" s="488"/>
    </row>
    <row r="360" spans="16:28">
      <c r="P360" s="672"/>
      <c r="Q360" s="672"/>
      <c r="R360" s="672"/>
      <c r="X360" s="671"/>
      <c r="Y360" s="671"/>
      <c r="Z360" s="671"/>
      <c r="AB360" s="488"/>
    </row>
    <row r="361" spans="16:28">
      <c r="P361" s="672"/>
      <c r="Q361" s="672"/>
      <c r="R361" s="672"/>
      <c r="X361" s="671"/>
      <c r="Y361" s="671"/>
      <c r="Z361" s="671"/>
      <c r="AB361" s="488"/>
    </row>
    <row r="362" spans="16:28">
      <c r="P362" s="672"/>
      <c r="Q362" s="672"/>
      <c r="R362" s="672"/>
      <c r="X362" s="671"/>
      <c r="Y362" s="671"/>
      <c r="Z362" s="671"/>
      <c r="AB362" s="488"/>
    </row>
    <row r="363" spans="16:28">
      <c r="P363" s="672"/>
      <c r="Q363" s="672"/>
      <c r="R363" s="672"/>
      <c r="X363" s="671"/>
      <c r="Y363" s="671"/>
      <c r="Z363" s="671"/>
      <c r="AB363" s="488"/>
    </row>
    <row r="364" spans="16:28">
      <c r="P364" s="672"/>
      <c r="Q364" s="672"/>
      <c r="R364" s="672"/>
      <c r="X364" s="671"/>
      <c r="Y364" s="671"/>
      <c r="Z364" s="671"/>
      <c r="AB364" s="488"/>
    </row>
    <row r="365" spans="16:28">
      <c r="P365" s="672"/>
      <c r="Q365" s="672"/>
      <c r="R365" s="672"/>
      <c r="X365" s="671"/>
      <c r="Y365" s="671"/>
      <c r="Z365" s="671"/>
      <c r="AB365" s="488"/>
    </row>
    <row r="366" spans="16:28">
      <c r="P366" s="672"/>
      <c r="Q366" s="672"/>
      <c r="R366" s="672"/>
      <c r="X366" s="671"/>
      <c r="Y366" s="671"/>
      <c r="Z366" s="671"/>
      <c r="AB366" s="488"/>
    </row>
    <row r="367" spans="16:28">
      <c r="P367" s="672"/>
      <c r="Q367" s="672"/>
      <c r="R367" s="672"/>
      <c r="X367" s="671"/>
      <c r="Y367" s="671"/>
      <c r="Z367" s="671"/>
    </row>
    <row r="368" spans="16:28">
      <c r="P368" s="672"/>
      <c r="Q368" s="672"/>
      <c r="R368" s="672"/>
      <c r="X368" s="671"/>
      <c r="Y368" s="671"/>
      <c r="Z368" s="671"/>
    </row>
    <row r="369" spans="16:26">
      <c r="P369" s="672"/>
      <c r="Q369" s="672"/>
      <c r="R369" s="672"/>
      <c r="X369" s="671"/>
      <c r="Y369" s="671"/>
      <c r="Z369" s="671"/>
    </row>
    <row r="370" spans="16:26">
      <c r="P370" s="672"/>
      <c r="Q370" s="672"/>
      <c r="R370" s="672"/>
      <c r="X370" s="671"/>
      <c r="Y370" s="671"/>
      <c r="Z370" s="671"/>
    </row>
    <row r="371" spans="16:26">
      <c r="P371" s="672"/>
      <c r="Q371" s="672"/>
      <c r="R371" s="672"/>
      <c r="X371" s="671"/>
      <c r="Y371" s="671"/>
      <c r="Z371" s="671"/>
    </row>
    <row r="372" spans="16:26">
      <c r="P372" s="672"/>
      <c r="Q372" s="672"/>
      <c r="R372" s="672"/>
      <c r="X372" s="671"/>
      <c r="Y372" s="671"/>
      <c r="Z372" s="671"/>
    </row>
    <row r="373" spans="16:26">
      <c r="P373" s="672"/>
      <c r="Q373" s="672"/>
      <c r="R373" s="672"/>
      <c r="X373" s="671"/>
      <c r="Y373" s="671"/>
      <c r="Z373" s="671"/>
    </row>
    <row r="374" spans="16:26">
      <c r="P374" s="672"/>
      <c r="Q374" s="672"/>
      <c r="R374" s="672"/>
      <c r="X374" s="671"/>
      <c r="Y374" s="671"/>
      <c r="Z374" s="671"/>
    </row>
    <row r="375" spans="16:26">
      <c r="P375" s="672"/>
      <c r="Q375" s="672"/>
      <c r="R375" s="672"/>
      <c r="X375" s="671"/>
      <c r="Y375" s="671"/>
      <c r="Z375" s="671"/>
    </row>
    <row r="376" spans="16:26">
      <c r="P376" s="672"/>
      <c r="Q376" s="672"/>
      <c r="R376" s="672"/>
      <c r="X376" s="671"/>
      <c r="Y376" s="671"/>
      <c r="Z376" s="671"/>
    </row>
    <row r="377" spans="16:26">
      <c r="P377" s="672"/>
      <c r="Q377" s="672"/>
      <c r="R377" s="672"/>
      <c r="X377" s="671"/>
      <c r="Y377" s="671"/>
      <c r="Z377" s="671"/>
    </row>
    <row r="378" spans="16:26">
      <c r="P378" s="672"/>
      <c r="Q378" s="672"/>
      <c r="R378" s="672"/>
      <c r="X378" s="671"/>
      <c r="Y378" s="671"/>
      <c r="Z378" s="671"/>
    </row>
    <row r="379" spans="16:26">
      <c r="P379" s="672"/>
      <c r="Q379" s="672"/>
      <c r="R379" s="672"/>
      <c r="X379" s="671"/>
      <c r="Y379" s="671"/>
      <c r="Z379" s="671"/>
    </row>
    <row r="380" spans="16:26">
      <c r="P380" s="672"/>
      <c r="Q380" s="672"/>
      <c r="R380" s="672"/>
      <c r="X380" s="671"/>
      <c r="Y380" s="671"/>
      <c r="Z380" s="671"/>
    </row>
    <row r="381" spans="16:26">
      <c r="P381" s="672"/>
      <c r="Q381" s="672"/>
      <c r="R381" s="672"/>
      <c r="X381" s="671"/>
      <c r="Y381" s="671"/>
      <c r="Z381" s="671"/>
    </row>
    <row r="382" spans="16:26">
      <c r="P382" s="672"/>
      <c r="Q382" s="672"/>
      <c r="R382" s="672"/>
      <c r="X382" s="671"/>
      <c r="Y382" s="671"/>
      <c r="Z382" s="671"/>
    </row>
    <row r="383" spans="16:26">
      <c r="P383" s="672"/>
      <c r="Q383" s="672"/>
      <c r="R383" s="672"/>
      <c r="X383" s="671"/>
      <c r="Y383" s="671"/>
      <c r="Z383" s="671"/>
    </row>
    <row r="384" spans="16:26">
      <c r="P384" s="672"/>
      <c r="Q384" s="672"/>
      <c r="R384" s="672"/>
      <c r="X384" s="671"/>
      <c r="Y384" s="671"/>
      <c r="Z384" s="671"/>
    </row>
    <row r="385" spans="16:26">
      <c r="P385" s="672"/>
      <c r="Q385" s="672"/>
      <c r="R385" s="672"/>
      <c r="X385" s="671"/>
      <c r="Y385" s="671"/>
      <c r="Z385" s="671"/>
    </row>
    <row r="386" spans="16:26">
      <c r="P386" s="672"/>
      <c r="Q386" s="672"/>
      <c r="R386" s="672"/>
      <c r="X386" s="671"/>
      <c r="Y386" s="671"/>
      <c r="Z386" s="671"/>
    </row>
    <row r="387" spans="16:26">
      <c r="P387" s="672"/>
      <c r="Q387" s="672"/>
      <c r="R387" s="672"/>
      <c r="X387" s="671"/>
      <c r="Y387" s="671"/>
      <c r="Z387" s="671"/>
    </row>
    <row r="388" spans="16:26">
      <c r="P388" s="672"/>
      <c r="Q388" s="672"/>
      <c r="R388" s="672"/>
      <c r="X388" s="671"/>
      <c r="Y388" s="671"/>
      <c r="Z388" s="671"/>
    </row>
    <row r="389" spans="16:26">
      <c r="P389" s="672"/>
      <c r="Q389" s="672"/>
      <c r="R389" s="672"/>
      <c r="X389" s="671"/>
      <c r="Y389" s="671"/>
      <c r="Z389" s="671"/>
    </row>
    <row r="390" spans="16:26">
      <c r="P390" s="672"/>
      <c r="Q390" s="672"/>
      <c r="R390" s="672"/>
      <c r="X390" s="671"/>
      <c r="Y390" s="671"/>
      <c r="Z390" s="671"/>
    </row>
    <row r="391" spans="16:26">
      <c r="P391" s="672"/>
      <c r="Q391" s="672"/>
      <c r="R391" s="672"/>
      <c r="X391" s="671"/>
      <c r="Y391" s="671"/>
      <c r="Z391" s="671"/>
    </row>
    <row r="392" spans="16:26">
      <c r="P392" s="672"/>
      <c r="Q392" s="672"/>
      <c r="R392" s="672"/>
      <c r="X392" s="671"/>
      <c r="Y392" s="671"/>
      <c r="Z392" s="671"/>
    </row>
    <row r="393" spans="16:26">
      <c r="P393" s="672"/>
      <c r="Q393" s="672"/>
      <c r="R393" s="672"/>
      <c r="X393" s="671"/>
      <c r="Y393" s="671"/>
      <c r="Z393" s="671"/>
    </row>
    <row r="394" spans="16:26">
      <c r="P394" s="672"/>
      <c r="Q394" s="672"/>
      <c r="R394" s="672"/>
      <c r="X394" s="671"/>
      <c r="Y394" s="671"/>
      <c r="Z394" s="671"/>
    </row>
    <row r="395" spans="16:26">
      <c r="P395" s="672"/>
      <c r="Q395" s="672"/>
      <c r="R395" s="672"/>
      <c r="X395" s="671"/>
      <c r="Y395" s="671"/>
      <c r="Z395" s="671"/>
    </row>
    <row r="396" spans="16:26">
      <c r="P396" s="672"/>
      <c r="Q396" s="672"/>
      <c r="R396" s="672"/>
      <c r="X396" s="671"/>
      <c r="Y396" s="671"/>
      <c r="Z396" s="671"/>
    </row>
    <row r="397" spans="16:26">
      <c r="P397" s="672"/>
      <c r="Q397" s="672"/>
      <c r="R397" s="672"/>
      <c r="X397" s="671"/>
      <c r="Y397" s="671"/>
      <c r="Z397" s="671"/>
    </row>
    <row r="398" spans="16:26">
      <c r="P398" s="672"/>
      <c r="Q398" s="672"/>
      <c r="R398" s="672"/>
      <c r="X398" s="671"/>
      <c r="Y398" s="671"/>
      <c r="Z398" s="671"/>
    </row>
    <row r="399" spans="16:26">
      <c r="P399" s="672"/>
      <c r="Q399" s="672"/>
      <c r="R399" s="672"/>
      <c r="X399" s="671"/>
      <c r="Y399" s="671"/>
      <c r="Z399" s="671"/>
    </row>
    <row r="400" spans="16:26">
      <c r="P400" s="672"/>
      <c r="Q400" s="672"/>
      <c r="R400" s="672"/>
      <c r="X400" s="671"/>
      <c r="Y400" s="671"/>
      <c r="Z400" s="671"/>
    </row>
    <row r="401" spans="16:26">
      <c r="P401" s="672"/>
      <c r="Q401" s="672"/>
      <c r="R401" s="672"/>
      <c r="X401" s="671"/>
      <c r="Y401" s="671"/>
      <c r="Z401" s="671"/>
    </row>
    <row r="402" spans="16:26">
      <c r="P402" s="672"/>
      <c r="Q402" s="672"/>
      <c r="R402" s="672"/>
      <c r="X402" s="671"/>
      <c r="Y402" s="671"/>
      <c r="Z402" s="671"/>
    </row>
    <row r="403" spans="16:26">
      <c r="P403" s="672"/>
      <c r="Q403" s="672"/>
      <c r="R403" s="672"/>
      <c r="X403" s="671"/>
      <c r="Y403" s="671"/>
      <c r="Z403" s="671"/>
    </row>
    <row r="404" spans="16:26">
      <c r="P404" s="672"/>
      <c r="Q404" s="672"/>
      <c r="R404" s="672"/>
      <c r="X404" s="671"/>
      <c r="Y404" s="671"/>
      <c r="Z404" s="671"/>
    </row>
    <row r="405" spans="16:26">
      <c r="P405" s="672"/>
      <c r="Q405" s="672"/>
      <c r="R405" s="672"/>
      <c r="X405" s="671"/>
      <c r="Y405" s="671"/>
      <c r="Z405" s="671"/>
    </row>
    <row r="406" spans="16:26">
      <c r="P406" s="672"/>
      <c r="Q406" s="672"/>
      <c r="R406" s="672"/>
      <c r="X406" s="671"/>
      <c r="Y406" s="671"/>
      <c r="Z406" s="671"/>
    </row>
    <row r="407" spans="16:26">
      <c r="P407" s="672"/>
      <c r="Q407" s="672"/>
      <c r="R407" s="672"/>
      <c r="X407" s="671"/>
      <c r="Y407" s="671"/>
      <c r="Z407" s="671"/>
    </row>
    <row r="408" spans="16:26">
      <c r="P408" s="672"/>
      <c r="Q408" s="672"/>
      <c r="R408" s="672"/>
      <c r="X408" s="671"/>
      <c r="Y408" s="671"/>
      <c r="Z408" s="671"/>
    </row>
    <row r="409" spans="16:26">
      <c r="P409" s="672"/>
      <c r="Q409" s="672"/>
      <c r="R409" s="672"/>
      <c r="X409" s="671"/>
      <c r="Y409" s="671"/>
      <c r="Z409" s="671"/>
    </row>
    <row r="410" spans="16:26">
      <c r="P410" s="672"/>
      <c r="Q410" s="672"/>
      <c r="R410" s="672"/>
      <c r="X410" s="671"/>
      <c r="Y410" s="671"/>
      <c r="Z410" s="671"/>
    </row>
    <row r="411" spans="16:26">
      <c r="P411" s="672"/>
      <c r="Q411" s="672"/>
      <c r="R411" s="672"/>
      <c r="X411" s="671"/>
      <c r="Y411" s="671"/>
      <c r="Z411" s="671"/>
    </row>
    <row r="412" spans="16:26">
      <c r="P412" s="672"/>
      <c r="Q412" s="672"/>
      <c r="R412" s="672"/>
      <c r="X412" s="671"/>
      <c r="Y412" s="671"/>
      <c r="Z412" s="671"/>
    </row>
    <row r="413" spans="16:26">
      <c r="P413" s="672"/>
      <c r="Q413" s="672"/>
      <c r="R413" s="672"/>
      <c r="X413" s="671"/>
      <c r="Y413" s="671"/>
      <c r="Z413" s="671"/>
    </row>
    <row r="414" spans="16:26">
      <c r="P414" s="672"/>
      <c r="Q414" s="672"/>
      <c r="R414" s="672"/>
      <c r="X414" s="671"/>
      <c r="Y414" s="671"/>
      <c r="Z414" s="671"/>
    </row>
    <row r="415" spans="16:26">
      <c r="P415" s="672"/>
      <c r="Q415" s="672"/>
      <c r="R415" s="672"/>
      <c r="X415" s="671"/>
      <c r="Y415" s="671"/>
      <c r="Z415" s="671"/>
    </row>
    <row r="416" spans="16:26">
      <c r="P416" s="672"/>
      <c r="Q416" s="672"/>
      <c r="R416" s="672"/>
      <c r="X416" s="671"/>
      <c r="Y416" s="671"/>
      <c r="Z416" s="671"/>
    </row>
    <row r="417" spans="16:26">
      <c r="P417" s="672"/>
      <c r="Q417" s="672"/>
      <c r="R417" s="672"/>
      <c r="X417" s="671"/>
      <c r="Y417" s="671"/>
      <c r="Z417" s="671"/>
    </row>
    <row r="418" spans="16:26">
      <c r="P418" s="672"/>
      <c r="Q418" s="672"/>
      <c r="R418" s="672"/>
      <c r="X418" s="671"/>
      <c r="Y418" s="671"/>
      <c r="Z418" s="671"/>
    </row>
    <row r="419" spans="16:26">
      <c r="P419" s="672"/>
      <c r="Q419" s="672"/>
      <c r="R419" s="672"/>
      <c r="X419" s="671"/>
      <c r="Y419" s="671"/>
      <c r="Z419" s="671"/>
    </row>
    <row r="420" spans="16:26">
      <c r="P420" s="672"/>
      <c r="Q420" s="672"/>
      <c r="R420" s="672"/>
      <c r="X420" s="671"/>
      <c r="Y420" s="671"/>
      <c r="Z420" s="671"/>
    </row>
    <row r="421" spans="16:26">
      <c r="P421" s="672"/>
      <c r="Q421" s="672"/>
      <c r="R421" s="672"/>
      <c r="X421" s="671"/>
      <c r="Y421" s="671"/>
      <c r="Z421" s="671"/>
    </row>
    <row r="422" spans="16:26">
      <c r="P422" s="672"/>
      <c r="Q422" s="672"/>
      <c r="R422" s="672"/>
      <c r="X422" s="671"/>
      <c r="Y422" s="671"/>
      <c r="Z422" s="671"/>
    </row>
    <row r="423" spans="16:26">
      <c r="P423" s="672"/>
      <c r="Q423" s="672"/>
      <c r="R423" s="672"/>
      <c r="X423" s="671"/>
      <c r="Y423" s="671"/>
      <c r="Z423" s="671"/>
    </row>
    <row r="424" spans="16:26">
      <c r="P424" s="672"/>
      <c r="Q424" s="672"/>
      <c r="R424" s="672"/>
      <c r="X424" s="671"/>
      <c r="Y424" s="671"/>
      <c r="Z424" s="671"/>
    </row>
    <row r="425" spans="16:26">
      <c r="P425" s="672"/>
      <c r="Q425" s="672"/>
      <c r="R425" s="672"/>
      <c r="X425" s="671"/>
      <c r="Y425" s="671"/>
      <c r="Z425" s="671"/>
    </row>
    <row r="426" spans="16:26">
      <c r="P426" s="672"/>
      <c r="Q426" s="672"/>
      <c r="R426" s="672"/>
      <c r="X426" s="671"/>
      <c r="Y426" s="671"/>
      <c r="Z426" s="671"/>
    </row>
    <row r="427" spans="16:26">
      <c r="P427" s="672"/>
      <c r="Q427" s="672"/>
      <c r="R427" s="672"/>
      <c r="X427" s="671"/>
      <c r="Y427" s="671"/>
      <c r="Z427" s="671"/>
    </row>
    <row r="428" spans="16:26">
      <c r="P428" s="672"/>
      <c r="Q428" s="672"/>
      <c r="R428" s="672"/>
      <c r="X428" s="671"/>
      <c r="Y428" s="671"/>
      <c r="Z428" s="671"/>
    </row>
    <row r="429" spans="16:26">
      <c r="P429" s="672"/>
      <c r="Q429" s="672"/>
      <c r="R429" s="672"/>
      <c r="X429" s="671"/>
      <c r="Y429" s="671"/>
      <c r="Z429" s="671"/>
    </row>
    <row r="430" spans="16:26">
      <c r="P430" s="672"/>
      <c r="Q430" s="672"/>
      <c r="R430" s="672"/>
      <c r="X430" s="671"/>
      <c r="Y430" s="671"/>
      <c r="Z430" s="671"/>
    </row>
    <row r="431" spans="16:26">
      <c r="P431" s="672"/>
      <c r="Q431" s="672"/>
      <c r="R431" s="672"/>
      <c r="X431" s="671"/>
      <c r="Y431" s="671"/>
      <c r="Z431" s="671"/>
    </row>
    <row r="432" spans="16:26">
      <c r="P432" s="672"/>
      <c r="Q432" s="672"/>
      <c r="R432" s="672"/>
      <c r="X432" s="671"/>
      <c r="Y432" s="671"/>
      <c r="Z432" s="671"/>
    </row>
    <row r="433" spans="16:26">
      <c r="P433" s="672"/>
      <c r="Q433" s="672"/>
      <c r="R433" s="672"/>
      <c r="X433" s="671"/>
      <c r="Y433" s="671"/>
      <c r="Z433" s="671"/>
    </row>
    <row r="434" spans="16:26">
      <c r="P434" s="672"/>
      <c r="Q434" s="672"/>
      <c r="R434" s="672"/>
      <c r="X434" s="671"/>
      <c r="Y434" s="671"/>
      <c r="Z434" s="671"/>
    </row>
    <row r="435" spans="16:26">
      <c r="P435" s="672"/>
      <c r="Q435" s="672"/>
      <c r="R435" s="672"/>
      <c r="X435" s="671"/>
      <c r="Y435" s="671"/>
      <c r="Z435" s="671"/>
    </row>
    <row r="436" spans="16:26">
      <c r="P436" s="672"/>
      <c r="Q436" s="672"/>
      <c r="R436" s="672"/>
      <c r="X436" s="671"/>
      <c r="Y436" s="671"/>
      <c r="Z436" s="671"/>
    </row>
    <row r="437" spans="16:26">
      <c r="P437" s="672"/>
      <c r="Q437" s="672"/>
      <c r="R437" s="672"/>
      <c r="X437" s="671"/>
      <c r="Y437" s="671"/>
      <c r="Z437" s="671"/>
    </row>
    <row r="438" spans="16:26">
      <c r="P438" s="672"/>
      <c r="Q438" s="672"/>
      <c r="R438" s="672"/>
      <c r="X438" s="671"/>
      <c r="Y438" s="671"/>
      <c r="Z438" s="671"/>
    </row>
    <row r="439" spans="16:26">
      <c r="P439" s="672"/>
      <c r="Q439" s="672"/>
      <c r="R439" s="672"/>
      <c r="X439" s="671"/>
      <c r="Y439" s="671"/>
      <c r="Z439" s="671"/>
    </row>
    <row r="440" spans="16:26">
      <c r="P440" s="672"/>
      <c r="Q440" s="672"/>
      <c r="R440" s="672"/>
      <c r="X440" s="671"/>
      <c r="Y440" s="671"/>
      <c r="Z440" s="671"/>
    </row>
    <row r="441" spans="16:26">
      <c r="P441" s="672"/>
      <c r="Q441" s="672"/>
      <c r="R441" s="672"/>
      <c r="X441" s="671"/>
      <c r="Y441" s="671"/>
      <c r="Z441" s="671"/>
    </row>
    <row r="442" spans="16:26">
      <c r="P442" s="672"/>
      <c r="Q442" s="672"/>
      <c r="R442" s="672"/>
      <c r="X442" s="671"/>
      <c r="Y442" s="671"/>
      <c r="Z442" s="671"/>
    </row>
    <row r="443" spans="16:26">
      <c r="P443" s="672"/>
      <c r="Q443" s="672"/>
      <c r="R443" s="672"/>
      <c r="X443" s="671"/>
      <c r="Y443" s="671"/>
      <c r="Z443" s="671"/>
    </row>
    <row r="444" spans="16:26">
      <c r="P444" s="672"/>
      <c r="Q444" s="672"/>
      <c r="R444" s="672"/>
      <c r="X444" s="671"/>
      <c r="Y444" s="671"/>
      <c r="Z444" s="671"/>
    </row>
    <row r="445" spans="16:26">
      <c r="P445" s="672"/>
      <c r="Q445" s="672"/>
      <c r="R445" s="672"/>
      <c r="X445" s="671"/>
      <c r="Y445" s="671"/>
      <c r="Z445" s="671"/>
    </row>
    <row r="446" spans="16:26">
      <c r="P446" s="672"/>
      <c r="Q446" s="672"/>
      <c r="R446" s="672"/>
      <c r="X446" s="671"/>
      <c r="Y446" s="671"/>
      <c r="Z446" s="671"/>
    </row>
    <row r="447" spans="16:26">
      <c r="P447" s="672"/>
      <c r="Q447" s="672"/>
      <c r="R447" s="672"/>
      <c r="X447" s="671"/>
      <c r="Y447" s="671"/>
      <c r="Z447" s="671"/>
    </row>
    <row r="448" spans="16:26">
      <c r="P448" s="672"/>
      <c r="Q448" s="672"/>
      <c r="R448" s="672"/>
      <c r="X448" s="671"/>
      <c r="Y448" s="671"/>
      <c r="Z448" s="671"/>
    </row>
    <row r="449" spans="16:26">
      <c r="P449" s="672"/>
      <c r="Q449" s="672"/>
      <c r="R449" s="672"/>
      <c r="X449" s="671"/>
      <c r="Y449" s="671"/>
      <c r="Z449" s="671"/>
    </row>
    <row r="450" spans="16:26">
      <c r="P450" s="672"/>
      <c r="Q450" s="672"/>
      <c r="R450" s="672"/>
      <c r="X450" s="671"/>
      <c r="Y450" s="671"/>
      <c r="Z450" s="671"/>
    </row>
    <row r="451" spans="16:26">
      <c r="P451" s="672"/>
      <c r="Q451" s="672"/>
      <c r="R451" s="672"/>
      <c r="X451" s="671"/>
      <c r="Y451" s="671"/>
      <c r="Z451" s="671"/>
    </row>
    <row r="452" spans="16:26">
      <c r="P452" s="672"/>
      <c r="Q452" s="672"/>
      <c r="R452" s="672"/>
      <c r="X452" s="671"/>
      <c r="Y452" s="671"/>
      <c r="Z452" s="671"/>
    </row>
    <row r="453" spans="16:26">
      <c r="P453" s="672"/>
      <c r="Q453" s="672"/>
      <c r="R453" s="672"/>
      <c r="X453" s="671"/>
      <c r="Y453" s="671"/>
      <c r="Z453" s="671"/>
    </row>
    <row r="454" spans="16:26">
      <c r="P454" s="672"/>
      <c r="Q454" s="672"/>
      <c r="R454" s="672"/>
      <c r="X454" s="671"/>
      <c r="Y454" s="671"/>
      <c r="Z454" s="671"/>
    </row>
    <row r="455" spans="16:26">
      <c r="P455" s="672"/>
      <c r="Q455" s="672"/>
      <c r="R455" s="672"/>
      <c r="X455" s="671"/>
      <c r="Y455" s="671"/>
      <c r="Z455" s="671"/>
    </row>
    <row r="456" spans="16:26">
      <c r="P456" s="672"/>
      <c r="Q456" s="672"/>
      <c r="R456" s="672"/>
      <c r="X456" s="671"/>
      <c r="Y456" s="671"/>
      <c r="Z456" s="671"/>
    </row>
    <row r="457" spans="16:26">
      <c r="P457" s="672"/>
      <c r="Q457" s="672"/>
      <c r="R457" s="672"/>
      <c r="X457" s="671"/>
      <c r="Y457" s="671"/>
      <c r="Z457" s="671"/>
    </row>
    <row r="458" spans="16:26">
      <c r="P458" s="672"/>
      <c r="Q458" s="672"/>
      <c r="R458" s="672"/>
      <c r="X458" s="671"/>
      <c r="Y458" s="671"/>
      <c r="Z458" s="671"/>
    </row>
    <row r="459" spans="16:26">
      <c r="P459" s="672"/>
      <c r="Q459" s="672"/>
      <c r="R459" s="672"/>
      <c r="X459" s="671"/>
      <c r="Y459" s="671"/>
      <c r="Z459" s="671"/>
    </row>
    <row r="460" spans="16:26">
      <c r="P460" s="672"/>
      <c r="Q460" s="672"/>
      <c r="R460" s="672"/>
      <c r="X460" s="671"/>
      <c r="Y460" s="671"/>
      <c r="Z460" s="671"/>
    </row>
    <row r="461" spans="16:26">
      <c r="P461" s="672"/>
      <c r="Q461" s="672"/>
      <c r="R461" s="672"/>
      <c r="X461" s="671"/>
      <c r="Y461" s="671"/>
      <c r="Z461" s="671"/>
    </row>
    <row r="462" spans="16:26">
      <c r="P462" s="672"/>
      <c r="Q462" s="672"/>
      <c r="R462" s="672"/>
      <c r="X462" s="671"/>
      <c r="Y462" s="671"/>
      <c r="Z462" s="671"/>
    </row>
    <row r="463" spans="16:26">
      <c r="P463" s="672"/>
      <c r="Q463" s="672"/>
      <c r="R463" s="672"/>
      <c r="X463" s="671"/>
      <c r="Y463" s="671"/>
      <c r="Z463" s="671"/>
    </row>
    <row r="464" spans="16:26">
      <c r="P464" s="672"/>
      <c r="Q464" s="672"/>
      <c r="R464" s="672"/>
      <c r="X464" s="671"/>
      <c r="Y464" s="671"/>
      <c r="Z464" s="671"/>
    </row>
    <row r="465" spans="16:26">
      <c r="P465" s="672"/>
      <c r="Q465" s="672"/>
      <c r="R465" s="672"/>
      <c r="X465" s="671"/>
      <c r="Y465" s="671"/>
      <c r="Z465" s="671"/>
    </row>
    <row r="466" spans="16:26">
      <c r="P466" s="672"/>
      <c r="Q466" s="672"/>
      <c r="R466" s="672"/>
      <c r="X466" s="671"/>
      <c r="Y466" s="671"/>
      <c r="Z466" s="671"/>
    </row>
    <row r="467" spans="16:26">
      <c r="P467" s="672"/>
      <c r="Q467" s="672"/>
      <c r="R467" s="672"/>
      <c r="X467" s="671"/>
      <c r="Y467" s="671"/>
      <c r="Z467" s="671"/>
    </row>
    <row r="468" spans="16:26">
      <c r="P468" s="672"/>
      <c r="Q468" s="672"/>
      <c r="R468" s="672"/>
      <c r="X468" s="671"/>
      <c r="Y468" s="671"/>
      <c r="Z468" s="671"/>
    </row>
    <row r="469" spans="16:26">
      <c r="P469" s="672"/>
      <c r="Q469" s="672"/>
      <c r="R469" s="672"/>
      <c r="X469" s="671"/>
      <c r="Y469" s="671"/>
      <c r="Z469" s="671"/>
    </row>
    <row r="470" spans="16:26">
      <c r="P470" s="672"/>
      <c r="Q470" s="672"/>
      <c r="R470" s="672"/>
      <c r="X470" s="671"/>
      <c r="Y470" s="671"/>
      <c r="Z470" s="671"/>
    </row>
    <row r="471" spans="16:26">
      <c r="P471" s="672"/>
      <c r="Q471" s="672"/>
      <c r="R471" s="672"/>
      <c r="X471" s="671"/>
      <c r="Y471" s="671"/>
      <c r="Z471" s="671"/>
    </row>
    <row r="472" spans="16:26">
      <c r="P472" s="672"/>
      <c r="Q472" s="672"/>
      <c r="R472" s="672"/>
      <c r="X472" s="671"/>
      <c r="Y472" s="671"/>
      <c r="Z472" s="671"/>
    </row>
    <row r="473" spans="16:26">
      <c r="P473" s="672"/>
      <c r="Q473" s="672"/>
      <c r="R473" s="672"/>
      <c r="X473" s="671"/>
      <c r="Y473" s="671"/>
      <c r="Z473" s="671"/>
    </row>
    <row r="474" spans="16:26">
      <c r="P474" s="672"/>
      <c r="Q474" s="672"/>
      <c r="R474" s="672"/>
      <c r="X474" s="671"/>
      <c r="Y474" s="671"/>
      <c r="Z474" s="671"/>
    </row>
    <row r="475" spans="16:26">
      <c r="P475" s="672"/>
      <c r="Q475" s="672"/>
      <c r="R475" s="672"/>
      <c r="X475" s="671"/>
      <c r="Y475" s="671"/>
      <c r="Z475" s="671"/>
    </row>
    <row r="476" spans="16:26">
      <c r="P476" s="672"/>
      <c r="Q476" s="672"/>
      <c r="R476" s="672"/>
      <c r="X476" s="671"/>
      <c r="Y476" s="671"/>
      <c r="Z476" s="671"/>
    </row>
    <row r="477" spans="16:26">
      <c r="P477" s="672"/>
      <c r="Q477" s="672"/>
      <c r="R477" s="672"/>
      <c r="X477" s="671"/>
      <c r="Y477" s="671"/>
      <c r="Z477" s="671"/>
    </row>
    <row r="478" spans="16:26">
      <c r="P478" s="672"/>
      <c r="Q478" s="672"/>
      <c r="R478" s="672"/>
      <c r="X478" s="671"/>
      <c r="Y478" s="671"/>
      <c r="Z478" s="671"/>
    </row>
    <row r="479" spans="16:26">
      <c r="P479" s="672"/>
      <c r="Q479" s="672"/>
      <c r="R479" s="672"/>
      <c r="X479" s="671"/>
      <c r="Y479" s="671"/>
      <c r="Z479" s="671"/>
    </row>
    <row r="480" spans="16:26">
      <c r="P480" s="672"/>
      <c r="Q480" s="672"/>
      <c r="R480" s="672"/>
      <c r="X480" s="671"/>
      <c r="Y480" s="671"/>
      <c r="Z480" s="671"/>
    </row>
    <row r="481" spans="16:26">
      <c r="P481" s="672"/>
      <c r="Q481" s="672"/>
      <c r="R481" s="672"/>
      <c r="X481" s="671"/>
      <c r="Y481" s="671"/>
      <c r="Z481" s="671"/>
    </row>
    <row r="482" spans="16:26">
      <c r="P482" s="672"/>
      <c r="Q482" s="672"/>
      <c r="R482" s="672"/>
      <c r="X482" s="671"/>
      <c r="Y482" s="671"/>
      <c r="Z482" s="671"/>
    </row>
    <row r="483" spans="16:26">
      <c r="P483" s="672"/>
      <c r="Q483" s="672"/>
      <c r="R483" s="672"/>
      <c r="X483" s="671"/>
      <c r="Y483" s="671"/>
      <c r="Z483" s="671"/>
    </row>
    <row r="484" spans="16:26">
      <c r="P484" s="672"/>
      <c r="Q484" s="672"/>
      <c r="R484" s="672"/>
      <c r="X484" s="671"/>
      <c r="Y484" s="671"/>
      <c r="Z484" s="671"/>
    </row>
    <row r="485" spans="16:26">
      <c r="P485" s="672"/>
      <c r="Q485" s="672"/>
      <c r="R485" s="672"/>
      <c r="X485" s="671"/>
      <c r="Y485" s="671"/>
      <c r="Z485" s="671"/>
    </row>
    <row r="486" spans="16:26">
      <c r="P486" s="672"/>
      <c r="Q486" s="672"/>
      <c r="R486" s="672"/>
      <c r="X486" s="671"/>
      <c r="Y486" s="671"/>
      <c r="Z486" s="671"/>
    </row>
    <row r="487" spans="16:26">
      <c r="P487" s="672"/>
      <c r="Q487" s="672"/>
      <c r="R487" s="672"/>
      <c r="X487" s="671"/>
      <c r="Y487" s="671"/>
      <c r="Z487" s="671"/>
    </row>
    <row r="488" spans="16:26">
      <c r="P488" s="672"/>
      <c r="Q488" s="672"/>
      <c r="R488" s="672"/>
      <c r="X488" s="671"/>
      <c r="Y488" s="671"/>
      <c r="Z488" s="671"/>
    </row>
    <row r="489" spans="16:26">
      <c r="P489" s="672"/>
      <c r="Q489" s="672"/>
      <c r="R489" s="672"/>
      <c r="X489" s="671"/>
      <c r="Y489" s="671"/>
      <c r="Z489" s="671"/>
    </row>
    <row r="490" spans="16:26">
      <c r="P490" s="672"/>
      <c r="Q490" s="672"/>
      <c r="R490" s="672"/>
      <c r="X490" s="671"/>
      <c r="Y490" s="671"/>
      <c r="Z490" s="671"/>
    </row>
    <row r="491" spans="16:26">
      <c r="P491" s="672"/>
      <c r="Q491" s="672"/>
      <c r="R491" s="672"/>
      <c r="X491" s="671"/>
      <c r="Y491" s="671"/>
      <c r="Z491" s="671"/>
    </row>
    <row r="492" spans="16:26">
      <c r="P492" s="672"/>
      <c r="Q492" s="672"/>
      <c r="R492" s="672"/>
      <c r="X492" s="671"/>
      <c r="Y492" s="671"/>
      <c r="Z492" s="671"/>
    </row>
    <row r="493" spans="16:26">
      <c r="P493" s="672"/>
      <c r="Q493" s="672"/>
      <c r="R493" s="672"/>
      <c r="X493" s="671"/>
      <c r="Y493" s="671"/>
      <c r="Z493" s="671"/>
    </row>
    <row r="494" spans="16:26">
      <c r="P494" s="672"/>
      <c r="Q494" s="672"/>
      <c r="R494" s="672"/>
      <c r="X494" s="671"/>
      <c r="Y494" s="671"/>
      <c r="Z494" s="671"/>
    </row>
    <row r="495" spans="16:26">
      <c r="P495" s="672"/>
      <c r="Q495" s="672"/>
      <c r="R495" s="672"/>
      <c r="X495" s="671"/>
      <c r="Y495" s="671"/>
      <c r="Z495" s="671"/>
    </row>
    <row r="496" spans="16:26">
      <c r="P496" s="672"/>
      <c r="Q496" s="672"/>
      <c r="R496" s="672"/>
      <c r="X496" s="671"/>
      <c r="Y496" s="671"/>
      <c r="Z496" s="671"/>
    </row>
    <row r="497" spans="16:26">
      <c r="P497" s="672"/>
      <c r="Q497" s="672"/>
      <c r="R497" s="672"/>
      <c r="X497" s="671"/>
      <c r="Y497" s="671"/>
      <c r="Z497" s="671"/>
    </row>
    <row r="498" spans="16:26">
      <c r="P498" s="672"/>
      <c r="Q498" s="672"/>
      <c r="R498" s="672"/>
      <c r="X498" s="671"/>
      <c r="Y498" s="671"/>
      <c r="Z498" s="671"/>
    </row>
    <row r="499" spans="16:26">
      <c r="P499" s="672"/>
      <c r="Q499" s="672"/>
      <c r="R499" s="672"/>
      <c r="X499" s="671"/>
      <c r="Y499" s="671"/>
      <c r="Z499" s="671"/>
    </row>
    <row r="500" spans="16:26">
      <c r="P500" s="672"/>
      <c r="Q500" s="672"/>
      <c r="R500" s="672"/>
      <c r="X500" s="671"/>
      <c r="Y500" s="671"/>
      <c r="Z500" s="671"/>
    </row>
    <row r="501" spans="16:26">
      <c r="P501" s="672"/>
      <c r="Q501" s="672"/>
      <c r="R501" s="672"/>
      <c r="X501" s="671"/>
      <c r="Y501" s="671"/>
      <c r="Z501" s="671"/>
    </row>
    <row r="502" spans="16:26">
      <c r="P502" s="672"/>
      <c r="Q502" s="672"/>
      <c r="R502" s="672"/>
      <c r="X502" s="671"/>
      <c r="Y502" s="671"/>
      <c r="Z502" s="671"/>
    </row>
    <row r="503" spans="16:26">
      <c r="P503" s="672"/>
      <c r="Q503" s="672"/>
      <c r="R503" s="672"/>
      <c r="X503" s="671"/>
      <c r="Y503" s="671"/>
      <c r="Z503" s="671"/>
    </row>
    <row r="504" spans="16:26">
      <c r="P504" s="672"/>
      <c r="Q504" s="672"/>
      <c r="R504" s="672"/>
      <c r="X504" s="671"/>
      <c r="Y504" s="671"/>
      <c r="Z504" s="671"/>
    </row>
    <row r="505" spans="16:26">
      <c r="P505" s="672"/>
      <c r="Q505" s="672"/>
      <c r="R505" s="672"/>
      <c r="X505" s="671"/>
      <c r="Y505" s="671"/>
      <c r="Z505" s="671"/>
    </row>
    <row r="506" spans="16:26">
      <c r="P506" s="672"/>
      <c r="Q506" s="672"/>
      <c r="R506" s="672"/>
      <c r="X506" s="671"/>
      <c r="Y506" s="671"/>
      <c r="Z506" s="671"/>
    </row>
    <row r="507" spans="16:26">
      <c r="P507" s="672"/>
      <c r="Q507" s="672"/>
      <c r="R507" s="672"/>
      <c r="X507" s="671"/>
      <c r="Y507" s="671"/>
      <c r="Z507" s="671"/>
    </row>
    <row r="508" spans="16:26">
      <c r="P508" s="672"/>
      <c r="Q508" s="672"/>
      <c r="R508" s="672"/>
      <c r="X508" s="671"/>
      <c r="Y508" s="671"/>
      <c r="Z508" s="671"/>
    </row>
    <row r="509" spans="16:26">
      <c r="P509" s="672"/>
      <c r="Q509" s="672"/>
      <c r="R509" s="672"/>
      <c r="X509" s="671"/>
      <c r="Y509" s="671"/>
      <c r="Z509" s="671"/>
    </row>
    <row r="510" spans="16:26">
      <c r="P510" s="672"/>
      <c r="Q510" s="672"/>
      <c r="R510" s="672"/>
      <c r="X510" s="671"/>
      <c r="Y510" s="671"/>
      <c r="Z510" s="671"/>
    </row>
    <row r="511" spans="16:26">
      <c r="P511" s="672"/>
      <c r="Q511" s="672"/>
      <c r="R511" s="672"/>
      <c r="X511" s="671"/>
      <c r="Y511" s="671"/>
      <c r="Z511" s="671"/>
    </row>
    <row r="512" spans="16:26">
      <c r="P512" s="672"/>
      <c r="Q512" s="672"/>
      <c r="R512" s="672"/>
      <c r="X512" s="671"/>
      <c r="Y512" s="671"/>
      <c r="Z512" s="671"/>
    </row>
    <row r="513" spans="16:26">
      <c r="P513" s="672"/>
      <c r="Q513" s="672"/>
      <c r="R513" s="672"/>
      <c r="X513" s="671"/>
      <c r="Y513" s="671"/>
      <c r="Z513" s="671"/>
    </row>
    <row r="514" spans="16:26">
      <c r="P514" s="672"/>
      <c r="Q514" s="672"/>
      <c r="R514" s="672"/>
      <c r="X514" s="671"/>
      <c r="Y514" s="671"/>
      <c r="Z514" s="671"/>
    </row>
    <row r="515" spans="16:26">
      <c r="P515" s="672"/>
      <c r="Q515" s="672"/>
      <c r="R515" s="672"/>
      <c r="X515" s="671"/>
      <c r="Y515" s="671"/>
      <c r="Z515" s="671"/>
    </row>
    <row r="516" spans="16:26">
      <c r="P516" s="672"/>
      <c r="Q516" s="672"/>
      <c r="R516" s="672"/>
      <c r="X516" s="671"/>
      <c r="Y516" s="671"/>
      <c r="Z516" s="671"/>
    </row>
    <row r="517" spans="16:26">
      <c r="P517" s="672"/>
      <c r="Q517" s="672"/>
      <c r="R517" s="672"/>
      <c r="X517" s="671"/>
      <c r="Y517" s="671"/>
      <c r="Z517" s="671"/>
    </row>
    <row r="518" spans="16:26">
      <c r="P518" s="672"/>
      <c r="Q518" s="672"/>
      <c r="R518" s="672"/>
      <c r="X518" s="671"/>
      <c r="Y518" s="671"/>
      <c r="Z518" s="671"/>
    </row>
    <row r="519" spans="16:26">
      <c r="P519" s="672"/>
      <c r="Q519" s="672"/>
      <c r="R519" s="672"/>
      <c r="X519" s="671"/>
      <c r="Y519" s="671"/>
      <c r="Z519" s="671"/>
    </row>
    <row r="520" spans="16:26">
      <c r="P520" s="672"/>
      <c r="Q520" s="672"/>
      <c r="R520" s="672"/>
      <c r="X520" s="671"/>
      <c r="Y520" s="671"/>
      <c r="Z520" s="671"/>
    </row>
    <row r="521" spans="16:26">
      <c r="P521" s="672"/>
      <c r="Q521" s="672"/>
      <c r="R521" s="672"/>
      <c r="X521" s="671"/>
      <c r="Y521" s="671"/>
      <c r="Z521" s="671"/>
    </row>
    <row r="522" spans="16:26">
      <c r="P522" s="672"/>
      <c r="Q522" s="672"/>
      <c r="R522" s="672"/>
      <c r="X522" s="671"/>
      <c r="Y522" s="671"/>
      <c r="Z522" s="671"/>
    </row>
    <row r="523" spans="16:26">
      <c r="P523" s="672"/>
      <c r="Q523" s="672"/>
      <c r="R523" s="672"/>
      <c r="X523" s="671"/>
      <c r="Y523" s="671"/>
      <c r="Z523" s="671"/>
    </row>
    <row r="524" spans="16:26">
      <c r="P524" s="672"/>
      <c r="Q524" s="672"/>
      <c r="R524" s="672"/>
      <c r="X524" s="671"/>
      <c r="Y524" s="671"/>
      <c r="Z524" s="671"/>
    </row>
    <row r="525" spans="16:26">
      <c r="P525" s="672"/>
      <c r="Q525" s="672"/>
      <c r="R525" s="672"/>
      <c r="X525" s="671"/>
      <c r="Y525" s="671"/>
      <c r="Z525" s="671"/>
    </row>
    <row r="526" spans="16:26">
      <c r="P526" s="672"/>
      <c r="Q526" s="672"/>
      <c r="R526" s="672"/>
      <c r="X526" s="671"/>
      <c r="Y526" s="671"/>
      <c r="Z526" s="671"/>
    </row>
    <row r="527" spans="16:26">
      <c r="P527" s="672"/>
      <c r="Q527" s="672"/>
      <c r="R527" s="672"/>
      <c r="X527" s="671"/>
      <c r="Y527" s="671"/>
      <c r="Z527" s="671"/>
    </row>
    <row r="528" spans="16:26">
      <c r="P528" s="672"/>
      <c r="Q528" s="672"/>
      <c r="R528" s="672"/>
      <c r="X528" s="671"/>
      <c r="Y528" s="671"/>
      <c r="Z528" s="671"/>
    </row>
    <row r="529" spans="16:26">
      <c r="P529" s="672"/>
      <c r="Q529" s="672"/>
      <c r="R529" s="672"/>
      <c r="X529" s="671"/>
      <c r="Y529" s="671"/>
      <c r="Z529" s="671"/>
    </row>
    <row r="530" spans="16:26">
      <c r="P530" s="672"/>
      <c r="Q530" s="672"/>
      <c r="R530" s="672"/>
      <c r="X530" s="671"/>
      <c r="Y530" s="671"/>
      <c r="Z530" s="671"/>
    </row>
    <row r="531" spans="16:26">
      <c r="P531" s="672"/>
      <c r="Q531" s="672"/>
      <c r="R531" s="672"/>
      <c r="X531" s="671"/>
      <c r="Y531" s="671"/>
      <c r="Z531" s="671"/>
    </row>
    <row r="532" spans="16:26">
      <c r="P532" s="672"/>
      <c r="Q532" s="672"/>
      <c r="R532" s="672"/>
      <c r="X532" s="671"/>
      <c r="Y532" s="671"/>
      <c r="Z532" s="671"/>
    </row>
    <row r="533" spans="16:26">
      <c r="P533" s="672"/>
      <c r="Q533" s="672"/>
      <c r="R533" s="672"/>
      <c r="X533" s="671"/>
      <c r="Y533" s="671"/>
      <c r="Z533" s="671"/>
    </row>
    <row r="534" spans="16:26">
      <c r="P534" s="672"/>
      <c r="Q534" s="672"/>
      <c r="R534" s="672"/>
      <c r="X534" s="671"/>
      <c r="Y534" s="671"/>
      <c r="Z534" s="671"/>
    </row>
    <row r="535" spans="16:26">
      <c r="P535" s="672"/>
      <c r="Q535" s="672"/>
      <c r="R535" s="672"/>
      <c r="X535" s="671"/>
      <c r="Y535" s="671"/>
      <c r="Z535" s="671"/>
    </row>
    <row r="536" spans="16:26">
      <c r="P536" s="672"/>
      <c r="Q536" s="672"/>
      <c r="R536" s="672"/>
      <c r="X536" s="671"/>
      <c r="Y536" s="671"/>
      <c r="Z536" s="671"/>
    </row>
    <row r="537" spans="16:26">
      <c r="P537" s="672"/>
      <c r="Q537" s="672"/>
      <c r="R537" s="672"/>
      <c r="X537" s="671"/>
      <c r="Y537" s="671"/>
      <c r="Z537" s="671"/>
    </row>
    <row r="538" spans="16:26">
      <c r="P538" s="672"/>
      <c r="Q538" s="672"/>
      <c r="R538" s="672"/>
      <c r="X538" s="671"/>
      <c r="Y538" s="671"/>
      <c r="Z538" s="671"/>
    </row>
    <row r="539" spans="16:26">
      <c r="P539" s="672"/>
      <c r="Q539" s="672"/>
      <c r="R539" s="672"/>
      <c r="X539" s="671"/>
      <c r="Y539" s="671"/>
      <c r="Z539" s="671"/>
    </row>
    <row r="540" spans="16:26">
      <c r="P540" s="672"/>
      <c r="Q540" s="672"/>
      <c r="R540" s="672"/>
      <c r="X540" s="671"/>
      <c r="Y540" s="671"/>
      <c r="Z540" s="671"/>
    </row>
    <row r="541" spans="16:26">
      <c r="P541" s="672"/>
      <c r="Q541" s="672"/>
      <c r="R541" s="672"/>
      <c r="X541" s="671"/>
      <c r="Y541" s="671"/>
      <c r="Z541" s="671"/>
    </row>
    <row r="542" spans="16:26">
      <c r="P542" s="672"/>
      <c r="Q542" s="672"/>
      <c r="R542" s="672"/>
      <c r="X542" s="671"/>
      <c r="Y542" s="671"/>
      <c r="Z542" s="671"/>
    </row>
    <row r="543" spans="16:26">
      <c r="P543" s="672"/>
      <c r="Q543" s="672"/>
      <c r="R543" s="672"/>
      <c r="X543" s="671"/>
      <c r="Y543" s="671"/>
      <c r="Z543" s="671"/>
    </row>
    <row r="544" spans="16:26">
      <c r="P544" s="672"/>
      <c r="Q544" s="672"/>
      <c r="R544" s="672"/>
      <c r="X544" s="671"/>
      <c r="Y544" s="671"/>
      <c r="Z544" s="671"/>
    </row>
    <row r="545" spans="16:26">
      <c r="P545" s="672"/>
      <c r="Q545" s="672"/>
      <c r="R545" s="672"/>
      <c r="X545" s="671"/>
      <c r="Y545" s="671"/>
      <c r="Z545" s="671"/>
    </row>
    <row r="546" spans="16:26">
      <c r="P546" s="672"/>
      <c r="Q546" s="672"/>
      <c r="R546" s="672"/>
      <c r="X546" s="671"/>
      <c r="Y546" s="671"/>
      <c r="Z546" s="671"/>
    </row>
    <row r="547" spans="16:26">
      <c r="P547" s="672"/>
      <c r="Q547" s="672"/>
      <c r="R547" s="672"/>
      <c r="X547" s="671"/>
      <c r="Y547" s="671"/>
      <c r="Z547" s="671"/>
    </row>
    <row r="548" spans="16:26">
      <c r="P548" s="672"/>
      <c r="Q548" s="672"/>
      <c r="R548" s="672"/>
      <c r="X548" s="671"/>
      <c r="Y548" s="671"/>
      <c r="Z548" s="671"/>
    </row>
    <row r="549" spans="16:26">
      <c r="P549" s="672"/>
      <c r="Q549" s="672"/>
      <c r="R549" s="672"/>
      <c r="X549" s="671"/>
      <c r="Y549" s="671"/>
      <c r="Z549" s="671"/>
    </row>
    <row r="550" spans="16:26">
      <c r="P550" s="672"/>
      <c r="Q550" s="672"/>
      <c r="R550" s="672"/>
      <c r="X550" s="671"/>
      <c r="Y550" s="671"/>
      <c r="Z550" s="671"/>
    </row>
    <row r="551" spans="16:26">
      <c r="P551" s="672"/>
      <c r="Q551" s="672"/>
      <c r="R551" s="672"/>
      <c r="X551" s="671"/>
      <c r="Y551" s="671"/>
      <c r="Z551" s="671"/>
    </row>
    <row r="552" spans="16:26">
      <c r="P552" s="672"/>
      <c r="Q552" s="672"/>
      <c r="R552" s="672"/>
      <c r="X552" s="671"/>
      <c r="Y552" s="671"/>
      <c r="Z552" s="671"/>
    </row>
    <row r="553" spans="16:26">
      <c r="P553" s="672"/>
      <c r="Q553" s="672"/>
      <c r="R553" s="672"/>
      <c r="X553" s="671"/>
      <c r="Y553" s="671"/>
      <c r="Z553" s="671"/>
    </row>
    <row r="554" spans="16:26">
      <c r="P554" s="672"/>
      <c r="Q554" s="672"/>
      <c r="R554" s="672"/>
      <c r="X554" s="671"/>
      <c r="Y554" s="671"/>
      <c r="Z554" s="671"/>
    </row>
    <row r="555" spans="16:26">
      <c r="P555" s="672"/>
      <c r="Q555" s="672"/>
      <c r="R555" s="672"/>
      <c r="X555" s="671"/>
      <c r="Y555" s="671"/>
      <c r="Z555" s="671"/>
    </row>
    <row r="556" spans="16:26">
      <c r="P556" s="672"/>
      <c r="Q556" s="672"/>
      <c r="R556" s="672"/>
      <c r="X556" s="671"/>
      <c r="Y556" s="671"/>
      <c r="Z556" s="671"/>
    </row>
    <row r="557" spans="16:26">
      <c r="P557" s="672"/>
      <c r="Q557" s="672"/>
      <c r="R557" s="672"/>
      <c r="X557" s="671"/>
      <c r="Y557" s="671"/>
      <c r="Z557" s="671"/>
    </row>
    <row r="558" spans="16:26">
      <c r="P558" s="672"/>
      <c r="Q558" s="672"/>
      <c r="R558" s="672"/>
      <c r="X558" s="671"/>
      <c r="Y558" s="671"/>
      <c r="Z558" s="671"/>
    </row>
    <row r="559" spans="16:26">
      <c r="P559" s="672"/>
      <c r="Q559" s="672"/>
      <c r="R559" s="672"/>
      <c r="X559" s="671"/>
      <c r="Y559" s="671"/>
      <c r="Z559" s="671"/>
    </row>
    <row r="560" spans="16:26">
      <c r="P560" s="672"/>
      <c r="Q560" s="672"/>
      <c r="R560" s="672"/>
      <c r="X560" s="671"/>
      <c r="Y560" s="671"/>
      <c r="Z560" s="671"/>
    </row>
    <row r="561" spans="16:26">
      <c r="P561" s="672"/>
      <c r="Q561" s="672"/>
      <c r="R561" s="672"/>
      <c r="X561" s="671"/>
      <c r="Y561" s="671"/>
      <c r="Z561" s="671"/>
    </row>
    <row r="562" spans="16:26">
      <c r="P562" s="672"/>
      <c r="Q562" s="672"/>
      <c r="R562" s="672"/>
      <c r="X562" s="671"/>
      <c r="Y562" s="671"/>
      <c r="Z562" s="671"/>
    </row>
    <row r="563" spans="16:26">
      <c r="P563" s="672"/>
      <c r="Q563" s="672"/>
      <c r="R563" s="672"/>
      <c r="X563" s="671"/>
      <c r="Y563" s="671"/>
      <c r="Z563" s="671"/>
    </row>
    <row r="564" spans="16:26">
      <c r="P564" s="672"/>
      <c r="Q564" s="672"/>
      <c r="R564" s="672"/>
      <c r="X564" s="671"/>
      <c r="Y564" s="671"/>
      <c r="Z564" s="671"/>
    </row>
    <row r="565" spans="16:26">
      <c r="P565" s="672"/>
      <c r="Q565" s="672"/>
      <c r="R565" s="672"/>
      <c r="X565" s="671"/>
      <c r="Y565" s="671"/>
      <c r="Z565" s="671"/>
    </row>
    <row r="566" spans="16:26">
      <c r="P566" s="672"/>
      <c r="Q566" s="672"/>
      <c r="R566" s="672"/>
      <c r="X566" s="671"/>
      <c r="Y566" s="671"/>
      <c r="Z566" s="671"/>
    </row>
    <row r="567" spans="16:26">
      <c r="P567" s="672"/>
      <c r="Q567" s="672"/>
      <c r="R567" s="672"/>
      <c r="X567" s="671"/>
      <c r="Y567" s="671"/>
      <c r="Z567" s="671"/>
    </row>
    <row r="568" spans="16:26">
      <c r="P568" s="672"/>
      <c r="Q568" s="672"/>
      <c r="R568" s="672"/>
      <c r="X568" s="671"/>
      <c r="Y568" s="671"/>
      <c r="Z568" s="671"/>
    </row>
    <row r="569" spans="16:26">
      <c r="P569" s="672"/>
      <c r="Q569" s="672"/>
      <c r="R569" s="672"/>
      <c r="X569" s="671"/>
      <c r="Y569" s="671"/>
      <c r="Z569" s="671"/>
    </row>
    <row r="570" spans="16:26">
      <c r="P570" s="672"/>
      <c r="Q570" s="672"/>
      <c r="R570" s="672"/>
      <c r="X570" s="671"/>
      <c r="Y570" s="671"/>
      <c r="Z570" s="671"/>
    </row>
    <row r="571" spans="16:26">
      <c r="P571" s="672"/>
      <c r="Q571" s="672"/>
      <c r="R571" s="672"/>
      <c r="X571" s="671"/>
      <c r="Y571" s="671"/>
      <c r="Z571" s="671"/>
    </row>
    <row r="572" spans="16:26">
      <c r="P572" s="672"/>
      <c r="Q572" s="672"/>
      <c r="R572" s="672"/>
      <c r="X572" s="671"/>
      <c r="Y572" s="671"/>
      <c r="Z572" s="671"/>
    </row>
    <row r="573" spans="16:26">
      <c r="P573" s="672"/>
      <c r="Q573" s="672"/>
      <c r="R573" s="672"/>
      <c r="X573" s="671"/>
      <c r="Y573" s="671"/>
      <c r="Z573" s="671"/>
    </row>
    <row r="574" spans="16:26">
      <c r="P574" s="672"/>
      <c r="Q574" s="672"/>
      <c r="R574" s="672"/>
      <c r="X574" s="671"/>
      <c r="Y574" s="671"/>
      <c r="Z574" s="671"/>
    </row>
    <row r="575" spans="16:26">
      <c r="P575" s="672"/>
      <c r="Q575" s="672"/>
      <c r="R575" s="672"/>
      <c r="X575" s="671"/>
      <c r="Y575" s="671"/>
      <c r="Z575" s="671"/>
    </row>
    <row r="576" spans="16:26">
      <c r="P576" s="672"/>
      <c r="Q576" s="672"/>
      <c r="R576" s="672"/>
      <c r="X576" s="671"/>
      <c r="Y576" s="671"/>
      <c r="Z576" s="671"/>
    </row>
    <row r="577" spans="16:26">
      <c r="P577" s="672"/>
      <c r="Q577" s="672"/>
      <c r="R577" s="672"/>
      <c r="X577" s="671"/>
      <c r="Y577" s="671"/>
      <c r="Z577" s="671"/>
    </row>
    <row r="578" spans="16:26">
      <c r="P578" s="672"/>
      <c r="Q578" s="672"/>
      <c r="R578" s="672"/>
    </row>
    <row r="579" spans="16:26">
      <c r="P579" s="672"/>
      <c r="Q579" s="672"/>
      <c r="R579" s="672"/>
    </row>
    <row r="580" spans="16:26">
      <c r="P580" s="672"/>
      <c r="Q580" s="672"/>
      <c r="R580" s="672"/>
    </row>
  </sheetData>
  <sheetProtection algorithmName="SHA-512" hashValue="Op3YytOvjVGxfxnzhaS72lij3NRDh9dd6OBfoFaVEUqBp8oBMqB2RLL6KAettK9MYGFarB4keJnWnh8rXS7uGg==" saltValue="vh2I4nDb3MtTsDVzN8rSJA==" spinCount="100000" sheet="1" objects="1" scenarios="1"/>
  <mergeCells count="16">
    <mergeCell ref="P2:Z2"/>
    <mergeCell ref="A10:C10"/>
    <mergeCell ref="AF10:AF13"/>
    <mergeCell ref="A1:K1"/>
    <mergeCell ref="K3:K4"/>
    <mergeCell ref="L3:L4"/>
    <mergeCell ref="M3:M4"/>
    <mergeCell ref="L1:Z1"/>
    <mergeCell ref="AB10:AB13"/>
    <mergeCell ref="A13:C13"/>
    <mergeCell ref="X12:Z12"/>
    <mergeCell ref="R9:Z9"/>
    <mergeCell ref="P11:R11"/>
    <mergeCell ref="K11:M11"/>
    <mergeCell ref="K12:M12"/>
    <mergeCell ref="P12:R12"/>
  </mergeCells>
  <phoneticPr fontId="29" type="noConversion"/>
  <conditionalFormatting sqref="K9">
    <cfRule type="cellIs" dxfId="2" priority="1" stopIfTrue="1" operator="notEqual">
      <formula>1</formula>
    </cfRule>
  </conditionalFormatting>
  <conditionalFormatting sqref="K10">
    <cfRule type="cellIs" dxfId="1" priority="2" stopIfTrue="1" operator="equal">
      <formula>$AC$8</formula>
    </cfRule>
  </conditionalFormatting>
  <printOptions horizontalCentered="1" verticalCentered="1" gridLinesSet="0"/>
  <pageMargins left="0.27559055118110237" right="0.27559055118110237" top="0.43307086614173229" bottom="0.51181102362204722" header="0.15748031496062992" footer="0.11811023622047245"/>
  <pageSetup paperSize="9" scale="52" fitToHeight="0" orientation="portrait" horizontalDpi="4294967292" verticalDpi="300" r:id="rId1"/>
  <headerFooter alignWithMargins="0">
    <oddHeader>&amp;L&amp;"MS Sans Serif,Grassetto"Marcegaglia Divisione Inox&amp;C&amp;"MS Sans Serif,Grassetto"CORROSION&amp;R11  March 2013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9CCFF"/>
  </sheetPr>
  <dimension ref="A1:AX561"/>
  <sheetViews>
    <sheetView showGridLines="0" workbookViewId="0">
      <pane xSplit="21" ySplit="15" topLeftCell="AB302" activePane="bottomRight" state="frozen"/>
      <selection pane="topRight" activeCell="V1" sqref="V1"/>
      <selection pane="bottomLeft" activeCell="A16" sqref="A16"/>
      <selection pane="bottomRight" activeCell="O309" sqref="O309"/>
    </sheetView>
  </sheetViews>
  <sheetFormatPr defaultColWidth="14.42578125" defaultRowHeight="15" customHeight="1"/>
  <cols>
    <col min="1" max="1" width="8.140625" style="702" customWidth="1"/>
    <col min="2" max="2" width="7.85546875" style="702" customWidth="1"/>
    <col min="3" max="3" width="9.5703125" style="702" customWidth="1"/>
    <col min="4" max="4" width="7.42578125" style="702" hidden="1" customWidth="1"/>
    <col min="5" max="11" width="8.5703125" style="702" hidden="1" customWidth="1"/>
    <col min="12" max="12" width="11" style="702" hidden="1" customWidth="1"/>
    <col min="13" max="13" width="13.7109375" style="702" hidden="1" customWidth="1"/>
    <col min="14" max="14" width="1.7109375" style="702" customWidth="1"/>
    <col min="15" max="15" width="11.28515625" style="702" customWidth="1"/>
    <col min="16" max="18" width="11.140625" style="702" customWidth="1"/>
    <col min="19" max="19" width="5.28515625" style="702" customWidth="1"/>
    <col min="20" max="20" width="7.85546875" style="702" customWidth="1"/>
    <col min="21" max="21" width="8.140625" style="702" customWidth="1"/>
    <col min="22" max="22" width="9" style="702" customWidth="1"/>
    <col min="23" max="26" width="9.85546875" style="702" customWidth="1"/>
    <col min="27" max="27" width="7.28515625" style="702" customWidth="1"/>
    <col min="28" max="28" width="8.85546875" style="702" customWidth="1"/>
    <col min="29" max="31" width="10.42578125" style="702" hidden="1" customWidth="1"/>
    <col min="32" max="35" width="9.85546875" style="702" customWidth="1"/>
    <col min="36" max="36" width="5.28515625" style="702" customWidth="1"/>
    <col min="37" max="37" width="9" style="702" customWidth="1"/>
    <col min="38" max="50" width="8.85546875" style="702" customWidth="1"/>
    <col min="51" max="16384" width="14.42578125" style="702"/>
  </cols>
  <sheetData>
    <row r="1" spans="1:50" ht="23.25" customHeight="1">
      <c r="A1" s="693" t="s">
        <v>15124</v>
      </c>
      <c r="B1" s="694"/>
      <c r="C1" s="694"/>
      <c r="D1" s="695"/>
      <c r="E1" s="694"/>
      <c r="F1" s="694"/>
      <c r="G1" s="694"/>
      <c r="H1" s="694"/>
      <c r="I1" s="696"/>
      <c r="J1" s="697"/>
      <c r="K1" s="697"/>
      <c r="L1" s="697"/>
      <c r="M1" s="697"/>
      <c r="N1" s="694"/>
      <c r="O1" s="694"/>
      <c r="P1" s="694"/>
      <c r="Q1" s="694"/>
      <c r="R1" s="694"/>
      <c r="S1" s="694"/>
      <c r="T1" s="694"/>
      <c r="U1" s="694"/>
      <c r="V1" s="698"/>
      <c r="W1" s="699"/>
      <c r="X1" s="699"/>
      <c r="Y1" s="699"/>
      <c r="Z1" s="694"/>
      <c r="AA1" s="694"/>
      <c r="AB1" s="700"/>
      <c r="AC1" s="700"/>
      <c r="AD1" s="700"/>
      <c r="AE1" s="700"/>
      <c r="AF1" s="701"/>
      <c r="AG1" s="701"/>
      <c r="AH1" s="701"/>
      <c r="AI1" s="694"/>
      <c r="AJ1" s="694"/>
      <c r="AK1" s="694"/>
      <c r="AL1" s="694"/>
      <c r="AM1" s="694"/>
      <c r="AN1" s="694"/>
      <c r="AO1" s="694"/>
      <c r="AP1" s="694"/>
      <c r="AQ1" s="694"/>
      <c r="AR1" s="694"/>
      <c r="AS1" s="694"/>
      <c r="AT1" s="694"/>
      <c r="AU1" s="694"/>
      <c r="AV1" s="694"/>
      <c r="AW1" s="694"/>
      <c r="AX1" s="694"/>
    </row>
    <row r="2" spans="1:50" ht="16.5" customHeight="1" thickBot="1">
      <c r="A2" s="694"/>
      <c r="B2" s="694"/>
      <c r="C2" s="694"/>
      <c r="D2" s="695"/>
      <c r="E2" s="694"/>
      <c r="F2" s="694"/>
      <c r="G2" s="694"/>
      <c r="H2" s="694"/>
      <c r="I2" s="696"/>
      <c r="J2" s="697"/>
      <c r="K2" s="697"/>
      <c r="L2" s="697"/>
      <c r="M2" s="697"/>
      <c r="N2" s="694"/>
      <c r="O2" s="694"/>
      <c r="P2" s="694"/>
      <c r="Q2" s="694"/>
      <c r="R2" s="694"/>
      <c r="S2" s="694"/>
      <c r="T2" s="694"/>
      <c r="U2" s="694"/>
      <c r="V2" s="703"/>
      <c r="W2" s="699"/>
      <c r="X2" s="699"/>
      <c r="Y2" s="699"/>
      <c r="Z2" s="694"/>
      <c r="AA2" s="694"/>
      <c r="AB2" s="700"/>
      <c r="AC2" s="700"/>
      <c r="AD2" s="700"/>
      <c r="AE2" s="700"/>
      <c r="AF2" s="701"/>
      <c r="AG2" s="701"/>
      <c r="AH2" s="701"/>
      <c r="AI2" s="694"/>
      <c r="AJ2" s="694"/>
      <c r="AK2" s="694"/>
      <c r="AL2" s="694"/>
      <c r="AM2" s="694"/>
      <c r="AN2" s="694"/>
      <c r="AO2" s="694"/>
      <c r="AP2" s="694"/>
      <c r="AQ2" s="694"/>
      <c r="AR2" s="694"/>
      <c r="AS2" s="694"/>
      <c r="AT2" s="694"/>
      <c r="AU2" s="694"/>
      <c r="AV2" s="694"/>
      <c r="AW2" s="694"/>
      <c r="AX2" s="694"/>
    </row>
    <row r="3" spans="1:50" ht="23.25" customHeight="1" thickBot="1">
      <c r="A3" s="704"/>
      <c r="B3" s="705" t="s">
        <v>14703</v>
      </c>
      <c r="C3" s="706"/>
      <c r="D3" s="707"/>
      <c r="E3" s="708"/>
      <c r="F3" s="708"/>
      <c r="G3" s="708"/>
      <c r="H3" s="708"/>
      <c r="I3" s="709"/>
      <c r="J3" s="710"/>
      <c r="K3" s="710"/>
      <c r="L3" s="710"/>
      <c r="M3" s="710"/>
      <c r="N3" s="711"/>
      <c r="O3" s="712">
        <v>0</v>
      </c>
      <c r="P3" s="713"/>
      <c r="Q3" s="714"/>
      <c r="R3" s="713"/>
      <c r="S3" s="713"/>
      <c r="T3" s="713"/>
      <c r="U3" s="713"/>
      <c r="V3" s="715"/>
      <c r="W3" s="716"/>
      <c r="X3" s="716"/>
      <c r="Y3" s="716"/>
      <c r="Z3" s="716"/>
      <c r="AA3" s="716"/>
      <c r="AB3" s="716"/>
      <c r="AC3" s="716"/>
      <c r="AD3" s="716"/>
      <c r="AE3" s="716"/>
      <c r="AF3" s="716"/>
      <c r="AG3" s="716"/>
      <c r="AH3" s="716"/>
      <c r="AI3" s="694"/>
      <c r="AJ3" s="694"/>
      <c r="AK3" s="694"/>
      <c r="AL3" s="694"/>
      <c r="AM3" s="694"/>
      <c r="AN3" s="694"/>
      <c r="AO3" s="694"/>
      <c r="AP3" s="694"/>
      <c r="AQ3" s="694"/>
      <c r="AR3" s="694"/>
      <c r="AS3" s="694"/>
      <c r="AT3" s="694"/>
      <c r="AU3" s="694"/>
      <c r="AV3" s="694"/>
      <c r="AW3" s="694"/>
      <c r="AX3" s="694"/>
    </row>
    <row r="4" spans="1:50" ht="17.25" customHeight="1" thickBot="1">
      <c r="A4" s="717"/>
      <c r="B4" s="718"/>
      <c r="C4" s="719"/>
      <c r="D4" s="720"/>
      <c r="E4" s="721"/>
      <c r="F4" s="721"/>
      <c r="G4" s="721"/>
      <c r="H4" s="721"/>
      <c r="I4" s="719"/>
      <c r="J4" s="722"/>
      <c r="K4" s="722"/>
      <c r="L4" s="722"/>
      <c r="M4" s="722"/>
      <c r="N4" s="721"/>
      <c r="O4" s="723"/>
      <c r="P4" s="724"/>
      <c r="Q4" s="724"/>
      <c r="R4" s="725"/>
      <c r="S4" s="694"/>
      <c r="T4" s="694"/>
      <c r="U4" s="694"/>
      <c r="V4" s="726"/>
      <c r="W4" s="694"/>
      <c r="X4" s="699"/>
      <c r="Y4" s="699"/>
      <c r="Z4" s="699"/>
      <c r="AA4" s="694"/>
      <c r="AB4" s="727">
        <v>999</v>
      </c>
      <c r="AC4" s="694"/>
      <c r="AD4" s="694"/>
      <c r="AE4" s="694"/>
      <c r="AF4" s="694"/>
      <c r="AG4" s="701"/>
      <c r="AH4" s="701"/>
      <c r="AI4" s="694"/>
      <c r="AJ4" s="694"/>
      <c r="AK4" s="694"/>
      <c r="AL4" s="694"/>
      <c r="AM4" s="694"/>
      <c r="AN4" s="694"/>
      <c r="AO4" s="694"/>
      <c r="AP4" s="694"/>
      <c r="AQ4" s="694"/>
      <c r="AR4" s="694"/>
      <c r="AS4" s="694"/>
      <c r="AT4" s="694"/>
      <c r="AU4" s="694"/>
      <c r="AV4" s="694"/>
      <c r="AW4" s="694"/>
      <c r="AX4" s="694"/>
    </row>
    <row r="5" spans="1:50" ht="19.5" customHeight="1" thickBot="1">
      <c r="A5" s="717"/>
      <c r="B5" s="719"/>
      <c r="C5" s="719"/>
      <c r="D5" s="720"/>
      <c r="E5" s="721"/>
      <c r="F5" s="721"/>
      <c r="G5" s="721"/>
      <c r="H5" s="721"/>
      <c r="I5" s="719"/>
      <c r="J5" s="722"/>
      <c r="K5" s="722"/>
      <c r="L5" s="722"/>
      <c r="M5" s="722"/>
      <c r="N5" s="721"/>
      <c r="O5" s="728" t="s">
        <v>14725</v>
      </c>
      <c r="P5" s="728" t="s">
        <v>15125</v>
      </c>
      <c r="Q5" s="729" t="s">
        <v>631</v>
      </c>
      <c r="R5" s="728" t="s">
        <v>15126</v>
      </c>
      <c r="S5" s="730"/>
      <c r="T5" s="730"/>
      <c r="U5" s="730"/>
      <c r="V5" s="731" t="s">
        <v>15127</v>
      </c>
      <c r="W5" s="694"/>
      <c r="X5" s="699"/>
      <c r="Y5" s="699"/>
      <c r="Z5" s="699"/>
      <c r="AA5" s="694"/>
      <c r="AB5" s="727">
        <v>777</v>
      </c>
      <c r="AC5" s="694"/>
      <c r="AD5" s="694"/>
      <c r="AE5" s="694"/>
      <c r="AF5" s="694"/>
      <c r="AG5" s="701"/>
      <c r="AH5" s="701"/>
      <c r="AI5" s="694"/>
      <c r="AJ5" s="694"/>
      <c r="AK5" s="694"/>
      <c r="AL5" s="694"/>
      <c r="AM5" s="694"/>
      <c r="AN5" s="694"/>
      <c r="AO5" s="694"/>
      <c r="AP5" s="694"/>
      <c r="AQ5" s="694"/>
      <c r="AR5" s="694"/>
      <c r="AS5" s="694"/>
      <c r="AT5" s="694"/>
      <c r="AU5" s="694"/>
      <c r="AV5" s="694"/>
      <c r="AW5" s="694"/>
      <c r="AX5" s="694"/>
    </row>
    <row r="6" spans="1:50" ht="21.75" customHeight="1" thickBot="1">
      <c r="A6" s="732"/>
      <c r="B6" s="733" t="s">
        <v>14705</v>
      </c>
      <c r="C6" s="734"/>
      <c r="D6" s="735"/>
      <c r="E6" s="736"/>
      <c r="F6" s="736"/>
      <c r="G6" s="736"/>
      <c r="H6" s="736"/>
      <c r="I6" s="737"/>
      <c r="J6" s="738"/>
      <c r="K6" s="738"/>
      <c r="L6" s="738"/>
      <c r="M6" s="738"/>
      <c r="N6" s="739"/>
      <c r="O6" s="740">
        <v>2.5</v>
      </c>
      <c r="P6" s="712"/>
      <c r="Q6" s="741">
        <v>3.4</v>
      </c>
      <c r="R6" s="712"/>
      <c r="S6" s="742"/>
      <c r="T6" s="742"/>
      <c r="U6" s="742"/>
      <c r="V6" s="731"/>
      <c r="W6" s="699"/>
      <c r="X6" s="699"/>
      <c r="Y6" s="699"/>
      <c r="Z6" s="694"/>
      <c r="AA6" s="694"/>
      <c r="AB6" s="727">
        <v>800</v>
      </c>
      <c r="AC6" s="700"/>
      <c r="AD6" s="700"/>
      <c r="AE6" s="700"/>
      <c r="AF6" s="701"/>
      <c r="AG6" s="701"/>
      <c r="AH6" s="701"/>
      <c r="AI6" s="694"/>
      <c r="AJ6" s="694"/>
      <c r="AK6" s="694"/>
      <c r="AL6" s="694"/>
      <c r="AM6" s="694"/>
      <c r="AN6" s="694"/>
      <c r="AO6" s="694"/>
      <c r="AP6" s="694"/>
      <c r="AQ6" s="694"/>
      <c r="AR6" s="694"/>
      <c r="AS6" s="694"/>
      <c r="AT6" s="694"/>
      <c r="AU6" s="694"/>
      <c r="AV6" s="694"/>
      <c r="AW6" s="694"/>
      <c r="AX6" s="694"/>
    </row>
    <row r="7" spans="1:50" ht="17.25" customHeight="1" thickBot="1">
      <c r="A7" s="743"/>
      <c r="B7" s="743"/>
      <c r="C7" s="743"/>
      <c r="D7" s="744"/>
      <c r="E7" s="745"/>
      <c r="F7" s="745"/>
      <c r="G7" s="745"/>
      <c r="H7" s="745"/>
      <c r="I7" s="746"/>
      <c r="J7" s="747"/>
      <c r="K7" s="747"/>
      <c r="L7" s="747"/>
      <c r="M7" s="747"/>
      <c r="N7" s="745"/>
      <c r="O7" s="748">
        <v>0</v>
      </c>
      <c r="P7" s="749"/>
      <c r="Q7" s="694"/>
      <c r="R7" s="694"/>
      <c r="S7" s="694"/>
      <c r="T7" s="694"/>
      <c r="U7" s="694"/>
      <c r="V7" s="750"/>
      <c r="W7" s="699"/>
      <c r="X7" s="699"/>
      <c r="Y7" s="699"/>
      <c r="Z7" s="694"/>
      <c r="AA7" s="694"/>
      <c r="AB7" s="751"/>
      <c r="AC7" s="700"/>
      <c r="AD7" s="700"/>
      <c r="AE7" s="700"/>
      <c r="AF7" s="701"/>
      <c r="AG7" s="701"/>
      <c r="AH7" s="701"/>
      <c r="AI7" s="694"/>
      <c r="AJ7" s="694"/>
      <c r="AK7" s="694"/>
      <c r="AL7" s="694"/>
      <c r="AM7" s="694"/>
      <c r="AN7" s="694"/>
      <c r="AO7" s="694"/>
      <c r="AP7" s="694"/>
      <c r="AQ7" s="694"/>
      <c r="AR7" s="694"/>
      <c r="AS7" s="694"/>
      <c r="AT7" s="694"/>
      <c r="AU7" s="694"/>
      <c r="AV7" s="694"/>
      <c r="AW7" s="694"/>
      <c r="AX7" s="694"/>
    </row>
    <row r="8" spans="1:50" ht="17.25" customHeight="1">
      <c r="A8" s="752"/>
      <c r="B8" s="752"/>
      <c r="C8" s="752"/>
      <c r="D8" s="753"/>
      <c r="E8" s="749"/>
      <c r="F8" s="749"/>
      <c r="G8" s="749"/>
      <c r="H8" s="749"/>
      <c r="I8" s="754"/>
      <c r="J8" s="755"/>
      <c r="K8" s="755"/>
      <c r="L8" s="755"/>
      <c r="M8" s="755"/>
      <c r="N8" s="749"/>
      <c r="O8" s="748">
        <v>0</v>
      </c>
      <c r="P8" s="756" t="s">
        <v>15128</v>
      </c>
      <c r="Q8" s="756">
        <v>1</v>
      </c>
      <c r="R8" s="694"/>
      <c r="S8" s="694"/>
      <c r="T8" s="694"/>
      <c r="U8" s="694"/>
      <c r="V8" s="750"/>
      <c r="W8" s="699"/>
      <c r="X8" s="699"/>
      <c r="Y8" s="699"/>
      <c r="Z8" s="694"/>
      <c r="AA8" s="694"/>
      <c r="AB8" s="757" t="s">
        <v>15129</v>
      </c>
      <c r="AC8" s="758"/>
      <c r="AD8" s="758"/>
      <c r="AE8" s="758"/>
      <c r="AF8" s="1715" t="str">
        <f>IF(AB9=999,"STANDARD",IF(AB9=777," NAUTICO","  800"))</f>
        <v>STANDARD</v>
      </c>
      <c r="AG8" s="1712"/>
      <c r="AH8" s="759"/>
      <c r="AI8" s="759"/>
      <c r="AJ8" s="694"/>
      <c r="AK8" s="694"/>
      <c r="AL8" s="694"/>
      <c r="AM8" s="694"/>
      <c r="AN8" s="694"/>
      <c r="AO8" s="694"/>
      <c r="AP8" s="694"/>
      <c r="AQ8" s="694"/>
      <c r="AR8" s="694"/>
      <c r="AS8" s="694"/>
      <c r="AT8" s="694"/>
      <c r="AU8" s="694"/>
      <c r="AV8" s="694"/>
      <c r="AW8" s="694"/>
      <c r="AX8" s="694"/>
    </row>
    <row r="9" spans="1:50" ht="17.25" customHeight="1" thickBot="1">
      <c r="A9" s="752"/>
      <c r="B9" s="752"/>
      <c r="C9" s="752"/>
      <c r="D9" s="753"/>
      <c r="E9" s="749"/>
      <c r="F9" s="749"/>
      <c r="G9" s="749"/>
      <c r="H9" s="749"/>
      <c r="I9" s="754"/>
      <c r="J9" s="755"/>
      <c r="K9" s="755"/>
      <c r="L9" s="755"/>
      <c r="M9" s="755"/>
      <c r="N9" s="749"/>
      <c r="O9" s="748">
        <v>0</v>
      </c>
      <c r="P9" s="749"/>
      <c r="Q9" s="694"/>
      <c r="R9" s="694"/>
      <c r="S9" s="694"/>
      <c r="T9" s="694"/>
      <c r="U9" s="694"/>
      <c r="V9" s="750"/>
      <c r="W9" s="699"/>
      <c r="X9" s="699"/>
      <c r="Y9" s="699"/>
      <c r="Z9" s="694"/>
      <c r="AA9" s="694"/>
      <c r="AB9" s="760">
        <v>999</v>
      </c>
      <c r="AC9" s="761"/>
      <c r="AD9" s="761"/>
      <c r="AE9" s="761"/>
      <c r="AF9" s="1716"/>
      <c r="AG9" s="1717"/>
      <c r="AH9" s="759"/>
      <c r="AI9" s="759"/>
      <c r="AJ9" s="694"/>
      <c r="AK9" s="694"/>
      <c r="AL9" s="694"/>
      <c r="AM9" s="694"/>
      <c r="AN9" s="694"/>
      <c r="AO9" s="694"/>
      <c r="AP9" s="694"/>
      <c r="AQ9" s="694"/>
      <c r="AR9" s="694"/>
      <c r="AS9" s="694"/>
      <c r="AT9" s="694"/>
      <c r="AU9" s="694"/>
      <c r="AV9" s="694"/>
      <c r="AW9" s="694"/>
      <c r="AX9" s="694"/>
    </row>
    <row r="10" spans="1:50" ht="17.25" customHeight="1">
      <c r="A10" s="752"/>
      <c r="B10" s="752"/>
      <c r="C10" s="752"/>
      <c r="D10" s="753"/>
      <c r="E10" s="749"/>
      <c r="F10" s="749"/>
      <c r="G10" s="749"/>
      <c r="H10" s="749"/>
      <c r="I10" s="754"/>
      <c r="J10" s="755"/>
      <c r="K10" s="755"/>
      <c r="L10" s="755"/>
      <c r="M10" s="755"/>
      <c r="N10" s="749"/>
      <c r="O10" s="762">
        <v>1</v>
      </c>
      <c r="P10" s="749"/>
      <c r="Q10" s="694"/>
      <c r="R10" s="694"/>
      <c r="S10" s="694"/>
      <c r="T10" s="694"/>
      <c r="U10" s="694"/>
      <c r="V10" s="750"/>
      <c r="W10" s="699"/>
      <c r="X10" s="699"/>
      <c r="Y10" s="763"/>
      <c r="Z10" s="763"/>
      <c r="AA10" s="763"/>
      <c r="AB10" s="764"/>
      <c r="AC10" s="764"/>
      <c r="AD10" s="764"/>
      <c r="AE10" s="764"/>
      <c r="AF10" s="765"/>
      <c r="AG10" s="765"/>
      <c r="AH10" s="759"/>
      <c r="AI10" s="759"/>
      <c r="AJ10" s="694"/>
      <c r="AK10" s="694"/>
      <c r="AL10" s="694"/>
      <c r="AM10" s="694"/>
      <c r="AN10" s="694"/>
      <c r="AO10" s="694"/>
      <c r="AP10" s="694"/>
      <c r="AQ10" s="694"/>
      <c r="AR10" s="694"/>
      <c r="AS10" s="694"/>
      <c r="AT10" s="694"/>
      <c r="AU10" s="694"/>
      <c r="AV10" s="694"/>
      <c r="AW10" s="694"/>
      <c r="AX10" s="694"/>
    </row>
    <row r="11" spans="1:50" ht="24" customHeight="1" thickBot="1">
      <c r="A11" s="766"/>
      <c r="B11" s="766"/>
      <c r="C11" s="766"/>
      <c r="D11" s="767"/>
      <c r="E11" s="766"/>
      <c r="F11" s="768"/>
      <c r="G11" s="768"/>
      <c r="H11" s="768"/>
      <c r="I11" s="769"/>
      <c r="J11" s="770"/>
      <c r="K11" s="770"/>
      <c r="L11" s="770"/>
      <c r="M11" s="770"/>
      <c r="N11" s="768"/>
      <c r="O11" s="771" t="s">
        <v>14712</v>
      </c>
      <c r="P11" s="768"/>
      <c r="Q11" s="768"/>
      <c r="R11" s="694"/>
      <c r="S11" s="694"/>
      <c r="T11" s="694"/>
      <c r="U11" s="694"/>
      <c r="V11" s="772" t="s">
        <v>650</v>
      </c>
      <c r="W11" s="773"/>
      <c r="X11" s="773"/>
      <c r="Y11" s="773"/>
      <c r="Z11" s="750"/>
      <c r="AA11" s="694"/>
      <c r="AB11" s="772" t="s">
        <v>650</v>
      </c>
      <c r="AC11" s="774"/>
      <c r="AD11" s="774"/>
      <c r="AE11" s="774"/>
      <c r="AF11" s="775"/>
      <c r="AG11" s="775"/>
      <c r="AH11" s="775"/>
      <c r="AI11" s="775"/>
      <c r="AJ11" s="694"/>
      <c r="AK11" s="694"/>
      <c r="AL11" s="694"/>
      <c r="AM11" s="694"/>
      <c r="AN11" s="694"/>
      <c r="AO11" s="694"/>
      <c r="AP11" s="694"/>
      <c r="AQ11" s="694"/>
      <c r="AR11" s="694"/>
      <c r="AS11" s="694"/>
      <c r="AT11" s="694"/>
      <c r="AU11" s="694"/>
      <c r="AV11" s="694"/>
      <c r="AW11" s="694"/>
      <c r="AX11" s="694"/>
    </row>
    <row r="12" spans="1:50" ht="20.25" customHeight="1" thickBot="1">
      <c r="A12" s="776"/>
      <c r="B12" s="694"/>
      <c r="C12" s="694"/>
      <c r="D12" s="753"/>
      <c r="E12" s="749"/>
      <c r="F12" s="749"/>
      <c r="G12" s="749"/>
      <c r="H12" s="749"/>
      <c r="I12" s="754"/>
      <c r="J12" s="755"/>
      <c r="K12" s="755"/>
      <c r="L12" s="755"/>
      <c r="M12" s="755"/>
      <c r="N12" s="749"/>
      <c r="O12" s="1718" t="s">
        <v>14713</v>
      </c>
      <c r="P12" s="1719"/>
      <c r="Q12" s="1719"/>
      <c r="R12" s="1720"/>
      <c r="S12" s="777"/>
      <c r="T12" s="778"/>
      <c r="U12" s="778"/>
      <c r="V12" s="779" t="s">
        <v>15127</v>
      </c>
      <c r="W12" s="1721" t="s">
        <v>14714</v>
      </c>
      <c r="X12" s="1719"/>
      <c r="Y12" s="1719"/>
      <c r="Z12" s="1720"/>
      <c r="AA12" s="780"/>
      <c r="AB12" s="779" t="s">
        <v>15127</v>
      </c>
      <c r="AC12" s="781"/>
      <c r="AD12" s="781"/>
      <c r="AE12" s="781"/>
      <c r="AF12" s="1722" t="str">
        <f>IF(AB9=999,"LUCIDO STANDARD",IF(AB9=777,"LUCIDO NAUTICO","LUCIDO 800"))</f>
        <v>LUCIDO STANDARD</v>
      </c>
      <c r="AG12" s="1719"/>
      <c r="AH12" s="1719"/>
      <c r="AI12" s="1720"/>
      <c r="AJ12" s="694"/>
      <c r="AK12" s="782"/>
      <c r="AL12" s="1723" t="s">
        <v>14715</v>
      </c>
      <c r="AM12" s="1719"/>
      <c r="AN12" s="1719"/>
      <c r="AO12" s="1720"/>
      <c r="AP12" s="694"/>
      <c r="AQ12" s="694"/>
      <c r="AR12" s="694"/>
      <c r="AS12" s="694"/>
      <c r="AT12" s="694"/>
      <c r="AU12" s="694"/>
      <c r="AV12" s="694"/>
      <c r="AW12" s="694"/>
      <c r="AX12" s="694"/>
    </row>
    <row r="13" spans="1:50" ht="18.75" customHeight="1" thickBot="1">
      <c r="A13" s="694"/>
      <c r="B13" s="694"/>
      <c r="C13" s="694"/>
      <c r="D13" s="695"/>
      <c r="E13" s="694"/>
      <c r="F13" s="694"/>
      <c r="G13" s="694"/>
      <c r="H13" s="694"/>
      <c r="I13" s="696"/>
      <c r="J13" s="697"/>
      <c r="K13" s="697"/>
      <c r="L13" s="697"/>
      <c r="M13" s="697"/>
      <c r="N13" s="694"/>
      <c r="O13" s="1724" t="str">
        <f>IF(Q8=1,"€/mt","Valuta/Mt")</f>
        <v>€/mt</v>
      </c>
      <c r="P13" s="1725"/>
      <c r="Q13" s="1725"/>
      <c r="R13" s="1726"/>
      <c r="S13" s="783"/>
      <c r="T13" s="778"/>
      <c r="U13" s="778"/>
      <c r="V13" s="784"/>
      <c r="W13" s="1727" t="str">
        <f>IF($Q8=1,"€/mt","Valuta/Mt")</f>
        <v>€/mt</v>
      </c>
      <c r="X13" s="1719"/>
      <c r="Y13" s="1719"/>
      <c r="Z13" s="1720"/>
      <c r="AA13" s="785"/>
      <c r="AB13" s="786"/>
      <c r="AC13" s="785"/>
      <c r="AD13" s="785"/>
      <c r="AE13" s="785"/>
      <c r="AF13" s="1727" t="str">
        <f>IF($Q8=1,"€/mt","Valuta/Mt")</f>
        <v>€/mt</v>
      </c>
      <c r="AG13" s="1719"/>
      <c r="AH13" s="1719"/>
      <c r="AI13" s="1720"/>
      <c r="AJ13" s="694"/>
      <c r="AK13" s="787"/>
      <c r="AL13" s="1727" t="str">
        <f>IF($Q8=1,"€/mt","Valuta/Mt")</f>
        <v>€/mt</v>
      </c>
      <c r="AM13" s="1719"/>
      <c r="AN13" s="1719"/>
      <c r="AO13" s="1720"/>
      <c r="AP13" s="694"/>
      <c r="AQ13" s="694"/>
      <c r="AR13" s="694"/>
      <c r="AS13" s="694"/>
      <c r="AT13" s="694"/>
      <c r="AU13" s="694"/>
      <c r="AV13" s="694"/>
      <c r="AW13" s="694"/>
      <c r="AX13" s="694"/>
    </row>
    <row r="14" spans="1:50" ht="29.25" customHeight="1" thickBot="1">
      <c r="A14" s="1710" t="s">
        <v>14716</v>
      </c>
      <c r="B14" s="1711"/>
      <c r="C14" s="1712"/>
      <c r="D14" s="1713" t="s">
        <v>14717</v>
      </c>
      <c r="E14" s="1711"/>
      <c r="F14" s="1711"/>
      <c r="G14" s="1712"/>
      <c r="H14" s="1714" t="s">
        <v>14718</v>
      </c>
      <c r="I14" s="1711"/>
      <c r="J14" s="1711"/>
      <c r="K14" s="1712"/>
      <c r="L14" s="788"/>
      <c r="M14" s="788"/>
      <c r="N14" s="694"/>
      <c r="O14" s="789" t="s">
        <v>14719</v>
      </c>
      <c r="P14" s="790" t="s">
        <v>14720</v>
      </c>
      <c r="Q14" s="791" t="s">
        <v>651</v>
      </c>
      <c r="R14" s="791" t="s">
        <v>652</v>
      </c>
      <c r="S14" s="792"/>
      <c r="T14" s="793"/>
      <c r="U14" s="793"/>
      <c r="V14" s="794"/>
      <c r="W14" s="789" t="s">
        <v>14719</v>
      </c>
      <c r="X14" s="790" t="s">
        <v>14720</v>
      </c>
      <c r="Y14" s="795" t="s">
        <v>651</v>
      </c>
      <c r="Z14" s="791" t="s">
        <v>652</v>
      </c>
      <c r="AA14" s="796"/>
      <c r="AB14" s="797"/>
      <c r="AC14" s="797"/>
      <c r="AD14" s="797"/>
      <c r="AE14" s="797"/>
      <c r="AF14" s="798" t="s">
        <v>14719</v>
      </c>
      <c r="AG14" s="799" t="s">
        <v>14720</v>
      </c>
      <c r="AH14" s="800" t="s">
        <v>651</v>
      </c>
      <c r="AI14" s="800" t="s">
        <v>652</v>
      </c>
      <c r="AJ14" s="694"/>
      <c r="AK14" s="794"/>
      <c r="AL14" s="789" t="s">
        <v>14719</v>
      </c>
      <c r="AM14" s="790" t="s">
        <v>14720</v>
      </c>
      <c r="AN14" s="795" t="s">
        <v>651</v>
      </c>
      <c r="AO14" s="795" t="s">
        <v>652</v>
      </c>
      <c r="AP14" s="694"/>
      <c r="AQ14" s="694"/>
      <c r="AR14" s="694"/>
      <c r="AS14" s="694"/>
      <c r="AT14" s="694"/>
      <c r="AU14" s="694"/>
      <c r="AV14" s="694"/>
      <c r="AW14" s="694"/>
      <c r="AX14" s="694"/>
    </row>
    <row r="15" spans="1:50" ht="17.25" customHeight="1" thickBot="1">
      <c r="A15" s="801" t="s">
        <v>14721</v>
      </c>
      <c r="B15" s="802" t="s">
        <v>14722</v>
      </c>
      <c r="C15" s="803" t="s">
        <v>12976</v>
      </c>
      <c r="D15" s="804">
        <v>304</v>
      </c>
      <c r="E15" s="805" t="s">
        <v>14723</v>
      </c>
      <c r="F15" s="806" t="s">
        <v>14724</v>
      </c>
      <c r="G15" s="807" t="s">
        <v>653</v>
      </c>
      <c r="H15" s="808">
        <v>304</v>
      </c>
      <c r="I15" s="809" t="s">
        <v>14723</v>
      </c>
      <c r="J15" s="808" t="s">
        <v>14724</v>
      </c>
      <c r="K15" s="810" t="s">
        <v>654</v>
      </c>
      <c r="L15" s="811" t="s">
        <v>655</v>
      </c>
      <c r="M15" s="812" t="s">
        <v>656</v>
      </c>
      <c r="N15" s="694"/>
      <c r="O15" s="813" t="s">
        <v>14725</v>
      </c>
      <c r="P15" s="814">
        <v>321</v>
      </c>
      <c r="Q15" s="815" t="s">
        <v>631</v>
      </c>
      <c r="R15" s="815" t="s">
        <v>630</v>
      </c>
      <c r="S15" s="816" t="s">
        <v>657</v>
      </c>
      <c r="T15" s="817" t="s">
        <v>15130</v>
      </c>
      <c r="U15" s="818"/>
      <c r="V15" s="819" t="s">
        <v>14726</v>
      </c>
      <c r="W15" s="820" t="s">
        <v>14725</v>
      </c>
      <c r="X15" s="821">
        <v>321</v>
      </c>
      <c r="Y15" s="822" t="s">
        <v>631</v>
      </c>
      <c r="Z15" s="823" t="s">
        <v>630</v>
      </c>
      <c r="AA15" s="797"/>
      <c r="AB15" s="824" t="str">
        <f>IF(AB9=999,"LUC ST.",IF(AB9=777,"LUC 777","LUC 800"))</f>
        <v>LUC ST.</v>
      </c>
      <c r="AC15" s="825" t="s">
        <v>14727</v>
      </c>
      <c r="AD15" s="825" t="s">
        <v>15131</v>
      </c>
      <c r="AE15" s="825" t="s">
        <v>14728</v>
      </c>
      <c r="AF15" s="813" t="s">
        <v>14725</v>
      </c>
      <c r="AG15" s="814">
        <v>321</v>
      </c>
      <c r="AH15" s="815" t="s">
        <v>631</v>
      </c>
      <c r="AI15" s="826" t="s">
        <v>630</v>
      </c>
      <c r="AJ15" s="694"/>
      <c r="AK15" s="827" t="s">
        <v>14729</v>
      </c>
      <c r="AL15" s="813" t="s">
        <v>14725</v>
      </c>
      <c r="AM15" s="814">
        <v>321</v>
      </c>
      <c r="AN15" s="828" t="s">
        <v>631</v>
      </c>
      <c r="AO15" s="815" t="s">
        <v>630</v>
      </c>
      <c r="AP15" s="694"/>
      <c r="AQ15" s="694"/>
      <c r="AR15" s="694"/>
      <c r="AS15" s="694"/>
      <c r="AT15" s="694"/>
      <c r="AU15" s="694"/>
      <c r="AV15" s="694"/>
      <c r="AW15" s="694"/>
      <c r="AX15" s="694"/>
    </row>
    <row r="16" spans="1:50" ht="15" customHeight="1">
      <c r="A16" s="829">
        <v>6</v>
      </c>
      <c r="B16" s="830">
        <v>1</v>
      </c>
      <c r="C16" s="831">
        <f t="shared" ref="C16:C270" si="0">(A16-B16)*B16*0.02504</f>
        <v>0.12520000000000001</v>
      </c>
      <c r="D16" s="832">
        <v>4.91</v>
      </c>
      <c r="E16" s="833">
        <v>0.25</v>
      </c>
      <c r="F16" s="833">
        <v>0.45</v>
      </c>
      <c r="G16" s="833">
        <f t="shared" ref="G16:G23" si="1">+F16+0.1</f>
        <v>0.55000000000000004</v>
      </c>
      <c r="H16" s="834">
        <f t="shared" ref="H16:H63" si="2">D16*C16</f>
        <v>0.61473200000000006</v>
      </c>
      <c r="I16" s="834">
        <f t="shared" ref="I16:I63" si="3">+E16*C16</f>
        <v>3.1300000000000001E-2</v>
      </c>
      <c r="J16" s="834">
        <f t="shared" ref="J16:J63" si="4">+F16*C16</f>
        <v>5.6340000000000001E-2</v>
      </c>
      <c r="K16" s="834">
        <f t="shared" ref="K16:K270" si="5">+G16*C16</f>
        <v>6.8860000000000005E-2</v>
      </c>
      <c r="L16" s="835" t="str">
        <f t="shared" ref="L16:L270" si="6">CONCATENATE(A16,"X",B16)</f>
        <v>6X1</v>
      </c>
      <c r="M16" s="835" t="str">
        <f t="shared" ref="M16:M270" si="7">CONCATENATE(A16,"X",B16,"X",S16)</f>
        <v>6X1XF</v>
      </c>
      <c r="N16" s="836"/>
      <c r="O16" s="837">
        <f t="shared" ref="O16:O270" si="8">(((D16*(1-$O$3/100)+0.45+$O$6+$O$7+$O$8+$O$9)*C16)*$O$10)*$Q$8</f>
        <v>0.98407200000000006</v>
      </c>
      <c r="P16" s="838">
        <f t="shared" ref="P16:P270" si="9">(((D16*(1-$O$3/100)+0.45+E16+$P$6+$O$7+$O$8+$O$9)*C16)*$O$10)*$Q$8</f>
        <v>0.70237200000000011</v>
      </c>
      <c r="Q16" s="838">
        <f t="shared" ref="Q16:Q240" si="10">(((D16*(1-$O$3/100)+0.45++F16+$Q$6+$O$7+$O$8+$O$9)*C16)*$O$10)*$Q$8</f>
        <v>1.1530920000000002</v>
      </c>
      <c r="R16" s="838">
        <f t="shared" ref="R16:R240" si="11">(((D16*(1-$O$3/100)+0.45++G16+$R$6+$O$7+$O$8+$O$9)*C16)*$O$10)*$Q$8</f>
        <v>0.73993200000000003</v>
      </c>
      <c r="S16" s="839" t="str">
        <f t="shared" ref="S16:S239" si="12">IF(B16&lt;2,"F","C")</f>
        <v>F</v>
      </c>
      <c r="T16" s="840">
        <f>VLOOKUP(L16,[3]C!A:D,4,FALSE)</f>
        <v>1200</v>
      </c>
      <c r="U16" s="841"/>
      <c r="V16" s="842"/>
      <c r="W16" s="843"/>
      <c r="X16" s="844"/>
      <c r="Y16" s="844"/>
      <c r="Z16" s="845"/>
      <c r="AA16" s="846"/>
      <c r="AB16" s="847"/>
      <c r="AC16" s="847"/>
      <c r="AD16" s="847"/>
      <c r="AE16" s="847"/>
      <c r="AF16" s="848"/>
      <c r="AG16" s="849"/>
      <c r="AH16" s="849"/>
      <c r="AI16" s="850"/>
      <c r="AJ16" s="851"/>
      <c r="AK16" s="852"/>
      <c r="AL16" s="853"/>
      <c r="AM16" s="853"/>
      <c r="AN16" s="853"/>
      <c r="AO16" s="854"/>
      <c r="AP16" s="700"/>
      <c r="AQ16" s="700"/>
      <c r="AR16" s="700"/>
      <c r="AS16" s="700"/>
      <c r="AT16" s="700"/>
      <c r="AU16" s="700"/>
      <c r="AV16" s="700"/>
      <c r="AW16" s="700"/>
      <c r="AX16" s="700"/>
    </row>
    <row r="17" spans="1:50" ht="15" customHeight="1">
      <c r="A17" s="829">
        <v>8</v>
      </c>
      <c r="B17" s="830">
        <v>1</v>
      </c>
      <c r="C17" s="831">
        <f t="shared" si="0"/>
        <v>0.17527999999999999</v>
      </c>
      <c r="D17" s="832">
        <v>3.78</v>
      </c>
      <c r="E17" s="833">
        <v>0.25</v>
      </c>
      <c r="F17" s="833">
        <v>0.45</v>
      </c>
      <c r="G17" s="833">
        <f t="shared" si="1"/>
        <v>0.55000000000000004</v>
      </c>
      <c r="H17" s="834">
        <f t="shared" si="2"/>
        <v>0.66255839999999988</v>
      </c>
      <c r="I17" s="834">
        <f t="shared" si="3"/>
        <v>4.3819999999999998E-2</v>
      </c>
      <c r="J17" s="834">
        <f t="shared" si="4"/>
        <v>7.8876000000000002E-2</v>
      </c>
      <c r="K17" s="834">
        <f t="shared" si="5"/>
        <v>9.6404000000000004E-2</v>
      </c>
      <c r="L17" s="835" t="str">
        <f t="shared" si="6"/>
        <v>8X1</v>
      </c>
      <c r="M17" s="835" t="str">
        <f t="shared" si="7"/>
        <v>8X1XF</v>
      </c>
      <c r="N17" s="836"/>
      <c r="O17" s="837">
        <f t="shared" si="8"/>
        <v>1.1796343999999999</v>
      </c>
      <c r="P17" s="838">
        <f t="shared" si="9"/>
        <v>0.78525439999999991</v>
      </c>
      <c r="Q17" s="838">
        <f t="shared" si="10"/>
        <v>1.4162623999999999</v>
      </c>
      <c r="R17" s="838">
        <f t="shared" si="11"/>
        <v>0.83783839999999987</v>
      </c>
      <c r="S17" s="839" t="str">
        <f t="shared" si="12"/>
        <v>F</v>
      </c>
      <c r="T17" s="840">
        <f>VLOOKUP(L17,[3]C!A:D,4,FALSE)</f>
        <v>1200</v>
      </c>
      <c r="U17" s="841"/>
      <c r="V17" s="847">
        <f>IF(V$12="Max",VLOOKUP(L17,[3]S!A:G,7,FALSE),VLOOKUP(L17,[3]S!A:G,6,FALSE))</f>
        <v>0.36151982936264054</v>
      </c>
      <c r="W17" s="855">
        <f t="shared" ref="W17:W271" si="13">O17+V17*$Q$8</f>
        <v>1.5411542293626403</v>
      </c>
      <c r="X17" s="856">
        <f t="shared" ref="X17:X271" si="14">P17+V17*$Q$8</f>
        <v>1.1467742293626404</v>
      </c>
      <c r="Y17" s="856">
        <f t="shared" ref="Y17:Y271" si="15">Q17+V17*$Q$8</f>
        <v>1.7777822293626404</v>
      </c>
      <c r="Z17" s="857">
        <f t="shared" ref="Z17:Z271" si="16">R17+V17*$Q$8</f>
        <v>1.1993582293626404</v>
      </c>
      <c r="AA17" s="846"/>
      <c r="AB17" s="847"/>
      <c r="AC17" s="847"/>
      <c r="AD17" s="847"/>
      <c r="AE17" s="847"/>
      <c r="AF17" s="853"/>
      <c r="AG17" s="854"/>
      <c r="AH17" s="854"/>
      <c r="AI17" s="858"/>
      <c r="AJ17" s="851"/>
      <c r="AK17" s="852"/>
      <c r="AL17" s="853"/>
      <c r="AM17" s="853"/>
      <c r="AN17" s="853"/>
      <c r="AO17" s="854"/>
      <c r="AP17" s="700"/>
      <c r="AQ17" s="700"/>
      <c r="AR17" s="700"/>
      <c r="AS17" s="700"/>
      <c r="AT17" s="700"/>
      <c r="AU17" s="700"/>
      <c r="AV17" s="700"/>
      <c r="AW17" s="700"/>
      <c r="AX17" s="700"/>
    </row>
    <row r="18" spans="1:50" ht="15" customHeight="1">
      <c r="A18" s="829">
        <v>8</v>
      </c>
      <c r="B18" s="830">
        <v>1.5</v>
      </c>
      <c r="C18" s="831">
        <f t="shared" si="0"/>
        <v>0.24414</v>
      </c>
      <c r="D18" s="859">
        <v>3.98</v>
      </c>
      <c r="E18" s="833">
        <v>0.25</v>
      </c>
      <c r="F18" s="833">
        <v>0.45</v>
      </c>
      <c r="G18" s="833">
        <f t="shared" si="1"/>
        <v>0.55000000000000004</v>
      </c>
      <c r="H18" s="834">
        <f t="shared" si="2"/>
        <v>0.97167720000000002</v>
      </c>
      <c r="I18" s="834">
        <f t="shared" si="3"/>
        <v>6.1034999999999999E-2</v>
      </c>
      <c r="J18" s="834">
        <f t="shared" si="4"/>
        <v>0.109863</v>
      </c>
      <c r="K18" s="834">
        <f t="shared" si="5"/>
        <v>0.13427700000000001</v>
      </c>
      <c r="L18" s="835" t="str">
        <f t="shared" si="6"/>
        <v>8X1,5</v>
      </c>
      <c r="M18" s="835" t="str">
        <f t="shared" si="7"/>
        <v>8X1,5XF</v>
      </c>
      <c r="N18" s="836"/>
      <c r="O18" s="837">
        <f t="shared" si="8"/>
        <v>1.6918902</v>
      </c>
      <c r="P18" s="838">
        <f t="shared" si="9"/>
        <v>1.1425752</v>
      </c>
      <c r="Q18" s="838">
        <f t="shared" si="10"/>
        <v>2.0214791999999999</v>
      </c>
      <c r="R18" s="838">
        <f t="shared" si="11"/>
        <v>1.2158171999999998</v>
      </c>
      <c r="S18" s="839" t="str">
        <f t="shared" si="12"/>
        <v>F</v>
      </c>
      <c r="T18" s="840">
        <f>VLOOKUP(L18,[3]C!A:D,4,FALSE)</f>
        <v>1200</v>
      </c>
      <c r="U18" s="841"/>
      <c r="V18" s="847">
        <f>IF(V$12="Max",VLOOKUP(L18,[3]S!A:G,7,FALSE),VLOOKUP(L18,[3]S!A:G,6,FALSE))</f>
        <v>0.36151982936264054</v>
      </c>
      <c r="W18" s="855">
        <f t="shared" si="13"/>
        <v>2.0534100293626407</v>
      </c>
      <c r="X18" s="856">
        <f t="shared" si="14"/>
        <v>1.5040950293626405</v>
      </c>
      <c r="Y18" s="856">
        <f t="shared" si="15"/>
        <v>2.3829990293626406</v>
      </c>
      <c r="Z18" s="857">
        <f t="shared" si="16"/>
        <v>1.5773370293626403</v>
      </c>
      <c r="AA18" s="846"/>
      <c r="AB18" s="847"/>
      <c r="AC18" s="847"/>
      <c r="AD18" s="847"/>
      <c r="AE18" s="847"/>
      <c r="AF18" s="853"/>
      <c r="AG18" s="854"/>
      <c r="AH18" s="854"/>
      <c r="AI18" s="858"/>
      <c r="AJ18" s="851"/>
      <c r="AK18" s="852"/>
      <c r="AL18" s="853"/>
      <c r="AM18" s="853"/>
      <c r="AN18" s="853"/>
      <c r="AO18" s="854"/>
      <c r="AP18" s="700"/>
      <c r="AQ18" s="700"/>
      <c r="AR18" s="700"/>
      <c r="AS18" s="700"/>
      <c r="AT18" s="700"/>
      <c r="AU18" s="700"/>
      <c r="AV18" s="700"/>
      <c r="AW18" s="700"/>
      <c r="AX18" s="700"/>
    </row>
    <row r="19" spans="1:50" ht="15" customHeight="1">
      <c r="A19" s="829">
        <v>10</v>
      </c>
      <c r="B19" s="830">
        <v>1</v>
      </c>
      <c r="C19" s="831">
        <f t="shared" si="0"/>
        <v>0.22536</v>
      </c>
      <c r="D19" s="832">
        <v>3.16</v>
      </c>
      <c r="E19" s="833">
        <v>0.25</v>
      </c>
      <c r="F19" s="833">
        <v>0.45</v>
      </c>
      <c r="G19" s="833">
        <f t="shared" si="1"/>
        <v>0.55000000000000004</v>
      </c>
      <c r="H19" s="834">
        <f t="shared" si="2"/>
        <v>0.71213760000000004</v>
      </c>
      <c r="I19" s="834">
        <f t="shared" si="3"/>
        <v>5.6340000000000001E-2</v>
      </c>
      <c r="J19" s="834">
        <f t="shared" si="4"/>
        <v>0.101412</v>
      </c>
      <c r="K19" s="834">
        <f t="shared" si="5"/>
        <v>0.12394800000000002</v>
      </c>
      <c r="L19" s="835" t="str">
        <f t="shared" si="6"/>
        <v>10X1</v>
      </c>
      <c r="M19" s="835" t="str">
        <f t="shared" si="7"/>
        <v>10X1XF</v>
      </c>
      <c r="N19" s="836"/>
      <c r="O19" s="837">
        <f t="shared" si="8"/>
        <v>1.3769496000000001</v>
      </c>
      <c r="P19" s="838">
        <f t="shared" si="9"/>
        <v>0.86988960000000004</v>
      </c>
      <c r="Q19" s="838">
        <f t="shared" si="10"/>
        <v>1.6811856000000003</v>
      </c>
      <c r="R19" s="838">
        <f t="shared" si="11"/>
        <v>0.93749760000000004</v>
      </c>
      <c r="S19" s="839" t="str">
        <f t="shared" si="12"/>
        <v>F</v>
      </c>
      <c r="T19" s="840">
        <f>VLOOKUP(L19,[3]C!A:D,4,FALSE)</f>
        <v>678</v>
      </c>
      <c r="U19" s="841"/>
      <c r="V19" s="847">
        <f>IF(V$12="Max",VLOOKUP(L19,[3]S!A:G,7,FALSE),VLOOKUP(L19,[3]S!A:G,6,FALSE))</f>
        <v>0.36151982936264054</v>
      </c>
      <c r="W19" s="855">
        <f t="shared" si="13"/>
        <v>1.7384694293626406</v>
      </c>
      <c r="X19" s="856">
        <f t="shared" si="14"/>
        <v>1.2314094293626405</v>
      </c>
      <c r="Y19" s="856">
        <f t="shared" si="15"/>
        <v>2.0427054293626408</v>
      </c>
      <c r="Z19" s="857">
        <f t="shared" si="16"/>
        <v>1.2990174293626406</v>
      </c>
      <c r="AA19" s="846"/>
      <c r="AB19" s="847">
        <f t="shared" ref="AB19:AB25" si="17">IF(AB$9=999,AC19,IF(AB$9=777,AD19,AE19))</f>
        <v>0.39006792000000007</v>
      </c>
      <c r="AC19" s="847">
        <f>IF(AB$12="Max",VLOOKUP(M19,[3]L!A:J,9,FALSE),VLOOKUP(M19,[3]L!A:J,6,FALSE))</f>
        <v>0.39006792000000007</v>
      </c>
      <c r="AD19" s="847">
        <f>IF(AB$12="Max",VLOOKUP(M19,[3]L!A:J,10,FALSE),VLOOKUP(M19,[3]L!A:J,7,FALSE))</f>
        <v>0.39006792000000007</v>
      </c>
      <c r="AE19" s="847">
        <f>IF(AB$12="Max",VLOOKUP(M19,[3]L!A:K,11,FALSE),VLOOKUP(M19,[3]L!A:J,8,FALSE))</f>
        <v>0.50708829600000016</v>
      </c>
      <c r="AF19" s="853">
        <f t="shared" ref="AF19:AF273" si="18">O19+AB19*$Q$8</f>
        <v>1.7670175200000002</v>
      </c>
      <c r="AG19" s="854">
        <f t="shared" ref="AG19:AG273" si="19">P19+AB19*$Q$8</f>
        <v>1.2599575200000002</v>
      </c>
      <c r="AH19" s="854">
        <f t="shared" ref="AH19:AH273" si="20">Q19+AB19*$Q$8</f>
        <v>2.0712535200000004</v>
      </c>
      <c r="AI19" s="854">
        <f t="shared" ref="AI19:AI273" si="21">R19+AB19*$Q$8</f>
        <v>1.3275655200000001</v>
      </c>
      <c r="AJ19" s="851"/>
      <c r="AK19" s="852"/>
      <c r="AL19" s="853"/>
      <c r="AM19" s="853"/>
      <c r="AN19" s="853"/>
      <c r="AO19" s="854"/>
      <c r="AP19" s="700"/>
      <c r="AQ19" s="700"/>
      <c r="AR19" s="700"/>
      <c r="AS19" s="700"/>
      <c r="AT19" s="700"/>
      <c r="AU19" s="700"/>
      <c r="AV19" s="700"/>
      <c r="AW19" s="700"/>
      <c r="AX19" s="700"/>
    </row>
    <row r="20" spans="1:50" ht="15" customHeight="1">
      <c r="A20" s="829">
        <v>10</v>
      </c>
      <c r="B20" s="830">
        <v>1.5</v>
      </c>
      <c r="C20" s="831">
        <f t="shared" si="0"/>
        <v>0.31925999999999999</v>
      </c>
      <c r="D20" s="832">
        <v>3.33</v>
      </c>
      <c r="E20" s="833">
        <v>0.25</v>
      </c>
      <c r="F20" s="833">
        <v>0.45</v>
      </c>
      <c r="G20" s="833">
        <f t="shared" si="1"/>
        <v>0.55000000000000004</v>
      </c>
      <c r="H20" s="834">
        <f t="shared" si="2"/>
        <v>1.0631358</v>
      </c>
      <c r="I20" s="834">
        <f t="shared" si="3"/>
        <v>7.9814999999999997E-2</v>
      </c>
      <c r="J20" s="834">
        <f t="shared" si="4"/>
        <v>0.14366699999999999</v>
      </c>
      <c r="K20" s="834">
        <f t="shared" si="5"/>
        <v>0.175593</v>
      </c>
      <c r="L20" s="835" t="str">
        <f t="shared" si="6"/>
        <v>10X1,5</v>
      </c>
      <c r="M20" s="835" t="str">
        <f t="shared" si="7"/>
        <v>10X1,5XF</v>
      </c>
      <c r="N20" s="836"/>
      <c r="O20" s="837">
        <f t="shared" si="8"/>
        <v>2.0049527999999999</v>
      </c>
      <c r="P20" s="838">
        <f t="shared" si="9"/>
        <v>1.2866177999999999</v>
      </c>
      <c r="Q20" s="838">
        <f t="shared" si="10"/>
        <v>2.4359538000000001</v>
      </c>
      <c r="R20" s="838">
        <f t="shared" si="11"/>
        <v>1.3823958000000001</v>
      </c>
      <c r="S20" s="839" t="str">
        <f t="shared" si="12"/>
        <v>F</v>
      </c>
      <c r="T20" s="840">
        <f>VLOOKUP(L20,[3]C!A:D,4,FALSE)</f>
        <v>678</v>
      </c>
      <c r="U20" s="841"/>
      <c r="V20" s="847">
        <f>IF(V$12="Max",VLOOKUP(L20,[3]S!A:G,7,FALSE),VLOOKUP(L20,[3]S!A:G,6,FALSE))</f>
        <v>0.36151982936264054</v>
      </c>
      <c r="W20" s="855">
        <f t="shared" si="13"/>
        <v>2.3664726293626406</v>
      </c>
      <c r="X20" s="856">
        <f t="shared" si="14"/>
        <v>1.6481376293626404</v>
      </c>
      <c r="Y20" s="856">
        <f t="shared" si="15"/>
        <v>2.7974736293626408</v>
      </c>
      <c r="Z20" s="857">
        <f t="shared" si="16"/>
        <v>1.7439156293626406</v>
      </c>
      <c r="AA20" s="846"/>
      <c r="AB20" s="847">
        <f t="shared" si="17"/>
        <v>0.39213371999999996</v>
      </c>
      <c r="AC20" s="847">
        <f>IF(AB$12="Max",VLOOKUP(M20,[3]L!A:J,9,FALSE),VLOOKUP(M20,[3]L!A:J,6,FALSE))</f>
        <v>0.39213371999999996</v>
      </c>
      <c r="AD20" s="847">
        <f>IF(AB$12="Max",VLOOKUP(M20,[3]L!A:J,10,FALSE),VLOOKUP(M20,[3]L!A:J,7,FALSE))</f>
        <v>0.39213371999999996</v>
      </c>
      <c r="AE20" s="847">
        <f>IF(AB$12="Max",VLOOKUP(M20,[3]L!A:K,11,FALSE),VLOOKUP(M20,[3]L!A:J,8,FALSE))</f>
        <v>0.50977383599999992</v>
      </c>
      <c r="AF20" s="853">
        <f t="shared" si="18"/>
        <v>2.3970865199999998</v>
      </c>
      <c r="AG20" s="854">
        <f t="shared" si="19"/>
        <v>1.6787515199999998</v>
      </c>
      <c r="AH20" s="854">
        <f t="shared" si="20"/>
        <v>2.82808752</v>
      </c>
      <c r="AI20" s="854">
        <f t="shared" si="21"/>
        <v>1.77452952</v>
      </c>
      <c r="AJ20" s="851"/>
      <c r="AK20" s="852"/>
      <c r="AL20" s="853"/>
      <c r="AM20" s="853"/>
      <c r="AN20" s="853"/>
      <c r="AO20" s="854"/>
      <c r="AP20" s="700"/>
      <c r="AQ20" s="700"/>
      <c r="AR20" s="700"/>
      <c r="AS20" s="700"/>
      <c r="AT20" s="700"/>
      <c r="AU20" s="700"/>
      <c r="AV20" s="700"/>
      <c r="AW20" s="700"/>
      <c r="AX20" s="700"/>
    </row>
    <row r="21" spans="1:50" ht="15" customHeight="1">
      <c r="A21" s="829">
        <v>12</v>
      </c>
      <c r="B21" s="830">
        <v>1</v>
      </c>
      <c r="C21" s="831">
        <f t="shared" si="0"/>
        <v>0.27544000000000002</v>
      </c>
      <c r="D21" s="832">
        <v>3.11</v>
      </c>
      <c r="E21" s="833">
        <v>0.25</v>
      </c>
      <c r="F21" s="833">
        <v>0.45</v>
      </c>
      <c r="G21" s="833">
        <f t="shared" si="1"/>
        <v>0.55000000000000004</v>
      </c>
      <c r="H21" s="834">
        <f t="shared" si="2"/>
        <v>0.8566184</v>
      </c>
      <c r="I21" s="834">
        <f t="shared" si="3"/>
        <v>6.8860000000000005E-2</v>
      </c>
      <c r="J21" s="834">
        <f t="shared" si="4"/>
        <v>0.12394800000000002</v>
      </c>
      <c r="K21" s="834">
        <f t="shared" si="5"/>
        <v>0.15149200000000002</v>
      </c>
      <c r="L21" s="835" t="str">
        <f t="shared" si="6"/>
        <v>12X1</v>
      </c>
      <c r="M21" s="835" t="str">
        <f t="shared" si="7"/>
        <v>12X1XF</v>
      </c>
      <c r="N21" s="836"/>
      <c r="O21" s="837">
        <f t="shared" si="8"/>
        <v>1.6691664000000002</v>
      </c>
      <c r="P21" s="838">
        <f t="shared" si="9"/>
        <v>1.0494264</v>
      </c>
      <c r="Q21" s="838">
        <f t="shared" si="10"/>
        <v>2.0410104000000002</v>
      </c>
      <c r="R21" s="838">
        <f t="shared" si="11"/>
        <v>1.1320584000000002</v>
      </c>
      <c r="S21" s="839" t="str">
        <f t="shared" si="12"/>
        <v>F</v>
      </c>
      <c r="T21" s="840">
        <f>VLOOKUP(L21,[3]C!A:D,4,FALSE)</f>
        <v>678</v>
      </c>
      <c r="U21" s="841"/>
      <c r="V21" s="847">
        <f>IF(V$12="Max",VLOOKUP(L21,[3]S!A:G,7,FALSE),VLOOKUP(L21,[3]S!A:G,6,FALSE))</f>
        <v>0.36151982936264054</v>
      </c>
      <c r="W21" s="855">
        <f t="shared" si="13"/>
        <v>2.0306862293626406</v>
      </c>
      <c r="X21" s="856">
        <f t="shared" si="14"/>
        <v>1.4109462293626405</v>
      </c>
      <c r="Y21" s="856">
        <f t="shared" si="15"/>
        <v>2.4025302293626409</v>
      </c>
      <c r="Z21" s="857">
        <f t="shared" si="16"/>
        <v>1.4935782293626407</v>
      </c>
      <c r="AA21" s="846"/>
      <c r="AB21" s="847">
        <f t="shared" si="17"/>
        <v>0.61959334183765702</v>
      </c>
      <c r="AC21" s="847">
        <f>IF(AB$12="Max",VLOOKUP(M21,[3]L!A:J,9,FALSE),VLOOKUP(M21,[3]L!A:J,6,FALSE))</f>
        <v>0.61959334183765702</v>
      </c>
      <c r="AD21" s="847">
        <f>IF(AB$12="Max",VLOOKUP(M21,[3]L!A:J,10,FALSE),VLOOKUP(M21,[3]L!A:J,7,FALSE))</f>
        <v>0.61959334183765702</v>
      </c>
      <c r="AE21" s="847">
        <f>IF(AB$12="Max",VLOOKUP(M21,[3]L!A:K,11,FALSE),VLOOKUP(M21,[3]L!A:J,8,FALSE))</f>
        <v>0.61959334183765702</v>
      </c>
      <c r="AF21" s="853">
        <f t="shared" si="18"/>
        <v>2.2887597418376573</v>
      </c>
      <c r="AG21" s="854">
        <f t="shared" si="19"/>
        <v>1.6690197418376571</v>
      </c>
      <c r="AH21" s="854">
        <f t="shared" si="20"/>
        <v>2.6606037418376571</v>
      </c>
      <c r="AI21" s="854">
        <f t="shared" si="21"/>
        <v>1.7516517418376574</v>
      </c>
      <c r="AJ21" s="851"/>
      <c r="AK21" s="852"/>
      <c r="AL21" s="853"/>
      <c r="AM21" s="853"/>
      <c r="AN21" s="853"/>
      <c r="AO21" s="854"/>
      <c r="AP21" s="700"/>
      <c r="AQ21" s="700"/>
      <c r="AR21" s="700"/>
      <c r="AS21" s="700"/>
      <c r="AT21" s="700"/>
      <c r="AU21" s="700"/>
      <c r="AV21" s="700"/>
      <c r="AW21" s="700"/>
      <c r="AX21" s="700"/>
    </row>
    <row r="22" spans="1:50" ht="15" customHeight="1">
      <c r="A22" s="829">
        <v>12</v>
      </c>
      <c r="B22" s="830">
        <v>1.2</v>
      </c>
      <c r="C22" s="831">
        <f t="shared" si="0"/>
        <v>0.32451840000000004</v>
      </c>
      <c r="D22" s="859">
        <v>3.2</v>
      </c>
      <c r="E22" s="833">
        <v>0.25</v>
      </c>
      <c r="F22" s="833">
        <v>0.45</v>
      </c>
      <c r="G22" s="833">
        <f t="shared" si="1"/>
        <v>0.55000000000000004</v>
      </c>
      <c r="H22" s="834">
        <f t="shared" si="2"/>
        <v>1.0384588800000001</v>
      </c>
      <c r="I22" s="834">
        <f t="shared" si="3"/>
        <v>8.112960000000001E-2</v>
      </c>
      <c r="J22" s="834">
        <f t="shared" si="4"/>
        <v>0.14603328000000002</v>
      </c>
      <c r="K22" s="834">
        <f t="shared" si="5"/>
        <v>0.17848512000000002</v>
      </c>
      <c r="L22" s="835" t="str">
        <f t="shared" si="6"/>
        <v>12X1,2</v>
      </c>
      <c r="M22" s="835" t="str">
        <f t="shared" si="7"/>
        <v>12X1,2XF</v>
      </c>
      <c r="N22" s="836"/>
      <c r="O22" s="837">
        <f t="shared" si="8"/>
        <v>1.9957881600000003</v>
      </c>
      <c r="P22" s="838">
        <f t="shared" si="9"/>
        <v>1.2656217600000004</v>
      </c>
      <c r="Q22" s="838">
        <f t="shared" si="10"/>
        <v>2.4338880000000005</v>
      </c>
      <c r="R22" s="838">
        <f t="shared" si="11"/>
        <v>1.3629772800000002</v>
      </c>
      <c r="S22" s="839" t="str">
        <f t="shared" si="12"/>
        <v>F</v>
      </c>
      <c r="T22" s="840">
        <f>VLOOKUP(L22,[3]C!A:D,4,FALSE)</f>
        <v>678</v>
      </c>
      <c r="U22" s="841"/>
      <c r="V22" s="847">
        <f>IF(V$12="Max",VLOOKUP(L22,[3]S!A:G,7,FALSE),VLOOKUP(L22,[3]S!A:G,6,FALSE))</f>
        <v>0.36</v>
      </c>
      <c r="W22" s="855">
        <f t="shared" si="13"/>
        <v>2.3557881600000004</v>
      </c>
      <c r="X22" s="856">
        <f t="shared" si="14"/>
        <v>1.6256217600000005</v>
      </c>
      <c r="Y22" s="856">
        <f t="shared" si="15"/>
        <v>2.7938880000000004</v>
      </c>
      <c r="Z22" s="857">
        <f t="shared" si="16"/>
        <v>1.7229772800000003</v>
      </c>
      <c r="AA22" s="846"/>
      <c r="AB22" s="847">
        <f t="shared" si="17"/>
        <v>0.61959334183765702</v>
      </c>
      <c r="AC22" s="847">
        <f>IF(AB$12="Max",VLOOKUP(M22,[3]L!A:J,9,FALSE),VLOOKUP(M22,[3]L!A:J,6,FALSE))</f>
        <v>0.61959334183765702</v>
      </c>
      <c r="AD22" s="847">
        <f>IF(AB$12="Max",VLOOKUP(M22,[3]L!A:J,10,FALSE),VLOOKUP(M22,[3]L!A:J,7,FALSE))</f>
        <v>0.61959334183765702</v>
      </c>
      <c r="AE22" s="847">
        <f>IF(AB$12="Max",VLOOKUP(M22,[3]L!A:K,11,FALSE),VLOOKUP(M22,[3]L!A:J,8,FALSE))</f>
        <v>0.61959334183765702</v>
      </c>
      <c r="AF22" s="853">
        <f t="shared" si="18"/>
        <v>2.6153815018376574</v>
      </c>
      <c r="AG22" s="854">
        <f t="shared" si="19"/>
        <v>1.8852151018376575</v>
      </c>
      <c r="AH22" s="854">
        <f t="shared" si="20"/>
        <v>3.0534813418376574</v>
      </c>
      <c r="AI22" s="854">
        <f t="shared" si="21"/>
        <v>1.9825706218376573</v>
      </c>
      <c r="AJ22" s="851"/>
      <c r="AK22" s="852"/>
      <c r="AL22" s="853"/>
      <c r="AM22" s="853"/>
      <c r="AN22" s="853"/>
      <c r="AO22" s="854"/>
      <c r="AP22" s="700"/>
      <c r="AQ22" s="700"/>
      <c r="AR22" s="700"/>
      <c r="AS22" s="700"/>
      <c r="AT22" s="700"/>
      <c r="AU22" s="700"/>
      <c r="AV22" s="700"/>
      <c r="AW22" s="700"/>
      <c r="AX22" s="700"/>
    </row>
    <row r="23" spans="1:50" ht="15" customHeight="1">
      <c r="A23" s="829">
        <v>12</v>
      </c>
      <c r="B23" s="830">
        <v>1.5</v>
      </c>
      <c r="C23" s="831">
        <f t="shared" si="0"/>
        <v>0.39438000000000001</v>
      </c>
      <c r="D23" s="832">
        <v>3.25</v>
      </c>
      <c r="E23" s="833">
        <v>0.25</v>
      </c>
      <c r="F23" s="833">
        <v>0.45</v>
      </c>
      <c r="G23" s="833">
        <f t="shared" si="1"/>
        <v>0.55000000000000004</v>
      </c>
      <c r="H23" s="834">
        <f t="shared" si="2"/>
        <v>1.2817350000000001</v>
      </c>
      <c r="I23" s="834">
        <f t="shared" si="3"/>
        <v>9.8595000000000002E-2</v>
      </c>
      <c r="J23" s="834">
        <f t="shared" si="4"/>
        <v>0.17747100000000002</v>
      </c>
      <c r="K23" s="834">
        <f t="shared" si="5"/>
        <v>0.21690900000000002</v>
      </c>
      <c r="L23" s="835" t="str">
        <f t="shared" si="6"/>
        <v>12X1,5</v>
      </c>
      <c r="M23" s="835" t="str">
        <f t="shared" si="7"/>
        <v>12X1,5XF</v>
      </c>
      <c r="N23" s="836"/>
      <c r="O23" s="837">
        <f t="shared" si="8"/>
        <v>2.4451560000000003</v>
      </c>
      <c r="P23" s="838">
        <f t="shared" si="9"/>
        <v>1.5578010000000002</v>
      </c>
      <c r="Q23" s="838">
        <f t="shared" si="10"/>
        <v>2.9775690000000004</v>
      </c>
      <c r="R23" s="838">
        <f t="shared" si="11"/>
        <v>1.676115</v>
      </c>
      <c r="S23" s="839" t="str">
        <f t="shared" si="12"/>
        <v>F</v>
      </c>
      <c r="T23" s="840">
        <f>VLOOKUP(L23,[3]C!A:D,4,FALSE)</f>
        <v>678</v>
      </c>
      <c r="U23" s="841"/>
      <c r="V23" s="847">
        <f>IF(V$12="Max",VLOOKUP(L23,[3]S!A:G,7,FALSE),VLOOKUP(L23,[3]S!A:G,6,FALSE))</f>
        <v>0.36151982936264054</v>
      </c>
      <c r="W23" s="855">
        <f t="shared" si="13"/>
        <v>2.806675829362641</v>
      </c>
      <c r="X23" s="856">
        <f t="shared" si="14"/>
        <v>1.9193208293626407</v>
      </c>
      <c r="Y23" s="856">
        <f t="shared" si="15"/>
        <v>3.3390888293626411</v>
      </c>
      <c r="Z23" s="857">
        <f t="shared" si="16"/>
        <v>2.0376348293626405</v>
      </c>
      <c r="AA23" s="846"/>
      <c r="AB23" s="847">
        <f t="shared" si="17"/>
        <v>0.61959334183765691</v>
      </c>
      <c r="AC23" s="847">
        <f>IF(AB$12="Max",VLOOKUP(M23,[3]L!A:J,9,FALSE),VLOOKUP(M23,[3]L!A:J,6,FALSE))</f>
        <v>0.61959334183765691</v>
      </c>
      <c r="AD23" s="847">
        <f>IF(AB$12="Max",VLOOKUP(M23,[3]L!A:J,10,FALSE),VLOOKUP(M23,[3]L!A:J,7,FALSE))</f>
        <v>0.61959334183765691</v>
      </c>
      <c r="AE23" s="847">
        <f>IF(AB$12="Max",VLOOKUP(M23,[3]L!A:K,11,FALSE),VLOOKUP(M23,[3]L!A:J,8,FALSE))</f>
        <v>0.61959334183765691</v>
      </c>
      <c r="AF23" s="853">
        <f t="shared" si="18"/>
        <v>3.0647493418376572</v>
      </c>
      <c r="AG23" s="854">
        <f t="shared" si="19"/>
        <v>2.1773943418376573</v>
      </c>
      <c r="AH23" s="854">
        <f t="shared" si="20"/>
        <v>3.5971623418376573</v>
      </c>
      <c r="AI23" s="854">
        <f t="shared" si="21"/>
        <v>2.2957083418376572</v>
      </c>
      <c r="AJ23" s="851"/>
      <c r="AK23" s="852"/>
      <c r="AL23" s="853"/>
      <c r="AM23" s="853"/>
      <c r="AN23" s="853"/>
      <c r="AO23" s="854"/>
      <c r="AP23" s="700"/>
      <c r="AQ23" s="700"/>
      <c r="AR23" s="700"/>
      <c r="AS23" s="700"/>
      <c r="AT23" s="700"/>
      <c r="AU23" s="700"/>
      <c r="AV23" s="700"/>
      <c r="AW23" s="700"/>
      <c r="AX23" s="700"/>
    </row>
    <row r="24" spans="1:50" ht="15" customHeight="1">
      <c r="A24" s="829">
        <v>12</v>
      </c>
      <c r="B24" s="830">
        <v>2</v>
      </c>
      <c r="C24" s="831">
        <f t="shared" si="0"/>
        <v>0.50080000000000002</v>
      </c>
      <c r="D24" s="859">
        <v>3.35</v>
      </c>
      <c r="E24" s="833">
        <v>0.25</v>
      </c>
      <c r="F24" s="860">
        <v>0.55000000000000004</v>
      </c>
      <c r="G24" s="860">
        <v>0.65</v>
      </c>
      <c r="H24" s="834">
        <f t="shared" si="2"/>
        <v>1.6776800000000001</v>
      </c>
      <c r="I24" s="834">
        <f t="shared" si="3"/>
        <v>0.12520000000000001</v>
      </c>
      <c r="J24" s="834">
        <f t="shared" si="4"/>
        <v>0.27544000000000002</v>
      </c>
      <c r="K24" s="834">
        <f t="shared" si="5"/>
        <v>0.32552000000000003</v>
      </c>
      <c r="L24" s="835" t="str">
        <f t="shared" si="6"/>
        <v>12X2</v>
      </c>
      <c r="M24" s="835" t="str">
        <f t="shared" si="7"/>
        <v>12X2XC</v>
      </c>
      <c r="N24" s="836"/>
      <c r="O24" s="837">
        <f t="shared" si="8"/>
        <v>3.1550400000000005</v>
      </c>
      <c r="P24" s="838">
        <f t="shared" si="9"/>
        <v>2.0282400000000003</v>
      </c>
      <c r="Q24" s="838">
        <f t="shared" si="10"/>
        <v>3.8812000000000002</v>
      </c>
      <c r="R24" s="838">
        <f t="shared" si="11"/>
        <v>2.2285600000000003</v>
      </c>
      <c r="S24" s="839" t="str">
        <f t="shared" si="12"/>
        <v>C</v>
      </c>
      <c r="T24" s="840">
        <f>VLOOKUP(L24,[3]C!A:D,4,FALSE)</f>
        <v>678</v>
      </c>
      <c r="U24" s="841"/>
      <c r="V24" s="847">
        <f>IF(V$12="Max",VLOOKUP(L24,[3]S!A:G,7,FALSE),VLOOKUP(L24,[3]S!A:G,6,FALSE))</f>
        <v>0.36</v>
      </c>
      <c r="W24" s="855">
        <f t="shared" si="13"/>
        <v>3.5150400000000004</v>
      </c>
      <c r="X24" s="856">
        <f t="shared" si="14"/>
        <v>2.3882400000000001</v>
      </c>
      <c r="Y24" s="856">
        <f t="shared" si="15"/>
        <v>4.2412000000000001</v>
      </c>
      <c r="Z24" s="857">
        <f t="shared" si="16"/>
        <v>2.5885600000000002</v>
      </c>
      <c r="AA24" s="846"/>
      <c r="AB24" s="847">
        <f t="shared" si="17"/>
        <v>0.61959334183765691</v>
      </c>
      <c r="AC24" s="847">
        <f>IF(AB$12="Max",VLOOKUP(M24,[3]L!A:J,9,FALSE),VLOOKUP(M24,[3]L!A:J,6,FALSE))</f>
        <v>0.61959334183765691</v>
      </c>
      <c r="AD24" s="847">
        <f>IF(AB$12="Max",VLOOKUP(M24,[3]L!A:J,10,FALSE),VLOOKUP(M24,[3]L!A:J,7,FALSE))</f>
        <v>0.61959334183765691</v>
      </c>
      <c r="AE24" s="847">
        <f>IF(AB$12="Max",VLOOKUP(M24,[3]L!A:K,11,FALSE),VLOOKUP(M24,[3]L!A:J,8,FALSE))</f>
        <v>0.61959334183765691</v>
      </c>
      <c r="AF24" s="853">
        <f t="shared" si="18"/>
        <v>3.7746333418376574</v>
      </c>
      <c r="AG24" s="854">
        <f t="shared" si="19"/>
        <v>2.6478333418376572</v>
      </c>
      <c r="AH24" s="854">
        <f t="shared" si="20"/>
        <v>4.5007933418376567</v>
      </c>
      <c r="AI24" s="854">
        <f t="shared" si="21"/>
        <v>2.8481533418376572</v>
      </c>
      <c r="AJ24" s="851"/>
      <c r="AK24" s="852"/>
      <c r="AL24" s="853"/>
      <c r="AM24" s="853"/>
      <c r="AN24" s="853"/>
      <c r="AO24" s="854"/>
      <c r="AP24" s="700"/>
      <c r="AQ24" s="700"/>
      <c r="AR24" s="700"/>
      <c r="AS24" s="700"/>
      <c r="AT24" s="700"/>
      <c r="AU24" s="700"/>
      <c r="AV24" s="700"/>
      <c r="AW24" s="700"/>
      <c r="AX24" s="700"/>
    </row>
    <row r="25" spans="1:50" ht="15" customHeight="1">
      <c r="A25" s="829">
        <v>13</v>
      </c>
      <c r="B25" s="830">
        <v>1</v>
      </c>
      <c r="C25" s="831">
        <f t="shared" si="0"/>
        <v>0.30047999999999997</v>
      </c>
      <c r="D25" s="832">
        <v>3.07</v>
      </c>
      <c r="E25" s="833">
        <v>0.25</v>
      </c>
      <c r="F25" s="833">
        <v>0.45</v>
      </c>
      <c r="G25" s="833">
        <f t="shared" ref="G25:G279" si="22">+F25+0.1</f>
        <v>0.55000000000000004</v>
      </c>
      <c r="H25" s="834">
        <f t="shared" si="2"/>
        <v>0.92247359999999989</v>
      </c>
      <c r="I25" s="834">
        <f t="shared" si="3"/>
        <v>7.5119999999999992E-2</v>
      </c>
      <c r="J25" s="834">
        <f t="shared" si="4"/>
        <v>0.135216</v>
      </c>
      <c r="K25" s="834">
        <f t="shared" si="5"/>
        <v>0.16526399999999999</v>
      </c>
      <c r="L25" s="835" t="str">
        <f t="shared" si="6"/>
        <v>13X1</v>
      </c>
      <c r="M25" s="835" t="str">
        <f t="shared" si="7"/>
        <v>13X1XF</v>
      </c>
      <c r="N25" s="836"/>
      <c r="O25" s="837">
        <f t="shared" si="8"/>
        <v>1.8088895999999997</v>
      </c>
      <c r="P25" s="838">
        <f t="shared" si="9"/>
        <v>1.1328095999999999</v>
      </c>
      <c r="Q25" s="838">
        <f t="shared" si="10"/>
        <v>2.2145375999999999</v>
      </c>
      <c r="R25" s="838">
        <f t="shared" si="11"/>
        <v>1.2229535999999999</v>
      </c>
      <c r="S25" s="839" t="str">
        <f t="shared" si="12"/>
        <v>F</v>
      </c>
      <c r="T25" s="840">
        <f>VLOOKUP(L25,[3]C!A:D,4,FALSE)</f>
        <v>678</v>
      </c>
      <c r="U25" s="841"/>
      <c r="V25" s="847">
        <f>IF(V$12="Max",VLOOKUP(L25,[3]S!A:G,7,FALSE),VLOOKUP(L25,[3]S!A:G,6,FALSE))</f>
        <v>0.36151982936264054</v>
      </c>
      <c r="W25" s="855">
        <f t="shared" si="13"/>
        <v>2.1704094293626404</v>
      </c>
      <c r="X25" s="856">
        <f t="shared" si="14"/>
        <v>1.4943294293626403</v>
      </c>
      <c r="Y25" s="856">
        <f t="shared" si="15"/>
        <v>2.5760574293626406</v>
      </c>
      <c r="Z25" s="857">
        <f t="shared" si="16"/>
        <v>1.5844734293626404</v>
      </c>
      <c r="AA25" s="846"/>
      <c r="AB25" s="847">
        <f t="shared" si="17"/>
        <v>0.61959334183765691</v>
      </c>
      <c r="AC25" s="847">
        <f>IF(AB$12="Max",VLOOKUP(M25,[3]L!A:J,9,FALSE),VLOOKUP(M25,[3]L!A:J,6,FALSE))</f>
        <v>0.61959334183765691</v>
      </c>
      <c r="AD25" s="847">
        <f>IF(AB$12="Max",VLOOKUP(M25,[3]L!A:J,10,FALSE),VLOOKUP(M25,[3]L!A:J,7,FALSE))</f>
        <v>0.61959334183765691</v>
      </c>
      <c r="AE25" s="847">
        <f>IF(AB$12="Max",VLOOKUP(M25,[3]L!A:K,11,FALSE),VLOOKUP(M25,[3]L!A:J,8,FALSE))</f>
        <v>0.61959334183765691</v>
      </c>
      <c r="AF25" s="853">
        <f t="shared" si="18"/>
        <v>2.4284829418376566</v>
      </c>
      <c r="AG25" s="854">
        <f t="shared" si="19"/>
        <v>1.7524029418376568</v>
      </c>
      <c r="AH25" s="854">
        <f t="shared" si="20"/>
        <v>2.8341309418376568</v>
      </c>
      <c r="AI25" s="854">
        <f t="shared" si="21"/>
        <v>1.8425469418376568</v>
      </c>
      <c r="AJ25" s="851"/>
      <c r="AK25" s="852"/>
      <c r="AL25" s="853"/>
      <c r="AM25" s="853"/>
      <c r="AN25" s="853"/>
      <c r="AO25" s="854"/>
      <c r="AP25" s="700"/>
      <c r="AQ25" s="700"/>
      <c r="AR25" s="700"/>
      <c r="AS25" s="700"/>
      <c r="AT25" s="700"/>
      <c r="AU25" s="700"/>
      <c r="AV25" s="700"/>
      <c r="AW25" s="700"/>
      <c r="AX25" s="700"/>
    </row>
    <row r="26" spans="1:50" ht="15" customHeight="1">
      <c r="A26" s="829">
        <v>13</v>
      </c>
      <c r="B26" s="830">
        <v>1.5</v>
      </c>
      <c r="C26" s="831">
        <f t="shared" si="0"/>
        <v>0.43193999999999999</v>
      </c>
      <c r="D26" s="832">
        <v>3.21</v>
      </c>
      <c r="E26" s="833">
        <v>0.25</v>
      </c>
      <c r="F26" s="833">
        <v>0.45</v>
      </c>
      <c r="G26" s="833">
        <f t="shared" si="22"/>
        <v>0.55000000000000004</v>
      </c>
      <c r="H26" s="834">
        <f t="shared" si="2"/>
        <v>1.3865273999999999</v>
      </c>
      <c r="I26" s="834">
        <f t="shared" si="3"/>
        <v>0.107985</v>
      </c>
      <c r="J26" s="834">
        <f t="shared" si="4"/>
        <v>0.19437299999999999</v>
      </c>
      <c r="K26" s="834">
        <f t="shared" si="5"/>
        <v>0.237567</v>
      </c>
      <c r="L26" s="835" t="str">
        <f t="shared" si="6"/>
        <v>13X1,5</v>
      </c>
      <c r="M26" s="835" t="str">
        <f t="shared" si="7"/>
        <v>13X1,5XF</v>
      </c>
      <c r="N26" s="836"/>
      <c r="O26" s="837">
        <f t="shared" si="8"/>
        <v>2.6607504</v>
      </c>
      <c r="P26" s="838">
        <f t="shared" si="9"/>
        <v>1.6888854</v>
      </c>
      <c r="Q26" s="838">
        <f t="shared" si="10"/>
        <v>3.2438693999999999</v>
      </c>
      <c r="R26" s="838">
        <f t="shared" si="11"/>
        <v>1.8184673999999998</v>
      </c>
      <c r="S26" s="839" t="str">
        <f t="shared" si="12"/>
        <v>F</v>
      </c>
      <c r="T26" s="840">
        <f>T25</f>
        <v>678</v>
      </c>
      <c r="U26" s="841"/>
      <c r="V26" s="847">
        <f>V25</f>
        <v>0.36151982936264054</v>
      </c>
      <c r="W26" s="855">
        <f t="shared" si="13"/>
        <v>3.0222702293626407</v>
      </c>
      <c r="X26" s="856">
        <f t="shared" si="14"/>
        <v>2.0504052293626405</v>
      </c>
      <c r="Y26" s="856">
        <f t="shared" si="15"/>
        <v>3.6053892293626406</v>
      </c>
      <c r="Z26" s="857">
        <f t="shared" si="16"/>
        <v>2.1799872293626406</v>
      </c>
      <c r="AA26" s="846"/>
      <c r="AB26" s="847">
        <f>AB25</f>
        <v>0.61959334183765691</v>
      </c>
      <c r="AC26" s="847" t="e">
        <f>IF(AB$12="Max",VLOOKUP(M26,[3]L!A:J,9,FALSE),VLOOKUP(M26,[3]L!A:J,6,FALSE))</f>
        <v>#N/A</v>
      </c>
      <c r="AD26" s="847" t="e">
        <f>IF(AB$12="Max",VLOOKUP(M26,[3]L!A:J,10,FALSE),VLOOKUP(M26,[3]L!A:J,7,FALSE))</f>
        <v>#N/A</v>
      </c>
      <c r="AE26" s="847" t="e">
        <f>IF(AB$12="Max",VLOOKUP(M26,[3]L!A:K,11,FALSE),VLOOKUP(M26,[3]L!A:J,8,FALSE))</f>
        <v>#N/A</v>
      </c>
      <c r="AF26" s="853">
        <f t="shared" si="18"/>
        <v>3.2803437418376569</v>
      </c>
      <c r="AG26" s="854">
        <f t="shared" si="19"/>
        <v>2.3084787418376571</v>
      </c>
      <c r="AH26" s="854">
        <f t="shared" si="20"/>
        <v>3.8634627418376568</v>
      </c>
      <c r="AI26" s="854">
        <f t="shared" si="21"/>
        <v>2.4380607418376568</v>
      </c>
      <c r="AJ26" s="851"/>
      <c r="AK26" s="852"/>
      <c r="AL26" s="853"/>
      <c r="AM26" s="853"/>
      <c r="AN26" s="853"/>
      <c r="AO26" s="854"/>
      <c r="AP26" s="700"/>
      <c r="AQ26" s="700"/>
      <c r="AR26" s="700"/>
      <c r="AS26" s="700"/>
      <c r="AT26" s="700"/>
      <c r="AU26" s="700"/>
      <c r="AV26" s="700"/>
      <c r="AW26" s="700"/>
      <c r="AX26" s="700"/>
    </row>
    <row r="27" spans="1:50" ht="15" customHeight="1">
      <c r="A27" s="829">
        <v>14</v>
      </c>
      <c r="B27" s="830">
        <v>1</v>
      </c>
      <c r="C27" s="831">
        <f t="shared" si="0"/>
        <v>0.32551999999999998</v>
      </c>
      <c r="D27" s="832">
        <v>2.5099999999999998</v>
      </c>
      <c r="E27" s="833">
        <v>0.25</v>
      </c>
      <c r="F27" s="833">
        <v>0.45</v>
      </c>
      <c r="G27" s="833">
        <f t="shared" si="22"/>
        <v>0.55000000000000004</v>
      </c>
      <c r="H27" s="834">
        <f t="shared" si="2"/>
        <v>0.81705519999999987</v>
      </c>
      <c r="I27" s="834">
        <f t="shared" si="3"/>
        <v>8.1379999999999994E-2</v>
      </c>
      <c r="J27" s="834">
        <f t="shared" si="4"/>
        <v>0.146484</v>
      </c>
      <c r="K27" s="834">
        <f t="shared" si="5"/>
        <v>0.179036</v>
      </c>
      <c r="L27" s="835" t="str">
        <f t="shared" si="6"/>
        <v>14X1</v>
      </c>
      <c r="M27" s="835" t="str">
        <f t="shared" si="7"/>
        <v>14X1XF</v>
      </c>
      <c r="N27" s="836"/>
      <c r="O27" s="837">
        <f t="shared" si="8"/>
        <v>1.7773391999999999</v>
      </c>
      <c r="P27" s="838">
        <f t="shared" si="9"/>
        <v>1.0449191999999998</v>
      </c>
      <c r="Q27" s="838">
        <f t="shared" si="10"/>
        <v>2.2167911999999999</v>
      </c>
      <c r="R27" s="838">
        <f t="shared" si="11"/>
        <v>1.1425751999999998</v>
      </c>
      <c r="S27" s="839" t="str">
        <f t="shared" si="12"/>
        <v>F</v>
      </c>
      <c r="T27" s="840">
        <f>VLOOKUP(L27,[3]C!A:D,4,FALSE)</f>
        <v>678</v>
      </c>
      <c r="U27" s="841"/>
      <c r="V27" s="847">
        <f>IF(V$12="Max",VLOOKUP(L27,[3]S!A:G,7,FALSE),VLOOKUP(L27,[3]S!A:G,6,FALSE))</f>
        <v>0.36151982936264054</v>
      </c>
      <c r="W27" s="855">
        <f t="shared" si="13"/>
        <v>2.1388590293626404</v>
      </c>
      <c r="X27" s="856">
        <f t="shared" si="14"/>
        <v>1.4064390293626403</v>
      </c>
      <c r="Y27" s="856">
        <f t="shared" si="15"/>
        <v>2.5783110293626406</v>
      </c>
      <c r="Z27" s="857">
        <f t="shared" si="16"/>
        <v>1.5040950293626403</v>
      </c>
      <c r="AA27" s="846"/>
      <c r="AB27" s="847">
        <f t="shared" ref="AB27:AB49" si="23">IF(AB$9=999,AC27,IF(AB$9=777,AD27,AE27))</f>
        <v>0.61959334183765691</v>
      </c>
      <c r="AC27" s="847">
        <f>IF(AB$12="Max",VLOOKUP(M27,[3]L!A:J,9,FALSE),VLOOKUP(M27,[3]L!A:J,6,FALSE))</f>
        <v>0.61959334183765691</v>
      </c>
      <c r="AD27" s="847">
        <f>IF(AB$12="Max",VLOOKUP(M27,[3]L!A:J,10,FALSE),VLOOKUP(M27,[3]L!A:J,7,FALSE))</f>
        <v>0.61959334183765691</v>
      </c>
      <c r="AE27" s="847">
        <f>IF(AB$12="Max",VLOOKUP(M27,[3]L!A:K,11,FALSE),VLOOKUP(M27,[3]L!A:J,8,FALSE))</f>
        <v>0.61959334183765691</v>
      </c>
      <c r="AF27" s="853">
        <f t="shared" si="18"/>
        <v>2.396932541837657</v>
      </c>
      <c r="AG27" s="854">
        <f t="shared" si="19"/>
        <v>1.6645125418376567</v>
      </c>
      <c r="AH27" s="854">
        <f t="shared" si="20"/>
        <v>2.8363845418376568</v>
      </c>
      <c r="AI27" s="854">
        <f t="shared" si="21"/>
        <v>1.7621685418376567</v>
      </c>
      <c r="AJ27" s="851"/>
      <c r="AK27" s="852"/>
      <c r="AL27" s="853"/>
      <c r="AM27" s="853"/>
      <c r="AN27" s="853"/>
      <c r="AO27" s="854"/>
      <c r="AP27" s="700"/>
      <c r="AQ27" s="700"/>
      <c r="AR27" s="700"/>
      <c r="AS27" s="700"/>
      <c r="AT27" s="700"/>
      <c r="AU27" s="700"/>
      <c r="AV27" s="700"/>
      <c r="AW27" s="700"/>
      <c r="AX27" s="700"/>
    </row>
    <row r="28" spans="1:50" ht="15" customHeight="1">
      <c r="A28" s="829">
        <v>14</v>
      </c>
      <c r="B28" s="830">
        <v>1.5</v>
      </c>
      <c r="C28" s="831">
        <f t="shared" si="0"/>
        <v>0.46949999999999997</v>
      </c>
      <c r="D28" s="832">
        <v>2.62</v>
      </c>
      <c r="E28" s="833">
        <v>0.25</v>
      </c>
      <c r="F28" s="833">
        <v>0.45</v>
      </c>
      <c r="G28" s="833">
        <f t="shared" si="22"/>
        <v>0.55000000000000004</v>
      </c>
      <c r="H28" s="834">
        <f t="shared" si="2"/>
        <v>1.2300899999999999</v>
      </c>
      <c r="I28" s="834">
        <f t="shared" si="3"/>
        <v>0.11737499999999999</v>
      </c>
      <c r="J28" s="834">
        <f t="shared" si="4"/>
        <v>0.21127499999999999</v>
      </c>
      <c r="K28" s="834">
        <f t="shared" si="5"/>
        <v>0.25822499999999998</v>
      </c>
      <c r="L28" s="835" t="str">
        <f t="shared" si="6"/>
        <v>14X1,5</v>
      </c>
      <c r="M28" s="835" t="str">
        <f t="shared" si="7"/>
        <v>14X1,5XF</v>
      </c>
      <c r="N28" s="836"/>
      <c r="O28" s="837">
        <f t="shared" si="8"/>
        <v>2.6151149999999999</v>
      </c>
      <c r="P28" s="838">
        <f t="shared" si="9"/>
        <v>1.55874</v>
      </c>
      <c r="Q28" s="838">
        <f t="shared" si="10"/>
        <v>3.2489399999999997</v>
      </c>
      <c r="R28" s="838">
        <f t="shared" si="11"/>
        <v>1.6995899999999999</v>
      </c>
      <c r="S28" s="839" t="str">
        <f t="shared" si="12"/>
        <v>F</v>
      </c>
      <c r="T28" s="840">
        <f>VLOOKUP(L28,[3]C!A:D,4,FALSE)</f>
        <v>678</v>
      </c>
      <c r="U28" s="841"/>
      <c r="V28" s="847">
        <f>IF(V$12="Max",VLOOKUP(L28,[3]S!A:G,7,FALSE),VLOOKUP(L28,[3]S!A:G,6,FALSE))</f>
        <v>0.36151982936264054</v>
      </c>
      <c r="W28" s="855">
        <f t="shared" si="13"/>
        <v>2.9766348293626406</v>
      </c>
      <c r="X28" s="856">
        <f t="shared" si="14"/>
        <v>1.9202598293626405</v>
      </c>
      <c r="Y28" s="856">
        <f t="shared" si="15"/>
        <v>3.6104598293626404</v>
      </c>
      <c r="Z28" s="857">
        <f t="shared" si="16"/>
        <v>2.0611098293626404</v>
      </c>
      <c r="AA28" s="846"/>
      <c r="AB28" s="847">
        <f t="shared" si="23"/>
        <v>0.61959334183765691</v>
      </c>
      <c r="AC28" s="847">
        <f>IF(AB$12="Max",VLOOKUP(M28,[3]L!A:J,9,FALSE),VLOOKUP(M28,[3]L!A:J,6,FALSE))</f>
        <v>0.61959334183765691</v>
      </c>
      <c r="AD28" s="847">
        <f>IF(AB$12="Max",VLOOKUP(M28,[3]L!A:J,10,FALSE),VLOOKUP(M28,[3]L!A:J,7,FALSE))</f>
        <v>0.61959334183765691</v>
      </c>
      <c r="AE28" s="847">
        <f>IF(AB$12="Max",VLOOKUP(M28,[3]L!A:K,11,FALSE),VLOOKUP(M28,[3]L!A:J,8,FALSE))</f>
        <v>0.61959334183765691</v>
      </c>
      <c r="AF28" s="853">
        <f t="shared" si="18"/>
        <v>3.2347083418376568</v>
      </c>
      <c r="AG28" s="854">
        <f t="shared" si="19"/>
        <v>2.1783333418376571</v>
      </c>
      <c r="AH28" s="854">
        <f t="shared" si="20"/>
        <v>3.8685333418376566</v>
      </c>
      <c r="AI28" s="854">
        <f t="shared" si="21"/>
        <v>2.3191833418376566</v>
      </c>
      <c r="AJ28" s="851"/>
      <c r="AK28" s="852"/>
      <c r="AL28" s="853"/>
      <c r="AM28" s="853"/>
      <c r="AN28" s="853"/>
      <c r="AO28" s="854"/>
      <c r="AP28" s="700"/>
      <c r="AQ28" s="700"/>
      <c r="AR28" s="700"/>
      <c r="AS28" s="700"/>
      <c r="AT28" s="700"/>
      <c r="AU28" s="700"/>
      <c r="AV28" s="700"/>
      <c r="AW28" s="700"/>
      <c r="AX28" s="700"/>
    </row>
    <row r="29" spans="1:50" ht="15" customHeight="1">
      <c r="A29" s="829">
        <v>14</v>
      </c>
      <c r="B29" s="830">
        <v>2</v>
      </c>
      <c r="C29" s="831">
        <f t="shared" si="0"/>
        <v>0.60095999999999994</v>
      </c>
      <c r="D29" s="832">
        <v>2.67</v>
      </c>
      <c r="E29" s="833">
        <v>0.25</v>
      </c>
      <c r="F29" s="833">
        <v>0.55000000000000004</v>
      </c>
      <c r="G29" s="833">
        <f t="shared" si="22"/>
        <v>0.65</v>
      </c>
      <c r="H29" s="834">
        <f t="shared" si="2"/>
        <v>1.6045631999999999</v>
      </c>
      <c r="I29" s="834">
        <f t="shared" si="3"/>
        <v>0.15023999999999998</v>
      </c>
      <c r="J29" s="834">
        <f t="shared" si="4"/>
        <v>0.33052799999999999</v>
      </c>
      <c r="K29" s="834">
        <f t="shared" si="5"/>
        <v>0.39062399999999997</v>
      </c>
      <c r="L29" s="835" t="str">
        <f t="shared" si="6"/>
        <v>14X2</v>
      </c>
      <c r="M29" s="835" t="str">
        <f t="shared" si="7"/>
        <v>14X2XC</v>
      </c>
      <c r="N29" s="836"/>
      <c r="O29" s="837">
        <f t="shared" si="8"/>
        <v>3.3773951999999996</v>
      </c>
      <c r="P29" s="838">
        <f t="shared" si="9"/>
        <v>2.0252352</v>
      </c>
      <c r="Q29" s="838">
        <f t="shared" si="10"/>
        <v>4.2487871999999998</v>
      </c>
      <c r="R29" s="838">
        <f t="shared" si="11"/>
        <v>2.2656191999999997</v>
      </c>
      <c r="S29" s="839" t="str">
        <f t="shared" si="12"/>
        <v>C</v>
      </c>
      <c r="T29" s="840">
        <f>VLOOKUP(L29,[3]C!A:D,4,FALSE)</f>
        <v>678</v>
      </c>
      <c r="U29" s="841"/>
      <c r="V29" s="847">
        <f>IF(V$12="Max",VLOOKUP(L29,[3]S!A:G,7,FALSE),VLOOKUP(L29,[3]S!A:G,6,FALSE))</f>
        <v>0.36151982936264054</v>
      </c>
      <c r="W29" s="855">
        <f t="shared" si="13"/>
        <v>3.7389150293626403</v>
      </c>
      <c r="X29" s="856">
        <f t="shared" si="14"/>
        <v>2.3867550293626407</v>
      </c>
      <c r="Y29" s="856">
        <f t="shared" si="15"/>
        <v>4.61030702936264</v>
      </c>
      <c r="Z29" s="857">
        <f t="shared" si="16"/>
        <v>2.6271390293626404</v>
      </c>
      <c r="AA29" s="846"/>
      <c r="AB29" s="847">
        <f t="shared" si="23"/>
        <v>0.61959334183765691</v>
      </c>
      <c r="AC29" s="847">
        <f>IF(AB$12="Max",VLOOKUP(M29,[3]L!A:J,9,FALSE),VLOOKUP(M29,[3]L!A:J,6,FALSE))</f>
        <v>0.61959334183765691</v>
      </c>
      <c r="AD29" s="847">
        <f>IF(AB$12="Max",VLOOKUP(M29,[3]L!A:J,10,FALSE),VLOOKUP(M29,[3]L!A:J,7,FALSE))</f>
        <v>0.61959334183765691</v>
      </c>
      <c r="AE29" s="847">
        <f>IF(AB$12="Max",VLOOKUP(M29,[3]L!A:K,11,FALSE),VLOOKUP(M29,[3]L!A:J,8,FALSE))</f>
        <v>0.61959334183765691</v>
      </c>
      <c r="AF29" s="853">
        <f t="shared" si="18"/>
        <v>3.9969885418376565</v>
      </c>
      <c r="AG29" s="854">
        <f t="shared" si="19"/>
        <v>2.6448285418376569</v>
      </c>
      <c r="AH29" s="854">
        <f t="shared" si="20"/>
        <v>4.8683805418376567</v>
      </c>
      <c r="AI29" s="854">
        <f t="shared" si="21"/>
        <v>2.8852125418376566</v>
      </c>
      <c r="AJ29" s="851"/>
      <c r="AK29" s="852"/>
      <c r="AL29" s="853"/>
      <c r="AM29" s="853"/>
      <c r="AN29" s="853"/>
      <c r="AO29" s="854"/>
      <c r="AP29" s="700"/>
      <c r="AQ29" s="700"/>
      <c r="AR29" s="700"/>
      <c r="AS29" s="700"/>
      <c r="AT29" s="700"/>
      <c r="AU29" s="700"/>
      <c r="AV29" s="700"/>
      <c r="AW29" s="700"/>
      <c r="AX29" s="700"/>
    </row>
    <row r="30" spans="1:50" ht="15" customHeight="1">
      <c r="A30" s="829">
        <v>15</v>
      </c>
      <c r="B30" s="830">
        <v>1</v>
      </c>
      <c r="C30" s="831">
        <f t="shared" si="0"/>
        <v>0.35055999999999998</v>
      </c>
      <c r="D30" s="832">
        <v>2.44</v>
      </c>
      <c r="E30" s="833">
        <v>0.25</v>
      </c>
      <c r="F30" s="833">
        <v>0.45</v>
      </c>
      <c r="G30" s="833">
        <f t="shared" si="22"/>
        <v>0.55000000000000004</v>
      </c>
      <c r="H30" s="834">
        <f t="shared" si="2"/>
        <v>0.85536639999999997</v>
      </c>
      <c r="I30" s="834">
        <f t="shared" si="3"/>
        <v>8.7639999999999996E-2</v>
      </c>
      <c r="J30" s="834">
        <f t="shared" si="4"/>
        <v>0.157752</v>
      </c>
      <c r="K30" s="834">
        <f t="shared" si="5"/>
        <v>0.19280800000000001</v>
      </c>
      <c r="L30" s="835" t="str">
        <f t="shared" si="6"/>
        <v>15X1</v>
      </c>
      <c r="M30" s="835" t="str">
        <f t="shared" si="7"/>
        <v>15X1XF</v>
      </c>
      <c r="N30" s="836"/>
      <c r="O30" s="837">
        <f t="shared" si="8"/>
        <v>1.8895184</v>
      </c>
      <c r="P30" s="838">
        <f t="shared" si="9"/>
        <v>1.1007583999999999</v>
      </c>
      <c r="Q30" s="838">
        <f t="shared" si="10"/>
        <v>2.3627744000000002</v>
      </c>
      <c r="R30" s="838">
        <f t="shared" si="11"/>
        <v>1.2059264000000001</v>
      </c>
      <c r="S30" s="839" t="str">
        <f t="shared" si="12"/>
        <v>F</v>
      </c>
      <c r="T30" s="840">
        <f>VLOOKUP(L30,[3]C!A:D,4,FALSE)</f>
        <v>678</v>
      </c>
      <c r="U30" s="841"/>
      <c r="V30" s="847">
        <f>IF(V$12="Max",VLOOKUP(L30,[3]S!A:G,7,FALSE),VLOOKUP(L30,[3]S!A:G,6,FALSE))</f>
        <v>0.36151982936264054</v>
      </c>
      <c r="W30" s="855">
        <f t="shared" si="13"/>
        <v>2.2510382293626408</v>
      </c>
      <c r="X30" s="856">
        <f t="shared" si="14"/>
        <v>1.4622782293626404</v>
      </c>
      <c r="Y30" s="856">
        <f t="shared" si="15"/>
        <v>2.7242942293626409</v>
      </c>
      <c r="Z30" s="857">
        <f t="shared" si="16"/>
        <v>1.5674462293626406</v>
      </c>
      <c r="AA30" s="846"/>
      <c r="AB30" s="847">
        <f t="shared" si="23"/>
        <v>0.61959334183765691</v>
      </c>
      <c r="AC30" s="847">
        <f>IF(AB$12="Max",VLOOKUP(M30,[3]L!A:J,9,FALSE),VLOOKUP(M30,[3]L!A:J,6,FALSE))</f>
        <v>0.61959334183765691</v>
      </c>
      <c r="AD30" s="847">
        <f>IF(AB$12="Max",VLOOKUP(M30,[3]L!A:J,10,FALSE),VLOOKUP(M30,[3]L!A:J,7,FALSE))</f>
        <v>0.61959334183765691</v>
      </c>
      <c r="AE30" s="847">
        <f>IF(AB$12="Max",VLOOKUP(M30,[3]L!A:K,11,FALSE),VLOOKUP(M30,[3]L!A:J,8,FALSE))</f>
        <v>0.61959334183765691</v>
      </c>
      <c r="AF30" s="853">
        <f t="shared" si="18"/>
        <v>2.509111741837657</v>
      </c>
      <c r="AG30" s="854">
        <f t="shared" si="19"/>
        <v>1.7203517418376568</v>
      </c>
      <c r="AH30" s="854">
        <f t="shared" si="20"/>
        <v>2.9823677418376571</v>
      </c>
      <c r="AI30" s="854">
        <f t="shared" si="21"/>
        <v>1.825519741837657</v>
      </c>
      <c r="AJ30" s="851"/>
      <c r="AK30" s="852"/>
      <c r="AL30" s="853"/>
      <c r="AM30" s="853"/>
      <c r="AN30" s="853"/>
      <c r="AO30" s="854"/>
      <c r="AP30" s="700"/>
      <c r="AQ30" s="700"/>
      <c r="AR30" s="700"/>
      <c r="AS30" s="700"/>
      <c r="AT30" s="700"/>
      <c r="AU30" s="700"/>
      <c r="AV30" s="700"/>
      <c r="AW30" s="700"/>
      <c r="AX30" s="700"/>
    </row>
    <row r="31" spans="1:50" ht="15" customHeight="1">
      <c r="A31" s="829">
        <v>15</v>
      </c>
      <c r="B31" s="830">
        <v>1.5</v>
      </c>
      <c r="C31" s="831">
        <f t="shared" si="0"/>
        <v>0.50705999999999996</v>
      </c>
      <c r="D31" s="832">
        <v>2.5499999999999998</v>
      </c>
      <c r="E31" s="833">
        <v>0.25</v>
      </c>
      <c r="F31" s="833">
        <v>0.45</v>
      </c>
      <c r="G31" s="833">
        <f t="shared" si="22"/>
        <v>0.55000000000000004</v>
      </c>
      <c r="H31" s="834">
        <f t="shared" si="2"/>
        <v>1.2930029999999999</v>
      </c>
      <c r="I31" s="834">
        <f t="shared" si="3"/>
        <v>0.12676499999999999</v>
      </c>
      <c r="J31" s="834">
        <f t="shared" si="4"/>
        <v>0.22817699999999999</v>
      </c>
      <c r="K31" s="834">
        <f t="shared" si="5"/>
        <v>0.27888299999999999</v>
      </c>
      <c r="L31" s="835" t="str">
        <f t="shared" si="6"/>
        <v>15X1,5</v>
      </c>
      <c r="M31" s="835" t="str">
        <f t="shared" si="7"/>
        <v>15X1,5XF</v>
      </c>
      <c r="N31" s="836"/>
      <c r="O31" s="837">
        <f t="shared" si="8"/>
        <v>2.7888299999999999</v>
      </c>
      <c r="P31" s="838">
        <f t="shared" si="9"/>
        <v>1.6479449999999998</v>
      </c>
      <c r="Q31" s="838">
        <f t="shared" si="10"/>
        <v>3.4733609999999997</v>
      </c>
      <c r="R31" s="838">
        <f t="shared" si="11"/>
        <v>1.8000629999999997</v>
      </c>
      <c r="S31" s="839" t="str">
        <f t="shared" si="12"/>
        <v>F</v>
      </c>
      <c r="T31" s="840">
        <f>VLOOKUP(L31,[3]C!A:D,4,FALSE)</f>
        <v>678</v>
      </c>
      <c r="U31" s="841"/>
      <c r="V31" s="847">
        <f>IF(V$12="Max",VLOOKUP(L31,[3]S!A:G,7,FALSE),VLOOKUP(L31,[3]S!A:G,6,FALSE))</f>
        <v>0.36151982936264054</v>
      </c>
      <c r="W31" s="855">
        <f t="shared" si="13"/>
        <v>3.1503498293626406</v>
      </c>
      <c r="X31" s="856">
        <f t="shared" si="14"/>
        <v>2.0094648293626403</v>
      </c>
      <c r="Y31" s="856">
        <f t="shared" si="15"/>
        <v>3.8348808293626404</v>
      </c>
      <c r="Z31" s="857">
        <f t="shared" si="16"/>
        <v>2.1615828293626405</v>
      </c>
      <c r="AA31" s="846"/>
      <c r="AB31" s="847">
        <f t="shared" si="23"/>
        <v>0.61959334183765691</v>
      </c>
      <c r="AC31" s="847">
        <f>IF(AB$12="Max",VLOOKUP(M31,[3]L!A:J,9,FALSE),VLOOKUP(M31,[3]L!A:J,6,FALSE))</f>
        <v>0.61959334183765691</v>
      </c>
      <c r="AD31" s="847">
        <f>IF(AB$12="Max",VLOOKUP(M31,[3]L!A:J,10,FALSE),VLOOKUP(M31,[3]L!A:J,7,FALSE))</f>
        <v>0.61959334183765691</v>
      </c>
      <c r="AE31" s="847">
        <f>IF(AB$12="Max",VLOOKUP(M31,[3]L!A:K,11,FALSE),VLOOKUP(M31,[3]L!A:J,8,FALSE))</f>
        <v>0.61959334183765691</v>
      </c>
      <c r="AF31" s="853">
        <f t="shared" si="18"/>
        <v>3.4084233418376568</v>
      </c>
      <c r="AG31" s="854">
        <f t="shared" si="19"/>
        <v>2.2675383418376569</v>
      </c>
      <c r="AH31" s="854">
        <f t="shared" si="20"/>
        <v>4.0929543418376566</v>
      </c>
      <c r="AI31" s="854">
        <f t="shared" si="21"/>
        <v>2.4196563418376567</v>
      </c>
      <c r="AJ31" s="851"/>
      <c r="AK31" s="852"/>
      <c r="AL31" s="853"/>
      <c r="AM31" s="853"/>
      <c r="AN31" s="853"/>
      <c r="AO31" s="854"/>
      <c r="AP31" s="700"/>
      <c r="AQ31" s="700"/>
      <c r="AR31" s="700"/>
      <c r="AS31" s="700"/>
      <c r="AT31" s="700"/>
      <c r="AU31" s="700"/>
      <c r="AV31" s="700"/>
      <c r="AW31" s="700"/>
      <c r="AX31" s="700"/>
    </row>
    <row r="32" spans="1:50" ht="15" customHeight="1">
      <c r="A32" s="829">
        <v>15</v>
      </c>
      <c r="B32" s="830">
        <v>2</v>
      </c>
      <c r="C32" s="831">
        <f t="shared" si="0"/>
        <v>0.65103999999999995</v>
      </c>
      <c r="D32" s="832">
        <v>2.5299999999999998</v>
      </c>
      <c r="E32" s="833">
        <v>0.25</v>
      </c>
      <c r="F32" s="833">
        <v>0.55000000000000004</v>
      </c>
      <c r="G32" s="833">
        <f t="shared" si="22"/>
        <v>0.65</v>
      </c>
      <c r="H32" s="834">
        <f t="shared" si="2"/>
        <v>1.6471311999999998</v>
      </c>
      <c r="I32" s="834">
        <f t="shared" si="3"/>
        <v>0.16275999999999999</v>
      </c>
      <c r="J32" s="834">
        <f t="shared" si="4"/>
        <v>0.358072</v>
      </c>
      <c r="K32" s="834">
        <f t="shared" si="5"/>
        <v>0.423176</v>
      </c>
      <c r="L32" s="835" t="str">
        <f t="shared" si="6"/>
        <v>15X2</v>
      </c>
      <c r="M32" s="835" t="str">
        <f t="shared" si="7"/>
        <v>15X2XC</v>
      </c>
      <c r="N32" s="836"/>
      <c r="O32" s="837">
        <f t="shared" si="8"/>
        <v>3.5676991999999998</v>
      </c>
      <c r="P32" s="838">
        <f t="shared" si="9"/>
        <v>2.1028591999999997</v>
      </c>
      <c r="Q32" s="838">
        <f t="shared" si="10"/>
        <v>4.5117071999999991</v>
      </c>
      <c r="R32" s="838">
        <f t="shared" si="11"/>
        <v>2.3632751999999999</v>
      </c>
      <c r="S32" s="839" t="str">
        <f t="shared" si="12"/>
        <v>C</v>
      </c>
      <c r="T32" s="840">
        <f>VLOOKUP(L32,[3]C!A:D,4,FALSE)</f>
        <v>678</v>
      </c>
      <c r="U32" s="841"/>
      <c r="V32" s="847">
        <f>IF(V$12="Max",VLOOKUP(L32,[3]S!A:G,7,FALSE),VLOOKUP(L32,[3]S!A:G,6,FALSE))</f>
        <v>0.36151982936264054</v>
      </c>
      <c r="W32" s="855">
        <f t="shared" si="13"/>
        <v>3.9292190293626406</v>
      </c>
      <c r="X32" s="856">
        <f t="shared" si="14"/>
        <v>2.4643790293626404</v>
      </c>
      <c r="Y32" s="856">
        <f t="shared" si="15"/>
        <v>4.8732270293626394</v>
      </c>
      <c r="Z32" s="857">
        <f t="shared" si="16"/>
        <v>2.7247950293626406</v>
      </c>
      <c r="AA32" s="846"/>
      <c r="AB32" s="847">
        <f t="shared" si="23"/>
        <v>0.61959334183765691</v>
      </c>
      <c r="AC32" s="847">
        <f>IF(AB$12="Max",VLOOKUP(M32,[3]L!A:J,9,FALSE),VLOOKUP(M32,[3]L!A:J,6,FALSE))</f>
        <v>0.61959334183765691</v>
      </c>
      <c r="AD32" s="847">
        <f>IF(AB$12="Max",VLOOKUP(M32,[3]L!A:J,10,FALSE),VLOOKUP(M32,[3]L!A:J,7,FALSE))</f>
        <v>0.61959334183765691</v>
      </c>
      <c r="AE32" s="847">
        <f>IF(AB$12="Max",VLOOKUP(M32,[3]L!A:K,11,FALSE),VLOOKUP(M32,[3]L!A:J,8,FALSE))</f>
        <v>0.61959334183765691</v>
      </c>
      <c r="AF32" s="853">
        <f t="shared" si="18"/>
        <v>4.1872925418376568</v>
      </c>
      <c r="AG32" s="854">
        <f t="shared" si="19"/>
        <v>2.7224525418376566</v>
      </c>
      <c r="AH32" s="854">
        <f t="shared" si="20"/>
        <v>5.131300541837656</v>
      </c>
      <c r="AI32" s="854">
        <f t="shared" si="21"/>
        <v>2.9828685418376568</v>
      </c>
      <c r="AJ32" s="851"/>
      <c r="AK32" s="852"/>
      <c r="AL32" s="853"/>
      <c r="AM32" s="853"/>
      <c r="AN32" s="853"/>
      <c r="AO32" s="854"/>
      <c r="AP32" s="700"/>
      <c r="AQ32" s="700"/>
      <c r="AR32" s="700"/>
      <c r="AS32" s="700"/>
      <c r="AT32" s="700"/>
      <c r="AU32" s="700"/>
      <c r="AV32" s="700"/>
      <c r="AW32" s="700"/>
      <c r="AX32" s="700"/>
    </row>
    <row r="33" spans="1:50" ht="15" customHeight="1">
      <c r="A33" s="829">
        <v>16</v>
      </c>
      <c r="B33" s="830">
        <v>1</v>
      </c>
      <c r="C33" s="831">
        <f t="shared" si="0"/>
        <v>0.37559999999999999</v>
      </c>
      <c r="D33" s="832">
        <v>2.29</v>
      </c>
      <c r="E33" s="833">
        <v>0.25</v>
      </c>
      <c r="F33" s="833">
        <v>0.45</v>
      </c>
      <c r="G33" s="833">
        <f t="shared" si="22"/>
        <v>0.55000000000000004</v>
      </c>
      <c r="H33" s="834">
        <f t="shared" si="2"/>
        <v>0.860124</v>
      </c>
      <c r="I33" s="834">
        <f t="shared" si="3"/>
        <v>9.3899999999999997E-2</v>
      </c>
      <c r="J33" s="834">
        <f t="shared" si="4"/>
        <v>0.16902</v>
      </c>
      <c r="K33" s="834">
        <f t="shared" si="5"/>
        <v>0.20658000000000001</v>
      </c>
      <c r="L33" s="835" t="str">
        <f t="shared" si="6"/>
        <v>16X1</v>
      </c>
      <c r="M33" s="835" t="str">
        <f t="shared" si="7"/>
        <v>16X1XF</v>
      </c>
      <c r="N33" s="836"/>
      <c r="O33" s="837">
        <f t="shared" si="8"/>
        <v>1.9681440000000001</v>
      </c>
      <c r="P33" s="838">
        <f t="shared" si="9"/>
        <v>1.1230440000000002</v>
      </c>
      <c r="Q33" s="838">
        <f t="shared" si="10"/>
        <v>2.4752039999999997</v>
      </c>
      <c r="R33" s="838">
        <f t="shared" si="11"/>
        <v>1.235724</v>
      </c>
      <c r="S33" s="839" t="str">
        <f t="shared" si="12"/>
        <v>F</v>
      </c>
      <c r="T33" s="840">
        <f>VLOOKUP(L33,[3]C!A:D,4,FALSE)</f>
        <v>678</v>
      </c>
      <c r="U33" s="841"/>
      <c r="V33" s="847">
        <f>IF(V$12="Max",VLOOKUP(L33,[3]S!A:G,7,FALSE),VLOOKUP(L33,[3]S!A:G,6,FALSE))</f>
        <v>0.36151982936264054</v>
      </c>
      <c r="W33" s="855">
        <f t="shared" si="13"/>
        <v>2.3296638293626408</v>
      </c>
      <c r="X33" s="856">
        <f t="shared" si="14"/>
        <v>1.4845638293626406</v>
      </c>
      <c r="Y33" s="856">
        <f t="shared" si="15"/>
        <v>2.8367238293626404</v>
      </c>
      <c r="Z33" s="857">
        <f t="shared" si="16"/>
        <v>1.5972438293626405</v>
      </c>
      <c r="AA33" s="846"/>
      <c r="AB33" s="847">
        <f t="shared" si="23"/>
        <v>0.61959334183765691</v>
      </c>
      <c r="AC33" s="847">
        <f>IF(AB$12="Max",VLOOKUP(M33,[3]L!A:J,9,FALSE),VLOOKUP(M33,[3]L!A:J,6,FALSE))</f>
        <v>0.61959334183765691</v>
      </c>
      <c r="AD33" s="847">
        <f>IF(AB$12="Max",VLOOKUP(M33,[3]L!A:J,10,FALSE),VLOOKUP(M33,[3]L!A:J,7,FALSE))</f>
        <v>0.61959334183765691</v>
      </c>
      <c r="AE33" s="847">
        <f>IF(AB$12="Max",VLOOKUP(M33,[3]L!A:K,11,FALSE),VLOOKUP(M33,[3]L!A:J,8,FALSE))</f>
        <v>0.61959334183765691</v>
      </c>
      <c r="AF33" s="853">
        <f t="shared" si="18"/>
        <v>2.587737341837657</v>
      </c>
      <c r="AG33" s="854">
        <f t="shared" si="19"/>
        <v>1.7426373418376571</v>
      </c>
      <c r="AH33" s="854">
        <f t="shared" si="20"/>
        <v>3.0947973418376566</v>
      </c>
      <c r="AI33" s="854">
        <f t="shared" si="21"/>
        <v>1.855317341837657</v>
      </c>
      <c r="AJ33" s="851"/>
      <c r="AK33" s="852"/>
      <c r="AL33" s="853"/>
      <c r="AM33" s="853"/>
      <c r="AN33" s="853"/>
      <c r="AO33" s="854"/>
      <c r="AP33" s="700"/>
      <c r="AQ33" s="700"/>
      <c r="AR33" s="700"/>
      <c r="AS33" s="700"/>
      <c r="AT33" s="700"/>
      <c r="AU33" s="700"/>
      <c r="AV33" s="700"/>
      <c r="AW33" s="700"/>
      <c r="AX33" s="700"/>
    </row>
    <row r="34" spans="1:50" ht="15" customHeight="1">
      <c r="A34" s="829">
        <v>16</v>
      </c>
      <c r="B34" s="830">
        <v>1.2</v>
      </c>
      <c r="C34" s="831">
        <f t="shared" si="0"/>
        <v>0.44471040000000006</v>
      </c>
      <c r="D34" s="832">
        <v>2.2400000000000002</v>
      </c>
      <c r="E34" s="833">
        <v>0.25</v>
      </c>
      <c r="F34" s="833">
        <v>0.45</v>
      </c>
      <c r="G34" s="833">
        <f t="shared" si="22"/>
        <v>0.55000000000000004</v>
      </c>
      <c r="H34" s="834">
        <f t="shared" si="2"/>
        <v>0.99615129600000019</v>
      </c>
      <c r="I34" s="834">
        <f t="shared" si="3"/>
        <v>0.11117760000000002</v>
      </c>
      <c r="J34" s="834">
        <f t="shared" si="4"/>
        <v>0.20011968000000002</v>
      </c>
      <c r="K34" s="834">
        <f t="shared" si="5"/>
        <v>0.24459072000000007</v>
      </c>
      <c r="L34" s="835" t="str">
        <f t="shared" si="6"/>
        <v>16X1,2</v>
      </c>
      <c r="M34" s="835" t="str">
        <f t="shared" si="7"/>
        <v>16X1,2XF</v>
      </c>
      <c r="N34" s="836"/>
      <c r="O34" s="837">
        <f t="shared" si="8"/>
        <v>2.3080469760000004</v>
      </c>
      <c r="P34" s="838">
        <f t="shared" si="9"/>
        <v>1.3074485760000003</v>
      </c>
      <c r="Q34" s="838">
        <f t="shared" si="10"/>
        <v>2.9084060160000007</v>
      </c>
      <c r="R34" s="838">
        <f t="shared" si="11"/>
        <v>1.4408616960000002</v>
      </c>
      <c r="S34" s="839" t="str">
        <f t="shared" si="12"/>
        <v>F</v>
      </c>
      <c r="T34" s="840">
        <f>VLOOKUP(L34,[3]C!A:D,4,FALSE)</f>
        <v>678</v>
      </c>
      <c r="U34" s="841"/>
      <c r="V34" s="847">
        <f>IF(V$12="Max",VLOOKUP(L34,[3]S!A:G,7,FALSE),VLOOKUP(L34,[3]S!A:G,6,FALSE))</f>
        <v>0.36151982936264054</v>
      </c>
      <c r="W34" s="855">
        <f t="shared" si="13"/>
        <v>2.6695668053626411</v>
      </c>
      <c r="X34" s="856">
        <f t="shared" si="14"/>
        <v>1.6689684053626408</v>
      </c>
      <c r="Y34" s="856">
        <f t="shared" si="15"/>
        <v>3.2699258453626414</v>
      </c>
      <c r="Z34" s="857">
        <f t="shared" si="16"/>
        <v>1.8023815253626407</v>
      </c>
      <c r="AA34" s="846"/>
      <c r="AB34" s="847">
        <f t="shared" si="23"/>
        <v>0.61959334183765691</v>
      </c>
      <c r="AC34" s="847">
        <f>IF(AB$12="Max",VLOOKUP(M34,[3]L!A:J,9,FALSE),VLOOKUP(M34,[3]L!A:J,6,FALSE))</f>
        <v>0.61959334183765691</v>
      </c>
      <c r="AD34" s="847">
        <f>IF(AB$12="Max",VLOOKUP(M34,[3]L!A:J,10,FALSE),VLOOKUP(M34,[3]L!A:J,7,FALSE))</f>
        <v>0.61959334183765691</v>
      </c>
      <c r="AE34" s="847">
        <f>IF(AB$12="Max",VLOOKUP(M34,[3]L!A:K,11,FALSE),VLOOKUP(M34,[3]L!A:J,8,FALSE))</f>
        <v>0.61959334183765691</v>
      </c>
      <c r="AF34" s="853">
        <f t="shared" si="18"/>
        <v>2.9276403178376573</v>
      </c>
      <c r="AG34" s="854">
        <f t="shared" si="19"/>
        <v>1.9270419178376572</v>
      </c>
      <c r="AH34" s="854">
        <f t="shared" si="20"/>
        <v>3.5279993578376576</v>
      </c>
      <c r="AI34" s="854">
        <f t="shared" si="21"/>
        <v>2.0604550378376572</v>
      </c>
      <c r="AJ34" s="851"/>
      <c r="AK34" s="852"/>
      <c r="AL34" s="853"/>
      <c r="AM34" s="853"/>
      <c r="AN34" s="853"/>
      <c r="AO34" s="854"/>
      <c r="AP34" s="700"/>
      <c r="AQ34" s="700"/>
      <c r="AR34" s="700"/>
      <c r="AS34" s="700"/>
      <c r="AT34" s="700"/>
      <c r="AU34" s="700"/>
      <c r="AV34" s="700"/>
      <c r="AW34" s="700"/>
      <c r="AX34" s="700"/>
    </row>
    <row r="35" spans="1:50" ht="15" customHeight="1">
      <c r="A35" s="829">
        <v>16</v>
      </c>
      <c r="B35" s="830">
        <v>1.5</v>
      </c>
      <c r="C35" s="831">
        <f t="shared" si="0"/>
        <v>0.54461999999999999</v>
      </c>
      <c r="D35" s="832">
        <v>2.2000000000000002</v>
      </c>
      <c r="E35" s="833">
        <v>0.25</v>
      </c>
      <c r="F35" s="833">
        <v>0.45</v>
      </c>
      <c r="G35" s="833">
        <f t="shared" si="22"/>
        <v>0.55000000000000004</v>
      </c>
      <c r="H35" s="834">
        <f t="shared" si="2"/>
        <v>1.198164</v>
      </c>
      <c r="I35" s="834">
        <f t="shared" si="3"/>
        <v>0.136155</v>
      </c>
      <c r="J35" s="834">
        <f t="shared" si="4"/>
        <v>0.24507899999999999</v>
      </c>
      <c r="K35" s="834">
        <f t="shared" si="5"/>
        <v>0.299541</v>
      </c>
      <c r="L35" s="835" t="str">
        <f t="shared" si="6"/>
        <v>16X1,5</v>
      </c>
      <c r="M35" s="835" t="str">
        <f t="shared" si="7"/>
        <v>16X1,5XF</v>
      </c>
      <c r="N35" s="836"/>
      <c r="O35" s="837">
        <f t="shared" si="8"/>
        <v>2.8047930000000001</v>
      </c>
      <c r="P35" s="838">
        <f t="shared" si="9"/>
        <v>1.5793980000000001</v>
      </c>
      <c r="Q35" s="838">
        <f t="shared" si="10"/>
        <v>3.5400299999999998</v>
      </c>
      <c r="R35" s="838">
        <f t="shared" si="11"/>
        <v>1.7427840000000001</v>
      </c>
      <c r="S35" s="839" t="str">
        <f t="shared" si="12"/>
        <v>F</v>
      </c>
      <c r="T35" s="840">
        <f>VLOOKUP(L35,[3]C!A:D,4,FALSE)</f>
        <v>678</v>
      </c>
      <c r="U35" s="841"/>
      <c r="V35" s="847">
        <f>IF(V$12="Max",VLOOKUP(L35,[3]S!A:G,7,FALSE),VLOOKUP(L35,[3]S!A:G,6,FALSE))</f>
        <v>0.36151982936264054</v>
      </c>
      <c r="W35" s="855">
        <f t="shared" si="13"/>
        <v>3.1663128293626408</v>
      </c>
      <c r="X35" s="856">
        <f t="shared" si="14"/>
        <v>1.9409178293626406</v>
      </c>
      <c r="Y35" s="856">
        <f t="shared" si="15"/>
        <v>3.9015498293626405</v>
      </c>
      <c r="Z35" s="857">
        <f t="shared" si="16"/>
        <v>2.1043038293626406</v>
      </c>
      <c r="AA35" s="846"/>
      <c r="AB35" s="847">
        <f t="shared" si="23"/>
        <v>0.61959334183765691</v>
      </c>
      <c r="AC35" s="847">
        <f>IF(AB$12="Max",VLOOKUP(M35,[3]L!A:J,9,FALSE),VLOOKUP(M35,[3]L!A:J,6,FALSE))</f>
        <v>0.61959334183765691</v>
      </c>
      <c r="AD35" s="847">
        <f>IF(AB$12="Max",VLOOKUP(M35,[3]L!A:J,10,FALSE),VLOOKUP(M35,[3]L!A:J,7,FALSE))</f>
        <v>0.61959334183765691</v>
      </c>
      <c r="AE35" s="847">
        <f>IF(AB$12="Max",VLOOKUP(M35,[3]L!A:K,11,FALSE),VLOOKUP(M35,[3]L!A:J,8,FALSE))</f>
        <v>0.61959334183765691</v>
      </c>
      <c r="AF35" s="853">
        <f t="shared" si="18"/>
        <v>3.424386341837657</v>
      </c>
      <c r="AG35" s="854">
        <f t="shared" si="19"/>
        <v>2.1989913418376572</v>
      </c>
      <c r="AH35" s="854">
        <f t="shared" si="20"/>
        <v>4.1596233418376567</v>
      </c>
      <c r="AI35" s="854">
        <f t="shared" si="21"/>
        <v>2.3623773418376572</v>
      </c>
      <c r="AJ35" s="851"/>
      <c r="AK35" s="852"/>
      <c r="AL35" s="853"/>
      <c r="AM35" s="853"/>
      <c r="AN35" s="853"/>
      <c r="AO35" s="854"/>
      <c r="AP35" s="700"/>
      <c r="AQ35" s="700"/>
      <c r="AR35" s="700"/>
      <c r="AS35" s="700"/>
      <c r="AT35" s="700"/>
      <c r="AU35" s="700"/>
      <c r="AV35" s="700"/>
      <c r="AW35" s="700"/>
      <c r="AX35" s="700"/>
    </row>
    <row r="36" spans="1:50" ht="15" customHeight="1">
      <c r="A36" s="829">
        <v>16</v>
      </c>
      <c r="B36" s="830">
        <v>2</v>
      </c>
      <c r="C36" s="831">
        <f t="shared" si="0"/>
        <v>0.70111999999999997</v>
      </c>
      <c r="D36" s="832">
        <v>2.2400000000000002</v>
      </c>
      <c r="E36" s="833">
        <v>0.25</v>
      </c>
      <c r="F36" s="833">
        <v>0.55000000000000004</v>
      </c>
      <c r="G36" s="833">
        <f t="shared" si="22"/>
        <v>0.65</v>
      </c>
      <c r="H36" s="834">
        <f t="shared" si="2"/>
        <v>1.5705088</v>
      </c>
      <c r="I36" s="834">
        <f t="shared" si="3"/>
        <v>0.17527999999999999</v>
      </c>
      <c r="J36" s="834">
        <f t="shared" si="4"/>
        <v>0.38561600000000001</v>
      </c>
      <c r="K36" s="834">
        <f t="shared" si="5"/>
        <v>0.45572799999999997</v>
      </c>
      <c r="L36" s="835" t="str">
        <f t="shared" si="6"/>
        <v>16X2</v>
      </c>
      <c r="M36" s="835" t="str">
        <f t="shared" si="7"/>
        <v>16X2XC</v>
      </c>
      <c r="N36" s="861"/>
      <c r="O36" s="837">
        <f t="shared" si="8"/>
        <v>3.6388128000000002</v>
      </c>
      <c r="P36" s="838">
        <f t="shared" si="9"/>
        <v>2.0612928000000004</v>
      </c>
      <c r="Q36" s="838">
        <f t="shared" si="10"/>
        <v>4.6554368000000004</v>
      </c>
      <c r="R36" s="838">
        <f t="shared" si="11"/>
        <v>2.3417408000000002</v>
      </c>
      <c r="S36" s="839" t="str">
        <f t="shared" si="12"/>
        <v>C</v>
      </c>
      <c r="T36" s="840">
        <f>VLOOKUP(L36,[3]C!A:D,4,FALSE)</f>
        <v>678</v>
      </c>
      <c r="U36" s="841"/>
      <c r="V36" s="847">
        <f>IF(V$12="Max",VLOOKUP(L36,[3]S!A:G,7,FALSE),VLOOKUP(L36,[3]S!A:G,6,FALSE))</f>
        <v>0.36151982936264054</v>
      </c>
      <c r="W36" s="855">
        <f t="shared" si="13"/>
        <v>4.0003326293626404</v>
      </c>
      <c r="X36" s="856">
        <f t="shared" si="14"/>
        <v>2.4228126293626411</v>
      </c>
      <c r="Y36" s="856">
        <f t="shared" si="15"/>
        <v>5.0169566293626406</v>
      </c>
      <c r="Z36" s="857">
        <f t="shared" si="16"/>
        <v>2.7032606293626409</v>
      </c>
      <c r="AA36" s="846"/>
      <c r="AB36" s="847">
        <f t="shared" si="23"/>
        <v>0.61959334183765691</v>
      </c>
      <c r="AC36" s="847">
        <f>IF(AB$12="Max",VLOOKUP(M36,[3]L!A:J,9,FALSE),VLOOKUP(M36,[3]L!A:J,6,FALSE))</f>
        <v>0.61959334183765691</v>
      </c>
      <c r="AD36" s="847">
        <f>IF(AB$12="Max",VLOOKUP(M36,[3]L!A:J,10,FALSE),VLOOKUP(M36,[3]L!A:J,7,FALSE))</f>
        <v>0.61959334183765691</v>
      </c>
      <c r="AE36" s="847">
        <f>IF(AB$12="Max",VLOOKUP(M36,[3]L!A:K,11,FALSE),VLOOKUP(M36,[3]L!A:J,8,FALSE))</f>
        <v>0.61959334183765691</v>
      </c>
      <c r="AF36" s="853">
        <f t="shared" si="18"/>
        <v>4.2584061418376571</v>
      </c>
      <c r="AG36" s="854">
        <f t="shared" si="19"/>
        <v>2.6808861418376573</v>
      </c>
      <c r="AH36" s="854">
        <f t="shared" si="20"/>
        <v>5.2750301418376573</v>
      </c>
      <c r="AI36" s="854">
        <f t="shared" si="21"/>
        <v>2.9613341418376571</v>
      </c>
      <c r="AJ36" s="851"/>
      <c r="AK36" s="852"/>
      <c r="AL36" s="853"/>
      <c r="AM36" s="853"/>
      <c r="AN36" s="853"/>
      <c r="AO36" s="854"/>
      <c r="AP36" s="700"/>
      <c r="AQ36" s="700"/>
      <c r="AR36" s="700"/>
      <c r="AS36" s="700"/>
      <c r="AT36" s="700"/>
      <c r="AU36" s="700"/>
      <c r="AV36" s="700"/>
      <c r="AW36" s="700"/>
      <c r="AX36" s="700"/>
    </row>
    <row r="37" spans="1:50" ht="15" customHeight="1">
      <c r="A37" s="829">
        <v>17.2</v>
      </c>
      <c r="B37" s="830">
        <v>1</v>
      </c>
      <c r="C37" s="831">
        <f t="shared" si="0"/>
        <v>0.40564799999999995</v>
      </c>
      <c r="D37" s="832">
        <v>2.09</v>
      </c>
      <c r="E37" s="833">
        <v>0.25</v>
      </c>
      <c r="F37" s="833">
        <v>0.45</v>
      </c>
      <c r="G37" s="833">
        <f t="shared" si="22"/>
        <v>0.55000000000000004</v>
      </c>
      <c r="H37" s="834">
        <f t="shared" si="2"/>
        <v>0.84780431999999983</v>
      </c>
      <c r="I37" s="834">
        <f t="shared" si="3"/>
        <v>0.10141199999999999</v>
      </c>
      <c r="J37" s="834">
        <f t="shared" si="4"/>
        <v>0.18254159999999997</v>
      </c>
      <c r="K37" s="834">
        <f t="shared" si="5"/>
        <v>0.22310639999999998</v>
      </c>
      <c r="L37" s="835" t="str">
        <f t="shared" si="6"/>
        <v>17,2X1</v>
      </c>
      <c r="M37" s="835" t="str">
        <f t="shared" si="7"/>
        <v>17,2X1XF</v>
      </c>
      <c r="N37" s="836"/>
      <c r="O37" s="837">
        <f t="shared" si="8"/>
        <v>2.0444659199999999</v>
      </c>
      <c r="P37" s="838">
        <f t="shared" si="9"/>
        <v>1.1317579199999999</v>
      </c>
      <c r="Q37" s="838">
        <f t="shared" si="10"/>
        <v>2.5920907199999998</v>
      </c>
      <c r="R37" s="838">
        <f t="shared" si="11"/>
        <v>1.2534523199999998</v>
      </c>
      <c r="S37" s="839" t="str">
        <f t="shared" si="12"/>
        <v>F</v>
      </c>
      <c r="T37" s="840">
        <f>VLOOKUP(L37,[3]C!A:D,4,FALSE)</f>
        <v>510</v>
      </c>
      <c r="U37" s="841"/>
      <c r="V37" s="847">
        <f>IF(V$12="Max",VLOOKUP(L37,[3]S!A:G,7,FALSE),VLOOKUP(L37,[3]S!A:G,6,FALSE))</f>
        <v>0.36151982936264054</v>
      </c>
      <c r="W37" s="855">
        <f t="shared" si="13"/>
        <v>2.4059857493626406</v>
      </c>
      <c r="X37" s="856">
        <f t="shared" si="14"/>
        <v>1.4932777493626403</v>
      </c>
      <c r="Y37" s="856">
        <f t="shared" si="15"/>
        <v>2.9536105493626406</v>
      </c>
      <c r="Z37" s="857">
        <f t="shared" si="16"/>
        <v>1.6149721493626403</v>
      </c>
      <c r="AA37" s="846"/>
      <c r="AB37" s="847">
        <f t="shared" si="23"/>
        <v>0.61959334183765691</v>
      </c>
      <c r="AC37" s="847">
        <f>IF(AB$12="Max",VLOOKUP(M37,[3]L!A:J,9,FALSE),VLOOKUP(M37,[3]L!A:J,6,FALSE))</f>
        <v>0.61959334183765691</v>
      </c>
      <c r="AD37" s="847">
        <f>IF(AB$12="Max",VLOOKUP(M37,[3]L!A:J,10,FALSE),VLOOKUP(M37,[3]L!A:J,7,FALSE))</f>
        <v>0.61959334183765691</v>
      </c>
      <c r="AE37" s="847">
        <f>IF(AB$12="Max",VLOOKUP(M37,[3]L!A:K,11,FALSE),VLOOKUP(M37,[3]L!A:J,8,FALSE))</f>
        <v>0.61959334183765691</v>
      </c>
      <c r="AF37" s="853">
        <f t="shared" si="18"/>
        <v>2.6640592618376568</v>
      </c>
      <c r="AG37" s="854">
        <f t="shared" si="19"/>
        <v>1.7513512618376568</v>
      </c>
      <c r="AH37" s="854">
        <f t="shared" si="20"/>
        <v>3.2116840618376568</v>
      </c>
      <c r="AI37" s="854">
        <f t="shared" si="21"/>
        <v>1.8730456618376568</v>
      </c>
      <c r="AJ37" s="851"/>
      <c r="AK37" s="852"/>
      <c r="AL37" s="853"/>
      <c r="AM37" s="853"/>
      <c r="AN37" s="853"/>
      <c r="AO37" s="854"/>
      <c r="AP37" s="700"/>
      <c r="AQ37" s="700"/>
      <c r="AR37" s="700"/>
      <c r="AS37" s="700"/>
      <c r="AT37" s="700"/>
      <c r="AU37" s="700"/>
      <c r="AV37" s="700"/>
      <c r="AW37" s="700"/>
      <c r="AX37" s="700"/>
    </row>
    <row r="38" spans="1:50" ht="15" customHeight="1">
      <c r="A38" s="829">
        <v>17.2</v>
      </c>
      <c r="B38" s="830">
        <v>1.2</v>
      </c>
      <c r="C38" s="831">
        <f t="shared" si="0"/>
        <v>0.48076799999999997</v>
      </c>
      <c r="D38" s="832">
        <v>1.98</v>
      </c>
      <c r="E38" s="833">
        <v>0.25</v>
      </c>
      <c r="F38" s="833">
        <v>0.45</v>
      </c>
      <c r="G38" s="833">
        <f t="shared" si="22"/>
        <v>0.55000000000000004</v>
      </c>
      <c r="H38" s="834">
        <f t="shared" si="2"/>
        <v>0.95192063999999998</v>
      </c>
      <c r="I38" s="834">
        <f t="shared" si="3"/>
        <v>0.12019199999999999</v>
      </c>
      <c r="J38" s="834">
        <f t="shared" si="4"/>
        <v>0.2163456</v>
      </c>
      <c r="K38" s="834">
        <f t="shared" si="5"/>
        <v>0.2644224</v>
      </c>
      <c r="L38" s="835" t="str">
        <f t="shared" si="6"/>
        <v>17,2X1,2</v>
      </c>
      <c r="M38" s="835" t="str">
        <f t="shared" si="7"/>
        <v>17,2X1,2XF</v>
      </c>
      <c r="N38" s="836"/>
      <c r="O38" s="837">
        <f t="shared" si="8"/>
        <v>2.3701862399999998</v>
      </c>
      <c r="P38" s="838">
        <f t="shared" si="9"/>
        <v>1.28845824</v>
      </c>
      <c r="Q38" s="838">
        <f t="shared" si="10"/>
        <v>3.01922304</v>
      </c>
      <c r="R38" s="838">
        <f t="shared" si="11"/>
        <v>1.4326886400000001</v>
      </c>
      <c r="S38" s="839" t="str">
        <f t="shared" si="12"/>
        <v>F</v>
      </c>
      <c r="T38" s="840">
        <f>VLOOKUP(L38,[3]C!A:D,4,FALSE)</f>
        <v>510</v>
      </c>
      <c r="U38" s="841"/>
      <c r="V38" s="847">
        <f>IF(V$12="Max",VLOOKUP(L38,[3]S!A:G,7,FALSE),VLOOKUP(L38,[3]S!A:G,6,FALSE))</f>
        <v>0.36151982936264054</v>
      </c>
      <c r="W38" s="855">
        <f t="shared" si="13"/>
        <v>2.7317060693626405</v>
      </c>
      <c r="X38" s="856">
        <f t="shared" si="14"/>
        <v>1.6499780693626405</v>
      </c>
      <c r="Y38" s="856">
        <f t="shared" si="15"/>
        <v>3.3807428693626407</v>
      </c>
      <c r="Z38" s="857">
        <f t="shared" si="16"/>
        <v>1.7942084693626406</v>
      </c>
      <c r="AA38" s="846"/>
      <c r="AB38" s="847">
        <f t="shared" si="23"/>
        <v>0.61959334183765691</v>
      </c>
      <c r="AC38" s="847">
        <f>IF(AB$12="Max",VLOOKUP(M38,[3]L!A:J,9,FALSE),VLOOKUP(M38,[3]L!A:J,6,FALSE))</f>
        <v>0.61959334183765691</v>
      </c>
      <c r="AD38" s="847">
        <f>IF(AB$12="Max",VLOOKUP(M38,[3]L!A:J,10,FALSE),VLOOKUP(M38,[3]L!A:J,7,FALSE))</f>
        <v>0.61959334183765691</v>
      </c>
      <c r="AE38" s="847">
        <f>IF(AB$12="Max",VLOOKUP(M38,[3]L!A:K,11,FALSE),VLOOKUP(M38,[3]L!A:J,8,FALSE))</f>
        <v>0.61959334183765691</v>
      </c>
      <c r="AF38" s="853">
        <f t="shared" si="18"/>
        <v>2.9897795818376567</v>
      </c>
      <c r="AG38" s="854">
        <f t="shared" si="19"/>
        <v>1.9080515818376569</v>
      </c>
      <c r="AH38" s="854">
        <f t="shared" si="20"/>
        <v>3.6388163818376569</v>
      </c>
      <c r="AI38" s="854">
        <f t="shared" si="21"/>
        <v>2.0522819818376572</v>
      </c>
      <c r="AJ38" s="851"/>
      <c r="AK38" s="852"/>
      <c r="AL38" s="853"/>
      <c r="AM38" s="853"/>
      <c r="AN38" s="853"/>
      <c r="AO38" s="854"/>
      <c r="AP38" s="700"/>
      <c r="AQ38" s="700"/>
      <c r="AR38" s="700"/>
      <c r="AS38" s="700"/>
      <c r="AT38" s="700"/>
      <c r="AU38" s="700"/>
      <c r="AV38" s="700"/>
      <c r="AW38" s="700"/>
      <c r="AX38" s="700"/>
    </row>
    <row r="39" spans="1:50" ht="15" customHeight="1">
      <c r="A39" s="829">
        <v>17.2</v>
      </c>
      <c r="B39" s="830">
        <v>1.5</v>
      </c>
      <c r="C39" s="831">
        <f t="shared" si="0"/>
        <v>0.58969199999999988</v>
      </c>
      <c r="D39" s="832">
        <v>1.84</v>
      </c>
      <c r="E39" s="833">
        <v>0.25</v>
      </c>
      <c r="F39" s="833">
        <v>0.45</v>
      </c>
      <c r="G39" s="833">
        <f t="shared" si="22"/>
        <v>0.55000000000000004</v>
      </c>
      <c r="H39" s="834">
        <f t="shared" si="2"/>
        <v>1.0850332799999998</v>
      </c>
      <c r="I39" s="834">
        <f t="shared" si="3"/>
        <v>0.14742299999999997</v>
      </c>
      <c r="J39" s="834">
        <f t="shared" si="4"/>
        <v>0.26536139999999997</v>
      </c>
      <c r="K39" s="834">
        <f t="shared" si="5"/>
        <v>0.32433059999999997</v>
      </c>
      <c r="L39" s="835" t="str">
        <f t="shared" si="6"/>
        <v>17,2X1,5</v>
      </c>
      <c r="M39" s="835" t="str">
        <f t="shared" si="7"/>
        <v>17,2X1,5XF</v>
      </c>
      <c r="N39" s="836"/>
      <c r="O39" s="837">
        <f t="shared" si="8"/>
        <v>2.8246246799999994</v>
      </c>
      <c r="P39" s="838">
        <f t="shared" si="9"/>
        <v>1.4978176799999998</v>
      </c>
      <c r="Q39" s="838">
        <f t="shared" si="10"/>
        <v>3.6207088799999996</v>
      </c>
      <c r="R39" s="838">
        <f t="shared" si="11"/>
        <v>1.6747252799999996</v>
      </c>
      <c r="S39" s="839" t="str">
        <f t="shared" si="12"/>
        <v>F</v>
      </c>
      <c r="T39" s="840">
        <f>VLOOKUP(L39,[3]C!A:D,4,FALSE)</f>
        <v>510</v>
      </c>
      <c r="U39" s="841"/>
      <c r="V39" s="847">
        <f>IF(V$12="Max",VLOOKUP(L39,[3]S!A:G,7,FALSE),VLOOKUP(L39,[3]S!A:G,6,FALSE))</f>
        <v>0.36151982936264054</v>
      </c>
      <c r="W39" s="855">
        <f t="shared" si="13"/>
        <v>3.1861445093626402</v>
      </c>
      <c r="X39" s="856">
        <f t="shared" si="14"/>
        <v>1.8593375093626403</v>
      </c>
      <c r="Y39" s="856">
        <f t="shared" si="15"/>
        <v>3.9822287093626403</v>
      </c>
      <c r="Z39" s="857">
        <f t="shared" si="16"/>
        <v>2.0362451093626404</v>
      </c>
      <c r="AA39" s="846"/>
      <c r="AB39" s="847">
        <f t="shared" si="23"/>
        <v>0.61959334183765691</v>
      </c>
      <c r="AC39" s="847">
        <f>IF(AB$12="Max",VLOOKUP(M39,[3]L!A:J,9,FALSE),VLOOKUP(M39,[3]L!A:J,6,FALSE))</f>
        <v>0.61959334183765691</v>
      </c>
      <c r="AD39" s="847">
        <f>IF(AB$12="Max",VLOOKUP(M39,[3]L!A:J,10,FALSE),VLOOKUP(M39,[3]L!A:J,7,FALSE))</f>
        <v>0.61959334183765691</v>
      </c>
      <c r="AE39" s="847">
        <f>IF(AB$12="Max",VLOOKUP(M39,[3]L!A:K,11,FALSE),VLOOKUP(M39,[3]L!A:J,8,FALSE))</f>
        <v>0.61959334183765691</v>
      </c>
      <c r="AF39" s="853">
        <f t="shared" si="18"/>
        <v>3.4442180218376564</v>
      </c>
      <c r="AG39" s="854">
        <f t="shared" si="19"/>
        <v>2.1174110218376567</v>
      </c>
      <c r="AH39" s="854">
        <f t="shared" si="20"/>
        <v>4.2403022218376565</v>
      </c>
      <c r="AI39" s="854">
        <f t="shared" si="21"/>
        <v>2.2943186218376566</v>
      </c>
      <c r="AJ39" s="851"/>
      <c r="AK39" s="852"/>
      <c r="AL39" s="853"/>
      <c r="AM39" s="853"/>
      <c r="AN39" s="853"/>
      <c r="AO39" s="854"/>
      <c r="AP39" s="700"/>
      <c r="AQ39" s="700"/>
      <c r="AR39" s="700"/>
      <c r="AS39" s="700"/>
      <c r="AT39" s="700"/>
      <c r="AU39" s="700"/>
      <c r="AV39" s="700"/>
      <c r="AW39" s="700"/>
      <c r="AX39" s="700"/>
    </row>
    <row r="40" spans="1:50" ht="15" customHeight="1">
      <c r="A40" s="829">
        <v>17.2</v>
      </c>
      <c r="B40" s="830">
        <v>1.6</v>
      </c>
      <c r="C40" s="831">
        <f t="shared" si="0"/>
        <v>0.62499840000000007</v>
      </c>
      <c r="D40" s="832">
        <v>1.84</v>
      </c>
      <c r="E40" s="833">
        <v>0.25</v>
      </c>
      <c r="F40" s="833">
        <v>0.45</v>
      </c>
      <c r="G40" s="833">
        <f t="shared" si="22"/>
        <v>0.55000000000000004</v>
      </c>
      <c r="H40" s="834">
        <f t="shared" si="2"/>
        <v>1.1499970560000001</v>
      </c>
      <c r="I40" s="834">
        <f t="shared" si="3"/>
        <v>0.15624960000000002</v>
      </c>
      <c r="J40" s="834">
        <f t="shared" si="4"/>
        <v>0.28124928000000005</v>
      </c>
      <c r="K40" s="834">
        <f t="shared" si="5"/>
        <v>0.34374912000000007</v>
      </c>
      <c r="L40" s="835" t="str">
        <f t="shared" si="6"/>
        <v>17,2X1,6</v>
      </c>
      <c r="M40" s="835" t="str">
        <f t="shared" si="7"/>
        <v>17,2X1,6XF</v>
      </c>
      <c r="N40" s="836"/>
      <c r="O40" s="837">
        <f t="shared" si="8"/>
        <v>2.9937423360000004</v>
      </c>
      <c r="P40" s="838">
        <f t="shared" si="9"/>
        <v>1.5874959360000003</v>
      </c>
      <c r="Q40" s="838">
        <f t="shared" si="10"/>
        <v>3.8374901760000006</v>
      </c>
      <c r="R40" s="838">
        <f t="shared" si="11"/>
        <v>1.7749954560000001</v>
      </c>
      <c r="S40" s="839" t="str">
        <f t="shared" si="12"/>
        <v>F</v>
      </c>
      <c r="T40" s="840">
        <f>VLOOKUP(L40,[3]C!A:D,4,FALSE)</f>
        <v>510</v>
      </c>
      <c r="U40" s="841"/>
      <c r="V40" s="847">
        <f>IF(V$12="Max",VLOOKUP(L40,[3]S!A:G,7,FALSE),VLOOKUP(L40,[3]S!A:G,6,FALSE))</f>
        <v>0.36151982936264054</v>
      </c>
      <c r="W40" s="855">
        <f t="shared" si="13"/>
        <v>3.3552621653626411</v>
      </c>
      <c r="X40" s="856">
        <f t="shared" si="14"/>
        <v>1.9490157653626408</v>
      </c>
      <c r="Y40" s="856">
        <f t="shared" si="15"/>
        <v>4.1990100053626414</v>
      </c>
      <c r="Z40" s="857">
        <f t="shared" si="16"/>
        <v>2.1365152853626408</v>
      </c>
      <c r="AA40" s="846"/>
      <c r="AB40" s="847">
        <f t="shared" si="23"/>
        <v>0.61959334183765691</v>
      </c>
      <c r="AC40" s="847">
        <f>IF(AB$12="Max",VLOOKUP(M40,[3]L!A:J,9,FALSE),VLOOKUP(M40,[3]L!A:J,6,FALSE))</f>
        <v>0.61959334183765691</v>
      </c>
      <c r="AD40" s="847">
        <f>IF(AB$12="Max",VLOOKUP(M40,[3]L!A:J,10,FALSE),VLOOKUP(M40,[3]L!A:J,7,FALSE))</f>
        <v>0.61959334183765691</v>
      </c>
      <c r="AE40" s="847">
        <f>IF(AB$12="Max",VLOOKUP(M40,[3]L!A:K,11,FALSE),VLOOKUP(M40,[3]L!A:J,8,FALSE))</f>
        <v>0.61959334183765691</v>
      </c>
      <c r="AF40" s="853">
        <f t="shared" si="18"/>
        <v>3.6133356778376573</v>
      </c>
      <c r="AG40" s="854">
        <f t="shared" si="19"/>
        <v>2.2070892778376572</v>
      </c>
      <c r="AH40" s="854">
        <f t="shared" si="20"/>
        <v>4.457083517837658</v>
      </c>
      <c r="AI40" s="854">
        <f t="shared" si="21"/>
        <v>2.394588797837657</v>
      </c>
      <c r="AJ40" s="851"/>
      <c r="AK40" s="852"/>
      <c r="AL40" s="853"/>
      <c r="AM40" s="853"/>
      <c r="AN40" s="853"/>
      <c r="AO40" s="854"/>
      <c r="AP40" s="700"/>
      <c r="AQ40" s="700"/>
      <c r="AR40" s="700"/>
      <c r="AS40" s="700"/>
      <c r="AT40" s="700"/>
      <c r="AU40" s="700"/>
      <c r="AV40" s="700"/>
      <c r="AW40" s="700"/>
      <c r="AX40" s="700"/>
    </row>
    <row r="41" spans="1:50" ht="15" customHeight="1">
      <c r="A41" s="829">
        <v>17.2</v>
      </c>
      <c r="B41" s="830">
        <v>2</v>
      </c>
      <c r="C41" s="831">
        <f t="shared" si="0"/>
        <v>0.761216</v>
      </c>
      <c r="D41" s="832">
        <v>1.8</v>
      </c>
      <c r="E41" s="833">
        <v>0.25</v>
      </c>
      <c r="F41" s="833">
        <v>0.55000000000000004</v>
      </c>
      <c r="G41" s="833">
        <f t="shared" si="22"/>
        <v>0.65</v>
      </c>
      <c r="H41" s="834">
        <f t="shared" si="2"/>
        <v>1.3701888</v>
      </c>
      <c r="I41" s="834">
        <f t="shared" si="3"/>
        <v>0.190304</v>
      </c>
      <c r="J41" s="834">
        <f t="shared" si="4"/>
        <v>0.41866880000000006</v>
      </c>
      <c r="K41" s="834">
        <f t="shared" si="5"/>
        <v>0.49479040000000002</v>
      </c>
      <c r="L41" s="835" t="str">
        <f t="shared" si="6"/>
        <v>17,2X2</v>
      </c>
      <c r="M41" s="835" t="str">
        <f t="shared" si="7"/>
        <v>17,2X2XC</v>
      </c>
      <c r="N41" s="836"/>
      <c r="O41" s="837">
        <f t="shared" si="8"/>
        <v>3.6157759999999999</v>
      </c>
      <c r="P41" s="838">
        <f t="shared" si="9"/>
        <v>1.9030400000000001</v>
      </c>
      <c r="Q41" s="838">
        <f t="shared" si="10"/>
        <v>4.7195391999999998</v>
      </c>
      <c r="R41" s="838">
        <f t="shared" si="11"/>
        <v>2.2075263999999999</v>
      </c>
      <c r="S41" s="839" t="str">
        <f t="shared" si="12"/>
        <v>C</v>
      </c>
      <c r="T41" s="840">
        <f>VLOOKUP(L41,[3]C!A:D,4,FALSE)</f>
        <v>510</v>
      </c>
      <c r="U41" s="841"/>
      <c r="V41" s="847">
        <f>IF(V$12="Max",VLOOKUP(L41,[3]S!A:G,7,FALSE),VLOOKUP(L41,[3]S!A:G,6,FALSE))</f>
        <v>0.36151982936264054</v>
      </c>
      <c r="W41" s="855">
        <f t="shared" si="13"/>
        <v>3.9772958293626406</v>
      </c>
      <c r="X41" s="856">
        <f t="shared" si="14"/>
        <v>2.2645598293626406</v>
      </c>
      <c r="Y41" s="856">
        <f t="shared" si="15"/>
        <v>5.0810590293626401</v>
      </c>
      <c r="Z41" s="857">
        <f t="shared" si="16"/>
        <v>2.5690462293626406</v>
      </c>
      <c r="AA41" s="846"/>
      <c r="AB41" s="847">
        <f t="shared" si="23"/>
        <v>0.61959334183765691</v>
      </c>
      <c r="AC41" s="847">
        <f>IF(AB$12="Max",VLOOKUP(M41,[3]L!A:J,9,FALSE),VLOOKUP(M41,[3]L!A:J,6,FALSE))</f>
        <v>0.61959334183765691</v>
      </c>
      <c r="AD41" s="847">
        <f>IF(AB$12="Max",VLOOKUP(M41,[3]L!A:J,10,FALSE),VLOOKUP(M41,[3]L!A:J,7,FALSE))</f>
        <v>0.61959334183765691</v>
      </c>
      <c r="AE41" s="847">
        <f>IF(AB$12="Max",VLOOKUP(M41,[3]L!A:K,11,FALSE),VLOOKUP(M41,[3]L!A:J,8,FALSE))</f>
        <v>0.61959334183765691</v>
      </c>
      <c r="AF41" s="853">
        <f t="shared" si="18"/>
        <v>4.2353693418376572</v>
      </c>
      <c r="AG41" s="854">
        <f t="shared" si="19"/>
        <v>2.5226333418376568</v>
      </c>
      <c r="AH41" s="854">
        <f t="shared" si="20"/>
        <v>5.3391325418376567</v>
      </c>
      <c r="AI41" s="854">
        <f t="shared" si="21"/>
        <v>2.8271197418376568</v>
      </c>
      <c r="AJ41" s="851"/>
      <c r="AK41" s="852"/>
      <c r="AL41" s="853"/>
      <c r="AM41" s="853"/>
      <c r="AN41" s="853"/>
      <c r="AO41" s="854"/>
      <c r="AP41" s="700"/>
      <c r="AQ41" s="700"/>
      <c r="AR41" s="700"/>
      <c r="AS41" s="700"/>
      <c r="AT41" s="700"/>
      <c r="AU41" s="700"/>
      <c r="AV41" s="700"/>
      <c r="AW41" s="700"/>
      <c r="AX41" s="700"/>
    </row>
    <row r="42" spans="1:50" ht="15" customHeight="1">
      <c r="A42" s="829">
        <v>17.2</v>
      </c>
      <c r="B42" s="830">
        <v>2.2999999999999998</v>
      </c>
      <c r="C42" s="831">
        <f t="shared" si="0"/>
        <v>0.85812079999999991</v>
      </c>
      <c r="D42" s="832">
        <v>2.0499999999999998</v>
      </c>
      <c r="E42" s="833">
        <v>0.25</v>
      </c>
      <c r="F42" s="833">
        <v>0.55000000000000004</v>
      </c>
      <c r="G42" s="833">
        <f t="shared" si="22"/>
        <v>0.65</v>
      </c>
      <c r="H42" s="834">
        <f t="shared" si="2"/>
        <v>1.7591476399999997</v>
      </c>
      <c r="I42" s="834">
        <f t="shared" si="3"/>
        <v>0.21453019999999998</v>
      </c>
      <c r="J42" s="834">
        <f t="shared" si="4"/>
        <v>0.47196643999999999</v>
      </c>
      <c r="K42" s="834">
        <f t="shared" si="5"/>
        <v>0.55777851999999994</v>
      </c>
      <c r="L42" s="835" t="str">
        <f t="shared" si="6"/>
        <v>17,2X2,3</v>
      </c>
      <c r="M42" s="835" t="str">
        <f t="shared" si="7"/>
        <v>17,2X2,3XC</v>
      </c>
      <c r="N42" s="836"/>
      <c r="O42" s="837">
        <f t="shared" si="8"/>
        <v>4.2906039999999992</v>
      </c>
      <c r="P42" s="838">
        <f t="shared" si="9"/>
        <v>2.3598321999999996</v>
      </c>
      <c r="Q42" s="838">
        <f t="shared" si="10"/>
        <v>5.5348791599999991</v>
      </c>
      <c r="R42" s="838">
        <f t="shared" si="11"/>
        <v>2.7030805199999994</v>
      </c>
      <c r="S42" s="839" t="str">
        <f t="shared" si="12"/>
        <v>C</v>
      </c>
      <c r="T42" s="840">
        <f>VLOOKUP(L42,[3]C!A:D,4,FALSE)</f>
        <v>510</v>
      </c>
      <c r="U42" s="841"/>
      <c r="V42" s="847">
        <f>IF(V$12="Max",VLOOKUP(L42,[3]S!A:G,7,FALSE),VLOOKUP(L42,[3]S!A:G,6,FALSE))</f>
        <v>0.36151982936264054</v>
      </c>
      <c r="W42" s="855">
        <f t="shared" si="13"/>
        <v>4.6521238293626395</v>
      </c>
      <c r="X42" s="856">
        <f t="shared" si="14"/>
        <v>2.7213520293626403</v>
      </c>
      <c r="Y42" s="856">
        <f t="shared" si="15"/>
        <v>5.8963989893626394</v>
      </c>
      <c r="Z42" s="857">
        <f t="shared" si="16"/>
        <v>3.0646003493626401</v>
      </c>
      <c r="AA42" s="846"/>
      <c r="AB42" s="847">
        <f t="shared" si="23"/>
        <v>0.61959334183765691</v>
      </c>
      <c r="AC42" s="847">
        <f>IF(AB$12="Max",VLOOKUP(M42,[3]L!A:J,9,FALSE),VLOOKUP(M42,[3]L!A:J,6,FALSE))</f>
        <v>0.61959334183765691</v>
      </c>
      <c r="AD42" s="847">
        <f>IF(AB$12="Max",VLOOKUP(M42,[3]L!A:J,10,FALSE),VLOOKUP(M42,[3]L!A:J,7,FALSE))</f>
        <v>0.61959334183765691</v>
      </c>
      <c r="AE42" s="847">
        <f>IF(AB$12="Max",VLOOKUP(M42,[3]L!A:K,11,FALSE),VLOOKUP(M42,[3]L!A:J,8,FALSE))</f>
        <v>0.61959334183765691</v>
      </c>
      <c r="AF42" s="853">
        <f t="shared" si="18"/>
        <v>4.9101973418376561</v>
      </c>
      <c r="AG42" s="854">
        <f t="shared" si="19"/>
        <v>2.9794255418376565</v>
      </c>
      <c r="AH42" s="854">
        <f t="shared" si="20"/>
        <v>6.154472501837656</v>
      </c>
      <c r="AI42" s="854">
        <f t="shared" si="21"/>
        <v>3.3226738618376563</v>
      </c>
      <c r="AJ42" s="851"/>
      <c r="AK42" s="852"/>
      <c r="AL42" s="853"/>
      <c r="AM42" s="853"/>
      <c r="AN42" s="853"/>
      <c r="AO42" s="854"/>
      <c r="AP42" s="700"/>
      <c r="AQ42" s="700"/>
      <c r="AR42" s="700"/>
      <c r="AS42" s="700"/>
      <c r="AT42" s="700"/>
      <c r="AU42" s="700"/>
      <c r="AV42" s="700"/>
      <c r="AW42" s="700"/>
      <c r="AX42" s="700"/>
    </row>
    <row r="43" spans="1:50" ht="15" customHeight="1">
      <c r="A43" s="829">
        <v>18</v>
      </c>
      <c r="B43" s="830">
        <v>1</v>
      </c>
      <c r="C43" s="831">
        <f t="shared" si="0"/>
        <v>0.42568</v>
      </c>
      <c r="D43" s="832">
        <v>2.11</v>
      </c>
      <c r="E43" s="833">
        <v>0.25</v>
      </c>
      <c r="F43" s="833">
        <v>0.45</v>
      </c>
      <c r="G43" s="833">
        <f t="shared" si="22"/>
        <v>0.55000000000000004</v>
      </c>
      <c r="H43" s="834">
        <f t="shared" si="2"/>
        <v>0.89818480000000001</v>
      </c>
      <c r="I43" s="834">
        <f t="shared" si="3"/>
        <v>0.10642</v>
      </c>
      <c r="J43" s="834">
        <f t="shared" si="4"/>
        <v>0.191556</v>
      </c>
      <c r="K43" s="834">
        <f t="shared" si="5"/>
        <v>0.23412400000000003</v>
      </c>
      <c r="L43" s="835" t="str">
        <f t="shared" si="6"/>
        <v>18X1</v>
      </c>
      <c r="M43" s="835" t="str">
        <f t="shared" si="7"/>
        <v>18X1XF</v>
      </c>
      <c r="N43" s="836"/>
      <c r="O43" s="837">
        <f t="shared" si="8"/>
        <v>2.1539408000000004</v>
      </c>
      <c r="P43" s="838">
        <f t="shared" si="9"/>
        <v>1.1961608000000001</v>
      </c>
      <c r="Q43" s="838">
        <f t="shared" si="10"/>
        <v>2.7286087999999999</v>
      </c>
      <c r="R43" s="838">
        <f t="shared" si="11"/>
        <v>1.3238648000000002</v>
      </c>
      <c r="S43" s="839" t="str">
        <f t="shared" si="12"/>
        <v>F</v>
      </c>
      <c r="T43" s="840">
        <f>VLOOKUP(L43,[3]C!A:D,4,FALSE)</f>
        <v>510</v>
      </c>
      <c r="U43" s="841"/>
      <c r="V43" s="847">
        <f>IF(V$12="Max",VLOOKUP(L43,[3]S!A:G,7,FALSE),VLOOKUP(L43,[3]S!A:G,6,FALSE))</f>
        <v>0.36151982936264054</v>
      </c>
      <c r="W43" s="855">
        <f t="shared" si="13"/>
        <v>2.5154606293626411</v>
      </c>
      <c r="X43" s="856">
        <f t="shared" si="14"/>
        <v>1.5576806293626406</v>
      </c>
      <c r="Y43" s="856">
        <f t="shared" si="15"/>
        <v>3.0901286293626407</v>
      </c>
      <c r="Z43" s="857">
        <f t="shared" si="16"/>
        <v>1.6853846293626407</v>
      </c>
      <c r="AA43" s="846"/>
      <c r="AB43" s="847">
        <f t="shared" si="23"/>
        <v>0.61959334183765691</v>
      </c>
      <c r="AC43" s="847">
        <f>IF(AB$12="Max",VLOOKUP(M43,[3]L!A:J,9,FALSE),VLOOKUP(M43,[3]L!A:J,6,FALSE))</f>
        <v>0.61959334183765691</v>
      </c>
      <c r="AD43" s="847">
        <f>IF(AB$12="Max",VLOOKUP(M43,[3]L!A:J,10,FALSE),VLOOKUP(M43,[3]L!A:J,7,FALSE))</f>
        <v>0.61959334183765691</v>
      </c>
      <c r="AE43" s="847">
        <f>IF(AB$12="Max",VLOOKUP(M43,[3]L!A:K,11,FALSE),VLOOKUP(M43,[3]L!A:J,8,FALSE))</f>
        <v>0.61959334183765691</v>
      </c>
      <c r="AF43" s="853">
        <f t="shared" si="18"/>
        <v>2.7735341418376573</v>
      </c>
      <c r="AG43" s="854">
        <f t="shared" si="19"/>
        <v>1.815754141837657</v>
      </c>
      <c r="AH43" s="854">
        <f t="shared" si="20"/>
        <v>3.3482021418376569</v>
      </c>
      <c r="AI43" s="854">
        <f t="shared" si="21"/>
        <v>1.9434581418376571</v>
      </c>
      <c r="AJ43" s="851"/>
      <c r="AK43" s="852"/>
      <c r="AL43" s="853"/>
      <c r="AM43" s="853"/>
      <c r="AN43" s="853"/>
      <c r="AO43" s="854"/>
      <c r="AP43" s="700"/>
      <c r="AQ43" s="700"/>
      <c r="AR43" s="700"/>
      <c r="AS43" s="700"/>
      <c r="AT43" s="700"/>
      <c r="AU43" s="700"/>
      <c r="AV43" s="700"/>
      <c r="AW43" s="700"/>
      <c r="AX43" s="700"/>
    </row>
    <row r="44" spans="1:50" ht="15" customHeight="1">
      <c r="A44" s="829">
        <v>18</v>
      </c>
      <c r="B44" s="830">
        <v>1.2</v>
      </c>
      <c r="C44" s="831">
        <f t="shared" si="0"/>
        <v>0.50480639999999999</v>
      </c>
      <c r="D44" s="832">
        <v>1.87</v>
      </c>
      <c r="E44" s="833">
        <v>0.25</v>
      </c>
      <c r="F44" s="833">
        <v>0.45</v>
      </c>
      <c r="G44" s="833">
        <f t="shared" si="22"/>
        <v>0.55000000000000004</v>
      </c>
      <c r="H44" s="834">
        <f t="shared" si="2"/>
        <v>0.94398796800000007</v>
      </c>
      <c r="I44" s="834">
        <f t="shared" si="3"/>
        <v>0.1262016</v>
      </c>
      <c r="J44" s="834">
        <f t="shared" si="4"/>
        <v>0.22716288000000001</v>
      </c>
      <c r="K44" s="834">
        <f t="shared" si="5"/>
        <v>0.27764352000000003</v>
      </c>
      <c r="L44" s="835" t="str">
        <f t="shared" si="6"/>
        <v>18X1,2</v>
      </c>
      <c r="M44" s="835" t="str">
        <f t="shared" si="7"/>
        <v>18X1,2XF</v>
      </c>
      <c r="N44" s="836"/>
      <c r="O44" s="837">
        <f t="shared" si="8"/>
        <v>2.4331668479999999</v>
      </c>
      <c r="P44" s="838">
        <f t="shared" si="9"/>
        <v>1.297352448</v>
      </c>
      <c r="Q44" s="838">
        <f t="shared" si="10"/>
        <v>3.1146554879999999</v>
      </c>
      <c r="R44" s="838">
        <f t="shared" si="11"/>
        <v>1.4487943679999999</v>
      </c>
      <c r="S44" s="839" t="str">
        <f t="shared" si="12"/>
        <v>F</v>
      </c>
      <c r="T44" s="840">
        <f>VLOOKUP(L44,[3]C!A:D,4,FALSE)</f>
        <v>510</v>
      </c>
      <c r="U44" s="841"/>
      <c r="V44" s="847">
        <f>IF(V$12="Max",VLOOKUP(L44,[3]S!A:G,7,FALSE),VLOOKUP(L44,[3]S!A:G,6,FALSE))</f>
        <v>0.36151982936264054</v>
      </c>
      <c r="W44" s="855">
        <f t="shared" si="13"/>
        <v>2.7946866773626406</v>
      </c>
      <c r="X44" s="856">
        <f t="shared" si="14"/>
        <v>1.6588722773626405</v>
      </c>
      <c r="Y44" s="856">
        <f t="shared" si="15"/>
        <v>3.4761753173626406</v>
      </c>
      <c r="Z44" s="857">
        <f t="shared" si="16"/>
        <v>1.8103141973626404</v>
      </c>
      <c r="AA44" s="846"/>
      <c r="AB44" s="847">
        <f t="shared" si="23"/>
        <v>0.61959334183765691</v>
      </c>
      <c r="AC44" s="847">
        <f>IF(AB$12="Max",VLOOKUP(M44,[3]L!A:J,9,FALSE),VLOOKUP(M44,[3]L!A:J,6,FALSE))</f>
        <v>0.61959334183765691</v>
      </c>
      <c r="AD44" s="847">
        <f>IF(AB$12="Max",VLOOKUP(M44,[3]L!A:J,10,FALSE),VLOOKUP(M44,[3]L!A:J,7,FALSE))</f>
        <v>0.61959334183765691</v>
      </c>
      <c r="AE44" s="847">
        <f>IF(AB$12="Max",VLOOKUP(M44,[3]L!A:K,11,FALSE),VLOOKUP(M44,[3]L!A:J,8,FALSE))</f>
        <v>0.61959334183765691</v>
      </c>
      <c r="AF44" s="853">
        <f t="shared" si="18"/>
        <v>3.0527601898376568</v>
      </c>
      <c r="AG44" s="854">
        <f t="shared" si="19"/>
        <v>1.916945789837657</v>
      </c>
      <c r="AH44" s="854">
        <f t="shared" si="20"/>
        <v>3.7342488298376568</v>
      </c>
      <c r="AI44" s="854">
        <f t="shared" si="21"/>
        <v>2.0683877098376566</v>
      </c>
      <c r="AJ44" s="851"/>
      <c r="AK44" s="852"/>
      <c r="AL44" s="853"/>
      <c r="AM44" s="853"/>
      <c r="AN44" s="853"/>
      <c r="AO44" s="854"/>
      <c r="AP44" s="700"/>
      <c r="AQ44" s="700"/>
      <c r="AR44" s="700"/>
      <c r="AS44" s="700"/>
      <c r="AT44" s="700"/>
      <c r="AU44" s="700"/>
      <c r="AV44" s="700"/>
      <c r="AW44" s="700"/>
      <c r="AX44" s="700"/>
    </row>
    <row r="45" spans="1:50" ht="15" customHeight="1">
      <c r="A45" s="829">
        <v>18</v>
      </c>
      <c r="B45" s="830">
        <v>1.5</v>
      </c>
      <c r="C45" s="831">
        <f t="shared" si="0"/>
        <v>0.61973999999999996</v>
      </c>
      <c r="D45" s="832">
        <v>2.04</v>
      </c>
      <c r="E45" s="833">
        <v>0.25</v>
      </c>
      <c r="F45" s="833">
        <v>0.45</v>
      </c>
      <c r="G45" s="833">
        <f t="shared" si="22"/>
        <v>0.55000000000000004</v>
      </c>
      <c r="H45" s="834">
        <f t="shared" si="2"/>
        <v>1.2642696</v>
      </c>
      <c r="I45" s="834">
        <f t="shared" si="3"/>
        <v>0.15493499999999999</v>
      </c>
      <c r="J45" s="834">
        <f t="shared" si="4"/>
        <v>0.27888299999999999</v>
      </c>
      <c r="K45" s="834">
        <f t="shared" si="5"/>
        <v>0.34085700000000002</v>
      </c>
      <c r="L45" s="835" t="str">
        <f t="shared" si="6"/>
        <v>18X1,5</v>
      </c>
      <c r="M45" s="835" t="str">
        <f t="shared" si="7"/>
        <v>18X1,5XF</v>
      </c>
      <c r="N45" s="836"/>
      <c r="O45" s="837">
        <f t="shared" si="8"/>
        <v>3.0925026</v>
      </c>
      <c r="P45" s="838">
        <f t="shared" si="9"/>
        <v>1.6980876</v>
      </c>
      <c r="Q45" s="838">
        <f t="shared" si="10"/>
        <v>3.9291515999999995</v>
      </c>
      <c r="R45" s="838">
        <f t="shared" si="11"/>
        <v>1.8840096</v>
      </c>
      <c r="S45" s="839" t="str">
        <f t="shared" si="12"/>
        <v>F</v>
      </c>
      <c r="T45" s="840">
        <f>VLOOKUP(L45,[3]C!A:D,4,FALSE)</f>
        <v>510</v>
      </c>
      <c r="U45" s="841"/>
      <c r="V45" s="847">
        <f>IF(V$12="Max",VLOOKUP(L45,[3]S!A:G,7,FALSE),VLOOKUP(L45,[3]S!A:G,6,FALSE))</f>
        <v>0.36151982936264054</v>
      </c>
      <c r="W45" s="855">
        <f t="shared" si="13"/>
        <v>3.4540224293626407</v>
      </c>
      <c r="X45" s="856">
        <f t="shared" si="14"/>
        <v>2.0596074293626407</v>
      </c>
      <c r="Y45" s="856">
        <f t="shared" si="15"/>
        <v>4.2906714293626402</v>
      </c>
      <c r="Z45" s="857">
        <f t="shared" si="16"/>
        <v>2.2455294293626404</v>
      </c>
      <c r="AA45" s="846"/>
      <c r="AB45" s="847">
        <f t="shared" si="23"/>
        <v>0.61959334183765691</v>
      </c>
      <c r="AC45" s="847">
        <f>IF(AB$12="Max",VLOOKUP(M45,[3]L!A:J,9,FALSE),VLOOKUP(M45,[3]L!A:J,6,FALSE))</f>
        <v>0.61959334183765691</v>
      </c>
      <c r="AD45" s="847">
        <f>IF(AB$12="Max",VLOOKUP(M45,[3]L!A:J,10,FALSE),VLOOKUP(M45,[3]L!A:J,7,FALSE))</f>
        <v>0.61959334183765691</v>
      </c>
      <c r="AE45" s="847">
        <f>IF(AB$12="Max",VLOOKUP(M45,[3]L!A:K,11,FALSE),VLOOKUP(M45,[3]L!A:J,8,FALSE))</f>
        <v>0.61959334183765691</v>
      </c>
      <c r="AF45" s="853">
        <f t="shared" si="18"/>
        <v>3.7120959418376569</v>
      </c>
      <c r="AG45" s="854">
        <f t="shared" si="19"/>
        <v>2.3176809418376569</v>
      </c>
      <c r="AH45" s="854">
        <f t="shared" si="20"/>
        <v>4.548744941837656</v>
      </c>
      <c r="AI45" s="854">
        <f t="shared" si="21"/>
        <v>2.5036029418376566</v>
      </c>
      <c r="AJ45" s="851"/>
      <c r="AK45" s="852"/>
      <c r="AL45" s="853"/>
      <c r="AM45" s="853"/>
      <c r="AN45" s="853"/>
      <c r="AO45" s="854"/>
      <c r="AP45" s="700"/>
      <c r="AQ45" s="700"/>
      <c r="AR45" s="700"/>
      <c r="AS45" s="700"/>
      <c r="AT45" s="700"/>
      <c r="AU45" s="700"/>
      <c r="AV45" s="700"/>
      <c r="AW45" s="700"/>
      <c r="AX45" s="700"/>
    </row>
    <row r="46" spans="1:50" ht="15" customHeight="1">
      <c r="A46" s="829">
        <v>18</v>
      </c>
      <c r="B46" s="830">
        <v>2</v>
      </c>
      <c r="C46" s="831">
        <f t="shared" si="0"/>
        <v>0.80127999999999999</v>
      </c>
      <c r="D46" s="832">
        <v>1.76</v>
      </c>
      <c r="E46" s="833">
        <v>0.25</v>
      </c>
      <c r="F46" s="833">
        <v>0.55000000000000004</v>
      </c>
      <c r="G46" s="833">
        <f t="shared" si="22"/>
        <v>0.65</v>
      </c>
      <c r="H46" s="834">
        <f t="shared" si="2"/>
        <v>1.4102528000000001</v>
      </c>
      <c r="I46" s="834">
        <f t="shared" si="3"/>
        <v>0.20032</v>
      </c>
      <c r="J46" s="834">
        <f t="shared" si="4"/>
        <v>0.44070400000000004</v>
      </c>
      <c r="K46" s="834">
        <f t="shared" si="5"/>
        <v>0.52083199999999996</v>
      </c>
      <c r="L46" s="835" t="str">
        <f t="shared" si="6"/>
        <v>18X2</v>
      </c>
      <c r="M46" s="835" t="str">
        <f t="shared" si="7"/>
        <v>18X2XC</v>
      </c>
      <c r="N46" s="836"/>
      <c r="O46" s="837">
        <f t="shared" si="8"/>
        <v>3.7740288</v>
      </c>
      <c r="P46" s="838">
        <f t="shared" si="9"/>
        <v>1.9711487999999999</v>
      </c>
      <c r="Q46" s="838">
        <f t="shared" si="10"/>
        <v>4.9358848000000002</v>
      </c>
      <c r="R46" s="838">
        <f t="shared" si="11"/>
        <v>2.2916607999999998</v>
      </c>
      <c r="S46" s="839" t="str">
        <f t="shared" si="12"/>
        <v>C</v>
      </c>
      <c r="T46" s="840">
        <f>VLOOKUP(L46,[3]C!A:D,4,FALSE)</f>
        <v>510</v>
      </c>
      <c r="U46" s="841"/>
      <c r="V46" s="847">
        <f>IF(V$12="Max",VLOOKUP(L46,[3]S!A:G,7,FALSE),VLOOKUP(L46,[3]S!A:G,6,FALSE))</f>
        <v>0.36151982936264054</v>
      </c>
      <c r="W46" s="855">
        <f t="shared" si="13"/>
        <v>4.1355486293626402</v>
      </c>
      <c r="X46" s="856">
        <f t="shared" si="14"/>
        <v>2.3326686293626406</v>
      </c>
      <c r="Y46" s="856">
        <f t="shared" si="15"/>
        <v>5.2974046293626404</v>
      </c>
      <c r="Z46" s="857">
        <f t="shared" si="16"/>
        <v>2.6531806293626405</v>
      </c>
      <c r="AA46" s="846"/>
      <c r="AB46" s="847">
        <f t="shared" si="23"/>
        <v>0.61959334183765691</v>
      </c>
      <c r="AC46" s="847">
        <f>IF(AB$12="Max",VLOOKUP(M46,[3]L!A:J,9,FALSE),VLOOKUP(M46,[3]L!A:J,6,FALSE))</f>
        <v>0.61959334183765691</v>
      </c>
      <c r="AD46" s="847">
        <f>IF(AB$12="Max",VLOOKUP(M46,[3]L!A:J,10,FALSE),VLOOKUP(M46,[3]L!A:J,7,FALSE))</f>
        <v>0.61959334183765691</v>
      </c>
      <c r="AE46" s="847">
        <f>IF(AB$12="Max",VLOOKUP(M46,[3]L!A:K,11,FALSE),VLOOKUP(M46,[3]L!A:J,8,FALSE))</f>
        <v>0.61959334183765691</v>
      </c>
      <c r="AF46" s="853">
        <f t="shared" si="18"/>
        <v>4.3936221418376569</v>
      </c>
      <c r="AG46" s="854">
        <f t="shared" si="19"/>
        <v>2.5907421418376568</v>
      </c>
      <c r="AH46" s="854">
        <f t="shared" si="20"/>
        <v>5.5554781418376571</v>
      </c>
      <c r="AI46" s="854">
        <f t="shared" si="21"/>
        <v>2.9112541418376567</v>
      </c>
      <c r="AJ46" s="851"/>
      <c r="AK46" s="852"/>
      <c r="AL46" s="853"/>
      <c r="AM46" s="853"/>
      <c r="AN46" s="853"/>
      <c r="AO46" s="854"/>
      <c r="AP46" s="700"/>
      <c r="AQ46" s="700"/>
      <c r="AR46" s="700"/>
      <c r="AS46" s="700"/>
      <c r="AT46" s="700"/>
      <c r="AU46" s="700"/>
      <c r="AV46" s="700"/>
      <c r="AW46" s="700"/>
      <c r="AX46" s="700"/>
    </row>
    <row r="47" spans="1:50" ht="15" customHeight="1">
      <c r="A47" s="829">
        <v>19.05</v>
      </c>
      <c r="B47" s="830">
        <v>1</v>
      </c>
      <c r="C47" s="831">
        <f t="shared" si="0"/>
        <v>0.45197200000000004</v>
      </c>
      <c r="D47" s="832">
        <v>1.91</v>
      </c>
      <c r="E47" s="833">
        <v>0.25</v>
      </c>
      <c r="F47" s="833">
        <v>0.45</v>
      </c>
      <c r="G47" s="833">
        <f t="shared" si="22"/>
        <v>0.55000000000000004</v>
      </c>
      <c r="H47" s="834">
        <f t="shared" si="2"/>
        <v>0.86326652000000004</v>
      </c>
      <c r="I47" s="834">
        <f t="shared" si="3"/>
        <v>0.11299300000000001</v>
      </c>
      <c r="J47" s="834">
        <f t="shared" si="4"/>
        <v>0.20338740000000002</v>
      </c>
      <c r="K47" s="834">
        <f t="shared" si="5"/>
        <v>0.24858460000000004</v>
      </c>
      <c r="L47" s="835" t="str">
        <f t="shared" si="6"/>
        <v>19,05X1</v>
      </c>
      <c r="M47" s="835" t="str">
        <f t="shared" si="7"/>
        <v>19,05X1XF</v>
      </c>
      <c r="N47" s="836"/>
      <c r="O47" s="837">
        <f t="shared" si="8"/>
        <v>2.1965839200000001</v>
      </c>
      <c r="P47" s="838">
        <f t="shared" si="9"/>
        <v>1.1796469200000002</v>
      </c>
      <c r="Q47" s="838">
        <f t="shared" si="10"/>
        <v>2.8067461200000001</v>
      </c>
      <c r="R47" s="838">
        <f t="shared" si="11"/>
        <v>1.3152385200000001</v>
      </c>
      <c r="S47" s="839" t="str">
        <f t="shared" si="12"/>
        <v>F</v>
      </c>
      <c r="T47" s="840">
        <f>VLOOKUP(L47,[3]C!A:D,4,FALSE)</f>
        <v>510</v>
      </c>
      <c r="U47" s="841"/>
      <c r="V47" s="847">
        <f>IF(V$12="Max",VLOOKUP(L47,[3]S!A:G,7,FALSE),VLOOKUP(L47,[3]S!A:G,6,FALSE))</f>
        <v>0.36151982936264054</v>
      </c>
      <c r="W47" s="855">
        <f t="shared" si="13"/>
        <v>2.5581037493626408</v>
      </c>
      <c r="X47" s="856">
        <f t="shared" si="14"/>
        <v>1.5411667493626406</v>
      </c>
      <c r="Y47" s="856">
        <f t="shared" si="15"/>
        <v>3.1682659493626408</v>
      </c>
      <c r="Z47" s="857">
        <f t="shared" si="16"/>
        <v>1.6767583493626406</v>
      </c>
      <c r="AA47" s="846"/>
      <c r="AB47" s="847">
        <f t="shared" si="23"/>
        <v>0.61959334183765691</v>
      </c>
      <c r="AC47" s="847">
        <f>IF(AB$12="Max",VLOOKUP(M47,[3]L!A:J,9,FALSE),VLOOKUP(M47,[3]L!A:J,6,FALSE))</f>
        <v>0.61959334183765691</v>
      </c>
      <c r="AD47" s="847">
        <f>IF(AB$12="Max",VLOOKUP(M47,[3]L!A:J,10,FALSE),VLOOKUP(M47,[3]L!A:J,7,FALSE))</f>
        <v>0.61959334183765691</v>
      </c>
      <c r="AE47" s="847">
        <f>IF(AB$12="Max",VLOOKUP(M47,[3]L!A:K,11,FALSE),VLOOKUP(M47,[3]L!A:J,8,FALSE))</f>
        <v>0.61959334183765691</v>
      </c>
      <c r="AF47" s="853">
        <f t="shared" si="18"/>
        <v>2.816177261837657</v>
      </c>
      <c r="AG47" s="854">
        <f t="shared" si="19"/>
        <v>1.7992402618376571</v>
      </c>
      <c r="AH47" s="854">
        <f t="shared" si="20"/>
        <v>3.426339461837657</v>
      </c>
      <c r="AI47" s="854">
        <f t="shared" si="21"/>
        <v>1.934831861837657</v>
      </c>
      <c r="AJ47" s="851"/>
      <c r="AK47" s="852"/>
      <c r="AL47" s="853"/>
      <c r="AM47" s="853"/>
      <c r="AN47" s="853"/>
      <c r="AO47" s="854"/>
      <c r="AP47" s="700"/>
      <c r="AQ47" s="700"/>
      <c r="AR47" s="700"/>
      <c r="AS47" s="700"/>
      <c r="AT47" s="700"/>
      <c r="AU47" s="700"/>
      <c r="AV47" s="700"/>
      <c r="AW47" s="700"/>
      <c r="AX47" s="700"/>
    </row>
    <row r="48" spans="1:50" ht="15" customHeight="1">
      <c r="A48" s="829">
        <v>19.05</v>
      </c>
      <c r="B48" s="830">
        <v>1.2</v>
      </c>
      <c r="C48" s="831">
        <f t="shared" si="0"/>
        <v>0.53635680000000008</v>
      </c>
      <c r="D48" s="832">
        <v>1.87</v>
      </c>
      <c r="E48" s="833">
        <v>0.25</v>
      </c>
      <c r="F48" s="833">
        <v>0.45</v>
      </c>
      <c r="G48" s="833">
        <f t="shared" si="22"/>
        <v>0.55000000000000004</v>
      </c>
      <c r="H48" s="834">
        <f t="shared" si="2"/>
        <v>1.0029872160000002</v>
      </c>
      <c r="I48" s="834">
        <f t="shared" si="3"/>
        <v>0.13408920000000002</v>
      </c>
      <c r="J48" s="834">
        <f t="shared" si="4"/>
        <v>0.24136056000000003</v>
      </c>
      <c r="K48" s="834">
        <f t="shared" si="5"/>
        <v>0.29499624000000008</v>
      </c>
      <c r="L48" s="835" t="str">
        <f t="shared" si="6"/>
        <v>19,05X1,2</v>
      </c>
      <c r="M48" s="835" t="str">
        <f t="shared" si="7"/>
        <v>19,05X1,2XF</v>
      </c>
      <c r="N48" s="836"/>
      <c r="O48" s="837">
        <f t="shared" si="8"/>
        <v>2.5852397760000003</v>
      </c>
      <c r="P48" s="838">
        <f t="shared" si="9"/>
        <v>1.3784369760000004</v>
      </c>
      <c r="Q48" s="838">
        <f t="shared" si="10"/>
        <v>3.3093214560000006</v>
      </c>
      <c r="R48" s="838">
        <f t="shared" si="11"/>
        <v>1.5393440160000003</v>
      </c>
      <c r="S48" s="839" t="str">
        <f t="shared" si="12"/>
        <v>F</v>
      </c>
      <c r="T48" s="840">
        <f>VLOOKUP(L48,[3]C!A:D,4,FALSE)</f>
        <v>510</v>
      </c>
      <c r="U48" s="841"/>
      <c r="V48" s="847">
        <f>IF(V$12="Max",VLOOKUP(L48,[3]S!A:G,7,FALSE),VLOOKUP(L48,[3]S!A:G,6,FALSE))</f>
        <v>0.36151982936264054</v>
      </c>
      <c r="W48" s="855">
        <f t="shared" si="13"/>
        <v>2.946759605362641</v>
      </c>
      <c r="X48" s="856">
        <f t="shared" si="14"/>
        <v>1.7399568053626409</v>
      </c>
      <c r="Y48" s="856">
        <f t="shared" si="15"/>
        <v>3.6708412853626413</v>
      </c>
      <c r="Z48" s="857">
        <f t="shared" si="16"/>
        <v>1.9008638453626407</v>
      </c>
      <c r="AA48" s="846"/>
      <c r="AB48" s="847">
        <f t="shared" si="23"/>
        <v>0.61959334183765691</v>
      </c>
      <c r="AC48" s="847">
        <f>IF(AB$12="Max",VLOOKUP(M48,[3]L!A:J,9,FALSE),VLOOKUP(M48,[3]L!A:J,6,FALSE))</f>
        <v>0.61959334183765691</v>
      </c>
      <c r="AD48" s="847">
        <f>IF(AB$12="Max",VLOOKUP(M48,[3]L!A:J,10,FALSE),VLOOKUP(M48,[3]L!A:J,7,FALSE))</f>
        <v>0.61959334183765691</v>
      </c>
      <c r="AE48" s="847">
        <f>IF(AB$12="Max",VLOOKUP(M48,[3]L!A:K,11,FALSE),VLOOKUP(M48,[3]L!A:J,8,FALSE))</f>
        <v>0.61959334183765691</v>
      </c>
      <c r="AF48" s="853">
        <f t="shared" si="18"/>
        <v>3.2048331178376572</v>
      </c>
      <c r="AG48" s="854">
        <f t="shared" si="19"/>
        <v>1.9980303178376573</v>
      </c>
      <c r="AH48" s="854">
        <f t="shared" si="20"/>
        <v>3.9289147978376575</v>
      </c>
      <c r="AI48" s="854">
        <f t="shared" si="21"/>
        <v>2.1589373578376572</v>
      </c>
      <c r="AJ48" s="851"/>
      <c r="AK48" s="852"/>
      <c r="AL48" s="853"/>
      <c r="AM48" s="853"/>
      <c r="AN48" s="853"/>
      <c r="AO48" s="854"/>
      <c r="AP48" s="700"/>
      <c r="AQ48" s="700"/>
      <c r="AR48" s="700"/>
      <c r="AS48" s="700"/>
      <c r="AT48" s="700"/>
      <c r="AU48" s="700"/>
      <c r="AV48" s="700"/>
      <c r="AW48" s="700"/>
      <c r="AX48" s="700"/>
    </row>
    <row r="49" spans="1:50" ht="15" customHeight="1">
      <c r="A49" s="829">
        <v>19.05</v>
      </c>
      <c r="B49" s="830">
        <v>1.5</v>
      </c>
      <c r="C49" s="831">
        <f t="shared" si="0"/>
        <v>0.65917800000000004</v>
      </c>
      <c r="D49" s="832">
        <v>1.95</v>
      </c>
      <c r="E49" s="833">
        <v>0.25</v>
      </c>
      <c r="F49" s="833">
        <v>0.45</v>
      </c>
      <c r="G49" s="833">
        <f t="shared" si="22"/>
        <v>0.55000000000000004</v>
      </c>
      <c r="H49" s="834">
        <f t="shared" si="2"/>
        <v>1.2853971</v>
      </c>
      <c r="I49" s="834">
        <f t="shared" si="3"/>
        <v>0.16479450000000001</v>
      </c>
      <c r="J49" s="834">
        <f t="shared" si="4"/>
        <v>0.29663010000000001</v>
      </c>
      <c r="K49" s="834">
        <f t="shared" si="5"/>
        <v>0.36254790000000003</v>
      </c>
      <c r="L49" s="835" t="str">
        <f t="shared" si="6"/>
        <v>19,05X1,5</v>
      </c>
      <c r="M49" s="835" t="str">
        <f t="shared" si="7"/>
        <v>19,05X1,5XF</v>
      </c>
      <c r="N49" s="836"/>
      <c r="O49" s="837">
        <f t="shared" si="8"/>
        <v>3.2299722000000006</v>
      </c>
      <c r="P49" s="838">
        <f t="shared" si="9"/>
        <v>1.7468217000000001</v>
      </c>
      <c r="Q49" s="838">
        <f t="shared" si="10"/>
        <v>4.1198625</v>
      </c>
      <c r="R49" s="838">
        <f t="shared" si="11"/>
        <v>1.9445751000000002</v>
      </c>
      <c r="S49" s="839" t="str">
        <f t="shared" si="12"/>
        <v>F</v>
      </c>
      <c r="T49" s="840">
        <f>VLOOKUP(L49,[3]C!A:D,4,FALSE)</f>
        <v>510</v>
      </c>
      <c r="U49" s="841"/>
      <c r="V49" s="847">
        <f>IF(V$12="Max",VLOOKUP(L49,[3]S!A:G,7,FALSE),VLOOKUP(L49,[3]S!A:G,6,FALSE))</f>
        <v>0.36151982936264054</v>
      </c>
      <c r="W49" s="855">
        <f t="shared" si="13"/>
        <v>3.5914920293626413</v>
      </c>
      <c r="X49" s="856">
        <f t="shared" si="14"/>
        <v>2.1083415293626406</v>
      </c>
      <c r="Y49" s="856">
        <f t="shared" si="15"/>
        <v>4.4813823293626402</v>
      </c>
      <c r="Z49" s="857">
        <f t="shared" si="16"/>
        <v>2.3060949293626409</v>
      </c>
      <c r="AA49" s="846"/>
      <c r="AB49" s="847">
        <f t="shared" si="23"/>
        <v>0.61959334183765691</v>
      </c>
      <c r="AC49" s="847">
        <f>IF(AB$12="Max",VLOOKUP(M49,[3]L!A:J,9,FALSE),VLOOKUP(M49,[3]L!A:J,6,FALSE))</f>
        <v>0.61959334183765691</v>
      </c>
      <c r="AD49" s="847">
        <f>IF(AB$12="Max",VLOOKUP(M49,[3]L!A:J,10,FALSE),VLOOKUP(M49,[3]L!A:J,7,FALSE))</f>
        <v>0.61959334183765691</v>
      </c>
      <c r="AE49" s="847">
        <f>IF(AB$12="Max",VLOOKUP(M49,[3]L!A:K,11,FALSE),VLOOKUP(M49,[3]L!A:J,8,FALSE))</f>
        <v>0.61959334183765691</v>
      </c>
      <c r="AF49" s="853">
        <f t="shared" si="18"/>
        <v>3.8495655418376575</v>
      </c>
      <c r="AG49" s="854">
        <f t="shared" si="19"/>
        <v>2.3664150418376568</v>
      </c>
      <c r="AH49" s="854">
        <f t="shared" si="20"/>
        <v>4.7394558418376569</v>
      </c>
      <c r="AI49" s="854">
        <f t="shared" si="21"/>
        <v>2.5641684418376571</v>
      </c>
      <c r="AJ49" s="851"/>
      <c r="AK49" s="852"/>
      <c r="AL49" s="853"/>
      <c r="AM49" s="853"/>
      <c r="AN49" s="853"/>
      <c r="AO49" s="854"/>
      <c r="AP49" s="700"/>
      <c r="AQ49" s="700"/>
      <c r="AR49" s="700"/>
      <c r="AS49" s="700"/>
      <c r="AT49" s="700"/>
      <c r="AU49" s="700"/>
      <c r="AV49" s="700"/>
      <c r="AW49" s="700"/>
      <c r="AX49" s="700"/>
    </row>
    <row r="50" spans="1:50" ht="15" customHeight="1">
      <c r="A50" s="829">
        <v>19.05</v>
      </c>
      <c r="B50" s="830">
        <v>1.6</v>
      </c>
      <c r="C50" s="831">
        <f t="shared" si="0"/>
        <v>0.69911679999999998</v>
      </c>
      <c r="D50" s="862">
        <v>1.95</v>
      </c>
      <c r="E50" s="833">
        <v>0.25</v>
      </c>
      <c r="F50" s="833">
        <v>0.45</v>
      </c>
      <c r="G50" s="833">
        <f t="shared" si="22"/>
        <v>0.55000000000000004</v>
      </c>
      <c r="H50" s="834">
        <f t="shared" si="2"/>
        <v>1.3632777599999999</v>
      </c>
      <c r="I50" s="834">
        <f t="shared" si="3"/>
        <v>0.1747792</v>
      </c>
      <c r="J50" s="834">
        <f t="shared" si="4"/>
        <v>0.31460255999999998</v>
      </c>
      <c r="K50" s="834">
        <f t="shared" si="5"/>
        <v>0.38451424000000001</v>
      </c>
      <c r="L50" s="835" t="str">
        <f t="shared" si="6"/>
        <v>19,05X1,6</v>
      </c>
      <c r="M50" s="835" t="str">
        <f t="shared" si="7"/>
        <v>19,05X1,6XF</v>
      </c>
      <c r="N50" s="836"/>
      <c r="O50" s="837">
        <f t="shared" si="8"/>
        <v>3.4256723200000003</v>
      </c>
      <c r="P50" s="838">
        <f t="shared" si="9"/>
        <v>1.8526595199999998</v>
      </c>
      <c r="Q50" s="838">
        <f t="shared" si="10"/>
        <v>4.3694800000000003</v>
      </c>
      <c r="R50" s="838">
        <f t="shared" si="11"/>
        <v>2.06239456</v>
      </c>
      <c r="S50" s="839" t="str">
        <f t="shared" si="12"/>
        <v>F</v>
      </c>
      <c r="T50" s="840">
        <f>VLOOKUP(L50,[3]C!A:D,4,FALSE)</f>
        <v>510</v>
      </c>
      <c r="U50" s="841"/>
      <c r="V50" s="847">
        <f>V49</f>
        <v>0.36151982936264054</v>
      </c>
      <c r="W50" s="855">
        <f t="shared" si="13"/>
        <v>3.787192149362641</v>
      </c>
      <c r="X50" s="856">
        <f t="shared" si="14"/>
        <v>2.2141793493626403</v>
      </c>
      <c r="Y50" s="856">
        <f t="shared" si="15"/>
        <v>4.7309998293626405</v>
      </c>
      <c r="Z50" s="857">
        <f t="shared" si="16"/>
        <v>2.4239143893626407</v>
      </c>
      <c r="AA50" s="846"/>
      <c r="AB50" s="847">
        <f>AB49</f>
        <v>0.61959334183765691</v>
      </c>
      <c r="AC50" s="847" t="e">
        <f>IF(AB$12="Max",VLOOKUP(M50,[3]L!A:J,9,FALSE),VLOOKUP(M50,[3]L!A:J,6,FALSE))</f>
        <v>#N/A</v>
      </c>
      <c r="AD50" s="847" t="e">
        <f>IF(AB$12="Max",VLOOKUP(M50,[3]L!A:J,10,FALSE),VLOOKUP(M50,[3]L!A:J,7,FALSE))</f>
        <v>#N/A</v>
      </c>
      <c r="AE50" s="847" t="e">
        <f>IF(AB$12="Max",VLOOKUP(M50,[3]L!A:K,11,FALSE),VLOOKUP(M50,[3]L!A:J,8,FALSE))</f>
        <v>#N/A</v>
      </c>
      <c r="AF50" s="853">
        <f t="shared" si="18"/>
        <v>4.0452656618376572</v>
      </c>
      <c r="AG50" s="854">
        <f t="shared" si="19"/>
        <v>2.4722528618376565</v>
      </c>
      <c r="AH50" s="854">
        <f t="shared" si="20"/>
        <v>4.9890733418376572</v>
      </c>
      <c r="AI50" s="854">
        <f t="shared" si="21"/>
        <v>2.6819879018376569</v>
      </c>
      <c r="AJ50" s="851"/>
      <c r="AK50" s="852"/>
      <c r="AL50" s="853"/>
      <c r="AM50" s="853"/>
      <c r="AN50" s="853"/>
      <c r="AO50" s="854"/>
      <c r="AP50" s="700"/>
      <c r="AQ50" s="700"/>
      <c r="AR50" s="700"/>
      <c r="AS50" s="700"/>
      <c r="AT50" s="700"/>
      <c r="AU50" s="700"/>
      <c r="AV50" s="700"/>
      <c r="AW50" s="700"/>
      <c r="AX50" s="700"/>
    </row>
    <row r="51" spans="1:50" ht="15" customHeight="1">
      <c r="A51" s="829">
        <v>19.05</v>
      </c>
      <c r="B51" s="830">
        <v>1.65</v>
      </c>
      <c r="C51" s="831">
        <f t="shared" si="0"/>
        <v>0.71889840000000005</v>
      </c>
      <c r="D51" s="832">
        <v>1.84</v>
      </c>
      <c r="E51" s="833">
        <v>0.25</v>
      </c>
      <c r="F51" s="833">
        <v>0.45</v>
      </c>
      <c r="G51" s="833">
        <f t="shared" si="22"/>
        <v>0.55000000000000004</v>
      </c>
      <c r="H51" s="834">
        <f t="shared" si="2"/>
        <v>1.3227730560000002</v>
      </c>
      <c r="I51" s="834">
        <f t="shared" si="3"/>
        <v>0.17972460000000001</v>
      </c>
      <c r="J51" s="834">
        <f t="shared" si="4"/>
        <v>0.32350428000000003</v>
      </c>
      <c r="K51" s="834">
        <f t="shared" si="5"/>
        <v>0.39539412000000007</v>
      </c>
      <c r="L51" s="835" t="str">
        <f t="shared" si="6"/>
        <v>19,05X1,65</v>
      </c>
      <c r="M51" s="835" t="str">
        <f t="shared" si="7"/>
        <v>19,05X1,65XF</v>
      </c>
      <c r="N51" s="836"/>
      <c r="O51" s="837">
        <f t="shared" si="8"/>
        <v>3.4435233360000002</v>
      </c>
      <c r="P51" s="838">
        <f t="shared" si="9"/>
        <v>1.8260019360000002</v>
      </c>
      <c r="Q51" s="838">
        <f t="shared" si="10"/>
        <v>4.4140361760000006</v>
      </c>
      <c r="R51" s="838">
        <f t="shared" si="11"/>
        <v>2.041671456</v>
      </c>
      <c r="S51" s="839" t="str">
        <f t="shared" si="12"/>
        <v>F</v>
      </c>
      <c r="T51" s="840">
        <f>VLOOKUP(L51,[3]C!A:D,4,FALSE)</f>
        <v>510</v>
      </c>
      <c r="U51" s="841"/>
      <c r="V51" s="847">
        <f>IF(V$12="Max",VLOOKUP(L51,[3]S!A:G,7,FALSE),VLOOKUP(L51,[3]S!A:G,6,FALSE))</f>
        <v>0.36151982936264054</v>
      </c>
      <c r="W51" s="855">
        <f t="shared" si="13"/>
        <v>3.8050431653626409</v>
      </c>
      <c r="X51" s="856">
        <f t="shared" si="14"/>
        <v>2.1875217653626406</v>
      </c>
      <c r="Y51" s="856">
        <f t="shared" si="15"/>
        <v>4.7755560053626409</v>
      </c>
      <c r="Z51" s="857">
        <f t="shared" si="16"/>
        <v>2.4031912853626407</v>
      </c>
      <c r="AA51" s="846"/>
      <c r="AB51" s="847">
        <f t="shared" ref="AB51:AB81" si="24">IF(AB$9=999,AC51,IF(AB$9=777,AD51,AE51))</f>
        <v>0.61959334183765691</v>
      </c>
      <c r="AC51" s="847">
        <f>IF(AB$12="Max",VLOOKUP(M51,[3]L!A:J,9,FALSE),VLOOKUP(M51,[3]L!A:J,6,FALSE))</f>
        <v>0.61959334183765691</v>
      </c>
      <c r="AD51" s="847">
        <f>IF(AB$12="Max",VLOOKUP(M51,[3]L!A:J,10,FALSE),VLOOKUP(M51,[3]L!A:J,7,FALSE))</f>
        <v>0.61959334183765691</v>
      </c>
      <c r="AE51" s="847">
        <f>IF(AB$12="Max",VLOOKUP(M51,[3]L!A:K,11,FALSE),VLOOKUP(M51,[3]L!A:J,8,FALSE))</f>
        <v>0.61959334183765691</v>
      </c>
      <c r="AF51" s="853">
        <f t="shared" si="18"/>
        <v>4.0631166778376571</v>
      </c>
      <c r="AG51" s="854">
        <f t="shared" si="19"/>
        <v>2.4455952778376568</v>
      </c>
      <c r="AH51" s="854">
        <f t="shared" si="20"/>
        <v>5.0336295178376576</v>
      </c>
      <c r="AI51" s="854">
        <f t="shared" si="21"/>
        <v>2.6612647978376569</v>
      </c>
      <c r="AJ51" s="851"/>
      <c r="AK51" s="852"/>
      <c r="AL51" s="853"/>
      <c r="AM51" s="853"/>
      <c r="AN51" s="853"/>
      <c r="AO51" s="854"/>
      <c r="AP51" s="700"/>
      <c r="AQ51" s="700"/>
      <c r="AR51" s="700"/>
      <c r="AS51" s="700"/>
      <c r="AT51" s="700"/>
      <c r="AU51" s="700"/>
      <c r="AV51" s="700"/>
      <c r="AW51" s="700"/>
      <c r="AX51" s="700"/>
    </row>
    <row r="52" spans="1:50" ht="15" customHeight="1">
      <c r="A52" s="829">
        <v>19.05</v>
      </c>
      <c r="B52" s="830">
        <v>2</v>
      </c>
      <c r="C52" s="831">
        <f t="shared" si="0"/>
        <v>0.85386400000000007</v>
      </c>
      <c r="D52" s="832">
        <v>1.8</v>
      </c>
      <c r="E52" s="833">
        <v>0.25</v>
      </c>
      <c r="F52" s="833">
        <v>0.55000000000000004</v>
      </c>
      <c r="G52" s="833">
        <f t="shared" si="22"/>
        <v>0.65</v>
      </c>
      <c r="H52" s="834">
        <f t="shared" si="2"/>
        <v>1.5369552000000002</v>
      </c>
      <c r="I52" s="834">
        <f t="shared" si="3"/>
        <v>0.21346600000000002</v>
      </c>
      <c r="J52" s="834">
        <f t="shared" si="4"/>
        <v>0.46962520000000008</v>
      </c>
      <c r="K52" s="834">
        <f t="shared" si="5"/>
        <v>0.55501160000000005</v>
      </c>
      <c r="L52" s="835" t="str">
        <f t="shared" si="6"/>
        <v>19,05X2</v>
      </c>
      <c r="M52" s="835" t="str">
        <f t="shared" si="7"/>
        <v>19,05X2XC</v>
      </c>
      <c r="N52" s="836"/>
      <c r="O52" s="837">
        <f t="shared" si="8"/>
        <v>4.0558540000000001</v>
      </c>
      <c r="P52" s="838">
        <f t="shared" si="9"/>
        <v>2.1346600000000002</v>
      </c>
      <c r="Q52" s="838">
        <f t="shared" si="10"/>
        <v>5.2939568000000001</v>
      </c>
      <c r="R52" s="838">
        <f t="shared" si="11"/>
        <v>2.4762056000000001</v>
      </c>
      <c r="S52" s="839" t="str">
        <f t="shared" si="12"/>
        <v>C</v>
      </c>
      <c r="T52" s="840">
        <f>VLOOKUP(L52,[3]C!A:D,4,FALSE)</f>
        <v>510</v>
      </c>
      <c r="U52" s="841"/>
      <c r="V52" s="847">
        <f>IF(V$12="Max",VLOOKUP(L52,[3]S!A:G,7,FALSE),VLOOKUP(L52,[3]S!A:G,6,FALSE))</f>
        <v>0.36151982936264054</v>
      </c>
      <c r="W52" s="855">
        <f t="shared" si="13"/>
        <v>4.4173738293626403</v>
      </c>
      <c r="X52" s="856">
        <f t="shared" si="14"/>
        <v>2.4961798293626409</v>
      </c>
      <c r="Y52" s="856">
        <f t="shared" si="15"/>
        <v>5.6554766293626404</v>
      </c>
      <c r="Z52" s="857">
        <f t="shared" si="16"/>
        <v>2.8377254293626408</v>
      </c>
      <c r="AA52" s="846"/>
      <c r="AB52" s="847">
        <f t="shared" si="24"/>
        <v>0.61959334183765691</v>
      </c>
      <c r="AC52" s="847">
        <f>IF(AB$12="Max",VLOOKUP(M52,[3]L!A:J,9,FALSE),VLOOKUP(M52,[3]L!A:J,6,FALSE))</f>
        <v>0.61959334183765691</v>
      </c>
      <c r="AD52" s="847">
        <f>IF(AB$12="Max",VLOOKUP(M52,[3]L!A:J,10,FALSE),VLOOKUP(M52,[3]L!A:J,7,FALSE))</f>
        <v>0.61959334183765691</v>
      </c>
      <c r="AE52" s="847">
        <f>IF(AB$12="Max",VLOOKUP(M52,[3]L!A:K,11,FALSE),VLOOKUP(M52,[3]L!A:J,8,FALSE))</f>
        <v>0.61959334183765691</v>
      </c>
      <c r="AF52" s="853">
        <f t="shared" si="18"/>
        <v>4.675447341837657</v>
      </c>
      <c r="AG52" s="854">
        <f t="shared" si="19"/>
        <v>2.7542533418376571</v>
      </c>
      <c r="AH52" s="854">
        <f t="shared" si="20"/>
        <v>5.913550141837657</v>
      </c>
      <c r="AI52" s="854">
        <f t="shared" si="21"/>
        <v>3.095798941837657</v>
      </c>
      <c r="AJ52" s="851"/>
      <c r="AK52" s="852"/>
      <c r="AL52" s="853"/>
      <c r="AM52" s="853"/>
      <c r="AN52" s="853"/>
      <c r="AO52" s="854"/>
      <c r="AP52" s="700"/>
      <c r="AQ52" s="700"/>
      <c r="AR52" s="700"/>
      <c r="AS52" s="700"/>
      <c r="AT52" s="700"/>
      <c r="AU52" s="700"/>
      <c r="AV52" s="700"/>
      <c r="AW52" s="700"/>
      <c r="AX52" s="700"/>
    </row>
    <row r="53" spans="1:50" ht="15" customHeight="1">
      <c r="A53" s="829">
        <v>19.05</v>
      </c>
      <c r="B53" s="830">
        <v>2.11</v>
      </c>
      <c r="C53" s="831">
        <f t="shared" si="0"/>
        <v>0.89501473600000003</v>
      </c>
      <c r="D53" s="832">
        <v>1.8</v>
      </c>
      <c r="E53" s="833">
        <v>0.25</v>
      </c>
      <c r="F53" s="833">
        <v>0.55000000000000004</v>
      </c>
      <c r="G53" s="833">
        <f t="shared" si="22"/>
        <v>0.65</v>
      </c>
      <c r="H53" s="834">
        <f t="shared" si="2"/>
        <v>1.6110265248000002</v>
      </c>
      <c r="I53" s="834">
        <f t="shared" si="3"/>
        <v>0.22375368400000001</v>
      </c>
      <c r="J53" s="834">
        <f t="shared" si="4"/>
        <v>0.49225810480000004</v>
      </c>
      <c r="K53" s="834">
        <f t="shared" si="5"/>
        <v>0.58175957840000003</v>
      </c>
      <c r="L53" s="835" t="str">
        <f t="shared" si="6"/>
        <v>19,05X2,11</v>
      </c>
      <c r="M53" s="835" t="str">
        <f t="shared" si="7"/>
        <v>19,05X2,11XC</v>
      </c>
      <c r="N53" s="836"/>
      <c r="O53" s="837">
        <f t="shared" si="8"/>
        <v>4.2513199960000003</v>
      </c>
      <c r="P53" s="838">
        <f t="shared" si="9"/>
        <v>2.2375368400000002</v>
      </c>
      <c r="Q53" s="838">
        <f t="shared" si="10"/>
        <v>5.5490913631999996</v>
      </c>
      <c r="R53" s="838">
        <f t="shared" si="11"/>
        <v>2.5955427343999999</v>
      </c>
      <c r="S53" s="839" t="str">
        <f t="shared" si="12"/>
        <v>C</v>
      </c>
      <c r="T53" s="840">
        <f>VLOOKUP(L53,[3]C!A:D,4,FALSE)</f>
        <v>510</v>
      </c>
      <c r="U53" s="841"/>
      <c r="V53" s="847">
        <f>IF(V$12="Max",VLOOKUP(L53,[3]S!A:G,7,FALSE),VLOOKUP(L53,[3]S!A:G,6,FALSE))</f>
        <v>0.36151982936264054</v>
      </c>
      <c r="W53" s="855">
        <f t="shared" si="13"/>
        <v>4.6128398253626406</v>
      </c>
      <c r="X53" s="856">
        <f t="shared" si="14"/>
        <v>2.5990566693626409</v>
      </c>
      <c r="Y53" s="856">
        <f t="shared" si="15"/>
        <v>5.9106111925626399</v>
      </c>
      <c r="Z53" s="857">
        <f t="shared" si="16"/>
        <v>2.9570625637626407</v>
      </c>
      <c r="AA53" s="846"/>
      <c r="AB53" s="847">
        <f t="shared" si="24"/>
        <v>0.61959334183765691</v>
      </c>
      <c r="AC53" s="847">
        <f>IF(AB$12="Max",VLOOKUP(M53,[3]L!A:J,9,FALSE),VLOOKUP(M53,[3]L!A:J,6,FALSE))</f>
        <v>0.61959334183765691</v>
      </c>
      <c r="AD53" s="847">
        <f>IF(AB$12="Max",VLOOKUP(M53,[3]L!A:J,10,FALSE),VLOOKUP(M53,[3]L!A:J,7,FALSE))</f>
        <v>0.61959334183765691</v>
      </c>
      <c r="AE53" s="847">
        <f>IF(AB$12="Max",VLOOKUP(M53,[3]L!A:K,11,FALSE),VLOOKUP(M53,[3]L!A:J,8,FALSE))</f>
        <v>0.61959334183765691</v>
      </c>
      <c r="AF53" s="853">
        <f t="shared" si="18"/>
        <v>4.8709133378376572</v>
      </c>
      <c r="AG53" s="854">
        <f t="shared" si="19"/>
        <v>2.8571301818376571</v>
      </c>
      <c r="AH53" s="854">
        <f t="shared" si="20"/>
        <v>6.1686847050376565</v>
      </c>
      <c r="AI53" s="854">
        <f t="shared" si="21"/>
        <v>3.2151360762376568</v>
      </c>
      <c r="AJ53" s="851"/>
      <c r="AK53" s="852"/>
      <c r="AL53" s="853"/>
      <c r="AM53" s="853"/>
      <c r="AN53" s="853"/>
      <c r="AO53" s="854"/>
      <c r="AP53" s="700"/>
      <c r="AQ53" s="700"/>
      <c r="AR53" s="700"/>
      <c r="AS53" s="700"/>
      <c r="AT53" s="700"/>
      <c r="AU53" s="700"/>
      <c r="AV53" s="700"/>
      <c r="AW53" s="700"/>
      <c r="AX53" s="700"/>
    </row>
    <row r="54" spans="1:50" ht="15" customHeight="1">
      <c r="A54" s="829">
        <v>20</v>
      </c>
      <c r="B54" s="830">
        <v>0.8</v>
      </c>
      <c r="C54" s="831">
        <f t="shared" si="0"/>
        <v>0.38461439999999997</v>
      </c>
      <c r="D54" s="832">
        <v>2.04</v>
      </c>
      <c r="E54" s="833">
        <v>0.25</v>
      </c>
      <c r="F54" s="833">
        <v>0.45</v>
      </c>
      <c r="G54" s="833">
        <f t="shared" si="22"/>
        <v>0.55000000000000004</v>
      </c>
      <c r="H54" s="834">
        <f t="shared" si="2"/>
        <v>0.78461337599999992</v>
      </c>
      <c r="I54" s="834">
        <f t="shared" si="3"/>
        <v>9.6153599999999992E-2</v>
      </c>
      <c r="J54" s="834">
        <f t="shared" si="4"/>
        <v>0.17307647999999998</v>
      </c>
      <c r="K54" s="834">
        <f t="shared" si="5"/>
        <v>0.21153791999999999</v>
      </c>
      <c r="L54" s="835" t="str">
        <f t="shared" si="6"/>
        <v>20X0,8</v>
      </c>
      <c r="M54" s="835" t="str">
        <f t="shared" si="7"/>
        <v>20X0,8XF</v>
      </c>
      <c r="N54" s="836"/>
      <c r="O54" s="837">
        <f t="shared" si="8"/>
        <v>1.919225856</v>
      </c>
      <c r="P54" s="838">
        <f t="shared" si="9"/>
        <v>1.0538434560000001</v>
      </c>
      <c r="Q54" s="838">
        <f t="shared" si="10"/>
        <v>2.4384552959999999</v>
      </c>
      <c r="R54" s="838">
        <f t="shared" si="11"/>
        <v>1.1692277759999998</v>
      </c>
      <c r="S54" s="839" t="str">
        <f t="shared" si="12"/>
        <v>F</v>
      </c>
      <c r="T54" s="840">
        <f>VLOOKUP(L54,[3]C!A:D,4,FALSE)</f>
        <v>510</v>
      </c>
      <c r="U54" s="841"/>
      <c r="V54" s="847">
        <f>IF(V$12="Max",VLOOKUP(L54,[3]S!A:G,7,FALSE),VLOOKUP(L54,[3]S!A:G,6,FALSE))</f>
        <v>0.36151982936264054</v>
      </c>
      <c r="W54" s="855">
        <f t="shared" si="13"/>
        <v>2.2807456853626404</v>
      </c>
      <c r="X54" s="856">
        <f t="shared" si="14"/>
        <v>1.4153632853626406</v>
      </c>
      <c r="Y54" s="856">
        <f t="shared" si="15"/>
        <v>2.7999751253626406</v>
      </c>
      <c r="Z54" s="857">
        <f t="shared" si="16"/>
        <v>1.5307476053626403</v>
      </c>
      <c r="AA54" s="846"/>
      <c r="AB54" s="847">
        <f t="shared" si="24"/>
        <v>0.61959334183765691</v>
      </c>
      <c r="AC54" s="847">
        <f>IF(AB$12="Max",VLOOKUP(M54,[3]L!A:J,9,FALSE),VLOOKUP(M54,[3]L!A:J,6,FALSE))</f>
        <v>0.61959334183765691</v>
      </c>
      <c r="AD54" s="847">
        <f>IF(AB$12="Max",VLOOKUP(M54,[3]L!A:J,10,FALSE),VLOOKUP(M54,[3]L!A:J,7,FALSE))</f>
        <v>0.61959334183765691</v>
      </c>
      <c r="AE54" s="847">
        <f>IF(AB$12="Max",VLOOKUP(M54,[3]L!A:K,11,FALSE),VLOOKUP(M54,[3]L!A:J,8,FALSE))</f>
        <v>0.61959334183765691</v>
      </c>
      <c r="AF54" s="853">
        <f t="shared" si="18"/>
        <v>2.5388191978376566</v>
      </c>
      <c r="AG54" s="854">
        <f t="shared" si="19"/>
        <v>1.673436797837657</v>
      </c>
      <c r="AH54" s="854">
        <f t="shared" si="20"/>
        <v>3.0580486378376568</v>
      </c>
      <c r="AI54" s="854">
        <f t="shared" si="21"/>
        <v>1.7888211178376567</v>
      </c>
      <c r="AJ54" s="851"/>
      <c r="AK54" s="852"/>
      <c r="AL54" s="853"/>
      <c r="AM54" s="853"/>
      <c r="AN54" s="853"/>
      <c r="AO54" s="854"/>
      <c r="AP54" s="700"/>
      <c r="AQ54" s="700"/>
      <c r="AR54" s="700"/>
      <c r="AS54" s="700"/>
      <c r="AT54" s="700"/>
      <c r="AU54" s="700"/>
      <c r="AV54" s="700"/>
      <c r="AW54" s="700"/>
      <c r="AX54" s="700"/>
    </row>
    <row r="55" spans="1:50" ht="15" customHeight="1">
      <c r="A55" s="829">
        <v>20</v>
      </c>
      <c r="B55" s="830">
        <v>1</v>
      </c>
      <c r="C55" s="831">
        <f t="shared" si="0"/>
        <v>0.47576000000000002</v>
      </c>
      <c r="D55" s="832">
        <v>1.78</v>
      </c>
      <c r="E55" s="833">
        <v>0.25</v>
      </c>
      <c r="F55" s="833">
        <v>0.45</v>
      </c>
      <c r="G55" s="833">
        <f t="shared" si="22"/>
        <v>0.55000000000000004</v>
      </c>
      <c r="H55" s="834">
        <f t="shared" si="2"/>
        <v>0.84685280000000007</v>
      </c>
      <c r="I55" s="834">
        <f t="shared" si="3"/>
        <v>0.11894</v>
      </c>
      <c r="J55" s="834">
        <f t="shared" si="4"/>
        <v>0.214092</v>
      </c>
      <c r="K55" s="834">
        <f t="shared" si="5"/>
        <v>0.26166800000000001</v>
      </c>
      <c r="L55" s="835" t="str">
        <f t="shared" si="6"/>
        <v>20X1</v>
      </c>
      <c r="M55" s="835" t="str">
        <f t="shared" si="7"/>
        <v>20X1XF</v>
      </c>
      <c r="N55" s="836"/>
      <c r="O55" s="837">
        <f t="shared" si="8"/>
        <v>2.2503448000000001</v>
      </c>
      <c r="P55" s="838">
        <f t="shared" si="9"/>
        <v>1.1798848</v>
      </c>
      <c r="Q55" s="838">
        <f t="shared" si="10"/>
        <v>2.8926208</v>
      </c>
      <c r="R55" s="838">
        <f t="shared" si="11"/>
        <v>1.3226128000000001</v>
      </c>
      <c r="S55" s="839" t="str">
        <f t="shared" si="12"/>
        <v>F</v>
      </c>
      <c r="T55" s="840">
        <f>VLOOKUP(L55,[3]C!A:D,4,FALSE)</f>
        <v>510</v>
      </c>
      <c r="U55" s="841"/>
      <c r="V55" s="847">
        <f>IF(V$12="Max",VLOOKUP(L55,[3]S!A:G,7,FALSE),VLOOKUP(L55,[3]S!A:G,6,FALSE))</f>
        <v>0.36151982936264054</v>
      </c>
      <c r="W55" s="855">
        <f t="shared" si="13"/>
        <v>2.6118646293626409</v>
      </c>
      <c r="X55" s="856">
        <f t="shared" si="14"/>
        <v>1.5414046293626404</v>
      </c>
      <c r="Y55" s="856">
        <f t="shared" si="15"/>
        <v>3.2541406293626407</v>
      </c>
      <c r="Z55" s="857">
        <f t="shared" si="16"/>
        <v>1.6841326293626406</v>
      </c>
      <c r="AA55" s="846"/>
      <c r="AB55" s="847">
        <f t="shared" si="24"/>
        <v>0.61959334183765691</v>
      </c>
      <c r="AC55" s="847">
        <f>IF(AB$12="Max",VLOOKUP(M55,[3]L!A:J,9,FALSE),VLOOKUP(M55,[3]L!A:J,6,FALSE))</f>
        <v>0.61959334183765691</v>
      </c>
      <c r="AD55" s="847">
        <f>IF(AB$12="Max",VLOOKUP(M55,[3]L!A:J,10,FALSE),VLOOKUP(M55,[3]L!A:J,7,FALSE))</f>
        <v>0.61959334183765691</v>
      </c>
      <c r="AE55" s="847">
        <f>IF(AB$12="Max",VLOOKUP(M55,[3]L!A:K,11,FALSE),VLOOKUP(M55,[3]L!A:J,8,FALSE))</f>
        <v>0.61959334183765691</v>
      </c>
      <c r="AF55" s="853">
        <f t="shared" si="18"/>
        <v>2.8699381418376571</v>
      </c>
      <c r="AG55" s="854">
        <f t="shared" si="19"/>
        <v>1.7994781418376569</v>
      </c>
      <c r="AH55" s="854">
        <f t="shared" si="20"/>
        <v>3.5122141418376569</v>
      </c>
      <c r="AI55" s="854">
        <f t="shared" si="21"/>
        <v>1.9422061418376571</v>
      </c>
      <c r="AJ55" s="851"/>
      <c r="AK55" s="852"/>
      <c r="AL55" s="853"/>
      <c r="AM55" s="853"/>
      <c r="AN55" s="853"/>
      <c r="AO55" s="854"/>
      <c r="AP55" s="700"/>
      <c r="AQ55" s="700"/>
      <c r="AR55" s="700"/>
      <c r="AS55" s="700"/>
      <c r="AT55" s="700"/>
      <c r="AU55" s="700"/>
      <c r="AV55" s="700"/>
      <c r="AW55" s="700"/>
      <c r="AX55" s="700"/>
    </row>
    <row r="56" spans="1:50" ht="15" customHeight="1">
      <c r="A56" s="829">
        <v>20</v>
      </c>
      <c r="B56" s="830">
        <v>1.2</v>
      </c>
      <c r="C56" s="831">
        <f t="shared" si="0"/>
        <v>0.56490239999999992</v>
      </c>
      <c r="D56" s="832">
        <v>1.71</v>
      </c>
      <c r="E56" s="833">
        <v>0.25</v>
      </c>
      <c r="F56" s="833">
        <v>0.45</v>
      </c>
      <c r="G56" s="833">
        <f t="shared" si="22"/>
        <v>0.55000000000000004</v>
      </c>
      <c r="H56" s="834">
        <f t="shared" si="2"/>
        <v>0.96598310399999987</v>
      </c>
      <c r="I56" s="834">
        <f t="shared" si="3"/>
        <v>0.14122559999999998</v>
      </c>
      <c r="J56" s="834">
        <f t="shared" si="4"/>
        <v>0.25420607999999995</v>
      </c>
      <c r="K56" s="834">
        <f t="shared" si="5"/>
        <v>0.31069631999999997</v>
      </c>
      <c r="L56" s="835" t="str">
        <f t="shared" si="6"/>
        <v>20X1,2</v>
      </c>
      <c r="M56" s="835" t="str">
        <f t="shared" si="7"/>
        <v>20X1,2XF</v>
      </c>
      <c r="N56" s="836"/>
      <c r="O56" s="837">
        <f t="shared" si="8"/>
        <v>2.6324451839999998</v>
      </c>
      <c r="P56" s="838">
        <f t="shared" si="9"/>
        <v>1.3614147839999999</v>
      </c>
      <c r="Q56" s="838">
        <f t="shared" si="10"/>
        <v>3.3950634239999995</v>
      </c>
      <c r="R56" s="838">
        <f t="shared" si="11"/>
        <v>1.5308855039999998</v>
      </c>
      <c r="S56" s="839" t="str">
        <f t="shared" si="12"/>
        <v>F</v>
      </c>
      <c r="T56" s="840">
        <f>VLOOKUP(L56,[3]C!A:D,4,FALSE)</f>
        <v>510</v>
      </c>
      <c r="U56" s="841"/>
      <c r="V56" s="847">
        <f>IF(V$12="Max",VLOOKUP(L56,[3]S!A:G,7,FALSE),VLOOKUP(L56,[3]S!A:G,6,FALSE))</f>
        <v>0.36151982936264054</v>
      </c>
      <c r="W56" s="855">
        <f t="shared" si="13"/>
        <v>2.9939650133626405</v>
      </c>
      <c r="X56" s="856">
        <f t="shared" si="14"/>
        <v>1.7229346133626404</v>
      </c>
      <c r="Y56" s="856">
        <f t="shared" si="15"/>
        <v>3.7565832533626402</v>
      </c>
      <c r="Z56" s="857">
        <f t="shared" si="16"/>
        <v>1.8924053333626403</v>
      </c>
      <c r="AA56" s="846"/>
      <c r="AB56" s="847">
        <f t="shared" si="24"/>
        <v>0.61959334183765691</v>
      </c>
      <c r="AC56" s="847">
        <f>IF(AB$12="Max",VLOOKUP(M56,[3]L!A:J,9,FALSE),VLOOKUP(M56,[3]L!A:J,6,FALSE))</f>
        <v>0.61959334183765691</v>
      </c>
      <c r="AD56" s="847">
        <f>IF(AB$12="Max",VLOOKUP(M56,[3]L!A:J,10,FALSE),VLOOKUP(M56,[3]L!A:J,7,FALSE))</f>
        <v>0.61959334183765691</v>
      </c>
      <c r="AE56" s="847">
        <f>IF(AB$12="Max",VLOOKUP(M56,[3]L!A:K,11,FALSE),VLOOKUP(M56,[3]L!A:J,8,FALSE))</f>
        <v>0.61959334183765691</v>
      </c>
      <c r="AF56" s="853">
        <f t="shared" si="18"/>
        <v>3.2520385258376567</v>
      </c>
      <c r="AG56" s="854">
        <f t="shared" si="19"/>
        <v>1.9810081258376568</v>
      </c>
      <c r="AH56" s="854">
        <f t="shared" si="20"/>
        <v>4.0146567658376568</v>
      </c>
      <c r="AI56" s="854">
        <f t="shared" si="21"/>
        <v>2.1504788458376565</v>
      </c>
      <c r="AJ56" s="851"/>
      <c r="AK56" s="852"/>
      <c r="AL56" s="853"/>
      <c r="AM56" s="853"/>
      <c r="AN56" s="853"/>
      <c r="AO56" s="854"/>
      <c r="AP56" s="700"/>
      <c r="AQ56" s="700"/>
      <c r="AR56" s="700"/>
      <c r="AS56" s="700"/>
      <c r="AT56" s="700"/>
      <c r="AU56" s="700"/>
      <c r="AV56" s="700"/>
      <c r="AW56" s="700"/>
      <c r="AX56" s="700"/>
    </row>
    <row r="57" spans="1:50" ht="15" customHeight="1">
      <c r="A57" s="829">
        <v>20</v>
      </c>
      <c r="B57" s="830">
        <v>1.5</v>
      </c>
      <c r="C57" s="831">
        <f t="shared" si="0"/>
        <v>0.69486000000000003</v>
      </c>
      <c r="D57" s="832">
        <v>1.71</v>
      </c>
      <c r="E57" s="833">
        <v>0.25</v>
      </c>
      <c r="F57" s="833">
        <v>0.45</v>
      </c>
      <c r="G57" s="833">
        <f t="shared" si="22"/>
        <v>0.55000000000000004</v>
      </c>
      <c r="H57" s="834">
        <f t="shared" si="2"/>
        <v>1.1882106000000001</v>
      </c>
      <c r="I57" s="834">
        <f t="shared" si="3"/>
        <v>0.17371500000000001</v>
      </c>
      <c r="J57" s="834">
        <f t="shared" si="4"/>
        <v>0.31268700000000005</v>
      </c>
      <c r="K57" s="834">
        <f t="shared" si="5"/>
        <v>0.38217300000000004</v>
      </c>
      <c r="L57" s="835" t="str">
        <f t="shared" si="6"/>
        <v>20X1,5</v>
      </c>
      <c r="M57" s="835" t="str">
        <f t="shared" si="7"/>
        <v>20X1,5XF</v>
      </c>
      <c r="N57" s="836"/>
      <c r="O57" s="837">
        <f t="shared" si="8"/>
        <v>3.2380476000000002</v>
      </c>
      <c r="P57" s="838">
        <f t="shared" si="9"/>
        <v>1.6746126000000001</v>
      </c>
      <c r="Q57" s="838">
        <f t="shared" si="10"/>
        <v>4.1761086000000001</v>
      </c>
      <c r="R57" s="838">
        <f t="shared" si="11"/>
        <v>1.8830706000000001</v>
      </c>
      <c r="S57" s="839" t="str">
        <f t="shared" si="12"/>
        <v>F</v>
      </c>
      <c r="T57" s="840">
        <f>VLOOKUP(L57,[3]C!A:D,4,FALSE)</f>
        <v>510</v>
      </c>
      <c r="U57" s="841"/>
      <c r="V57" s="847">
        <f>IF(V$12="Max",VLOOKUP(L57,[3]S!A:G,7,FALSE),VLOOKUP(L57,[3]S!A:G,6,FALSE))</f>
        <v>0.36151982936264054</v>
      </c>
      <c r="W57" s="855">
        <f t="shared" si="13"/>
        <v>3.599567429362641</v>
      </c>
      <c r="X57" s="856">
        <f t="shared" si="14"/>
        <v>2.0361324293626408</v>
      </c>
      <c r="Y57" s="856">
        <f t="shared" si="15"/>
        <v>4.5376284293626403</v>
      </c>
      <c r="Z57" s="857">
        <f t="shared" si="16"/>
        <v>2.2445904293626406</v>
      </c>
      <c r="AA57" s="846"/>
      <c r="AB57" s="847">
        <f t="shared" si="24"/>
        <v>0.61959334183765691</v>
      </c>
      <c r="AC57" s="847">
        <f>IF(AB$12="Max",VLOOKUP(M57,[3]L!A:J,9,FALSE),VLOOKUP(M57,[3]L!A:J,6,FALSE))</f>
        <v>0.61959334183765691</v>
      </c>
      <c r="AD57" s="847">
        <f>IF(AB$12="Max",VLOOKUP(M57,[3]L!A:J,10,FALSE),VLOOKUP(M57,[3]L!A:J,7,FALSE))</f>
        <v>0.61959334183765691</v>
      </c>
      <c r="AE57" s="847">
        <f>IF(AB$12="Max",VLOOKUP(M57,[3]L!A:K,11,FALSE),VLOOKUP(M57,[3]L!A:J,8,FALSE))</f>
        <v>0.61959334183765691</v>
      </c>
      <c r="AF57" s="853">
        <f t="shared" si="18"/>
        <v>3.8576409418376572</v>
      </c>
      <c r="AG57" s="854">
        <f t="shared" si="19"/>
        <v>2.294205941837657</v>
      </c>
      <c r="AH57" s="854">
        <f t="shared" si="20"/>
        <v>4.795701941837657</v>
      </c>
      <c r="AI57" s="854">
        <f t="shared" si="21"/>
        <v>2.5026639418376568</v>
      </c>
      <c r="AJ57" s="851"/>
      <c r="AK57" s="852"/>
      <c r="AL57" s="853"/>
      <c r="AM57" s="853"/>
      <c r="AN57" s="853"/>
      <c r="AO57" s="854"/>
      <c r="AP57" s="700"/>
      <c r="AQ57" s="700"/>
      <c r="AR57" s="700"/>
      <c r="AS57" s="700"/>
      <c r="AT57" s="700"/>
      <c r="AU57" s="700"/>
      <c r="AV57" s="700"/>
      <c r="AW57" s="700"/>
      <c r="AX57" s="700"/>
    </row>
    <row r="58" spans="1:50" ht="15" customHeight="1">
      <c r="A58" s="829">
        <v>20</v>
      </c>
      <c r="B58" s="830">
        <v>2</v>
      </c>
      <c r="C58" s="831">
        <f t="shared" si="0"/>
        <v>0.90144000000000002</v>
      </c>
      <c r="D58" s="832">
        <v>1.6</v>
      </c>
      <c r="E58" s="833">
        <v>0.25</v>
      </c>
      <c r="F58" s="833">
        <v>0.55000000000000004</v>
      </c>
      <c r="G58" s="833">
        <f t="shared" si="22"/>
        <v>0.65</v>
      </c>
      <c r="H58" s="834">
        <f t="shared" si="2"/>
        <v>1.442304</v>
      </c>
      <c r="I58" s="834">
        <f t="shared" si="3"/>
        <v>0.22536</v>
      </c>
      <c r="J58" s="834">
        <f t="shared" si="4"/>
        <v>0.49579200000000007</v>
      </c>
      <c r="K58" s="834">
        <f t="shared" si="5"/>
        <v>0.58593600000000001</v>
      </c>
      <c r="L58" s="835" t="str">
        <f t="shared" si="6"/>
        <v>20X2</v>
      </c>
      <c r="M58" s="835" t="str">
        <f t="shared" si="7"/>
        <v>20X2XC</v>
      </c>
      <c r="N58" s="861"/>
      <c r="O58" s="837">
        <f t="shared" si="8"/>
        <v>4.1015520000000008</v>
      </c>
      <c r="P58" s="838">
        <f t="shared" si="9"/>
        <v>2.0733120000000005</v>
      </c>
      <c r="Q58" s="838">
        <f t="shared" si="10"/>
        <v>5.4086400000000001</v>
      </c>
      <c r="R58" s="838">
        <f t="shared" si="11"/>
        <v>2.4338880000000001</v>
      </c>
      <c r="S58" s="839" t="str">
        <f t="shared" si="12"/>
        <v>C</v>
      </c>
      <c r="T58" s="840">
        <f>VLOOKUP(L58,[3]C!A:D,4,FALSE)</f>
        <v>510</v>
      </c>
      <c r="U58" s="841"/>
      <c r="V58" s="847">
        <f>IF(V$12="Max",VLOOKUP(L58,[3]S!A:G,7,FALSE),VLOOKUP(L58,[3]S!A:G,6,FALSE))</f>
        <v>0.36151982936264054</v>
      </c>
      <c r="W58" s="855">
        <f t="shared" si="13"/>
        <v>4.463071829362641</v>
      </c>
      <c r="X58" s="856">
        <f t="shared" si="14"/>
        <v>2.4348318293626412</v>
      </c>
      <c r="Y58" s="856">
        <f t="shared" si="15"/>
        <v>5.7701598293626404</v>
      </c>
      <c r="Z58" s="857">
        <f t="shared" si="16"/>
        <v>2.7954078293626408</v>
      </c>
      <c r="AA58" s="846"/>
      <c r="AB58" s="847">
        <f t="shared" si="24"/>
        <v>0.61959334183765691</v>
      </c>
      <c r="AC58" s="847">
        <f>IF(AB$12="Max",VLOOKUP(M58,[3]L!A:J,9,FALSE),VLOOKUP(M58,[3]L!A:J,6,FALSE))</f>
        <v>0.61959334183765691</v>
      </c>
      <c r="AD58" s="847">
        <f>IF(AB$12="Max",VLOOKUP(M58,[3]L!A:J,10,FALSE),VLOOKUP(M58,[3]L!A:J,7,FALSE))</f>
        <v>0.61959334183765691</v>
      </c>
      <c r="AE58" s="847">
        <f>IF(AB$12="Max",VLOOKUP(M58,[3]L!A:K,11,FALSE),VLOOKUP(M58,[3]L!A:J,8,FALSE))</f>
        <v>0.61959334183765691</v>
      </c>
      <c r="AF58" s="853">
        <f t="shared" si="18"/>
        <v>4.7211453418376577</v>
      </c>
      <c r="AG58" s="854">
        <f t="shared" si="19"/>
        <v>2.6929053418376574</v>
      </c>
      <c r="AH58" s="854">
        <f t="shared" si="20"/>
        <v>6.028233341837657</v>
      </c>
      <c r="AI58" s="854">
        <f t="shared" si="21"/>
        <v>3.053481341837657</v>
      </c>
      <c r="AJ58" s="851"/>
      <c r="AK58" s="852"/>
      <c r="AL58" s="853"/>
      <c r="AM58" s="853"/>
      <c r="AN58" s="853"/>
      <c r="AO58" s="854"/>
      <c r="AP58" s="700"/>
      <c r="AQ58" s="700"/>
      <c r="AR58" s="700"/>
      <c r="AS58" s="700"/>
      <c r="AT58" s="700"/>
      <c r="AU58" s="700"/>
      <c r="AV58" s="700"/>
      <c r="AW58" s="700"/>
      <c r="AX58" s="700"/>
    </row>
    <row r="59" spans="1:50" ht="15" customHeight="1">
      <c r="A59" s="829">
        <v>20</v>
      </c>
      <c r="B59" s="830">
        <v>2.5</v>
      </c>
      <c r="C59" s="831">
        <f t="shared" si="0"/>
        <v>1.0954999999999999</v>
      </c>
      <c r="D59" s="859">
        <v>1.72</v>
      </c>
      <c r="E59" s="833">
        <v>0.25</v>
      </c>
      <c r="F59" s="833">
        <v>0.55000000000000004</v>
      </c>
      <c r="G59" s="833">
        <f t="shared" si="22"/>
        <v>0.65</v>
      </c>
      <c r="H59" s="834">
        <f t="shared" si="2"/>
        <v>1.8842599999999998</v>
      </c>
      <c r="I59" s="834">
        <f t="shared" si="3"/>
        <v>0.27387499999999998</v>
      </c>
      <c r="J59" s="834">
        <f t="shared" si="4"/>
        <v>0.60252499999999998</v>
      </c>
      <c r="K59" s="834">
        <f t="shared" si="5"/>
        <v>0.71207500000000001</v>
      </c>
      <c r="L59" s="835" t="str">
        <f t="shared" si="6"/>
        <v>20X2,5</v>
      </c>
      <c r="M59" s="835" t="str">
        <f t="shared" si="7"/>
        <v>20X2,5XC</v>
      </c>
      <c r="N59" s="861"/>
      <c r="O59" s="837">
        <f t="shared" si="8"/>
        <v>5.1159849999999993</v>
      </c>
      <c r="P59" s="838">
        <f t="shared" si="9"/>
        <v>2.6511099999999996</v>
      </c>
      <c r="Q59" s="838">
        <f t="shared" si="10"/>
        <v>6.7044599999999983</v>
      </c>
      <c r="R59" s="838">
        <f t="shared" si="11"/>
        <v>3.0893099999999998</v>
      </c>
      <c r="S59" s="839" t="str">
        <f t="shared" si="12"/>
        <v>C</v>
      </c>
      <c r="T59" s="840">
        <f>VLOOKUP(L59,[3]C!A:D,4,FALSE)</f>
        <v>510</v>
      </c>
      <c r="U59" s="841"/>
      <c r="V59" s="847">
        <f>IF(V$12="Max",VLOOKUP(L59,[3]S!A:G,7,FALSE),VLOOKUP(L59,[3]S!A:G,6,FALSE))</f>
        <v>0.36</v>
      </c>
      <c r="W59" s="855">
        <f t="shared" si="13"/>
        <v>5.4759849999999997</v>
      </c>
      <c r="X59" s="856">
        <f t="shared" si="14"/>
        <v>3.0111099999999995</v>
      </c>
      <c r="Y59" s="856">
        <f t="shared" si="15"/>
        <v>7.0644599999999986</v>
      </c>
      <c r="Z59" s="857">
        <f t="shared" si="16"/>
        <v>3.4493099999999997</v>
      </c>
      <c r="AA59" s="846"/>
      <c r="AB59" s="847">
        <f t="shared" si="24"/>
        <v>0.61959334183765691</v>
      </c>
      <c r="AC59" s="847">
        <f>IF(AB$12="Max",VLOOKUP(M59,[3]L!A:J,9,FALSE),VLOOKUP(M59,[3]L!A:J,6,FALSE))</f>
        <v>0.61959334183765691</v>
      </c>
      <c r="AD59" s="847">
        <f>IF(AB$12="Max",VLOOKUP(M59,[3]L!A:J,10,FALSE),VLOOKUP(M59,[3]L!A:J,7,FALSE))</f>
        <v>0.61959334183765691</v>
      </c>
      <c r="AE59" s="847">
        <f>IF(AB$12="Max",VLOOKUP(M59,[3]L!A:K,11,FALSE),VLOOKUP(M59,[3]L!A:J,8,FALSE))</f>
        <v>0.61959334183765691</v>
      </c>
      <c r="AF59" s="853">
        <f t="shared" si="18"/>
        <v>5.7355783418376562</v>
      </c>
      <c r="AG59" s="854">
        <f t="shared" si="19"/>
        <v>3.2707033418376565</v>
      </c>
      <c r="AH59" s="854">
        <f t="shared" si="20"/>
        <v>7.3240533418376552</v>
      </c>
      <c r="AI59" s="854">
        <f t="shared" si="21"/>
        <v>3.7089033418376567</v>
      </c>
      <c r="AJ59" s="851"/>
      <c r="AK59" s="852"/>
      <c r="AL59" s="853"/>
      <c r="AM59" s="853"/>
      <c r="AN59" s="853"/>
      <c r="AO59" s="854"/>
      <c r="AP59" s="700"/>
      <c r="AQ59" s="700"/>
      <c r="AR59" s="700"/>
      <c r="AS59" s="700"/>
      <c r="AT59" s="700"/>
      <c r="AU59" s="700"/>
      <c r="AV59" s="700"/>
      <c r="AW59" s="700"/>
      <c r="AX59" s="700"/>
    </row>
    <row r="60" spans="1:50" ht="15" customHeight="1">
      <c r="A60" s="829">
        <v>21.3</v>
      </c>
      <c r="B60" s="830">
        <v>1</v>
      </c>
      <c r="C60" s="831">
        <f t="shared" si="0"/>
        <v>0.50831199999999999</v>
      </c>
      <c r="D60" s="832">
        <v>1.67</v>
      </c>
      <c r="E60" s="833">
        <v>0.25</v>
      </c>
      <c r="F60" s="833">
        <v>0.45</v>
      </c>
      <c r="G60" s="833">
        <f t="shared" si="22"/>
        <v>0.55000000000000004</v>
      </c>
      <c r="H60" s="834">
        <f t="shared" si="2"/>
        <v>0.84888103999999998</v>
      </c>
      <c r="I60" s="834">
        <f t="shared" si="3"/>
        <v>0.127078</v>
      </c>
      <c r="J60" s="834">
        <f t="shared" si="4"/>
        <v>0.22874040000000001</v>
      </c>
      <c r="K60" s="834">
        <f t="shared" si="5"/>
        <v>0.27957160000000003</v>
      </c>
      <c r="L60" s="835" t="str">
        <f t="shared" si="6"/>
        <v>21,3X1</v>
      </c>
      <c r="M60" s="835" t="str">
        <f t="shared" si="7"/>
        <v>21,3X1XF</v>
      </c>
      <c r="N60" s="836"/>
      <c r="O60" s="837">
        <f t="shared" si="8"/>
        <v>2.34840144</v>
      </c>
      <c r="P60" s="838">
        <f t="shared" si="9"/>
        <v>1.20469944</v>
      </c>
      <c r="Q60" s="838">
        <f t="shared" si="10"/>
        <v>3.0346226400000003</v>
      </c>
      <c r="R60" s="838">
        <f t="shared" si="11"/>
        <v>1.3571930399999999</v>
      </c>
      <c r="S60" s="839" t="str">
        <f t="shared" si="12"/>
        <v>F</v>
      </c>
      <c r="T60" s="840">
        <f>VLOOKUP(L60,[3]C!A:D,4,FALSE)</f>
        <v>366</v>
      </c>
      <c r="U60" s="841"/>
      <c r="V60" s="847">
        <f>IF(V$12="Max",VLOOKUP(L60,[3]S!A:G,7,FALSE),VLOOKUP(L60,[3]S!A:G,6,FALSE))</f>
        <v>0.36151982936264054</v>
      </c>
      <c r="W60" s="855">
        <f t="shared" si="13"/>
        <v>2.7099212693626407</v>
      </c>
      <c r="X60" s="856">
        <f t="shared" si="14"/>
        <v>1.5662192693626404</v>
      </c>
      <c r="Y60" s="856">
        <f t="shared" si="15"/>
        <v>3.396142469362641</v>
      </c>
      <c r="Z60" s="857">
        <f t="shared" si="16"/>
        <v>1.7187128693626403</v>
      </c>
      <c r="AA60" s="846"/>
      <c r="AB60" s="847">
        <f t="shared" si="24"/>
        <v>0.61959334183765691</v>
      </c>
      <c r="AC60" s="847">
        <f>IF(AB$12="Max",VLOOKUP(M60,[3]L!A:J,9,FALSE),VLOOKUP(M60,[3]L!A:J,6,FALSE))</f>
        <v>0.61959334183765691</v>
      </c>
      <c r="AD60" s="847">
        <f>IF(AB$12="Max",VLOOKUP(M60,[3]L!A:J,10,FALSE),VLOOKUP(M60,[3]L!A:J,7,FALSE))</f>
        <v>0.61959334183765691</v>
      </c>
      <c r="AE60" s="847">
        <f>IF(AB$12="Max",VLOOKUP(M60,[3]L!A:K,11,FALSE),VLOOKUP(M60,[3]L!A:J,8,FALSE))</f>
        <v>0.61959334183765691</v>
      </c>
      <c r="AF60" s="853">
        <f t="shared" si="18"/>
        <v>2.9679947818376569</v>
      </c>
      <c r="AG60" s="854">
        <f t="shared" si="19"/>
        <v>1.8242927818376569</v>
      </c>
      <c r="AH60" s="854">
        <f t="shared" si="20"/>
        <v>3.6542159818376572</v>
      </c>
      <c r="AI60" s="854">
        <f t="shared" si="21"/>
        <v>1.9767863818376568</v>
      </c>
      <c r="AJ60" s="851"/>
      <c r="AK60" s="852"/>
      <c r="AL60" s="853"/>
      <c r="AM60" s="853"/>
      <c r="AN60" s="853"/>
      <c r="AO60" s="854"/>
      <c r="AP60" s="700"/>
      <c r="AQ60" s="700"/>
      <c r="AR60" s="700"/>
      <c r="AS60" s="700"/>
      <c r="AT60" s="700"/>
      <c r="AU60" s="700"/>
      <c r="AV60" s="700"/>
      <c r="AW60" s="700"/>
      <c r="AX60" s="700"/>
    </row>
    <row r="61" spans="1:50" ht="15" customHeight="1">
      <c r="A61" s="829">
        <v>21.3</v>
      </c>
      <c r="B61" s="830">
        <v>1.5</v>
      </c>
      <c r="C61" s="831">
        <f t="shared" si="0"/>
        <v>0.74368800000000002</v>
      </c>
      <c r="D61" s="832">
        <v>1.62</v>
      </c>
      <c r="E61" s="833">
        <v>0.25</v>
      </c>
      <c r="F61" s="833">
        <v>0.45</v>
      </c>
      <c r="G61" s="833">
        <f t="shared" si="22"/>
        <v>0.55000000000000004</v>
      </c>
      <c r="H61" s="834">
        <f t="shared" si="2"/>
        <v>1.2047745600000002</v>
      </c>
      <c r="I61" s="834">
        <f t="shared" si="3"/>
        <v>0.185922</v>
      </c>
      <c r="J61" s="834">
        <f t="shared" si="4"/>
        <v>0.3346596</v>
      </c>
      <c r="K61" s="834">
        <f t="shared" si="5"/>
        <v>0.40902840000000001</v>
      </c>
      <c r="L61" s="835" t="str">
        <f t="shared" si="6"/>
        <v>21,3X1,5</v>
      </c>
      <c r="M61" s="835" t="str">
        <f t="shared" si="7"/>
        <v>21,3X1,5XF</v>
      </c>
      <c r="N61" s="836"/>
      <c r="O61" s="837">
        <f t="shared" si="8"/>
        <v>3.3986541600000004</v>
      </c>
      <c r="P61" s="838">
        <f t="shared" si="9"/>
        <v>1.7253561600000002</v>
      </c>
      <c r="Q61" s="838">
        <f t="shared" si="10"/>
        <v>4.40263296</v>
      </c>
      <c r="R61" s="838">
        <f t="shared" si="11"/>
        <v>1.9484625600000001</v>
      </c>
      <c r="S61" s="839" t="str">
        <f t="shared" si="12"/>
        <v>F</v>
      </c>
      <c r="T61" s="840">
        <f>VLOOKUP(L61,[3]C!A:D,4,FALSE)</f>
        <v>366</v>
      </c>
      <c r="U61" s="841"/>
      <c r="V61" s="847">
        <f>IF(V$12="Max",VLOOKUP(L61,[3]S!A:G,7,FALSE),VLOOKUP(L61,[3]S!A:G,6,FALSE))</f>
        <v>0.36151982936264054</v>
      </c>
      <c r="W61" s="855">
        <f t="shared" si="13"/>
        <v>3.7601739893626411</v>
      </c>
      <c r="X61" s="856">
        <f t="shared" si="14"/>
        <v>2.0868759893626407</v>
      </c>
      <c r="Y61" s="856">
        <f t="shared" si="15"/>
        <v>4.7641527893626403</v>
      </c>
      <c r="Z61" s="857">
        <f t="shared" si="16"/>
        <v>2.3099823893626406</v>
      </c>
      <c r="AA61" s="846"/>
      <c r="AB61" s="847">
        <f t="shared" si="24"/>
        <v>0.61959334183765691</v>
      </c>
      <c r="AC61" s="847">
        <f>IF(AB$12="Max",VLOOKUP(M61,[3]L!A:J,9,FALSE),VLOOKUP(M61,[3]L!A:J,6,FALSE))</f>
        <v>0.61959334183765691</v>
      </c>
      <c r="AD61" s="847">
        <f>IF(AB$12="Max",VLOOKUP(M61,[3]L!A:J,10,FALSE),VLOOKUP(M61,[3]L!A:J,7,FALSE))</f>
        <v>0.61959334183765691</v>
      </c>
      <c r="AE61" s="847">
        <f>IF(AB$12="Max",VLOOKUP(M61,[3]L!A:K,11,FALSE),VLOOKUP(M61,[3]L!A:J,8,FALSE))</f>
        <v>0.61959334183765691</v>
      </c>
      <c r="AF61" s="853">
        <f t="shared" si="18"/>
        <v>4.0182475018376573</v>
      </c>
      <c r="AG61" s="854">
        <f t="shared" si="19"/>
        <v>2.3449495018376574</v>
      </c>
      <c r="AH61" s="854">
        <f t="shared" si="20"/>
        <v>5.0222263018376569</v>
      </c>
      <c r="AI61" s="854">
        <f t="shared" si="21"/>
        <v>2.5680559018376572</v>
      </c>
      <c r="AJ61" s="851"/>
      <c r="AK61" s="852"/>
      <c r="AL61" s="853"/>
      <c r="AM61" s="853"/>
      <c r="AN61" s="853"/>
      <c r="AO61" s="854"/>
      <c r="AP61" s="700"/>
      <c r="AQ61" s="700"/>
      <c r="AR61" s="700"/>
      <c r="AS61" s="700"/>
      <c r="AT61" s="700"/>
      <c r="AU61" s="700"/>
      <c r="AV61" s="700"/>
      <c r="AW61" s="700"/>
      <c r="AX61" s="700"/>
    </row>
    <row r="62" spans="1:50" ht="15" customHeight="1">
      <c r="A62" s="829">
        <v>21.3</v>
      </c>
      <c r="B62" s="830">
        <v>1.6</v>
      </c>
      <c r="C62" s="831">
        <f t="shared" si="0"/>
        <v>0.78926079999999998</v>
      </c>
      <c r="D62" s="832">
        <v>1.62</v>
      </c>
      <c r="E62" s="833">
        <v>0.25</v>
      </c>
      <c r="F62" s="833">
        <v>0.45</v>
      </c>
      <c r="G62" s="833">
        <f t="shared" si="22"/>
        <v>0.55000000000000004</v>
      </c>
      <c r="H62" s="834">
        <f t="shared" si="2"/>
        <v>1.278602496</v>
      </c>
      <c r="I62" s="834">
        <f t="shared" si="3"/>
        <v>0.1973152</v>
      </c>
      <c r="J62" s="834">
        <f t="shared" si="4"/>
        <v>0.35516735999999999</v>
      </c>
      <c r="K62" s="834">
        <f t="shared" si="5"/>
        <v>0.43409344000000005</v>
      </c>
      <c r="L62" s="835" t="str">
        <f t="shared" si="6"/>
        <v>21,3X1,6</v>
      </c>
      <c r="M62" s="835" t="str">
        <f t="shared" si="7"/>
        <v>21,3X1,6XF</v>
      </c>
      <c r="N62" s="836"/>
      <c r="O62" s="837">
        <f t="shared" si="8"/>
        <v>3.606921856</v>
      </c>
      <c r="P62" s="838">
        <f t="shared" si="9"/>
        <v>1.8310850560000003</v>
      </c>
      <c r="Q62" s="838">
        <f t="shared" si="10"/>
        <v>4.6724239359999995</v>
      </c>
      <c r="R62" s="838">
        <f t="shared" si="11"/>
        <v>2.0678632960000001</v>
      </c>
      <c r="S62" s="839" t="str">
        <f t="shared" si="12"/>
        <v>F</v>
      </c>
      <c r="T62" s="840">
        <f>VLOOKUP(L62,[3]C!A:D,4,FALSE)</f>
        <v>366</v>
      </c>
      <c r="U62" s="841"/>
      <c r="V62" s="847">
        <f>IF(V$12="Max",VLOOKUP(L62,[3]S!A:G,7,FALSE),VLOOKUP(L62,[3]S!A:G,6,FALSE))</f>
        <v>0.36151982936264054</v>
      </c>
      <c r="W62" s="855">
        <f t="shared" si="13"/>
        <v>3.9684416853626407</v>
      </c>
      <c r="X62" s="856">
        <f t="shared" si="14"/>
        <v>2.1926048853626408</v>
      </c>
      <c r="Y62" s="856">
        <f t="shared" si="15"/>
        <v>5.0339437653626398</v>
      </c>
      <c r="Z62" s="857">
        <f t="shared" si="16"/>
        <v>2.4293831253626408</v>
      </c>
      <c r="AA62" s="846"/>
      <c r="AB62" s="847">
        <f t="shared" si="24"/>
        <v>0.61959334183765691</v>
      </c>
      <c r="AC62" s="847">
        <f>IF(AB$12="Max",VLOOKUP(M62,[3]L!A:J,9,FALSE),VLOOKUP(M62,[3]L!A:J,6,FALSE))</f>
        <v>0.61959334183765691</v>
      </c>
      <c r="AD62" s="847">
        <f>IF(AB$12="Max",VLOOKUP(M62,[3]L!A:J,10,FALSE),VLOOKUP(M62,[3]L!A:J,7,FALSE))</f>
        <v>0.61959334183765691</v>
      </c>
      <c r="AE62" s="847">
        <f>IF(AB$12="Max",VLOOKUP(M62,[3]L!A:K,11,FALSE),VLOOKUP(M62,[3]L!A:J,8,FALSE))</f>
        <v>0.61959334183765691</v>
      </c>
      <c r="AF62" s="853">
        <f t="shared" si="18"/>
        <v>4.2265151978376565</v>
      </c>
      <c r="AG62" s="854">
        <f t="shared" si="19"/>
        <v>2.450678397837657</v>
      </c>
      <c r="AH62" s="854">
        <f t="shared" si="20"/>
        <v>5.2920172778376564</v>
      </c>
      <c r="AI62" s="854">
        <f t="shared" si="21"/>
        <v>2.687456637837657</v>
      </c>
      <c r="AJ62" s="851"/>
      <c r="AK62" s="852"/>
      <c r="AL62" s="853"/>
      <c r="AM62" s="853"/>
      <c r="AN62" s="853"/>
      <c r="AO62" s="854"/>
      <c r="AP62" s="700"/>
      <c r="AQ62" s="700"/>
      <c r="AR62" s="700"/>
      <c r="AS62" s="700"/>
      <c r="AT62" s="700"/>
      <c r="AU62" s="700"/>
      <c r="AV62" s="700"/>
      <c r="AW62" s="700"/>
      <c r="AX62" s="700"/>
    </row>
    <row r="63" spans="1:50" ht="15" customHeight="1">
      <c r="A63" s="829">
        <v>21.3</v>
      </c>
      <c r="B63" s="830">
        <v>2</v>
      </c>
      <c r="C63" s="831">
        <f t="shared" si="0"/>
        <v>0.96654400000000007</v>
      </c>
      <c r="D63" s="832">
        <v>1.42</v>
      </c>
      <c r="E63" s="833">
        <v>0.25</v>
      </c>
      <c r="F63" s="833">
        <v>0.55000000000000004</v>
      </c>
      <c r="G63" s="833">
        <f t="shared" si="22"/>
        <v>0.65</v>
      </c>
      <c r="H63" s="834">
        <f t="shared" si="2"/>
        <v>1.37249248</v>
      </c>
      <c r="I63" s="834">
        <f t="shared" si="3"/>
        <v>0.24163600000000002</v>
      </c>
      <c r="J63" s="834">
        <f t="shared" si="4"/>
        <v>0.53159920000000005</v>
      </c>
      <c r="K63" s="834">
        <f t="shared" si="5"/>
        <v>0.62825360000000008</v>
      </c>
      <c r="L63" s="835" t="str">
        <f t="shared" si="6"/>
        <v>21,3X2</v>
      </c>
      <c r="M63" s="835" t="str">
        <f t="shared" si="7"/>
        <v>21,3X2XC</v>
      </c>
      <c r="N63" s="836"/>
      <c r="O63" s="837">
        <f t="shared" si="8"/>
        <v>4.2237972800000003</v>
      </c>
      <c r="P63" s="838">
        <f t="shared" si="9"/>
        <v>2.0490732800000004</v>
      </c>
      <c r="Q63" s="838">
        <f t="shared" si="10"/>
        <v>5.6252860800000004</v>
      </c>
      <c r="R63" s="838">
        <f t="shared" si="11"/>
        <v>2.4356908800000001</v>
      </c>
      <c r="S63" s="839" t="str">
        <f t="shared" si="12"/>
        <v>C</v>
      </c>
      <c r="T63" s="840">
        <f>VLOOKUP(L63,[3]C!A:D,4,FALSE)</f>
        <v>366</v>
      </c>
      <c r="U63" s="841"/>
      <c r="V63" s="847">
        <f>IF(V$12="Max",VLOOKUP(L63,[3]S!A:G,7,FALSE),VLOOKUP(L63,[3]S!A:G,6,FALSE))</f>
        <v>0.37401808632060612</v>
      </c>
      <c r="W63" s="855">
        <f t="shared" si="13"/>
        <v>4.5978153663206065</v>
      </c>
      <c r="X63" s="856">
        <f t="shared" si="14"/>
        <v>2.4230913663206066</v>
      </c>
      <c r="Y63" s="856">
        <f t="shared" si="15"/>
        <v>5.9993041663206066</v>
      </c>
      <c r="Z63" s="857">
        <f t="shared" si="16"/>
        <v>2.8097089663206063</v>
      </c>
      <c r="AA63" s="846"/>
      <c r="AB63" s="847">
        <f t="shared" si="24"/>
        <v>0.61959334183765691</v>
      </c>
      <c r="AC63" s="847">
        <f>IF(AB$12="Max",VLOOKUP(M63,[3]L!A:J,9,FALSE),VLOOKUP(M63,[3]L!A:J,6,FALSE))</f>
        <v>0.61959334183765691</v>
      </c>
      <c r="AD63" s="847">
        <f>IF(AB$12="Max",VLOOKUP(M63,[3]L!A:J,10,FALSE),VLOOKUP(M63,[3]L!A:J,7,FALSE))</f>
        <v>0.61959334183765691</v>
      </c>
      <c r="AE63" s="847">
        <f>IF(AB$12="Max",VLOOKUP(M63,[3]L!A:K,11,FALSE),VLOOKUP(M63,[3]L!A:J,8,FALSE))</f>
        <v>0.61959334183765691</v>
      </c>
      <c r="AF63" s="853">
        <f t="shared" si="18"/>
        <v>4.8433906218376572</v>
      </c>
      <c r="AG63" s="854">
        <f t="shared" si="19"/>
        <v>2.6686666218376573</v>
      </c>
      <c r="AH63" s="854">
        <f t="shared" si="20"/>
        <v>6.2448794218376573</v>
      </c>
      <c r="AI63" s="854">
        <f t="shared" si="21"/>
        <v>3.055284221837657</v>
      </c>
      <c r="AJ63" s="851"/>
      <c r="AK63" s="852"/>
      <c r="AL63" s="853"/>
      <c r="AM63" s="853"/>
      <c r="AN63" s="853"/>
      <c r="AO63" s="854"/>
      <c r="AP63" s="700"/>
      <c r="AQ63" s="700"/>
      <c r="AR63" s="700"/>
      <c r="AS63" s="700"/>
      <c r="AT63" s="700"/>
      <c r="AU63" s="700"/>
      <c r="AV63" s="700"/>
      <c r="AW63" s="700"/>
      <c r="AX63" s="700"/>
    </row>
    <row r="64" spans="1:50" ht="15" customHeight="1">
      <c r="A64" s="829">
        <v>21.3</v>
      </c>
      <c r="B64" s="830">
        <v>2.5</v>
      </c>
      <c r="C64" s="831">
        <f t="shared" si="0"/>
        <v>1.1768799999999999</v>
      </c>
      <c r="D64" s="832">
        <v>1.53</v>
      </c>
      <c r="E64" s="833">
        <v>0.25</v>
      </c>
      <c r="F64" s="833">
        <v>0.55000000000000004</v>
      </c>
      <c r="G64" s="833">
        <f t="shared" si="22"/>
        <v>0.65</v>
      </c>
      <c r="H64" s="834">
        <f t="shared" ref="H64:J64" si="25">+H65</f>
        <v>1.7896438559999999</v>
      </c>
      <c r="I64" s="834">
        <f t="shared" si="25"/>
        <v>0.3043612</v>
      </c>
      <c r="J64" s="834">
        <f t="shared" si="25"/>
        <v>0.66959464000000002</v>
      </c>
      <c r="K64" s="834">
        <f t="shared" si="5"/>
        <v>0.76497199999999999</v>
      </c>
      <c r="L64" s="835" t="str">
        <f t="shared" si="6"/>
        <v>21,3X2,5</v>
      </c>
      <c r="M64" s="835" t="str">
        <f t="shared" si="7"/>
        <v>21,3X2,5XC</v>
      </c>
      <c r="N64" s="836"/>
      <c r="O64" s="837">
        <f t="shared" si="8"/>
        <v>5.2724224</v>
      </c>
      <c r="P64" s="838">
        <f t="shared" si="9"/>
        <v>2.6244424</v>
      </c>
      <c r="Q64" s="838">
        <f t="shared" si="10"/>
        <v>6.9788983999999994</v>
      </c>
      <c r="R64" s="838">
        <f t="shared" si="11"/>
        <v>3.0951943999999996</v>
      </c>
      <c r="S64" s="839" t="str">
        <f t="shared" si="12"/>
        <v>C</v>
      </c>
      <c r="T64" s="840">
        <f>VLOOKUP(L64,[3]C!A:D,4,FALSE)</f>
        <v>366</v>
      </c>
      <c r="U64" s="841"/>
      <c r="V64" s="847">
        <f>IF(V$12="Max",VLOOKUP(L64,[3]S!A:G,7,FALSE),VLOOKUP(L64,[3]S!A:G,6,FALSE))</f>
        <v>0.39601915022181822</v>
      </c>
      <c r="W64" s="855">
        <f t="shared" si="13"/>
        <v>5.6684415502218179</v>
      </c>
      <c r="X64" s="856">
        <f t="shared" si="14"/>
        <v>3.0204615502218184</v>
      </c>
      <c r="Y64" s="856">
        <f t="shared" si="15"/>
        <v>7.3749175502218174</v>
      </c>
      <c r="Z64" s="857">
        <f t="shared" si="16"/>
        <v>3.4912135502218176</v>
      </c>
      <c r="AA64" s="846"/>
      <c r="AB64" s="847">
        <f t="shared" si="24"/>
        <v>0.61959334183765691</v>
      </c>
      <c r="AC64" s="847">
        <f>IF(AB$12="Max",VLOOKUP(M64,[3]L!A:J,9,FALSE),VLOOKUP(M64,[3]L!A:J,6,FALSE))</f>
        <v>0.61959334183765691</v>
      </c>
      <c r="AD64" s="847">
        <f>IF(AB$12="Max",VLOOKUP(M64,[3]L!A:J,10,FALSE),VLOOKUP(M64,[3]L!A:J,7,FALSE))</f>
        <v>0.61959334183765691</v>
      </c>
      <c r="AE64" s="847">
        <f>IF(AB$12="Max",VLOOKUP(M64,[3]L!A:K,11,FALSE),VLOOKUP(M64,[3]L!A:J,8,FALSE))</f>
        <v>0.61959334183765691</v>
      </c>
      <c r="AF64" s="853">
        <f t="shared" si="18"/>
        <v>5.8920157418376569</v>
      </c>
      <c r="AG64" s="854">
        <f t="shared" si="19"/>
        <v>3.2440357418376569</v>
      </c>
      <c r="AH64" s="854">
        <f t="shared" si="20"/>
        <v>7.5984917418376563</v>
      </c>
      <c r="AI64" s="854">
        <f t="shared" si="21"/>
        <v>3.7147877418376565</v>
      </c>
      <c r="AJ64" s="851"/>
      <c r="AK64" s="852"/>
      <c r="AL64" s="853"/>
      <c r="AM64" s="853"/>
      <c r="AN64" s="853"/>
      <c r="AO64" s="854"/>
      <c r="AP64" s="700"/>
      <c r="AQ64" s="700"/>
      <c r="AR64" s="700"/>
      <c r="AS64" s="700"/>
      <c r="AT64" s="700"/>
      <c r="AU64" s="700"/>
      <c r="AV64" s="700"/>
      <c r="AW64" s="700"/>
      <c r="AX64" s="700"/>
    </row>
    <row r="65" spans="1:50" ht="15" customHeight="1">
      <c r="A65" s="829">
        <v>21.3</v>
      </c>
      <c r="B65" s="830">
        <v>2.6</v>
      </c>
      <c r="C65" s="831">
        <f t="shared" si="0"/>
        <v>1.2174448</v>
      </c>
      <c r="D65" s="832">
        <v>1.47</v>
      </c>
      <c r="E65" s="833">
        <v>0.25</v>
      </c>
      <c r="F65" s="833">
        <v>0.55000000000000004</v>
      </c>
      <c r="G65" s="833">
        <f t="shared" si="22"/>
        <v>0.65</v>
      </c>
      <c r="H65" s="834">
        <f t="shared" ref="H65:H93" si="26">D65*C65</f>
        <v>1.7896438559999999</v>
      </c>
      <c r="I65" s="834">
        <f t="shared" ref="I65:I93" si="27">+E65*C65</f>
        <v>0.3043612</v>
      </c>
      <c r="J65" s="834">
        <f t="shared" ref="J65:J93" si="28">+F65*C65</f>
        <v>0.66959464000000002</v>
      </c>
      <c r="K65" s="834">
        <f t="shared" si="5"/>
        <v>0.79133912000000006</v>
      </c>
      <c r="L65" s="835" t="str">
        <f t="shared" si="6"/>
        <v>21,3X2,6</v>
      </c>
      <c r="M65" s="835" t="str">
        <f t="shared" si="7"/>
        <v>21,3X2,6XC</v>
      </c>
      <c r="N65" s="836"/>
      <c r="O65" s="837">
        <f t="shared" si="8"/>
        <v>5.3811060159999995</v>
      </c>
      <c r="P65" s="838">
        <f t="shared" si="9"/>
        <v>2.6418552159999997</v>
      </c>
      <c r="Q65" s="838">
        <f t="shared" si="10"/>
        <v>7.1464009759999989</v>
      </c>
      <c r="R65" s="838">
        <f t="shared" si="11"/>
        <v>3.1288331359999999</v>
      </c>
      <c r="S65" s="839" t="str">
        <f t="shared" si="12"/>
        <v>C</v>
      </c>
      <c r="T65" s="840">
        <f>VLOOKUP(L65,[3]C!A:D,4,FALSE)</f>
        <v>366</v>
      </c>
      <c r="U65" s="841"/>
      <c r="V65" s="847">
        <f>IF(V$12="Max",VLOOKUP(L65,[3]S!A:G,7,FALSE),VLOOKUP(L65,[3]S!A:G,6,FALSE))</f>
        <v>0.39601915022181822</v>
      </c>
      <c r="W65" s="855">
        <f t="shared" si="13"/>
        <v>5.7771251662218175</v>
      </c>
      <c r="X65" s="856">
        <f t="shared" si="14"/>
        <v>3.0378743662218177</v>
      </c>
      <c r="Y65" s="856">
        <f t="shared" si="15"/>
        <v>7.5424201262218169</v>
      </c>
      <c r="Z65" s="857">
        <f t="shared" si="16"/>
        <v>3.5248522862218179</v>
      </c>
      <c r="AA65" s="846"/>
      <c r="AB65" s="847">
        <f t="shared" si="24"/>
        <v>0.61959334183765691</v>
      </c>
      <c r="AC65" s="847">
        <f>IF(AB$12="Max",VLOOKUP(M65,[3]L!A:J,9,FALSE),VLOOKUP(M65,[3]L!A:J,6,FALSE))</f>
        <v>0.61959334183765691</v>
      </c>
      <c r="AD65" s="847">
        <f>IF(AB$12="Max",VLOOKUP(M65,[3]L!A:J,10,FALSE),VLOOKUP(M65,[3]L!A:J,7,FALSE))</f>
        <v>0.61959334183765691</v>
      </c>
      <c r="AE65" s="847">
        <f>IF(AB$12="Max",VLOOKUP(M65,[3]L!A:K,11,FALSE),VLOOKUP(M65,[3]L!A:J,8,FALSE))</f>
        <v>0.61959334183765691</v>
      </c>
      <c r="AF65" s="853">
        <f t="shared" si="18"/>
        <v>6.0006993578376564</v>
      </c>
      <c r="AG65" s="854">
        <f t="shared" si="19"/>
        <v>3.2614485578376566</v>
      </c>
      <c r="AH65" s="854">
        <f t="shared" si="20"/>
        <v>7.7659943178376558</v>
      </c>
      <c r="AI65" s="854">
        <f t="shared" si="21"/>
        <v>3.7484264778376568</v>
      </c>
      <c r="AJ65" s="851"/>
      <c r="AK65" s="852"/>
      <c r="AL65" s="853"/>
      <c r="AM65" s="853"/>
      <c r="AN65" s="853"/>
      <c r="AO65" s="854"/>
      <c r="AP65" s="700"/>
      <c r="AQ65" s="700"/>
      <c r="AR65" s="700"/>
      <c r="AS65" s="700"/>
      <c r="AT65" s="700"/>
      <c r="AU65" s="700"/>
      <c r="AV65" s="700"/>
      <c r="AW65" s="700"/>
      <c r="AX65" s="700"/>
    </row>
    <row r="66" spans="1:50" ht="15" customHeight="1">
      <c r="A66" s="829">
        <v>21.3</v>
      </c>
      <c r="B66" s="830">
        <v>3</v>
      </c>
      <c r="C66" s="831">
        <f t="shared" si="0"/>
        <v>1.3746960000000001</v>
      </c>
      <c r="D66" s="832">
        <v>1.55</v>
      </c>
      <c r="E66" s="833">
        <v>0.25</v>
      </c>
      <c r="F66" s="833">
        <v>0.45</v>
      </c>
      <c r="G66" s="833">
        <f t="shared" si="22"/>
        <v>0.55000000000000004</v>
      </c>
      <c r="H66" s="834">
        <f t="shared" si="26"/>
        <v>2.1307788000000003</v>
      </c>
      <c r="I66" s="834">
        <f t="shared" si="27"/>
        <v>0.34367400000000004</v>
      </c>
      <c r="J66" s="834">
        <f t="shared" si="28"/>
        <v>0.61861320000000009</v>
      </c>
      <c r="K66" s="834">
        <f t="shared" si="5"/>
        <v>0.75608280000000017</v>
      </c>
      <c r="L66" s="835" t="str">
        <f t="shared" si="6"/>
        <v>21,3X3</v>
      </c>
      <c r="M66" s="835" t="str">
        <f t="shared" si="7"/>
        <v>21,3X3XC</v>
      </c>
      <c r="N66" s="836"/>
      <c r="O66" s="837">
        <f t="shared" si="8"/>
        <v>6.1861320000000006</v>
      </c>
      <c r="P66" s="838">
        <f t="shared" si="9"/>
        <v>3.0930660000000003</v>
      </c>
      <c r="Q66" s="838">
        <f t="shared" si="10"/>
        <v>8.0419716000000001</v>
      </c>
      <c r="R66" s="838">
        <f t="shared" si="11"/>
        <v>3.5054748</v>
      </c>
      <c r="S66" s="839" t="str">
        <f t="shared" si="12"/>
        <v>C</v>
      </c>
      <c r="T66" s="840">
        <f>VLOOKUP(L66,[3]C!A:D,4,FALSE)</f>
        <v>366</v>
      </c>
      <c r="U66" s="841"/>
      <c r="V66" s="847">
        <f>IF(V$12="Max",VLOOKUP(L66,[3]S!A:G,7,FALSE),VLOOKUP(L66,[3]S!A:G,6,FALSE))</f>
        <v>0.41802021412303036</v>
      </c>
      <c r="W66" s="855">
        <f t="shared" si="13"/>
        <v>6.6041522141230313</v>
      </c>
      <c r="X66" s="856">
        <f t="shared" si="14"/>
        <v>3.5110862141230306</v>
      </c>
      <c r="Y66" s="856">
        <f t="shared" si="15"/>
        <v>8.4599918141230308</v>
      </c>
      <c r="Z66" s="857">
        <f t="shared" si="16"/>
        <v>3.9234950141230303</v>
      </c>
      <c r="AA66" s="846"/>
      <c r="AB66" s="847">
        <f t="shared" si="24"/>
        <v>0.61959334183765691</v>
      </c>
      <c r="AC66" s="847">
        <f>IF(AB$12="Max",VLOOKUP(M66,[3]L!A:J,9,FALSE),VLOOKUP(M66,[3]L!A:J,6,FALSE))</f>
        <v>0.61959334183765691</v>
      </c>
      <c r="AD66" s="847">
        <f>IF(AB$12="Max",VLOOKUP(M66,[3]L!A:J,10,FALSE),VLOOKUP(M66,[3]L!A:J,7,FALSE))</f>
        <v>0.61959334183765691</v>
      </c>
      <c r="AE66" s="847">
        <f>IF(AB$12="Max",VLOOKUP(M66,[3]L!A:K,11,FALSE),VLOOKUP(M66,[3]L!A:J,8,FALSE))</f>
        <v>0.61959334183765691</v>
      </c>
      <c r="AF66" s="853">
        <f t="shared" si="18"/>
        <v>6.8057253418376575</v>
      </c>
      <c r="AG66" s="854">
        <f t="shared" si="19"/>
        <v>3.7126593418376572</v>
      </c>
      <c r="AH66" s="854">
        <f t="shared" si="20"/>
        <v>8.661564941837657</v>
      </c>
      <c r="AI66" s="854">
        <f t="shared" si="21"/>
        <v>4.1250681418376569</v>
      </c>
      <c r="AJ66" s="851"/>
      <c r="AK66" s="852"/>
      <c r="AL66" s="853"/>
      <c r="AM66" s="853"/>
      <c r="AN66" s="853"/>
      <c r="AO66" s="854"/>
      <c r="AP66" s="700"/>
      <c r="AQ66" s="700"/>
      <c r="AR66" s="700"/>
      <c r="AS66" s="700"/>
      <c r="AT66" s="700"/>
      <c r="AU66" s="700"/>
      <c r="AV66" s="700"/>
      <c r="AW66" s="700"/>
      <c r="AX66" s="700"/>
    </row>
    <row r="67" spans="1:50" ht="15" customHeight="1">
      <c r="A67" s="829">
        <v>22</v>
      </c>
      <c r="B67" s="830">
        <v>0.8</v>
      </c>
      <c r="C67" s="831">
        <f t="shared" si="0"/>
        <v>0.42467840000000001</v>
      </c>
      <c r="D67" s="832">
        <v>2</v>
      </c>
      <c r="E67" s="833">
        <v>0.25</v>
      </c>
      <c r="F67" s="833">
        <v>0.45</v>
      </c>
      <c r="G67" s="833">
        <f t="shared" si="22"/>
        <v>0.55000000000000004</v>
      </c>
      <c r="H67" s="834">
        <f t="shared" si="26"/>
        <v>0.84935680000000002</v>
      </c>
      <c r="I67" s="834">
        <f t="shared" si="27"/>
        <v>0.1061696</v>
      </c>
      <c r="J67" s="834">
        <f t="shared" si="28"/>
        <v>0.19110528000000002</v>
      </c>
      <c r="K67" s="834">
        <f t="shared" si="5"/>
        <v>0.23357312000000002</v>
      </c>
      <c r="L67" s="835" t="str">
        <f t="shared" si="6"/>
        <v>22X0,8</v>
      </c>
      <c r="M67" s="835" t="str">
        <f t="shared" si="7"/>
        <v>22X0,8XF</v>
      </c>
      <c r="N67" s="836"/>
      <c r="O67" s="837">
        <f t="shared" si="8"/>
        <v>2.1021580800000002</v>
      </c>
      <c r="P67" s="838">
        <f t="shared" si="9"/>
        <v>1.14663168</v>
      </c>
      <c r="Q67" s="838">
        <f t="shared" si="10"/>
        <v>2.6754739200000004</v>
      </c>
      <c r="R67" s="838">
        <f t="shared" si="11"/>
        <v>1.2740352000000001</v>
      </c>
      <c r="S67" s="839" t="str">
        <f t="shared" si="12"/>
        <v>F</v>
      </c>
      <c r="T67" s="840">
        <f>VLOOKUP(L67,[3]C!A:D,4,FALSE)</f>
        <v>366</v>
      </c>
      <c r="U67" s="841"/>
      <c r="V67" s="847">
        <f>IF(V$12="Max",VLOOKUP(L67,[3]S!A:G,7,FALSE),VLOOKUP(L67,[3]S!A:G,6,FALSE))</f>
        <v>0.36151982936264054</v>
      </c>
      <c r="W67" s="855">
        <f t="shared" si="13"/>
        <v>2.4636779093626409</v>
      </c>
      <c r="X67" s="856">
        <f t="shared" si="14"/>
        <v>1.5081515093626405</v>
      </c>
      <c r="Y67" s="856">
        <f t="shared" si="15"/>
        <v>3.0369937493626411</v>
      </c>
      <c r="Z67" s="857">
        <f t="shared" si="16"/>
        <v>1.6355550293626406</v>
      </c>
      <c r="AA67" s="846"/>
      <c r="AB67" s="847">
        <f t="shared" si="24"/>
        <v>0.61959334183765691</v>
      </c>
      <c r="AC67" s="847">
        <f>IF(AB$12="Max",VLOOKUP(M67,[3]L!A:J,9,FALSE),VLOOKUP(M67,[3]L!A:J,6,FALSE))</f>
        <v>0.61959334183765691</v>
      </c>
      <c r="AD67" s="847">
        <f>IF(AB$12="Max",VLOOKUP(M67,[3]L!A:J,10,FALSE),VLOOKUP(M67,[3]L!A:J,7,FALSE))</f>
        <v>0.61959334183765691</v>
      </c>
      <c r="AE67" s="847">
        <f>IF(AB$12="Max",VLOOKUP(M67,[3]L!A:K,11,FALSE),VLOOKUP(M67,[3]L!A:J,8,FALSE))</f>
        <v>0.61959334183765691</v>
      </c>
      <c r="AF67" s="853">
        <f t="shared" si="18"/>
        <v>2.7217514218376571</v>
      </c>
      <c r="AG67" s="854">
        <f t="shared" si="19"/>
        <v>1.7662250218376569</v>
      </c>
      <c r="AH67" s="854">
        <f t="shared" si="20"/>
        <v>3.2950672618376573</v>
      </c>
      <c r="AI67" s="854">
        <f t="shared" si="21"/>
        <v>1.8936285418376571</v>
      </c>
      <c r="AJ67" s="851"/>
      <c r="AK67" s="852"/>
      <c r="AL67" s="853"/>
      <c r="AM67" s="853"/>
      <c r="AN67" s="853"/>
      <c r="AO67" s="854"/>
      <c r="AP67" s="700"/>
      <c r="AQ67" s="700"/>
      <c r="AR67" s="700"/>
      <c r="AS67" s="700"/>
      <c r="AT67" s="700"/>
      <c r="AU67" s="700"/>
      <c r="AV67" s="700"/>
      <c r="AW67" s="700"/>
      <c r="AX67" s="700"/>
    </row>
    <row r="68" spans="1:50" ht="15" customHeight="1">
      <c r="A68" s="829">
        <v>22</v>
      </c>
      <c r="B68" s="830">
        <v>1</v>
      </c>
      <c r="C68" s="831">
        <f t="shared" si="0"/>
        <v>0.52583999999999997</v>
      </c>
      <c r="D68" s="832">
        <v>1.85</v>
      </c>
      <c r="E68" s="833">
        <v>0.25</v>
      </c>
      <c r="F68" s="833">
        <v>0.45</v>
      </c>
      <c r="G68" s="833">
        <f t="shared" si="22"/>
        <v>0.55000000000000004</v>
      </c>
      <c r="H68" s="834">
        <f t="shared" si="26"/>
        <v>0.972804</v>
      </c>
      <c r="I68" s="834">
        <f t="shared" si="27"/>
        <v>0.13145999999999999</v>
      </c>
      <c r="J68" s="834">
        <f t="shared" si="28"/>
        <v>0.236628</v>
      </c>
      <c r="K68" s="834">
        <f t="shared" si="5"/>
        <v>0.28921200000000002</v>
      </c>
      <c r="L68" s="835" t="str">
        <f t="shared" si="6"/>
        <v>22X1</v>
      </c>
      <c r="M68" s="835" t="str">
        <f t="shared" si="7"/>
        <v>22X1XF</v>
      </c>
      <c r="N68" s="836"/>
      <c r="O68" s="837">
        <f t="shared" si="8"/>
        <v>2.5240320000000001</v>
      </c>
      <c r="P68" s="838">
        <f t="shared" si="9"/>
        <v>1.340892</v>
      </c>
      <c r="Q68" s="838">
        <f t="shared" si="10"/>
        <v>3.2339160000000002</v>
      </c>
      <c r="R68" s="838">
        <f t="shared" si="11"/>
        <v>1.4986440000000003</v>
      </c>
      <c r="S68" s="839" t="str">
        <f t="shared" si="12"/>
        <v>F</v>
      </c>
      <c r="T68" s="840">
        <f>VLOOKUP(L68,[3]C!A:D,4,FALSE)</f>
        <v>366</v>
      </c>
      <c r="U68" s="841"/>
      <c r="V68" s="847">
        <f>IF(V$12="Max",VLOOKUP(L68,[3]S!A:G,7,FALSE),VLOOKUP(L68,[3]S!A:G,6,FALSE))</f>
        <v>0.36151982936264054</v>
      </c>
      <c r="W68" s="855">
        <f t="shared" si="13"/>
        <v>2.8855518293626408</v>
      </c>
      <c r="X68" s="856">
        <f t="shared" si="14"/>
        <v>1.7024118293626405</v>
      </c>
      <c r="Y68" s="856">
        <f t="shared" si="15"/>
        <v>3.5954358293626409</v>
      </c>
      <c r="Z68" s="857">
        <f t="shared" si="16"/>
        <v>1.8601638293626408</v>
      </c>
      <c r="AA68" s="846"/>
      <c r="AB68" s="847">
        <f t="shared" si="24"/>
        <v>0.61959334183765691</v>
      </c>
      <c r="AC68" s="847">
        <f>IF(AB$12="Max",VLOOKUP(M68,[3]L!A:J,9,FALSE),VLOOKUP(M68,[3]L!A:J,6,FALSE))</f>
        <v>0.61959334183765691</v>
      </c>
      <c r="AD68" s="847">
        <f>IF(AB$12="Max",VLOOKUP(M68,[3]L!A:J,10,FALSE),VLOOKUP(M68,[3]L!A:J,7,FALSE))</f>
        <v>0.61959334183765691</v>
      </c>
      <c r="AE68" s="847">
        <f>IF(AB$12="Max",VLOOKUP(M68,[3]L!A:K,11,FALSE),VLOOKUP(M68,[3]L!A:J,8,FALSE))</f>
        <v>0.61959334183765691</v>
      </c>
      <c r="AF68" s="853">
        <f t="shared" si="18"/>
        <v>3.143625341837657</v>
      </c>
      <c r="AG68" s="854">
        <f t="shared" si="19"/>
        <v>1.9604853418376569</v>
      </c>
      <c r="AH68" s="854">
        <f t="shared" si="20"/>
        <v>3.8535093418376571</v>
      </c>
      <c r="AI68" s="854">
        <f t="shared" si="21"/>
        <v>2.1182373418376574</v>
      </c>
      <c r="AJ68" s="851"/>
      <c r="AK68" s="852"/>
      <c r="AL68" s="853"/>
      <c r="AM68" s="853"/>
      <c r="AN68" s="853"/>
      <c r="AO68" s="854"/>
      <c r="AP68" s="700"/>
      <c r="AQ68" s="700"/>
      <c r="AR68" s="700"/>
      <c r="AS68" s="700"/>
      <c r="AT68" s="700"/>
      <c r="AU68" s="700"/>
      <c r="AV68" s="700"/>
      <c r="AW68" s="700"/>
      <c r="AX68" s="700"/>
    </row>
    <row r="69" spans="1:50" ht="15" customHeight="1">
      <c r="A69" s="829">
        <v>22</v>
      </c>
      <c r="B69" s="830">
        <v>1.2</v>
      </c>
      <c r="C69" s="831">
        <f t="shared" si="0"/>
        <v>0.62499840000000007</v>
      </c>
      <c r="D69" s="832">
        <v>1.64</v>
      </c>
      <c r="E69" s="833">
        <v>0.25</v>
      </c>
      <c r="F69" s="833">
        <v>0.45</v>
      </c>
      <c r="G69" s="833">
        <f t="shared" si="22"/>
        <v>0.55000000000000004</v>
      </c>
      <c r="H69" s="834">
        <f t="shared" si="26"/>
        <v>1.024997376</v>
      </c>
      <c r="I69" s="834">
        <f t="shared" si="27"/>
        <v>0.15624960000000002</v>
      </c>
      <c r="J69" s="834">
        <f t="shared" si="28"/>
        <v>0.28124928000000005</v>
      </c>
      <c r="K69" s="834">
        <f t="shared" si="5"/>
        <v>0.34374912000000007</v>
      </c>
      <c r="L69" s="835" t="str">
        <f t="shared" si="6"/>
        <v>22X1,2</v>
      </c>
      <c r="M69" s="835" t="str">
        <f t="shared" si="7"/>
        <v>22X1,2XF</v>
      </c>
      <c r="N69" s="836"/>
      <c r="O69" s="837">
        <f t="shared" si="8"/>
        <v>2.8687426560000002</v>
      </c>
      <c r="P69" s="838">
        <f t="shared" si="9"/>
        <v>1.4624962560000001</v>
      </c>
      <c r="Q69" s="838">
        <f t="shared" si="10"/>
        <v>3.712490496</v>
      </c>
      <c r="R69" s="838">
        <f t="shared" si="11"/>
        <v>1.6499957759999999</v>
      </c>
      <c r="S69" s="839" t="str">
        <f t="shared" si="12"/>
        <v>F</v>
      </c>
      <c r="T69" s="840">
        <f>VLOOKUP(L69,[3]C!A:D,4,FALSE)</f>
        <v>366</v>
      </c>
      <c r="U69" s="841"/>
      <c r="V69" s="847">
        <f>IF(V$12="Max",VLOOKUP(L69,[3]S!A:G,7,FALSE),VLOOKUP(L69,[3]S!A:G,6,FALSE))</f>
        <v>0.36151982936264054</v>
      </c>
      <c r="W69" s="855">
        <f t="shared" si="13"/>
        <v>3.2302624853626409</v>
      </c>
      <c r="X69" s="856">
        <f t="shared" si="14"/>
        <v>1.8240160853626406</v>
      </c>
      <c r="Y69" s="856">
        <f t="shared" si="15"/>
        <v>4.0740103253626403</v>
      </c>
      <c r="Z69" s="857">
        <f t="shared" si="16"/>
        <v>2.0115156053626406</v>
      </c>
      <c r="AA69" s="846"/>
      <c r="AB69" s="847">
        <f t="shared" si="24"/>
        <v>0.61959334183765691</v>
      </c>
      <c r="AC69" s="847">
        <f>IF(AB$12="Max",VLOOKUP(M69,[3]L!A:J,9,FALSE),VLOOKUP(M69,[3]L!A:J,6,FALSE))</f>
        <v>0.61959334183765691</v>
      </c>
      <c r="AD69" s="847">
        <f>IF(AB$12="Max",VLOOKUP(M69,[3]L!A:J,10,FALSE),VLOOKUP(M69,[3]L!A:J,7,FALSE))</f>
        <v>0.61959334183765691</v>
      </c>
      <c r="AE69" s="847">
        <f>IF(AB$12="Max",VLOOKUP(M69,[3]L!A:K,11,FALSE),VLOOKUP(M69,[3]L!A:J,8,FALSE))</f>
        <v>0.61959334183765691</v>
      </c>
      <c r="AF69" s="853">
        <f t="shared" si="18"/>
        <v>3.4883359978376571</v>
      </c>
      <c r="AG69" s="854">
        <f t="shared" si="19"/>
        <v>2.082089597837657</v>
      </c>
      <c r="AH69" s="854">
        <f t="shared" si="20"/>
        <v>4.3320838378376569</v>
      </c>
      <c r="AI69" s="854">
        <f t="shared" si="21"/>
        <v>2.2695891178376568</v>
      </c>
      <c r="AJ69" s="851"/>
      <c r="AK69" s="852"/>
      <c r="AL69" s="853"/>
      <c r="AM69" s="853"/>
      <c r="AN69" s="853"/>
      <c r="AO69" s="854"/>
      <c r="AP69" s="700"/>
      <c r="AQ69" s="700"/>
      <c r="AR69" s="700"/>
      <c r="AS69" s="700"/>
      <c r="AT69" s="700"/>
      <c r="AU69" s="700"/>
      <c r="AV69" s="700"/>
      <c r="AW69" s="700"/>
      <c r="AX69" s="700"/>
    </row>
    <row r="70" spans="1:50" ht="15" customHeight="1">
      <c r="A70" s="829">
        <v>22</v>
      </c>
      <c r="B70" s="830">
        <v>1.5</v>
      </c>
      <c r="C70" s="831">
        <f t="shared" si="0"/>
        <v>0.76998</v>
      </c>
      <c r="D70" s="832">
        <v>1.78</v>
      </c>
      <c r="E70" s="833">
        <v>0.25</v>
      </c>
      <c r="F70" s="833">
        <v>0.45</v>
      </c>
      <c r="G70" s="833">
        <f t="shared" si="22"/>
        <v>0.55000000000000004</v>
      </c>
      <c r="H70" s="834">
        <f t="shared" si="26"/>
        <v>1.3705644000000001</v>
      </c>
      <c r="I70" s="834">
        <f t="shared" si="27"/>
        <v>0.192495</v>
      </c>
      <c r="J70" s="834">
        <f t="shared" si="28"/>
        <v>0.34649099999999999</v>
      </c>
      <c r="K70" s="834">
        <f t="shared" si="5"/>
        <v>0.42348900000000006</v>
      </c>
      <c r="L70" s="835" t="str">
        <f t="shared" si="6"/>
        <v>22X1,5</v>
      </c>
      <c r="M70" s="835" t="str">
        <f t="shared" si="7"/>
        <v>22X1,5XF</v>
      </c>
      <c r="N70" s="836"/>
      <c r="O70" s="837">
        <f t="shared" si="8"/>
        <v>3.6420054000000004</v>
      </c>
      <c r="P70" s="838">
        <f t="shared" si="9"/>
        <v>1.9095503999999999</v>
      </c>
      <c r="Q70" s="838">
        <f t="shared" si="10"/>
        <v>4.6814784000000005</v>
      </c>
      <c r="R70" s="838">
        <f t="shared" si="11"/>
        <v>2.1405444</v>
      </c>
      <c r="S70" s="839" t="str">
        <f t="shared" si="12"/>
        <v>F</v>
      </c>
      <c r="T70" s="840">
        <f>VLOOKUP(L70,[3]C!A:D,4,FALSE)</f>
        <v>366</v>
      </c>
      <c r="U70" s="841"/>
      <c r="V70" s="847">
        <f>IF(V$12="Max",VLOOKUP(L70,[3]S!A:G,7,FALSE),VLOOKUP(L70,[3]S!A:G,6,FALSE))</f>
        <v>0.36151982936264054</v>
      </c>
      <c r="W70" s="855">
        <f t="shared" si="13"/>
        <v>4.0035252293626407</v>
      </c>
      <c r="X70" s="856">
        <f t="shared" si="14"/>
        <v>2.2710702293626404</v>
      </c>
      <c r="Y70" s="856">
        <f t="shared" si="15"/>
        <v>5.0429982293626407</v>
      </c>
      <c r="Z70" s="857">
        <f t="shared" si="16"/>
        <v>2.5020642293626407</v>
      </c>
      <c r="AA70" s="846"/>
      <c r="AB70" s="847">
        <f t="shared" si="24"/>
        <v>0.61959334183765691</v>
      </c>
      <c r="AC70" s="847">
        <f>IF(AB$12="Max",VLOOKUP(M70,[3]L!A:J,9,FALSE),VLOOKUP(M70,[3]L!A:J,6,FALSE))</f>
        <v>0.61959334183765691</v>
      </c>
      <c r="AD70" s="847">
        <f>IF(AB$12="Max",VLOOKUP(M70,[3]L!A:J,10,FALSE),VLOOKUP(M70,[3]L!A:J,7,FALSE))</f>
        <v>0.61959334183765691</v>
      </c>
      <c r="AE70" s="847">
        <f>IF(AB$12="Max",VLOOKUP(M70,[3]L!A:K,11,FALSE),VLOOKUP(M70,[3]L!A:J,8,FALSE))</f>
        <v>0.61959334183765691</v>
      </c>
      <c r="AF70" s="853">
        <f t="shared" si="18"/>
        <v>4.2615987418376573</v>
      </c>
      <c r="AG70" s="854">
        <f t="shared" si="19"/>
        <v>2.5291437418376566</v>
      </c>
      <c r="AH70" s="854">
        <f t="shared" si="20"/>
        <v>5.3010717418376574</v>
      </c>
      <c r="AI70" s="854">
        <f t="shared" si="21"/>
        <v>2.7601377418376569</v>
      </c>
      <c r="AJ70" s="851"/>
      <c r="AK70" s="852">
        <f>VLOOKUP(L70,[3]E!A:G,7,FALSE)</f>
        <v>0.93</v>
      </c>
      <c r="AL70" s="853">
        <f>O70+AK70*$Q$8</f>
        <v>4.5720054000000001</v>
      </c>
      <c r="AM70" s="853">
        <f>P70+AK70*$Q$8</f>
        <v>2.8395503999999998</v>
      </c>
      <c r="AN70" s="853">
        <f>Q70+AK70*$Q$8</f>
        <v>5.6114784000000002</v>
      </c>
      <c r="AO70" s="854">
        <f>R70+AK70*$Q$8</f>
        <v>3.0705444000000002</v>
      </c>
      <c r="AP70" s="700"/>
      <c r="AQ70" s="700"/>
      <c r="AR70" s="700"/>
      <c r="AS70" s="700"/>
      <c r="AT70" s="700"/>
      <c r="AU70" s="700"/>
      <c r="AV70" s="700"/>
      <c r="AW70" s="700"/>
      <c r="AX70" s="700"/>
    </row>
    <row r="71" spans="1:50" ht="15" customHeight="1">
      <c r="A71" s="829">
        <v>22</v>
      </c>
      <c r="B71" s="830">
        <v>2</v>
      </c>
      <c r="C71" s="831">
        <f t="shared" si="0"/>
        <v>1.0016</v>
      </c>
      <c r="D71" s="832">
        <v>1.55</v>
      </c>
      <c r="E71" s="833">
        <v>0.25</v>
      </c>
      <c r="F71" s="833">
        <v>0.55000000000000004</v>
      </c>
      <c r="G71" s="833">
        <f t="shared" si="22"/>
        <v>0.65</v>
      </c>
      <c r="H71" s="834">
        <f t="shared" si="26"/>
        <v>1.5524800000000001</v>
      </c>
      <c r="I71" s="834">
        <f t="shared" si="27"/>
        <v>0.25040000000000001</v>
      </c>
      <c r="J71" s="834">
        <f t="shared" si="28"/>
        <v>0.55088000000000004</v>
      </c>
      <c r="K71" s="834">
        <f t="shared" si="5"/>
        <v>0.65104000000000006</v>
      </c>
      <c r="L71" s="835" t="str">
        <f t="shared" si="6"/>
        <v>22X2</v>
      </c>
      <c r="M71" s="835" t="str">
        <f t="shared" si="7"/>
        <v>22X2XC</v>
      </c>
      <c r="N71" s="836"/>
      <c r="O71" s="837">
        <f t="shared" si="8"/>
        <v>4.5072000000000001</v>
      </c>
      <c r="P71" s="838">
        <f t="shared" si="9"/>
        <v>2.2536</v>
      </c>
      <c r="Q71" s="838">
        <f t="shared" si="10"/>
        <v>5.9595199999999995</v>
      </c>
      <c r="R71" s="838">
        <f t="shared" si="11"/>
        <v>2.6542400000000002</v>
      </c>
      <c r="S71" s="839" t="str">
        <f t="shared" si="12"/>
        <v>C</v>
      </c>
      <c r="T71" s="840">
        <f>VLOOKUP(L71,[3]C!A:D,4,FALSE)</f>
        <v>366</v>
      </c>
      <c r="U71" s="841"/>
      <c r="V71" s="847">
        <f>IF(V$12="Max",VLOOKUP(L71,[3]S!A:G,7,FALSE),VLOOKUP(L71,[3]S!A:G,6,FALSE))</f>
        <v>0.37494770873896721</v>
      </c>
      <c r="W71" s="855">
        <f t="shared" si="13"/>
        <v>4.8821477087389678</v>
      </c>
      <c r="X71" s="856">
        <f t="shared" si="14"/>
        <v>2.6285477087389673</v>
      </c>
      <c r="Y71" s="856">
        <f t="shared" si="15"/>
        <v>6.3344677087389663</v>
      </c>
      <c r="Z71" s="857">
        <f t="shared" si="16"/>
        <v>3.0291877087389674</v>
      </c>
      <c r="AA71" s="846"/>
      <c r="AB71" s="847">
        <f t="shared" si="24"/>
        <v>0.61959334183765691</v>
      </c>
      <c r="AC71" s="847">
        <f>IF(AB$12="Max",VLOOKUP(M71,[3]L!A:J,9,FALSE),VLOOKUP(M71,[3]L!A:J,6,FALSE))</f>
        <v>0.61959334183765691</v>
      </c>
      <c r="AD71" s="847">
        <f>IF(AB$12="Max",VLOOKUP(M71,[3]L!A:J,10,FALSE),VLOOKUP(M71,[3]L!A:J,7,FALSE))</f>
        <v>0.61959334183765691</v>
      </c>
      <c r="AE71" s="847">
        <f>IF(AB$12="Max",VLOOKUP(M71,[3]L!A:K,11,FALSE),VLOOKUP(M71,[3]L!A:J,8,FALSE))</f>
        <v>0.61959334183765691</v>
      </c>
      <c r="AF71" s="853">
        <f t="shared" si="18"/>
        <v>5.126793341837657</v>
      </c>
      <c r="AG71" s="854">
        <f t="shared" si="19"/>
        <v>2.873193341837657</v>
      </c>
      <c r="AH71" s="854">
        <f t="shared" si="20"/>
        <v>6.5791133418376564</v>
      </c>
      <c r="AI71" s="854">
        <f t="shared" si="21"/>
        <v>3.2738333418376571</v>
      </c>
      <c r="AJ71" s="851"/>
      <c r="AK71" s="852"/>
      <c r="AL71" s="853"/>
      <c r="AM71" s="853"/>
      <c r="AN71" s="853"/>
      <c r="AO71" s="854"/>
      <c r="AP71" s="700"/>
      <c r="AQ71" s="700"/>
      <c r="AR71" s="700"/>
      <c r="AS71" s="700"/>
      <c r="AT71" s="700"/>
      <c r="AU71" s="700"/>
      <c r="AV71" s="700"/>
      <c r="AW71" s="700"/>
      <c r="AX71" s="700"/>
    </row>
    <row r="72" spans="1:50" ht="15" customHeight="1">
      <c r="A72" s="829">
        <v>23</v>
      </c>
      <c r="B72" s="830">
        <v>1.5</v>
      </c>
      <c r="C72" s="831">
        <f t="shared" si="0"/>
        <v>0.80754000000000004</v>
      </c>
      <c r="D72" s="832">
        <v>1.89</v>
      </c>
      <c r="E72" s="833">
        <v>0.25</v>
      </c>
      <c r="F72" s="833">
        <v>0.45</v>
      </c>
      <c r="G72" s="833">
        <f t="shared" si="22"/>
        <v>0.55000000000000004</v>
      </c>
      <c r="H72" s="834">
        <f t="shared" si="26"/>
        <v>1.5262506</v>
      </c>
      <c r="I72" s="834">
        <f t="shared" si="27"/>
        <v>0.20188500000000001</v>
      </c>
      <c r="J72" s="834">
        <f t="shared" si="28"/>
        <v>0.36339300000000002</v>
      </c>
      <c r="K72" s="834">
        <f t="shared" si="5"/>
        <v>0.44414700000000007</v>
      </c>
      <c r="L72" s="835" t="str">
        <f t="shared" si="6"/>
        <v>23X1,5</v>
      </c>
      <c r="M72" s="835" t="str">
        <f t="shared" si="7"/>
        <v>23X1,5XF</v>
      </c>
      <c r="N72" s="836"/>
      <c r="O72" s="837">
        <f t="shared" si="8"/>
        <v>3.9084935999999999</v>
      </c>
      <c r="P72" s="838">
        <f t="shared" si="9"/>
        <v>2.0915286000000002</v>
      </c>
      <c r="Q72" s="838">
        <f t="shared" si="10"/>
        <v>4.9986725999999999</v>
      </c>
      <c r="R72" s="838">
        <f t="shared" si="11"/>
        <v>2.3337905999999999</v>
      </c>
      <c r="S72" s="839" t="str">
        <f t="shared" si="12"/>
        <v>F</v>
      </c>
      <c r="T72" s="840">
        <f>VLOOKUP(L72,[3]C!A:D,4,FALSE)</f>
        <v>366</v>
      </c>
      <c r="U72" s="841"/>
      <c r="V72" s="847">
        <f>IF(V$12="Max",VLOOKUP(L72,[3]S!A:G,7,FALSE),VLOOKUP(L72,[3]S!A:G,6,FALSE))</f>
        <v>0.36151982936264054</v>
      </c>
      <c r="W72" s="855">
        <f t="shared" si="13"/>
        <v>4.2700134293626402</v>
      </c>
      <c r="X72" s="856">
        <f t="shared" si="14"/>
        <v>2.4530484293626409</v>
      </c>
      <c r="Y72" s="856">
        <f t="shared" si="15"/>
        <v>5.3601924293626402</v>
      </c>
      <c r="Z72" s="857">
        <f t="shared" si="16"/>
        <v>2.6953104293626406</v>
      </c>
      <c r="AA72" s="846"/>
      <c r="AB72" s="847">
        <f t="shared" si="24"/>
        <v>0.61959334183765691</v>
      </c>
      <c r="AC72" s="847">
        <f>IF(AB$12="Max",VLOOKUP(M72,[3]L!A:J,9,FALSE),VLOOKUP(M72,[3]L!A:J,6,FALSE))</f>
        <v>0.61959334183765691</v>
      </c>
      <c r="AD72" s="847">
        <f>IF(AB$12="Max",VLOOKUP(M72,[3]L!A:J,10,FALSE),VLOOKUP(M72,[3]L!A:J,7,FALSE))</f>
        <v>0.61959334183765691</v>
      </c>
      <c r="AE72" s="847">
        <f>IF(AB$12="Max",VLOOKUP(M72,[3]L!A:K,11,FALSE),VLOOKUP(M72,[3]L!A:J,8,FALSE))</f>
        <v>0.61959334183765691</v>
      </c>
      <c r="AF72" s="853">
        <f t="shared" si="18"/>
        <v>4.5280869418376568</v>
      </c>
      <c r="AG72" s="854">
        <f t="shared" si="19"/>
        <v>2.7111219418376571</v>
      </c>
      <c r="AH72" s="854">
        <f t="shared" si="20"/>
        <v>5.6182659418376568</v>
      </c>
      <c r="AI72" s="854">
        <f t="shared" si="21"/>
        <v>2.9533839418376568</v>
      </c>
      <c r="AJ72" s="851"/>
      <c r="AK72" s="852"/>
      <c r="AL72" s="853"/>
      <c r="AM72" s="853"/>
      <c r="AN72" s="853"/>
      <c r="AO72" s="854"/>
      <c r="AP72" s="700"/>
      <c r="AQ72" s="700"/>
      <c r="AR72" s="700"/>
      <c r="AS72" s="700"/>
      <c r="AT72" s="700"/>
      <c r="AU72" s="700"/>
      <c r="AV72" s="700"/>
      <c r="AW72" s="700"/>
      <c r="AX72" s="700"/>
    </row>
    <row r="73" spans="1:50" ht="15" customHeight="1">
      <c r="A73" s="829">
        <v>25</v>
      </c>
      <c r="B73" s="830">
        <v>0.8</v>
      </c>
      <c r="C73" s="831">
        <f t="shared" si="0"/>
        <v>0.48477439999999999</v>
      </c>
      <c r="D73" s="832">
        <v>1.93</v>
      </c>
      <c r="E73" s="833">
        <v>0.25</v>
      </c>
      <c r="F73" s="833">
        <v>0.45</v>
      </c>
      <c r="G73" s="833">
        <f t="shared" si="22"/>
        <v>0.55000000000000004</v>
      </c>
      <c r="H73" s="834">
        <f t="shared" si="26"/>
        <v>0.93561459199999997</v>
      </c>
      <c r="I73" s="834">
        <f t="shared" si="27"/>
        <v>0.1211936</v>
      </c>
      <c r="J73" s="834">
        <f t="shared" si="28"/>
        <v>0.21814848000000001</v>
      </c>
      <c r="K73" s="834">
        <f t="shared" si="5"/>
        <v>0.26662592000000002</v>
      </c>
      <c r="L73" s="835" t="str">
        <f t="shared" si="6"/>
        <v>25X0,8</v>
      </c>
      <c r="M73" s="835" t="str">
        <f t="shared" si="7"/>
        <v>25X0,8XF</v>
      </c>
      <c r="N73" s="836"/>
      <c r="O73" s="837">
        <f t="shared" si="8"/>
        <v>2.365699072</v>
      </c>
      <c r="P73" s="838">
        <f t="shared" si="9"/>
        <v>1.2749566719999998</v>
      </c>
      <c r="Q73" s="838">
        <f t="shared" si="10"/>
        <v>3.0201445120000003</v>
      </c>
      <c r="R73" s="838">
        <f t="shared" si="11"/>
        <v>1.4203889919999999</v>
      </c>
      <c r="S73" s="839" t="str">
        <f t="shared" si="12"/>
        <v>F</v>
      </c>
      <c r="T73" s="840">
        <f>VLOOKUP(L73,[3]C!A:D,4,FALSE)</f>
        <v>366</v>
      </c>
      <c r="U73" s="841"/>
      <c r="V73" s="847">
        <f>IF(V$12="Max",VLOOKUP(L73,[3]S!A:G,7,FALSE),VLOOKUP(L73,[3]S!A:G,6,FALSE))</f>
        <v>0.37443125183987769</v>
      </c>
      <c r="W73" s="855">
        <f t="shared" si="13"/>
        <v>2.7401303238398778</v>
      </c>
      <c r="X73" s="856">
        <f t="shared" si="14"/>
        <v>1.6493879238398774</v>
      </c>
      <c r="Y73" s="856">
        <f t="shared" si="15"/>
        <v>3.3945757638398781</v>
      </c>
      <c r="Z73" s="857">
        <f t="shared" si="16"/>
        <v>1.7948202438398777</v>
      </c>
      <c r="AA73" s="846"/>
      <c r="AB73" s="847">
        <f t="shared" si="24"/>
        <v>0.61959334183765691</v>
      </c>
      <c r="AC73" s="847">
        <f>IF(AB$12="Max",VLOOKUP(M73,[3]L!A:J,9,FALSE),VLOOKUP(M73,[3]L!A:J,6,FALSE))</f>
        <v>0.61959334183765691</v>
      </c>
      <c r="AD73" s="847">
        <f>IF(AB$12="Max",VLOOKUP(M73,[3]L!A:J,10,FALSE),VLOOKUP(M73,[3]L!A:J,7,FALSE))</f>
        <v>0.64400000000000002</v>
      </c>
      <c r="AE73" s="847">
        <f>IF(AB$12="Max",VLOOKUP(M73,[3]L!A:K,11,FALSE),VLOOKUP(M73,[3]L!A:J,8,FALSE))</f>
        <v>0.83720000000000006</v>
      </c>
      <c r="AF73" s="853">
        <f t="shared" si="18"/>
        <v>2.9852924138376569</v>
      </c>
      <c r="AG73" s="854">
        <f t="shared" si="19"/>
        <v>1.8945500138376568</v>
      </c>
      <c r="AH73" s="854">
        <f t="shared" si="20"/>
        <v>3.6397378538376572</v>
      </c>
      <c r="AI73" s="854">
        <f t="shared" si="21"/>
        <v>2.0399823338376568</v>
      </c>
      <c r="AJ73" s="851"/>
      <c r="AK73" s="852"/>
      <c r="AL73" s="853"/>
      <c r="AM73" s="853"/>
      <c r="AN73" s="853"/>
      <c r="AO73" s="854"/>
      <c r="AP73" s="700"/>
      <c r="AQ73" s="700"/>
      <c r="AR73" s="700"/>
      <c r="AS73" s="700"/>
      <c r="AT73" s="700"/>
      <c r="AU73" s="700"/>
      <c r="AV73" s="700"/>
      <c r="AW73" s="700"/>
      <c r="AX73" s="700"/>
    </row>
    <row r="74" spans="1:50" ht="15" customHeight="1">
      <c r="A74" s="829">
        <v>25</v>
      </c>
      <c r="B74" s="830">
        <v>1</v>
      </c>
      <c r="C74" s="831">
        <f t="shared" si="0"/>
        <v>0.60095999999999994</v>
      </c>
      <c r="D74" s="832">
        <v>1.67</v>
      </c>
      <c r="E74" s="833">
        <v>0.25</v>
      </c>
      <c r="F74" s="833">
        <v>0.45</v>
      </c>
      <c r="G74" s="833">
        <f t="shared" si="22"/>
        <v>0.55000000000000004</v>
      </c>
      <c r="H74" s="834">
        <f t="shared" si="26"/>
        <v>1.0036031999999999</v>
      </c>
      <c r="I74" s="834">
        <f t="shared" si="27"/>
        <v>0.15023999999999998</v>
      </c>
      <c r="J74" s="834">
        <f t="shared" si="28"/>
        <v>0.27043200000000001</v>
      </c>
      <c r="K74" s="834">
        <f t="shared" si="5"/>
        <v>0.33052799999999999</v>
      </c>
      <c r="L74" s="835" t="str">
        <f t="shared" si="6"/>
        <v>25X1</v>
      </c>
      <c r="M74" s="835" t="str">
        <f t="shared" si="7"/>
        <v>25X1XF</v>
      </c>
      <c r="N74" s="836"/>
      <c r="O74" s="837">
        <f t="shared" si="8"/>
        <v>2.7764351999999999</v>
      </c>
      <c r="P74" s="838">
        <f t="shared" si="9"/>
        <v>1.4242751999999999</v>
      </c>
      <c r="Q74" s="838">
        <f t="shared" si="10"/>
        <v>3.5877311999999999</v>
      </c>
      <c r="R74" s="838">
        <f t="shared" si="11"/>
        <v>1.6045631999999999</v>
      </c>
      <c r="S74" s="839" t="str">
        <f t="shared" si="12"/>
        <v>F</v>
      </c>
      <c r="T74" s="840">
        <f>VLOOKUP(L74,[3]C!A:D,4,FALSE)</f>
        <v>366</v>
      </c>
      <c r="U74" s="841"/>
      <c r="V74" s="847">
        <f>IF(V$12="Max",VLOOKUP(L74,[3]S!A:G,7,FALSE),VLOOKUP(L74,[3]S!A:G,6,FALSE))</f>
        <v>0.37443125183987769</v>
      </c>
      <c r="W74" s="855">
        <f t="shared" si="13"/>
        <v>3.1508664518398777</v>
      </c>
      <c r="X74" s="856">
        <f t="shared" si="14"/>
        <v>1.7987064518398777</v>
      </c>
      <c r="Y74" s="856">
        <f t="shared" si="15"/>
        <v>3.9621624518398777</v>
      </c>
      <c r="Z74" s="857">
        <f t="shared" si="16"/>
        <v>1.9789944518398777</v>
      </c>
      <c r="AA74" s="846"/>
      <c r="AB74" s="847">
        <f t="shared" si="24"/>
        <v>0.61959334183765691</v>
      </c>
      <c r="AC74" s="847">
        <f>IF(AB$12="Max",VLOOKUP(M74,[3]L!A:J,9,FALSE),VLOOKUP(M74,[3]L!A:J,6,FALSE))</f>
        <v>0.61959334183765691</v>
      </c>
      <c r="AD74" s="847">
        <f>IF(AB$12="Max",VLOOKUP(M74,[3]L!A:J,10,FALSE),VLOOKUP(M74,[3]L!A:J,7,FALSE))</f>
        <v>0.64400000000000002</v>
      </c>
      <c r="AE74" s="847">
        <f>IF(AB$12="Max",VLOOKUP(M74,[3]L!A:K,11,FALSE),VLOOKUP(M74,[3]L!A:J,8,FALSE))</f>
        <v>0.83720000000000006</v>
      </c>
      <c r="AF74" s="853">
        <f t="shared" si="18"/>
        <v>3.3960285418376568</v>
      </c>
      <c r="AG74" s="854">
        <f t="shared" si="19"/>
        <v>2.0438685418376568</v>
      </c>
      <c r="AH74" s="854">
        <f t="shared" si="20"/>
        <v>4.2073245418376573</v>
      </c>
      <c r="AI74" s="854">
        <f t="shared" si="21"/>
        <v>2.2241565418376568</v>
      </c>
      <c r="AJ74" s="851"/>
      <c r="AK74" s="852">
        <f>VLOOKUP(L74,[3]E!A:G,7,FALSE)</f>
        <v>0.93</v>
      </c>
      <c r="AL74" s="853">
        <f t="shared" ref="AL74:AL86" si="29">O74+AK74*$Q$8</f>
        <v>3.7064352</v>
      </c>
      <c r="AM74" s="853">
        <f t="shared" ref="AM74:AM86" si="30">P74+AK74*$Q$8</f>
        <v>2.3542752</v>
      </c>
      <c r="AN74" s="853">
        <f t="shared" ref="AN74:AN86" si="31">Q74+AK74*$Q$8</f>
        <v>4.5177312000000001</v>
      </c>
      <c r="AO74" s="854">
        <f t="shared" ref="AO74:AO86" si="32">R74+AK74*$Q$8</f>
        <v>2.5345632</v>
      </c>
      <c r="AP74" s="700"/>
      <c r="AQ74" s="700"/>
      <c r="AR74" s="700"/>
      <c r="AS74" s="700"/>
      <c r="AT74" s="700"/>
      <c r="AU74" s="700"/>
      <c r="AV74" s="700"/>
      <c r="AW74" s="700"/>
      <c r="AX74" s="700"/>
    </row>
    <row r="75" spans="1:50" ht="15" customHeight="1">
      <c r="A75" s="829">
        <v>25</v>
      </c>
      <c r="B75" s="830">
        <v>1.2</v>
      </c>
      <c r="C75" s="831">
        <f t="shared" si="0"/>
        <v>0.71514239999999996</v>
      </c>
      <c r="D75" s="832">
        <v>1.6</v>
      </c>
      <c r="E75" s="833">
        <v>0.25</v>
      </c>
      <c r="F75" s="833">
        <v>0.45</v>
      </c>
      <c r="G75" s="833">
        <f t="shared" si="22"/>
        <v>0.55000000000000004</v>
      </c>
      <c r="H75" s="834">
        <f t="shared" si="26"/>
        <v>1.1442278399999999</v>
      </c>
      <c r="I75" s="834">
        <f t="shared" si="27"/>
        <v>0.17878559999999999</v>
      </c>
      <c r="J75" s="834">
        <f t="shared" si="28"/>
        <v>0.32181408</v>
      </c>
      <c r="K75" s="834">
        <f t="shared" si="5"/>
        <v>0.39332832000000001</v>
      </c>
      <c r="L75" s="835" t="str">
        <f t="shared" si="6"/>
        <v>25X1,2</v>
      </c>
      <c r="M75" s="835" t="str">
        <f t="shared" si="7"/>
        <v>25X1,2XF</v>
      </c>
      <c r="N75" s="836"/>
      <c r="O75" s="837">
        <f t="shared" si="8"/>
        <v>3.2538979200000004</v>
      </c>
      <c r="P75" s="838">
        <f t="shared" si="9"/>
        <v>1.64482752</v>
      </c>
      <c r="Q75" s="838">
        <f t="shared" si="10"/>
        <v>4.2193401599999998</v>
      </c>
      <c r="R75" s="838">
        <f t="shared" si="11"/>
        <v>1.8593702400000003</v>
      </c>
      <c r="S75" s="839" t="str">
        <f t="shared" si="12"/>
        <v>F</v>
      </c>
      <c r="T75" s="840">
        <f>VLOOKUP(L75,[3]C!A:D,4,FALSE)</f>
        <v>366</v>
      </c>
      <c r="U75" s="841"/>
      <c r="V75" s="847">
        <f>IF(V$12="Max",VLOOKUP(L75,[3]S!A:G,7,FALSE),VLOOKUP(L75,[3]S!A:G,6,FALSE))</f>
        <v>0.37443125183987769</v>
      </c>
      <c r="W75" s="855">
        <f t="shared" si="13"/>
        <v>3.6283291718398782</v>
      </c>
      <c r="X75" s="856">
        <f t="shared" si="14"/>
        <v>2.0192587718398776</v>
      </c>
      <c r="Y75" s="856">
        <f t="shared" si="15"/>
        <v>4.5937714118398771</v>
      </c>
      <c r="Z75" s="857">
        <f t="shared" si="16"/>
        <v>2.2338014918398779</v>
      </c>
      <c r="AA75" s="846"/>
      <c r="AB75" s="847">
        <f t="shared" si="24"/>
        <v>0.61959334183765691</v>
      </c>
      <c r="AC75" s="847">
        <f>IF(AB$12="Max",VLOOKUP(M75,[3]L!A:J,9,FALSE),VLOOKUP(M75,[3]L!A:J,6,FALSE))</f>
        <v>0.61959334183765691</v>
      </c>
      <c r="AD75" s="847">
        <f>IF(AB$12="Max",VLOOKUP(M75,[3]L!A:J,10,FALSE),VLOOKUP(M75,[3]L!A:J,7,FALSE))</f>
        <v>0.64400000000000002</v>
      </c>
      <c r="AE75" s="847">
        <f>IF(AB$12="Max",VLOOKUP(M75,[3]L!A:K,11,FALSE),VLOOKUP(M75,[3]L!A:J,8,FALSE))</f>
        <v>0.83720000000000006</v>
      </c>
      <c r="AF75" s="853">
        <f t="shared" si="18"/>
        <v>3.8734912618376574</v>
      </c>
      <c r="AG75" s="854">
        <f t="shared" si="19"/>
        <v>2.2644208618376567</v>
      </c>
      <c r="AH75" s="854">
        <f t="shared" si="20"/>
        <v>4.8389335018376567</v>
      </c>
      <c r="AI75" s="854">
        <f t="shared" si="21"/>
        <v>2.4789635818376574</v>
      </c>
      <c r="AJ75" s="851"/>
      <c r="AK75" s="852">
        <f>VLOOKUP(L75,[3]E!A:G,7,FALSE)</f>
        <v>0.93</v>
      </c>
      <c r="AL75" s="853">
        <f t="shared" si="29"/>
        <v>4.1838979200000006</v>
      </c>
      <c r="AM75" s="853">
        <f t="shared" si="30"/>
        <v>2.5748275199999999</v>
      </c>
      <c r="AN75" s="853">
        <f t="shared" si="31"/>
        <v>5.1493401599999995</v>
      </c>
      <c r="AO75" s="854">
        <f t="shared" si="32"/>
        <v>2.7893702400000002</v>
      </c>
      <c r="AP75" s="700"/>
      <c r="AQ75" s="700"/>
      <c r="AR75" s="700"/>
      <c r="AS75" s="700"/>
      <c r="AT75" s="700"/>
      <c r="AU75" s="700"/>
      <c r="AV75" s="700"/>
      <c r="AW75" s="700"/>
      <c r="AX75" s="700"/>
    </row>
    <row r="76" spans="1:50" ht="15" customHeight="1">
      <c r="A76" s="829">
        <v>25</v>
      </c>
      <c r="B76" s="830">
        <v>1.5</v>
      </c>
      <c r="C76" s="831">
        <f t="shared" si="0"/>
        <v>0.88266</v>
      </c>
      <c r="D76" s="832">
        <v>1.49</v>
      </c>
      <c r="E76" s="833">
        <v>0.25</v>
      </c>
      <c r="F76" s="833">
        <v>0.45</v>
      </c>
      <c r="G76" s="833">
        <f t="shared" si="22"/>
        <v>0.55000000000000004</v>
      </c>
      <c r="H76" s="834">
        <f t="shared" si="26"/>
        <v>1.3151634000000001</v>
      </c>
      <c r="I76" s="834">
        <f t="shared" si="27"/>
        <v>0.220665</v>
      </c>
      <c r="J76" s="834">
        <f t="shared" si="28"/>
        <v>0.39719700000000002</v>
      </c>
      <c r="K76" s="834">
        <f t="shared" si="5"/>
        <v>0.48546300000000003</v>
      </c>
      <c r="L76" s="835" t="str">
        <f t="shared" si="6"/>
        <v>25X1,5</v>
      </c>
      <c r="M76" s="835" t="str">
        <f t="shared" si="7"/>
        <v>25X1,5XF</v>
      </c>
      <c r="N76" s="836"/>
      <c r="O76" s="837">
        <f t="shared" si="8"/>
        <v>3.9190103999999994</v>
      </c>
      <c r="P76" s="838">
        <f t="shared" si="9"/>
        <v>1.9330254</v>
      </c>
      <c r="Q76" s="838">
        <f t="shared" si="10"/>
        <v>5.1106014000000002</v>
      </c>
      <c r="R76" s="838">
        <f t="shared" si="11"/>
        <v>2.1978234000000003</v>
      </c>
      <c r="S76" s="839" t="str">
        <f t="shared" si="12"/>
        <v>F</v>
      </c>
      <c r="T76" s="840">
        <f>VLOOKUP(L76,[3]C!A:D,4,FALSE)</f>
        <v>366</v>
      </c>
      <c r="U76" s="841"/>
      <c r="V76" s="847">
        <f>IF(V$12="Max",VLOOKUP(L76,[3]S!A:G,7,FALSE),VLOOKUP(L76,[3]S!A:G,6,FALSE))</f>
        <v>0.37443125183987769</v>
      </c>
      <c r="W76" s="855">
        <f t="shared" si="13"/>
        <v>4.2934416518398768</v>
      </c>
      <c r="X76" s="856">
        <f t="shared" si="14"/>
        <v>2.3074566518398778</v>
      </c>
      <c r="Y76" s="856">
        <f t="shared" si="15"/>
        <v>5.4850326518398775</v>
      </c>
      <c r="Z76" s="857">
        <f t="shared" si="16"/>
        <v>2.5722546518398781</v>
      </c>
      <c r="AA76" s="846"/>
      <c r="AB76" s="847">
        <f t="shared" si="24"/>
        <v>0.61959334183765691</v>
      </c>
      <c r="AC76" s="847">
        <f>IF(AB$12="Max",VLOOKUP(M76,[3]L!A:J,9,FALSE),VLOOKUP(M76,[3]L!A:J,6,FALSE))</f>
        <v>0.61959334183765691</v>
      </c>
      <c r="AD76" s="847">
        <f>IF(AB$12="Max",VLOOKUP(M76,[3]L!A:J,10,FALSE),VLOOKUP(M76,[3]L!A:J,7,FALSE))</f>
        <v>0.64400000000000002</v>
      </c>
      <c r="AE76" s="847">
        <f>IF(AB$12="Max",VLOOKUP(M76,[3]L!A:K,11,FALSE),VLOOKUP(M76,[3]L!A:J,8,FALSE))</f>
        <v>0.83720000000000006</v>
      </c>
      <c r="AF76" s="853">
        <f t="shared" si="18"/>
        <v>4.5386037418376564</v>
      </c>
      <c r="AG76" s="854">
        <f t="shared" si="19"/>
        <v>2.5526187418376569</v>
      </c>
      <c r="AH76" s="854">
        <f t="shared" si="20"/>
        <v>5.7301947418376571</v>
      </c>
      <c r="AI76" s="854">
        <f t="shared" si="21"/>
        <v>2.8174167418376572</v>
      </c>
      <c r="AJ76" s="851"/>
      <c r="AK76" s="852">
        <f>VLOOKUP(L76,[3]E!A:G,7,FALSE)</f>
        <v>0.93</v>
      </c>
      <c r="AL76" s="853">
        <f t="shared" si="29"/>
        <v>4.8490103999999992</v>
      </c>
      <c r="AM76" s="853">
        <f t="shared" si="30"/>
        <v>2.8630254000000002</v>
      </c>
      <c r="AN76" s="853">
        <f t="shared" si="31"/>
        <v>6.0406013999999999</v>
      </c>
      <c r="AO76" s="854">
        <f t="shared" si="32"/>
        <v>3.1278234000000005</v>
      </c>
      <c r="AP76" s="700"/>
      <c r="AQ76" s="700"/>
      <c r="AR76" s="700"/>
      <c r="AS76" s="700"/>
      <c r="AT76" s="700"/>
      <c r="AU76" s="700"/>
      <c r="AV76" s="700"/>
      <c r="AW76" s="700"/>
      <c r="AX76" s="700"/>
    </row>
    <row r="77" spans="1:50" ht="15" customHeight="1">
      <c r="A77" s="829">
        <v>25</v>
      </c>
      <c r="B77" s="830">
        <v>2</v>
      </c>
      <c r="C77" s="831">
        <f t="shared" si="0"/>
        <v>1.15184</v>
      </c>
      <c r="D77" s="832">
        <v>1.35</v>
      </c>
      <c r="E77" s="833">
        <v>0.25</v>
      </c>
      <c r="F77" s="833">
        <v>0.55000000000000004</v>
      </c>
      <c r="G77" s="833">
        <f t="shared" si="22"/>
        <v>0.65</v>
      </c>
      <c r="H77" s="834">
        <f t="shared" si="26"/>
        <v>1.5549840000000001</v>
      </c>
      <c r="I77" s="834">
        <f t="shared" si="27"/>
        <v>0.28795999999999999</v>
      </c>
      <c r="J77" s="834">
        <f t="shared" si="28"/>
        <v>0.63351200000000008</v>
      </c>
      <c r="K77" s="834">
        <f t="shared" si="5"/>
        <v>0.74869600000000003</v>
      </c>
      <c r="L77" s="835" t="str">
        <f t="shared" si="6"/>
        <v>25X2</v>
      </c>
      <c r="M77" s="835" t="str">
        <f t="shared" si="7"/>
        <v>25X2XC</v>
      </c>
      <c r="N77" s="836"/>
      <c r="O77" s="837">
        <f t="shared" si="8"/>
        <v>4.9529119999999995</v>
      </c>
      <c r="P77" s="838">
        <f t="shared" si="9"/>
        <v>2.3612719999999996</v>
      </c>
      <c r="Q77" s="838">
        <f t="shared" si="10"/>
        <v>6.6230799999999999</v>
      </c>
      <c r="R77" s="838">
        <f t="shared" si="11"/>
        <v>2.8220080000000003</v>
      </c>
      <c r="S77" s="839" t="str">
        <f t="shared" si="12"/>
        <v>C</v>
      </c>
      <c r="T77" s="840">
        <f>VLOOKUP(L77,[3]C!A:D,4,FALSE)</f>
        <v>366</v>
      </c>
      <c r="U77" s="841"/>
      <c r="V77" s="847">
        <f>IF(V$12="Max",VLOOKUP(L77,[3]S!A:G,7,FALSE),VLOOKUP(L77,[3]S!A:G,6,FALSE))</f>
        <v>0.41316551927158918</v>
      </c>
      <c r="W77" s="855">
        <f t="shared" si="13"/>
        <v>5.366077519271589</v>
      </c>
      <c r="X77" s="856">
        <f t="shared" si="14"/>
        <v>2.7744375192715887</v>
      </c>
      <c r="Y77" s="856">
        <f t="shared" si="15"/>
        <v>7.0362455192715894</v>
      </c>
      <c r="Z77" s="857">
        <f t="shared" si="16"/>
        <v>3.2351735192715894</v>
      </c>
      <c r="AA77" s="846"/>
      <c r="AB77" s="847">
        <f t="shared" si="24"/>
        <v>1.1040000000000001</v>
      </c>
      <c r="AC77" s="847">
        <f>IF(AB$12="Max",VLOOKUP(M77,[3]L!A:J,9,FALSE),VLOOKUP(M77,[3]L!A:J,6,FALSE))</f>
        <v>1.1040000000000001</v>
      </c>
      <c r="AD77" s="847">
        <f>IF(AB$12="Max",VLOOKUP(M77,[3]L!A:J,10,FALSE),VLOOKUP(M77,[3]L!A:J,7,FALSE))</f>
        <v>1.288</v>
      </c>
      <c r="AE77" s="847">
        <f>IF(AB$12="Max",VLOOKUP(M77,[3]L!A:K,11,FALSE),VLOOKUP(M77,[3]L!A:J,8,FALSE))</f>
        <v>1.6744000000000001</v>
      </c>
      <c r="AF77" s="853">
        <f t="shared" si="18"/>
        <v>6.0569119999999996</v>
      </c>
      <c r="AG77" s="854">
        <f t="shared" si="19"/>
        <v>3.4652719999999997</v>
      </c>
      <c r="AH77" s="854">
        <f t="shared" si="20"/>
        <v>7.7270799999999999</v>
      </c>
      <c r="AI77" s="854">
        <f t="shared" si="21"/>
        <v>3.9260080000000004</v>
      </c>
      <c r="AJ77" s="851"/>
      <c r="AK77" s="852">
        <f>VLOOKUP(L77,[3]E!A:G,7,FALSE)</f>
        <v>0.93</v>
      </c>
      <c r="AL77" s="853">
        <f t="shared" si="29"/>
        <v>5.8829119999999993</v>
      </c>
      <c r="AM77" s="853">
        <f t="shared" si="30"/>
        <v>3.2912719999999998</v>
      </c>
      <c r="AN77" s="853">
        <f t="shared" si="31"/>
        <v>7.5530799999999996</v>
      </c>
      <c r="AO77" s="854">
        <f t="shared" si="32"/>
        <v>3.7520080000000005</v>
      </c>
      <c r="AP77" s="700"/>
      <c r="AQ77" s="700"/>
      <c r="AR77" s="700"/>
      <c r="AS77" s="700"/>
      <c r="AT77" s="700"/>
      <c r="AU77" s="700"/>
      <c r="AV77" s="700"/>
      <c r="AW77" s="700"/>
      <c r="AX77" s="700"/>
    </row>
    <row r="78" spans="1:50" ht="15" customHeight="1">
      <c r="A78" s="829">
        <v>25</v>
      </c>
      <c r="B78" s="830">
        <v>2.5</v>
      </c>
      <c r="C78" s="831">
        <f t="shared" si="0"/>
        <v>1.4085000000000001</v>
      </c>
      <c r="D78" s="832">
        <v>1.42</v>
      </c>
      <c r="E78" s="833">
        <v>0.25</v>
      </c>
      <c r="F78" s="833">
        <v>0.55000000000000004</v>
      </c>
      <c r="G78" s="833">
        <f t="shared" si="22"/>
        <v>0.65</v>
      </c>
      <c r="H78" s="834">
        <f t="shared" si="26"/>
        <v>2.00007</v>
      </c>
      <c r="I78" s="834">
        <f t="shared" si="27"/>
        <v>0.35212500000000002</v>
      </c>
      <c r="J78" s="834">
        <f t="shared" si="28"/>
        <v>0.77467500000000011</v>
      </c>
      <c r="K78" s="834">
        <f t="shared" si="5"/>
        <v>0.91552500000000003</v>
      </c>
      <c r="L78" s="835" t="str">
        <f t="shared" si="6"/>
        <v>25X2,5</v>
      </c>
      <c r="M78" s="835" t="str">
        <f t="shared" si="7"/>
        <v>25X2,5XC</v>
      </c>
      <c r="N78" s="836"/>
      <c r="O78" s="837">
        <f t="shared" si="8"/>
        <v>6.1551450000000001</v>
      </c>
      <c r="P78" s="838">
        <f t="shared" si="9"/>
        <v>2.9860200000000003</v>
      </c>
      <c r="Q78" s="838">
        <f t="shared" si="10"/>
        <v>8.1974700000000009</v>
      </c>
      <c r="R78" s="838">
        <f t="shared" si="11"/>
        <v>3.54942</v>
      </c>
      <c r="S78" s="839" t="str">
        <f t="shared" si="12"/>
        <v>C</v>
      </c>
      <c r="T78" s="840">
        <f>VLOOKUP(L78,[3]C!A:D,4,FALSE)</f>
        <v>366</v>
      </c>
      <c r="U78" s="841"/>
      <c r="V78" s="847">
        <f>IF(V$12="Max",VLOOKUP(L78,[3]S!A:G,7,FALSE),VLOOKUP(L78,[3]S!A:G,6,FALSE))</f>
        <v>0.43898836422606352</v>
      </c>
      <c r="W78" s="855">
        <f t="shared" si="13"/>
        <v>6.5941333642260638</v>
      </c>
      <c r="X78" s="856">
        <f t="shared" si="14"/>
        <v>3.425008364226064</v>
      </c>
      <c r="Y78" s="856">
        <f t="shared" si="15"/>
        <v>8.6364583642260637</v>
      </c>
      <c r="Z78" s="857">
        <f t="shared" si="16"/>
        <v>3.9884083642260637</v>
      </c>
      <c r="AA78" s="846"/>
      <c r="AB78" s="847">
        <f t="shared" si="24"/>
        <v>1.1040000000000001</v>
      </c>
      <c r="AC78" s="847">
        <f>IF(AB$12="Max",VLOOKUP(M78,[3]L!A:J,9,FALSE),VLOOKUP(M78,[3]L!A:J,6,FALSE))</f>
        <v>1.1040000000000001</v>
      </c>
      <c r="AD78" s="847">
        <f>IF(AB$12="Max",VLOOKUP(M78,[3]L!A:J,10,FALSE),VLOOKUP(M78,[3]L!A:J,7,FALSE))</f>
        <v>1.288</v>
      </c>
      <c r="AE78" s="847">
        <f>IF(AB$12="Max",VLOOKUP(M78,[3]L!A:K,11,FALSE),VLOOKUP(M78,[3]L!A:J,8,FALSE))</f>
        <v>1.6744000000000001</v>
      </c>
      <c r="AF78" s="853">
        <f t="shared" si="18"/>
        <v>7.2591450000000002</v>
      </c>
      <c r="AG78" s="854">
        <f t="shared" si="19"/>
        <v>4.0900200000000009</v>
      </c>
      <c r="AH78" s="854">
        <f t="shared" si="20"/>
        <v>9.3014700000000019</v>
      </c>
      <c r="AI78" s="854">
        <f t="shared" si="21"/>
        <v>4.6534200000000006</v>
      </c>
      <c r="AJ78" s="851"/>
      <c r="AK78" s="852">
        <f>VLOOKUP(L78,[3]E!A:G,7,FALSE)</f>
        <v>1.29</v>
      </c>
      <c r="AL78" s="853">
        <f t="shared" si="29"/>
        <v>7.4451450000000001</v>
      </c>
      <c r="AM78" s="853">
        <f t="shared" si="30"/>
        <v>4.2760200000000008</v>
      </c>
      <c r="AN78" s="853">
        <f t="shared" si="31"/>
        <v>9.4874700000000018</v>
      </c>
      <c r="AO78" s="854">
        <f t="shared" si="32"/>
        <v>4.8394200000000005</v>
      </c>
      <c r="AP78" s="700"/>
      <c r="AQ78" s="700"/>
      <c r="AR78" s="700"/>
      <c r="AS78" s="700"/>
      <c r="AT78" s="700"/>
      <c r="AU78" s="700"/>
      <c r="AV78" s="700"/>
      <c r="AW78" s="700"/>
      <c r="AX78" s="700"/>
    </row>
    <row r="79" spans="1:50" ht="15" customHeight="1">
      <c r="A79" s="829">
        <v>25</v>
      </c>
      <c r="B79" s="830">
        <v>3</v>
      </c>
      <c r="C79" s="831">
        <f t="shared" si="0"/>
        <v>1.6526399999999999</v>
      </c>
      <c r="D79" s="832">
        <v>1.47</v>
      </c>
      <c r="E79" s="833">
        <v>0.25</v>
      </c>
      <c r="F79" s="833">
        <v>0.45</v>
      </c>
      <c r="G79" s="833">
        <f t="shared" si="22"/>
        <v>0.55000000000000004</v>
      </c>
      <c r="H79" s="834">
        <f t="shared" si="26"/>
        <v>2.4293807999999997</v>
      </c>
      <c r="I79" s="834">
        <f t="shared" si="27"/>
        <v>0.41315999999999997</v>
      </c>
      <c r="J79" s="834">
        <f t="shared" si="28"/>
        <v>0.74368800000000002</v>
      </c>
      <c r="K79" s="834">
        <f t="shared" si="5"/>
        <v>0.90895199999999998</v>
      </c>
      <c r="L79" s="835" t="str">
        <f t="shared" si="6"/>
        <v>25X3</v>
      </c>
      <c r="M79" s="835" t="str">
        <f t="shared" si="7"/>
        <v>25X3XC</v>
      </c>
      <c r="N79" s="836"/>
      <c r="O79" s="837">
        <f t="shared" si="8"/>
        <v>7.3046687999999991</v>
      </c>
      <c r="P79" s="838">
        <f t="shared" si="9"/>
        <v>3.5862287999999998</v>
      </c>
      <c r="Q79" s="838">
        <f t="shared" si="10"/>
        <v>9.5357327999999981</v>
      </c>
      <c r="R79" s="838">
        <f t="shared" si="11"/>
        <v>4.0820207999999996</v>
      </c>
      <c r="S79" s="839" t="str">
        <f t="shared" si="12"/>
        <v>C</v>
      </c>
      <c r="T79" s="840">
        <f>VLOOKUP(L79,[3]C!A:D,4,FALSE)</f>
        <v>366</v>
      </c>
      <c r="U79" s="841"/>
      <c r="V79" s="847">
        <f>IF(V$12="Max",VLOOKUP(L79,[3]S!A:G,7,FALSE),VLOOKUP(L79,[3]S!A:G,6,FALSE))</f>
        <v>0.49063405413501215</v>
      </c>
      <c r="W79" s="855">
        <f t="shared" si="13"/>
        <v>7.7953028541350111</v>
      </c>
      <c r="X79" s="856">
        <f t="shared" si="14"/>
        <v>4.0768628541350118</v>
      </c>
      <c r="Y79" s="856">
        <f t="shared" si="15"/>
        <v>10.026366854135011</v>
      </c>
      <c r="Z79" s="857">
        <f t="shared" si="16"/>
        <v>4.5726548541350116</v>
      </c>
      <c r="AA79" s="846"/>
      <c r="AB79" s="847">
        <f t="shared" si="24"/>
        <v>1.1040000000000001</v>
      </c>
      <c r="AC79" s="847">
        <f>IF(AB$12="Max",VLOOKUP(M79,[3]L!A:J,9,FALSE),VLOOKUP(M79,[3]L!A:J,6,FALSE))</f>
        <v>1.1040000000000001</v>
      </c>
      <c r="AD79" s="847">
        <f>IF(AB$12="Max",VLOOKUP(M79,[3]L!A:J,10,FALSE),VLOOKUP(M79,[3]L!A:J,7,FALSE))</f>
        <v>1.288</v>
      </c>
      <c r="AE79" s="847">
        <f>IF(AB$12="Max",VLOOKUP(M79,[3]L!A:K,11,FALSE),VLOOKUP(M79,[3]L!A:J,8,FALSE))</f>
        <v>1.6744000000000001</v>
      </c>
      <c r="AF79" s="853">
        <f t="shared" si="18"/>
        <v>8.4086687999999992</v>
      </c>
      <c r="AG79" s="854">
        <f t="shared" si="19"/>
        <v>4.6902287999999999</v>
      </c>
      <c r="AH79" s="854">
        <f t="shared" si="20"/>
        <v>10.639732799999997</v>
      </c>
      <c r="AI79" s="854">
        <f t="shared" si="21"/>
        <v>5.1860207999999997</v>
      </c>
      <c r="AJ79" s="851"/>
      <c r="AK79" s="852">
        <f>VLOOKUP(L79,[3]E!A:G,7,FALSE)</f>
        <v>1.36</v>
      </c>
      <c r="AL79" s="853">
        <f t="shared" si="29"/>
        <v>8.6646687999999994</v>
      </c>
      <c r="AM79" s="853">
        <f t="shared" si="30"/>
        <v>4.9462288000000001</v>
      </c>
      <c r="AN79" s="853">
        <f t="shared" si="31"/>
        <v>10.895732799999998</v>
      </c>
      <c r="AO79" s="854">
        <f t="shared" si="32"/>
        <v>5.4420207999999999</v>
      </c>
      <c r="AP79" s="700"/>
      <c r="AQ79" s="700"/>
      <c r="AR79" s="700"/>
      <c r="AS79" s="700"/>
      <c r="AT79" s="700"/>
      <c r="AU79" s="700"/>
      <c r="AV79" s="700"/>
      <c r="AW79" s="700"/>
      <c r="AX79" s="700"/>
    </row>
    <row r="80" spans="1:50" ht="15" customHeight="1">
      <c r="A80" s="829">
        <v>25.4</v>
      </c>
      <c r="B80" s="830">
        <v>1</v>
      </c>
      <c r="C80" s="831">
        <f t="shared" si="0"/>
        <v>0.61097599999999996</v>
      </c>
      <c r="D80" s="832">
        <v>1.58</v>
      </c>
      <c r="E80" s="833">
        <v>0.25</v>
      </c>
      <c r="F80" s="833">
        <v>0.45</v>
      </c>
      <c r="G80" s="833">
        <f t="shared" si="22"/>
        <v>0.55000000000000004</v>
      </c>
      <c r="H80" s="834">
        <f t="shared" si="26"/>
        <v>0.96534207999999999</v>
      </c>
      <c r="I80" s="834">
        <f t="shared" si="27"/>
        <v>0.15274399999999999</v>
      </c>
      <c r="J80" s="834">
        <f t="shared" si="28"/>
        <v>0.27493919999999999</v>
      </c>
      <c r="K80" s="834">
        <f t="shared" si="5"/>
        <v>0.33603680000000002</v>
      </c>
      <c r="L80" s="835" t="str">
        <f t="shared" si="6"/>
        <v>25,4X1</v>
      </c>
      <c r="M80" s="835" t="str">
        <f t="shared" si="7"/>
        <v>25,4X1XF</v>
      </c>
      <c r="N80" s="836"/>
      <c r="O80" s="837">
        <f t="shared" si="8"/>
        <v>2.76772128</v>
      </c>
      <c r="P80" s="838">
        <f t="shared" si="9"/>
        <v>1.39302528</v>
      </c>
      <c r="Q80" s="838">
        <f t="shared" si="10"/>
        <v>3.5925388800000002</v>
      </c>
      <c r="R80" s="838">
        <f t="shared" si="11"/>
        <v>1.5763180799999998</v>
      </c>
      <c r="S80" s="839" t="str">
        <f t="shared" si="12"/>
        <v>F</v>
      </c>
      <c r="T80" s="840">
        <f>VLOOKUP(L80,[3]C!A:D,4,FALSE)</f>
        <v>366</v>
      </c>
      <c r="U80" s="841"/>
      <c r="V80" s="847">
        <f>IF(V$12="Max",VLOOKUP(L80,[3]S!A:G,7,FALSE),VLOOKUP(L80,[3]S!A:G,6,FALSE))</f>
        <v>0.38042215186931577</v>
      </c>
      <c r="W80" s="855">
        <f t="shared" si="13"/>
        <v>3.1481434318693156</v>
      </c>
      <c r="X80" s="856">
        <f t="shared" si="14"/>
        <v>1.7734474318693159</v>
      </c>
      <c r="Y80" s="856">
        <f t="shared" si="15"/>
        <v>3.9729610318693158</v>
      </c>
      <c r="Z80" s="857">
        <f t="shared" si="16"/>
        <v>1.9567402318693157</v>
      </c>
      <c r="AA80" s="846"/>
      <c r="AB80" s="847">
        <f t="shared" si="24"/>
        <v>0.61959334183765691</v>
      </c>
      <c r="AC80" s="847">
        <f>IF(AB$12="Max",VLOOKUP(M80,[3]L!A:J,9,FALSE),VLOOKUP(M80,[3]L!A:J,6,FALSE))</f>
        <v>0.61959334183765691</v>
      </c>
      <c r="AD80" s="847">
        <f>IF(AB$12="Max",VLOOKUP(M80,[3]L!A:J,10,FALSE),VLOOKUP(M80,[3]L!A:J,7,FALSE))</f>
        <v>0.64400000000000002</v>
      </c>
      <c r="AE80" s="847">
        <f>IF(AB$12="Max",VLOOKUP(M80,[3]L!A:K,11,FALSE),VLOOKUP(M80,[3]L!A:J,8,FALSE))</f>
        <v>0.83720000000000006</v>
      </c>
      <c r="AF80" s="853">
        <f t="shared" si="18"/>
        <v>3.3873146218376569</v>
      </c>
      <c r="AG80" s="854">
        <f t="shared" si="19"/>
        <v>2.0126186218376567</v>
      </c>
      <c r="AH80" s="854">
        <f t="shared" si="20"/>
        <v>4.2121322218376571</v>
      </c>
      <c r="AI80" s="854">
        <f t="shared" si="21"/>
        <v>2.195911421837657</v>
      </c>
      <c r="AJ80" s="851"/>
      <c r="AK80" s="852">
        <f>VLOOKUP(L80,[3]E!A:G,7,FALSE)</f>
        <v>0.93</v>
      </c>
      <c r="AL80" s="853">
        <f t="shared" si="29"/>
        <v>3.6977212800000001</v>
      </c>
      <c r="AM80" s="853">
        <f t="shared" si="30"/>
        <v>2.32302528</v>
      </c>
      <c r="AN80" s="853">
        <f t="shared" si="31"/>
        <v>4.5225388799999999</v>
      </c>
      <c r="AO80" s="854">
        <f t="shared" si="32"/>
        <v>2.5063180799999998</v>
      </c>
      <c r="AP80" s="700"/>
      <c r="AQ80" s="700"/>
      <c r="AR80" s="700"/>
      <c r="AS80" s="700"/>
      <c r="AT80" s="700"/>
      <c r="AU80" s="700"/>
      <c r="AV80" s="700"/>
      <c r="AW80" s="700"/>
      <c r="AX80" s="700"/>
    </row>
    <row r="81" spans="1:50" ht="15" customHeight="1">
      <c r="A81" s="829">
        <v>25.4</v>
      </c>
      <c r="B81" s="830">
        <v>1.2</v>
      </c>
      <c r="C81" s="831">
        <f t="shared" si="0"/>
        <v>0.72716159999999996</v>
      </c>
      <c r="D81" s="832">
        <v>1.62</v>
      </c>
      <c r="E81" s="833">
        <v>0.25</v>
      </c>
      <c r="F81" s="833">
        <v>0.45</v>
      </c>
      <c r="G81" s="833">
        <f t="shared" si="22"/>
        <v>0.55000000000000004</v>
      </c>
      <c r="H81" s="834">
        <f t="shared" si="26"/>
        <v>1.1780017920000001</v>
      </c>
      <c r="I81" s="834">
        <f t="shared" si="27"/>
        <v>0.18179039999999999</v>
      </c>
      <c r="J81" s="834">
        <f t="shared" si="28"/>
        <v>0.32722271999999997</v>
      </c>
      <c r="K81" s="834">
        <f t="shared" si="5"/>
        <v>0.39993888</v>
      </c>
      <c r="L81" s="835" t="str">
        <f t="shared" si="6"/>
        <v>25,4X1,2</v>
      </c>
      <c r="M81" s="835" t="str">
        <f t="shared" si="7"/>
        <v>25,4X1,2XF</v>
      </c>
      <c r="N81" s="836"/>
      <c r="O81" s="837">
        <f t="shared" si="8"/>
        <v>3.3231285120000003</v>
      </c>
      <c r="P81" s="838">
        <f t="shared" si="9"/>
        <v>1.6870149120000002</v>
      </c>
      <c r="Q81" s="838">
        <f t="shared" si="10"/>
        <v>4.3047966720000002</v>
      </c>
      <c r="R81" s="838">
        <f t="shared" si="11"/>
        <v>1.905163392</v>
      </c>
      <c r="S81" s="839" t="str">
        <f t="shared" si="12"/>
        <v>F</v>
      </c>
      <c r="T81" s="840">
        <f>VLOOKUP(L81,[3]C!A:D,4,FALSE)</f>
        <v>366</v>
      </c>
      <c r="U81" s="841"/>
      <c r="V81" s="847">
        <f>IF(V$12="Max",VLOOKUP(L81,[3]S!A:G,7,FALSE),VLOOKUP(L81,[3]S!A:G,6,FALSE))</f>
        <v>0.38042215186931577</v>
      </c>
      <c r="W81" s="855">
        <f t="shared" si="13"/>
        <v>3.7035506638693159</v>
      </c>
      <c r="X81" s="856">
        <f t="shared" si="14"/>
        <v>2.067437063869316</v>
      </c>
      <c r="Y81" s="856">
        <f t="shared" si="15"/>
        <v>4.6852188238693158</v>
      </c>
      <c r="Z81" s="857">
        <f t="shared" si="16"/>
        <v>2.2855855438693156</v>
      </c>
      <c r="AA81" s="846"/>
      <c r="AB81" s="847">
        <f t="shared" si="24"/>
        <v>0.61959334183765691</v>
      </c>
      <c r="AC81" s="847">
        <f>IF(AB$12="Max",VLOOKUP(M81,[3]L!A:J,9,FALSE),VLOOKUP(M81,[3]L!A:J,6,FALSE))</f>
        <v>0.61959334183765691</v>
      </c>
      <c r="AD81" s="847">
        <f>IF(AB$12="Max",VLOOKUP(M81,[3]L!A:J,10,FALSE),VLOOKUP(M81,[3]L!A:J,7,FALSE))</f>
        <v>0.64400000000000002</v>
      </c>
      <c r="AE81" s="847">
        <f>IF(AB$12="Max",VLOOKUP(M81,[3]L!A:K,11,FALSE),VLOOKUP(M81,[3]L!A:J,8,FALSE))</f>
        <v>0.83720000000000006</v>
      </c>
      <c r="AF81" s="853">
        <f t="shared" si="18"/>
        <v>3.9427218538376572</v>
      </c>
      <c r="AG81" s="854">
        <f t="shared" si="19"/>
        <v>2.3066082538376573</v>
      </c>
      <c r="AH81" s="854">
        <f t="shared" si="20"/>
        <v>4.9243900138376571</v>
      </c>
      <c r="AI81" s="854">
        <f t="shared" si="21"/>
        <v>2.5247567338376569</v>
      </c>
      <c r="AJ81" s="851"/>
      <c r="AK81" s="852">
        <f>VLOOKUP(L81,[3]E!A:G,7,FALSE)</f>
        <v>0.93</v>
      </c>
      <c r="AL81" s="853">
        <f t="shared" si="29"/>
        <v>4.253128512</v>
      </c>
      <c r="AM81" s="853">
        <f t="shared" si="30"/>
        <v>2.6170149120000001</v>
      </c>
      <c r="AN81" s="853">
        <f t="shared" si="31"/>
        <v>5.2347966719999999</v>
      </c>
      <c r="AO81" s="854">
        <f t="shared" si="32"/>
        <v>2.8351633920000001</v>
      </c>
      <c r="AP81" s="700"/>
      <c r="AQ81" s="700"/>
      <c r="AR81" s="700"/>
      <c r="AS81" s="700"/>
      <c r="AT81" s="700"/>
      <c r="AU81" s="700"/>
      <c r="AV81" s="700"/>
      <c r="AW81" s="700"/>
      <c r="AX81" s="700"/>
    </row>
    <row r="82" spans="1:50" ht="15" customHeight="1">
      <c r="A82" s="829">
        <v>25.4</v>
      </c>
      <c r="B82" s="863">
        <v>1.25</v>
      </c>
      <c r="C82" s="831">
        <f t="shared" si="0"/>
        <v>0.75589499999999998</v>
      </c>
      <c r="D82" s="864">
        <v>1.62</v>
      </c>
      <c r="E82" s="833">
        <v>0.25</v>
      </c>
      <c r="F82" s="833">
        <v>0.45</v>
      </c>
      <c r="G82" s="833">
        <f t="shared" si="22"/>
        <v>0.55000000000000004</v>
      </c>
      <c r="H82" s="834">
        <f t="shared" si="26"/>
        <v>1.2245499</v>
      </c>
      <c r="I82" s="834">
        <f t="shared" si="27"/>
        <v>0.18897375</v>
      </c>
      <c r="J82" s="834">
        <f t="shared" si="28"/>
        <v>0.34015275</v>
      </c>
      <c r="K82" s="834">
        <f t="shared" si="5"/>
        <v>0.41574225000000004</v>
      </c>
      <c r="L82" s="835" t="str">
        <f t="shared" si="6"/>
        <v>25,4X1,25</v>
      </c>
      <c r="M82" s="835" t="str">
        <f t="shared" si="7"/>
        <v>25,4X1,25XF</v>
      </c>
      <c r="N82" s="836"/>
      <c r="O82" s="837">
        <f t="shared" si="8"/>
        <v>3.4544401499999999</v>
      </c>
      <c r="P82" s="838">
        <f t="shared" si="9"/>
        <v>1.7536764000000002</v>
      </c>
      <c r="Q82" s="838">
        <f t="shared" si="10"/>
        <v>4.4748983999999998</v>
      </c>
      <c r="R82" s="838">
        <f t="shared" si="11"/>
        <v>1.9804449</v>
      </c>
      <c r="S82" s="839" t="str">
        <f t="shared" si="12"/>
        <v>F</v>
      </c>
      <c r="T82" s="840">
        <f>VLOOKUP(L82,[3]C!A:D,4,FALSE)</f>
        <v>366</v>
      </c>
      <c r="U82" s="841"/>
      <c r="V82" s="847">
        <f>V81</f>
        <v>0.38042215186931577</v>
      </c>
      <c r="W82" s="855">
        <f t="shared" si="13"/>
        <v>3.8348623018693155</v>
      </c>
      <c r="X82" s="856">
        <f t="shared" si="14"/>
        <v>2.1340985518693159</v>
      </c>
      <c r="Y82" s="856">
        <f t="shared" si="15"/>
        <v>4.8553205518693154</v>
      </c>
      <c r="Z82" s="857">
        <f t="shared" si="16"/>
        <v>2.3608670518693158</v>
      </c>
      <c r="AA82" s="846"/>
      <c r="AB82" s="847">
        <f>AB81</f>
        <v>0.61959334183765691</v>
      </c>
      <c r="AC82" s="847" t="e">
        <f>IF(AB$12="Max",VLOOKUP(M82,[3]L!A:J,9,FALSE),VLOOKUP(M82,[3]L!A:J,6,FALSE))</f>
        <v>#N/A</v>
      </c>
      <c r="AD82" s="847" t="e">
        <f>IF(AB$12="Max",VLOOKUP(M82,[3]L!A:J,10,FALSE),VLOOKUP(M82,[3]L!A:J,7,FALSE))</f>
        <v>#N/A</v>
      </c>
      <c r="AE82" s="847" t="e">
        <f>IF(AB$12="Max",VLOOKUP(M82,[3]L!A:K,11,FALSE),VLOOKUP(M82,[3]L!A:J,8,FALSE))</f>
        <v>#N/A</v>
      </c>
      <c r="AF82" s="853">
        <f t="shared" si="18"/>
        <v>4.0740334918376568</v>
      </c>
      <c r="AG82" s="854">
        <f t="shared" si="19"/>
        <v>2.3732697418376572</v>
      </c>
      <c r="AH82" s="854">
        <f t="shared" si="20"/>
        <v>5.0944917418376567</v>
      </c>
      <c r="AI82" s="854">
        <f t="shared" si="21"/>
        <v>2.6000382418376571</v>
      </c>
      <c r="AJ82" s="851"/>
      <c r="AK82" s="852">
        <f>AK81</f>
        <v>0.93</v>
      </c>
      <c r="AL82" s="853">
        <f t="shared" si="29"/>
        <v>4.3844401499999996</v>
      </c>
      <c r="AM82" s="853">
        <f t="shared" si="30"/>
        <v>2.6836764000000004</v>
      </c>
      <c r="AN82" s="853">
        <f t="shared" si="31"/>
        <v>5.4048983999999995</v>
      </c>
      <c r="AO82" s="854">
        <f t="shared" si="32"/>
        <v>2.9104448999999999</v>
      </c>
      <c r="AP82" s="700"/>
      <c r="AQ82" s="700"/>
      <c r="AR82" s="700"/>
      <c r="AS82" s="700"/>
      <c r="AT82" s="700"/>
      <c r="AU82" s="700"/>
      <c r="AV82" s="700"/>
      <c r="AW82" s="700"/>
      <c r="AX82" s="700"/>
    </row>
    <row r="83" spans="1:50" ht="15" customHeight="1">
      <c r="A83" s="829">
        <v>25.4</v>
      </c>
      <c r="B83" s="830">
        <v>1.5</v>
      </c>
      <c r="C83" s="831">
        <f t="shared" si="0"/>
        <v>0.89768399999999982</v>
      </c>
      <c r="D83" s="832">
        <v>1.65</v>
      </c>
      <c r="E83" s="833">
        <v>0.25</v>
      </c>
      <c r="F83" s="833">
        <v>0.45</v>
      </c>
      <c r="G83" s="833">
        <f t="shared" si="22"/>
        <v>0.55000000000000004</v>
      </c>
      <c r="H83" s="834">
        <f t="shared" si="26"/>
        <v>1.4811785999999996</v>
      </c>
      <c r="I83" s="834">
        <f t="shared" si="27"/>
        <v>0.22442099999999995</v>
      </c>
      <c r="J83" s="834">
        <f t="shared" si="28"/>
        <v>0.40395779999999992</v>
      </c>
      <c r="K83" s="834">
        <f t="shared" si="5"/>
        <v>0.49372619999999995</v>
      </c>
      <c r="L83" s="835" t="str">
        <f t="shared" si="6"/>
        <v>25,4X1,5</v>
      </c>
      <c r="M83" s="835" t="str">
        <f t="shared" si="7"/>
        <v>25,4X1,5XF</v>
      </c>
      <c r="N83" s="836"/>
      <c r="O83" s="837">
        <f t="shared" si="8"/>
        <v>4.1293463999999984</v>
      </c>
      <c r="P83" s="838">
        <f t="shared" si="9"/>
        <v>2.1095573999999995</v>
      </c>
      <c r="Q83" s="838">
        <f t="shared" si="10"/>
        <v>5.3412197999999993</v>
      </c>
      <c r="R83" s="838">
        <f t="shared" si="11"/>
        <v>2.3788625999999997</v>
      </c>
      <c r="S83" s="839" t="str">
        <f t="shared" si="12"/>
        <v>F</v>
      </c>
      <c r="T83" s="840">
        <f>VLOOKUP(L83,[3]C!A:D,4,FALSE)</f>
        <v>366</v>
      </c>
      <c r="U83" s="841"/>
      <c r="V83" s="847">
        <f>IF(V$12="Max",VLOOKUP(L83,[3]S!A:G,7,FALSE),VLOOKUP(L83,[3]S!A:G,6,FALSE))</f>
        <v>0.38042215186931577</v>
      </c>
      <c r="W83" s="855">
        <f t="shared" si="13"/>
        <v>4.509768551869314</v>
      </c>
      <c r="X83" s="856">
        <f t="shared" si="14"/>
        <v>2.4899795518693151</v>
      </c>
      <c r="Y83" s="856">
        <f t="shared" si="15"/>
        <v>5.7216419518693149</v>
      </c>
      <c r="Z83" s="857">
        <f t="shared" si="16"/>
        <v>2.7592847518693153</v>
      </c>
      <c r="AA83" s="846"/>
      <c r="AB83" s="847">
        <f>IF(AB$9=999,AC83,IF(AB$9=777,AD83,AE83))</f>
        <v>0.61959334183765691</v>
      </c>
      <c r="AC83" s="847">
        <f>IF(AB$12="Max",VLOOKUP(M83,[3]L!A:J,9,FALSE),VLOOKUP(M83,[3]L!A:J,6,FALSE))</f>
        <v>0.61959334183765691</v>
      </c>
      <c r="AD83" s="847">
        <f>IF(AB$12="Max",VLOOKUP(M83,[3]L!A:J,10,FALSE),VLOOKUP(M83,[3]L!A:J,7,FALSE))</f>
        <v>0.64400000000000002</v>
      </c>
      <c r="AE83" s="847">
        <f>IF(AB$12="Max",VLOOKUP(M83,[3]L!A:K,11,FALSE),VLOOKUP(M83,[3]L!A:J,8,FALSE))</f>
        <v>0.83720000000000006</v>
      </c>
      <c r="AF83" s="853">
        <f t="shared" si="18"/>
        <v>4.7489397418376553</v>
      </c>
      <c r="AG83" s="854">
        <f t="shared" si="19"/>
        <v>2.7291507418376564</v>
      </c>
      <c r="AH83" s="854">
        <f t="shared" si="20"/>
        <v>5.9608131418376562</v>
      </c>
      <c r="AI83" s="854">
        <f t="shared" si="21"/>
        <v>2.9984559418376566</v>
      </c>
      <c r="AJ83" s="851"/>
      <c r="AK83" s="852">
        <f>VLOOKUP(L83,[3]E!A:G,7,FALSE)</f>
        <v>0.93</v>
      </c>
      <c r="AL83" s="853">
        <f t="shared" si="29"/>
        <v>5.0593463999999981</v>
      </c>
      <c r="AM83" s="853">
        <f t="shared" si="30"/>
        <v>3.0395573999999996</v>
      </c>
      <c r="AN83" s="853">
        <f t="shared" si="31"/>
        <v>6.271219799999999</v>
      </c>
      <c r="AO83" s="854">
        <f t="shared" si="32"/>
        <v>3.3088625999999999</v>
      </c>
      <c r="AP83" s="700"/>
      <c r="AQ83" s="700"/>
      <c r="AR83" s="700"/>
      <c r="AS83" s="700"/>
      <c r="AT83" s="700"/>
      <c r="AU83" s="700"/>
      <c r="AV83" s="700"/>
      <c r="AW83" s="700"/>
      <c r="AX83" s="700"/>
    </row>
    <row r="84" spans="1:50" ht="15" customHeight="1">
      <c r="A84" s="829">
        <v>25.4</v>
      </c>
      <c r="B84" s="830">
        <v>1.6</v>
      </c>
      <c r="C84" s="831">
        <f t="shared" si="0"/>
        <v>0.9535231999999999</v>
      </c>
      <c r="D84" s="864">
        <v>1.65</v>
      </c>
      <c r="E84" s="833">
        <v>0.25</v>
      </c>
      <c r="F84" s="833">
        <v>0.45</v>
      </c>
      <c r="G84" s="833">
        <f t="shared" si="22"/>
        <v>0.55000000000000004</v>
      </c>
      <c r="H84" s="834">
        <f t="shared" si="26"/>
        <v>1.5733132799999998</v>
      </c>
      <c r="I84" s="834">
        <f t="shared" si="27"/>
        <v>0.23838079999999998</v>
      </c>
      <c r="J84" s="834">
        <f t="shared" si="28"/>
        <v>0.42908543999999998</v>
      </c>
      <c r="K84" s="834">
        <f t="shared" si="5"/>
        <v>0.52443775999999998</v>
      </c>
      <c r="L84" s="835" t="str">
        <f t="shared" si="6"/>
        <v>25,4X1,6</v>
      </c>
      <c r="M84" s="835" t="str">
        <f t="shared" si="7"/>
        <v>25,4X1,6XF</v>
      </c>
      <c r="N84" s="836"/>
      <c r="O84" s="837">
        <f t="shared" si="8"/>
        <v>4.3862067199999988</v>
      </c>
      <c r="P84" s="838">
        <f t="shared" si="9"/>
        <v>2.2407795199999998</v>
      </c>
      <c r="Q84" s="838">
        <f t="shared" si="10"/>
        <v>5.6734630399999997</v>
      </c>
      <c r="R84" s="838">
        <f t="shared" si="11"/>
        <v>2.5268364800000001</v>
      </c>
      <c r="S84" s="839" t="str">
        <f t="shared" si="12"/>
        <v>F</v>
      </c>
      <c r="T84" s="840">
        <f>VLOOKUP(L84,[3]C!A:D,4,FALSE)</f>
        <v>366</v>
      </c>
      <c r="U84" s="841"/>
      <c r="V84" s="847">
        <f>V83</f>
        <v>0.38042215186931577</v>
      </c>
      <c r="W84" s="855">
        <f t="shared" si="13"/>
        <v>4.7666288718693144</v>
      </c>
      <c r="X84" s="856">
        <f t="shared" si="14"/>
        <v>2.6212016718693154</v>
      </c>
      <c r="Y84" s="856">
        <f t="shared" si="15"/>
        <v>6.0538851918693153</v>
      </c>
      <c r="Z84" s="857">
        <f t="shared" si="16"/>
        <v>2.9072586318693157</v>
      </c>
      <c r="AA84" s="846"/>
      <c r="AB84" s="847">
        <f>AB83</f>
        <v>0.61959334183765691</v>
      </c>
      <c r="AC84" s="847" t="e">
        <f>IF(AB$12="Max",VLOOKUP(M84,[3]L!A:J,9,FALSE),VLOOKUP(M84,[3]L!A:J,6,FALSE))</f>
        <v>#N/A</v>
      </c>
      <c r="AD84" s="847" t="e">
        <f>IF(AB$12="Max",VLOOKUP(M84,[3]L!A:J,10,FALSE),VLOOKUP(M84,[3]L!A:J,7,FALSE))</f>
        <v>#N/A</v>
      </c>
      <c r="AE84" s="847" t="e">
        <f>IF(AB$12="Max",VLOOKUP(M84,[3]L!A:K,11,FALSE),VLOOKUP(M84,[3]L!A:J,8,FALSE))</f>
        <v>#N/A</v>
      </c>
      <c r="AF84" s="853">
        <f t="shared" si="18"/>
        <v>5.0058000618376557</v>
      </c>
      <c r="AG84" s="854">
        <f t="shared" si="19"/>
        <v>2.8603728618376567</v>
      </c>
      <c r="AH84" s="854">
        <f t="shared" si="20"/>
        <v>6.2930563818376566</v>
      </c>
      <c r="AI84" s="854">
        <f t="shared" si="21"/>
        <v>3.146429821837657</v>
      </c>
      <c r="AJ84" s="851"/>
      <c r="AK84" s="852">
        <f>AK83</f>
        <v>0.93</v>
      </c>
      <c r="AL84" s="853">
        <f t="shared" si="29"/>
        <v>5.3162067199999985</v>
      </c>
      <c r="AM84" s="853">
        <f t="shared" si="30"/>
        <v>3.17077952</v>
      </c>
      <c r="AN84" s="853">
        <f t="shared" si="31"/>
        <v>6.6034630399999994</v>
      </c>
      <c r="AO84" s="854">
        <f t="shared" si="32"/>
        <v>3.4568364800000002</v>
      </c>
      <c r="AP84" s="700"/>
      <c r="AQ84" s="700"/>
      <c r="AR84" s="700"/>
      <c r="AS84" s="700"/>
      <c r="AT84" s="700"/>
      <c r="AU84" s="700"/>
      <c r="AV84" s="700"/>
      <c r="AW84" s="700"/>
      <c r="AX84" s="700"/>
    </row>
    <row r="85" spans="1:50" ht="15" customHeight="1">
      <c r="A85" s="829">
        <v>25.4</v>
      </c>
      <c r="B85" s="830">
        <v>1.65</v>
      </c>
      <c r="C85" s="831">
        <f t="shared" si="0"/>
        <v>0.98125499999999999</v>
      </c>
      <c r="D85" s="832">
        <v>1.56</v>
      </c>
      <c r="E85" s="833">
        <v>0.25</v>
      </c>
      <c r="F85" s="833">
        <v>0.45</v>
      </c>
      <c r="G85" s="833">
        <f t="shared" si="22"/>
        <v>0.55000000000000004</v>
      </c>
      <c r="H85" s="834">
        <f t="shared" si="26"/>
        <v>1.5307577999999999</v>
      </c>
      <c r="I85" s="834">
        <f t="shared" si="27"/>
        <v>0.24531375</v>
      </c>
      <c r="J85" s="834">
        <f t="shared" si="28"/>
        <v>0.44156475000000001</v>
      </c>
      <c r="K85" s="834">
        <f t="shared" si="5"/>
        <v>0.53969025000000004</v>
      </c>
      <c r="L85" s="835" t="str">
        <f t="shared" si="6"/>
        <v>25,4X1,65</v>
      </c>
      <c r="M85" s="835" t="str">
        <f t="shared" si="7"/>
        <v>25,4X1,65XF</v>
      </c>
      <c r="N85" s="836"/>
      <c r="O85" s="837">
        <f t="shared" si="8"/>
        <v>4.4254600499999999</v>
      </c>
      <c r="P85" s="838">
        <f t="shared" si="9"/>
        <v>2.2176363000000001</v>
      </c>
      <c r="Q85" s="838">
        <f t="shared" si="10"/>
        <v>5.7501543000000002</v>
      </c>
      <c r="R85" s="838">
        <f t="shared" si="11"/>
        <v>2.5120128000000004</v>
      </c>
      <c r="S85" s="839" t="str">
        <f t="shared" si="12"/>
        <v>F</v>
      </c>
      <c r="T85" s="840">
        <f>VLOOKUP(L85,[3]C!A:D,4,FALSE)</f>
        <v>366</v>
      </c>
      <c r="U85" s="841"/>
      <c r="V85" s="847">
        <f>IF(V$12="Max",VLOOKUP(L85,[3]S!A:G,7,FALSE),VLOOKUP(L85,[3]S!A:G,6,FALSE))</f>
        <v>0.38042215186931577</v>
      </c>
      <c r="W85" s="855">
        <f t="shared" si="13"/>
        <v>4.8058822018693155</v>
      </c>
      <c r="X85" s="856">
        <f t="shared" si="14"/>
        <v>2.5980584518693157</v>
      </c>
      <c r="Y85" s="856">
        <f t="shared" si="15"/>
        <v>6.1305764518693158</v>
      </c>
      <c r="Z85" s="857">
        <f t="shared" si="16"/>
        <v>2.892434951869316</v>
      </c>
      <c r="AA85" s="846"/>
      <c r="AB85" s="847">
        <f t="shared" ref="AB85:AB136" si="33">IF(AB$9=999,AC85,IF(AB$9=777,AD85,AE85))</f>
        <v>0.61959334183765691</v>
      </c>
      <c r="AC85" s="847">
        <f>IF(AB$12="Max",VLOOKUP(M85,[3]L!A:J,9,FALSE),VLOOKUP(M85,[3]L!A:J,6,FALSE))</f>
        <v>0.61959334183765691</v>
      </c>
      <c r="AD85" s="847">
        <f>IF(AB$12="Max",VLOOKUP(M85,[3]L!A:J,10,FALSE),VLOOKUP(M85,[3]L!A:J,7,FALSE))</f>
        <v>0.64400000000000002</v>
      </c>
      <c r="AE85" s="847">
        <f>IF(AB$12="Max",VLOOKUP(M85,[3]L!A:K,11,FALSE),VLOOKUP(M85,[3]L!A:J,8,FALSE))</f>
        <v>0.83720000000000006</v>
      </c>
      <c r="AF85" s="853">
        <f t="shared" si="18"/>
        <v>5.0450533918376568</v>
      </c>
      <c r="AG85" s="854">
        <f t="shared" si="19"/>
        <v>2.837229641837657</v>
      </c>
      <c r="AH85" s="854">
        <f t="shared" si="20"/>
        <v>6.3697476418376571</v>
      </c>
      <c r="AI85" s="854">
        <f t="shared" si="21"/>
        <v>3.1316061418376573</v>
      </c>
      <c r="AJ85" s="851"/>
      <c r="AK85" s="852">
        <f>VLOOKUP(L85,[3]E!A:G,7,FALSE)</f>
        <v>0.93</v>
      </c>
      <c r="AL85" s="853">
        <f t="shared" si="29"/>
        <v>5.3554600499999996</v>
      </c>
      <c r="AM85" s="853">
        <f t="shared" si="30"/>
        <v>3.1476363000000003</v>
      </c>
      <c r="AN85" s="853">
        <f t="shared" si="31"/>
        <v>6.6801542999999999</v>
      </c>
      <c r="AO85" s="854">
        <f t="shared" si="32"/>
        <v>3.4420128000000005</v>
      </c>
      <c r="AP85" s="700"/>
      <c r="AQ85" s="700"/>
      <c r="AR85" s="700"/>
      <c r="AS85" s="700"/>
      <c r="AT85" s="700"/>
      <c r="AU85" s="700"/>
      <c r="AV85" s="700"/>
      <c r="AW85" s="700"/>
      <c r="AX85" s="700"/>
    </row>
    <row r="86" spans="1:50" ht="15" customHeight="1">
      <c r="A86" s="829">
        <v>25.4</v>
      </c>
      <c r="B86" s="830">
        <v>2</v>
      </c>
      <c r="C86" s="831">
        <f t="shared" si="0"/>
        <v>1.171872</v>
      </c>
      <c r="D86" s="832">
        <v>1.35</v>
      </c>
      <c r="E86" s="833">
        <v>0.25</v>
      </c>
      <c r="F86" s="833">
        <v>0.55000000000000004</v>
      </c>
      <c r="G86" s="833">
        <f t="shared" si="22"/>
        <v>0.65</v>
      </c>
      <c r="H86" s="834">
        <f t="shared" si="26"/>
        <v>1.5820272000000002</v>
      </c>
      <c r="I86" s="834">
        <f t="shared" si="27"/>
        <v>0.29296800000000001</v>
      </c>
      <c r="J86" s="834">
        <f t="shared" si="28"/>
        <v>0.64452960000000004</v>
      </c>
      <c r="K86" s="834">
        <f t="shared" si="5"/>
        <v>0.76171680000000008</v>
      </c>
      <c r="L86" s="835" t="str">
        <f t="shared" si="6"/>
        <v>25,4X2</v>
      </c>
      <c r="M86" s="835" t="str">
        <f t="shared" si="7"/>
        <v>25,4X2XC</v>
      </c>
      <c r="N86" s="836"/>
      <c r="O86" s="837">
        <f t="shared" si="8"/>
        <v>5.0390496000000002</v>
      </c>
      <c r="P86" s="838">
        <f t="shared" si="9"/>
        <v>2.4023375999999996</v>
      </c>
      <c r="Q86" s="838">
        <f t="shared" si="10"/>
        <v>6.738264</v>
      </c>
      <c r="R86" s="838">
        <f t="shared" si="11"/>
        <v>2.8710864000000003</v>
      </c>
      <c r="S86" s="839" t="str">
        <f t="shared" si="12"/>
        <v>C</v>
      </c>
      <c r="T86" s="840">
        <f>VLOOKUP(L86,[3]C!A:D,4,FALSE)</f>
        <v>366</v>
      </c>
      <c r="U86" s="841"/>
      <c r="V86" s="847">
        <f>IF(V$12="Max",VLOOKUP(L86,[3]S!A:G,7,FALSE),VLOOKUP(L86,[3]S!A:G,6,FALSE))</f>
        <v>0.41977616757993458</v>
      </c>
      <c r="W86" s="855">
        <f t="shared" si="13"/>
        <v>5.4588257675799348</v>
      </c>
      <c r="X86" s="856">
        <f t="shared" si="14"/>
        <v>2.8221137675799342</v>
      </c>
      <c r="Y86" s="856">
        <f t="shared" si="15"/>
        <v>7.1580401675799346</v>
      </c>
      <c r="Z86" s="857">
        <f t="shared" si="16"/>
        <v>3.2908625675799348</v>
      </c>
      <c r="AA86" s="846"/>
      <c r="AB86" s="847">
        <f t="shared" si="33"/>
        <v>1.1040000000000001</v>
      </c>
      <c r="AC86" s="847">
        <f>IF(AB$12="Max",VLOOKUP(M86,[3]L!A:J,9,FALSE),VLOOKUP(M86,[3]L!A:J,6,FALSE))</f>
        <v>1.1040000000000001</v>
      </c>
      <c r="AD86" s="847">
        <f>IF(AB$12="Max",VLOOKUP(M86,[3]L!A:J,10,FALSE),VLOOKUP(M86,[3]L!A:J,7,FALSE))</f>
        <v>1.288</v>
      </c>
      <c r="AE86" s="847">
        <f>IF(AB$12="Max",VLOOKUP(M86,[3]L!A:K,11,FALSE),VLOOKUP(M86,[3]L!A:J,8,FALSE))</f>
        <v>1.6744000000000001</v>
      </c>
      <c r="AF86" s="853">
        <f t="shared" si="18"/>
        <v>6.1430496000000003</v>
      </c>
      <c r="AG86" s="854">
        <f t="shared" si="19"/>
        <v>3.5063375999999997</v>
      </c>
      <c r="AH86" s="854">
        <f t="shared" si="20"/>
        <v>7.8422640000000001</v>
      </c>
      <c r="AI86" s="854">
        <f t="shared" si="21"/>
        <v>3.9750864000000004</v>
      </c>
      <c r="AJ86" s="851"/>
      <c r="AK86" s="852">
        <f>VLOOKUP(L86,[3]E!A:G,7,FALSE)</f>
        <v>0.93</v>
      </c>
      <c r="AL86" s="853">
        <f t="shared" si="29"/>
        <v>5.9690496</v>
      </c>
      <c r="AM86" s="853">
        <f t="shared" si="30"/>
        <v>3.3323375999999998</v>
      </c>
      <c r="AN86" s="853">
        <f t="shared" si="31"/>
        <v>7.6682639999999997</v>
      </c>
      <c r="AO86" s="854">
        <f t="shared" si="32"/>
        <v>3.8010864000000004</v>
      </c>
      <c r="AP86" s="700"/>
      <c r="AQ86" s="700"/>
      <c r="AR86" s="700"/>
      <c r="AS86" s="700"/>
      <c r="AT86" s="700"/>
      <c r="AU86" s="700"/>
      <c r="AV86" s="700"/>
      <c r="AW86" s="700"/>
      <c r="AX86" s="700"/>
    </row>
    <row r="87" spans="1:50" ht="15" customHeight="1">
      <c r="A87" s="829">
        <v>25.4</v>
      </c>
      <c r="B87" s="830">
        <v>2.11</v>
      </c>
      <c r="C87" s="831">
        <f t="shared" si="0"/>
        <v>1.2305131759999999</v>
      </c>
      <c r="D87" s="832">
        <v>1.35</v>
      </c>
      <c r="E87" s="833">
        <v>0.25</v>
      </c>
      <c r="F87" s="833">
        <v>0.55000000000000004</v>
      </c>
      <c r="G87" s="833">
        <f t="shared" si="22"/>
        <v>0.65</v>
      </c>
      <c r="H87" s="834">
        <f t="shared" si="26"/>
        <v>1.6611927875999999</v>
      </c>
      <c r="I87" s="834">
        <f t="shared" si="27"/>
        <v>0.30762829399999997</v>
      </c>
      <c r="J87" s="834">
        <f t="shared" si="28"/>
        <v>0.67678224679999999</v>
      </c>
      <c r="K87" s="834">
        <f t="shared" si="5"/>
        <v>0.79983356439999997</v>
      </c>
      <c r="L87" s="835" t="str">
        <f t="shared" si="6"/>
        <v>25,4X2,11</v>
      </c>
      <c r="M87" s="835" t="str">
        <f t="shared" si="7"/>
        <v>25,4X2,11XC</v>
      </c>
      <c r="N87" s="836"/>
      <c r="O87" s="837">
        <f t="shared" si="8"/>
        <v>5.2912066567999991</v>
      </c>
      <c r="P87" s="838">
        <f t="shared" si="9"/>
        <v>2.5225520107999997</v>
      </c>
      <c r="Q87" s="838">
        <f t="shared" si="10"/>
        <v>7.0754507619999991</v>
      </c>
      <c r="R87" s="838">
        <f t="shared" si="11"/>
        <v>3.0147572812000001</v>
      </c>
      <c r="S87" s="839" t="str">
        <f t="shared" si="12"/>
        <v>C</v>
      </c>
      <c r="T87" s="840">
        <f>VLOOKUP(L87,[3]C!A:D,4,FALSE)</f>
        <v>366</v>
      </c>
      <c r="U87" s="841"/>
      <c r="V87" s="847">
        <f>IF(V$12="Max",VLOOKUP(L87,[3]S!A:G,7,FALSE),VLOOKUP(L87,[3]S!A:G,6,FALSE))</f>
        <v>0.41977616757993458</v>
      </c>
      <c r="W87" s="855">
        <f t="shared" si="13"/>
        <v>5.7109828243799337</v>
      </c>
      <c r="X87" s="856">
        <f t="shared" si="14"/>
        <v>2.9423281783799342</v>
      </c>
      <c r="Y87" s="856">
        <f t="shared" si="15"/>
        <v>7.4952269295799336</v>
      </c>
      <c r="Z87" s="857">
        <f t="shared" si="16"/>
        <v>3.4345334487799346</v>
      </c>
      <c r="AA87" s="846"/>
      <c r="AB87" s="847">
        <f t="shared" si="33"/>
        <v>1.1040000000000001</v>
      </c>
      <c r="AC87" s="847">
        <f>IF(AB$12="Max",VLOOKUP(M87,[3]L!A:J,9,FALSE),VLOOKUP(M87,[3]L!A:J,6,FALSE))</f>
        <v>1.1040000000000001</v>
      </c>
      <c r="AD87" s="847">
        <f>IF(AB$12="Max",VLOOKUP(M87,[3]L!A:J,10,FALSE),VLOOKUP(M87,[3]L!A:J,7,FALSE))</f>
        <v>1.288</v>
      </c>
      <c r="AE87" s="847">
        <f>IF(AB$12="Max",VLOOKUP(M87,[3]L!A:K,11,FALSE),VLOOKUP(M87,[3]L!A:J,8,FALSE))</f>
        <v>1.6744000000000001</v>
      </c>
      <c r="AF87" s="853">
        <f t="shared" si="18"/>
        <v>6.3952066567999992</v>
      </c>
      <c r="AG87" s="854">
        <f t="shared" si="19"/>
        <v>3.6265520107999998</v>
      </c>
      <c r="AH87" s="854">
        <f t="shared" si="20"/>
        <v>8.1794507619999983</v>
      </c>
      <c r="AI87" s="854">
        <f t="shared" si="21"/>
        <v>4.1187572812000006</v>
      </c>
      <c r="AJ87" s="851"/>
      <c r="AK87" s="852"/>
      <c r="AL87" s="853"/>
      <c r="AM87" s="853"/>
      <c r="AN87" s="853"/>
      <c r="AO87" s="854"/>
      <c r="AP87" s="700"/>
      <c r="AQ87" s="700"/>
      <c r="AR87" s="700"/>
      <c r="AS87" s="700"/>
      <c r="AT87" s="700"/>
      <c r="AU87" s="700"/>
      <c r="AV87" s="700"/>
      <c r="AW87" s="700"/>
      <c r="AX87" s="700"/>
    </row>
    <row r="88" spans="1:50" ht="15" customHeight="1">
      <c r="A88" s="829">
        <v>25.4</v>
      </c>
      <c r="B88" s="830">
        <v>2.5</v>
      </c>
      <c r="C88" s="831">
        <f t="shared" si="0"/>
        <v>1.43354</v>
      </c>
      <c r="D88" s="832">
        <v>1.42</v>
      </c>
      <c r="E88" s="833">
        <v>0.25</v>
      </c>
      <c r="F88" s="833">
        <v>0.55000000000000004</v>
      </c>
      <c r="G88" s="833">
        <f t="shared" si="22"/>
        <v>0.65</v>
      </c>
      <c r="H88" s="834">
        <f t="shared" si="26"/>
        <v>2.0356267999999997</v>
      </c>
      <c r="I88" s="834">
        <f t="shared" si="27"/>
        <v>0.35838500000000001</v>
      </c>
      <c r="J88" s="834">
        <f t="shared" si="28"/>
        <v>0.78844700000000012</v>
      </c>
      <c r="K88" s="834">
        <f t="shared" si="5"/>
        <v>0.9318010000000001</v>
      </c>
      <c r="L88" s="835" t="str">
        <f t="shared" si="6"/>
        <v>25,4X2,5</v>
      </c>
      <c r="M88" s="835" t="str">
        <f t="shared" si="7"/>
        <v>25,4X2,5XC</v>
      </c>
      <c r="N88" s="836"/>
      <c r="O88" s="837">
        <f t="shared" si="8"/>
        <v>6.2645698000000003</v>
      </c>
      <c r="P88" s="838">
        <f t="shared" si="9"/>
        <v>3.0391048000000001</v>
      </c>
      <c r="Q88" s="838">
        <f t="shared" si="10"/>
        <v>8.3432028000000003</v>
      </c>
      <c r="R88" s="838">
        <f t="shared" si="11"/>
        <v>3.6125208</v>
      </c>
      <c r="S88" s="839" t="str">
        <f t="shared" si="12"/>
        <v>C</v>
      </c>
      <c r="T88" s="840">
        <f>VLOOKUP(L88,[3]C!A:D,4,FALSE)</f>
        <v>366</v>
      </c>
      <c r="U88" s="841"/>
      <c r="V88" s="847">
        <f>IF(V$12="Max",VLOOKUP(L88,[3]S!A:G,7,FALSE),VLOOKUP(L88,[3]S!A:G,6,FALSE))</f>
        <v>0.44601217805368054</v>
      </c>
      <c r="W88" s="855">
        <f t="shared" si="13"/>
        <v>6.7105819780536811</v>
      </c>
      <c r="X88" s="856">
        <f t="shared" si="14"/>
        <v>3.4851169780536804</v>
      </c>
      <c r="Y88" s="856">
        <f t="shared" si="15"/>
        <v>8.7892149780536801</v>
      </c>
      <c r="Z88" s="857">
        <f t="shared" si="16"/>
        <v>4.0585329780536803</v>
      </c>
      <c r="AA88" s="846"/>
      <c r="AB88" s="847">
        <f t="shared" si="33"/>
        <v>1.1040000000000001</v>
      </c>
      <c r="AC88" s="847">
        <f>IF(AB$12="Max",VLOOKUP(M88,[3]L!A:J,9,FALSE),VLOOKUP(M88,[3]L!A:J,6,FALSE))</f>
        <v>1.1040000000000001</v>
      </c>
      <c r="AD88" s="847">
        <f>IF(AB$12="Max",VLOOKUP(M88,[3]L!A:J,10,FALSE),VLOOKUP(M88,[3]L!A:J,7,FALSE))</f>
        <v>1.288</v>
      </c>
      <c r="AE88" s="847">
        <f>IF(AB$12="Max",VLOOKUP(M88,[3]L!A:K,11,FALSE),VLOOKUP(M88,[3]L!A:J,8,FALSE))</f>
        <v>1.6744000000000001</v>
      </c>
      <c r="AF88" s="853">
        <f t="shared" si="18"/>
        <v>7.3685698000000004</v>
      </c>
      <c r="AG88" s="854">
        <f t="shared" si="19"/>
        <v>4.1431047999999997</v>
      </c>
      <c r="AH88" s="854">
        <f t="shared" si="20"/>
        <v>9.4472027999999995</v>
      </c>
      <c r="AI88" s="854">
        <f t="shared" si="21"/>
        <v>4.7165207999999996</v>
      </c>
      <c r="AJ88" s="851"/>
      <c r="AK88" s="852"/>
      <c r="AL88" s="853"/>
      <c r="AM88" s="853"/>
      <c r="AN88" s="853"/>
      <c r="AO88" s="854"/>
      <c r="AP88" s="700"/>
      <c r="AQ88" s="700"/>
      <c r="AR88" s="700"/>
      <c r="AS88" s="700"/>
      <c r="AT88" s="700"/>
      <c r="AU88" s="700"/>
      <c r="AV88" s="700"/>
      <c r="AW88" s="700"/>
      <c r="AX88" s="700"/>
    </row>
    <row r="89" spans="1:50" ht="15" customHeight="1">
      <c r="A89" s="829">
        <v>25.4</v>
      </c>
      <c r="B89" s="830">
        <v>3</v>
      </c>
      <c r="C89" s="831">
        <f t="shared" si="0"/>
        <v>1.6826879999999997</v>
      </c>
      <c r="D89" s="832">
        <v>1.47</v>
      </c>
      <c r="E89" s="833">
        <v>0.25</v>
      </c>
      <c r="F89" s="833">
        <v>0.45</v>
      </c>
      <c r="G89" s="833">
        <f t="shared" si="22"/>
        <v>0.55000000000000004</v>
      </c>
      <c r="H89" s="834">
        <f t="shared" si="26"/>
        <v>2.4735513599999996</v>
      </c>
      <c r="I89" s="834">
        <f t="shared" si="27"/>
        <v>0.42067199999999993</v>
      </c>
      <c r="J89" s="834">
        <f t="shared" si="28"/>
        <v>0.75720959999999993</v>
      </c>
      <c r="K89" s="834">
        <f t="shared" si="5"/>
        <v>0.92547839999999992</v>
      </c>
      <c r="L89" s="835" t="str">
        <f t="shared" si="6"/>
        <v>25,4X3</v>
      </c>
      <c r="M89" s="835" t="str">
        <f t="shared" si="7"/>
        <v>25,4X3XC</v>
      </c>
      <c r="N89" s="836"/>
      <c r="O89" s="837">
        <f t="shared" si="8"/>
        <v>7.4374809599999985</v>
      </c>
      <c r="P89" s="838">
        <f t="shared" si="9"/>
        <v>3.6514329599999993</v>
      </c>
      <c r="Q89" s="838">
        <f t="shared" si="10"/>
        <v>9.7091097599999969</v>
      </c>
      <c r="R89" s="838">
        <f t="shared" si="11"/>
        <v>4.1562393599999989</v>
      </c>
      <c r="S89" s="839" t="str">
        <f t="shared" si="12"/>
        <v>C</v>
      </c>
      <c r="T89" s="840">
        <f>VLOOKUP(L89,[3]C!A:D,4,FALSE)</f>
        <v>366</v>
      </c>
      <c r="U89" s="841"/>
      <c r="V89" s="847">
        <f>IF(V$12="Max",VLOOKUP(L89,[3]S!A:G,7,FALSE),VLOOKUP(L89,[3]S!A:G,6,FALSE))</f>
        <v>0.49848419900117241</v>
      </c>
      <c r="W89" s="855">
        <f t="shared" si="13"/>
        <v>7.9359651590011708</v>
      </c>
      <c r="X89" s="856">
        <f t="shared" si="14"/>
        <v>4.1499171590011716</v>
      </c>
      <c r="Y89" s="856">
        <f t="shared" si="15"/>
        <v>10.207593959001169</v>
      </c>
      <c r="Z89" s="857">
        <f t="shared" si="16"/>
        <v>4.6547235590011713</v>
      </c>
      <c r="AA89" s="846"/>
      <c r="AB89" s="847">
        <f t="shared" si="33"/>
        <v>1.1040000000000001</v>
      </c>
      <c r="AC89" s="847">
        <f>IF(AB$12="Max",VLOOKUP(M89,[3]L!A:J,9,FALSE),VLOOKUP(M89,[3]L!A:J,6,FALSE))</f>
        <v>1.1040000000000001</v>
      </c>
      <c r="AD89" s="847">
        <f>IF(AB$12="Max",VLOOKUP(M89,[3]L!A:J,10,FALSE),VLOOKUP(M89,[3]L!A:J,7,FALSE))</f>
        <v>1.288</v>
      </c>
      <c r="AE89" s="847">
        <f>IF(AB$12="Max",VLOOKUP(M89,[3]L!A:K,11,FALSE),VLOOKUP(M89,[3]L!A:J,8,FALSE))</f>
        <v>1.6744000000000001</v>
      </c>
      <c r="AF89" s="853">
        <f t="shared" si="18"/>
        <v>8.5414809599999977</v>
      </c>
      <c r="AG89" s="854">
        <f t="shared" si="19"/>
        <v>4.7554329599999994</v>
      </c>
      <c r="AH89" s="854">
        <f t="shared" si="20"/>
        <v>10.813109759999996</v>
      </c>
      <c r="AI89" s="854">
        <f t="shared" si="21"/>
        <v>5.260239359999999</v>
      </c>
      <c r="AJ89" s="851"/>
      <c r="AK89" s="852"/>
      <c r="AL89" s="853"/>
      <c r="AM89" s="853"/>
      <c r="AN89" s="853"/>
      <c r="AO89" s="854"/>
      <c r="AP89" s="700"/>
      <c r="AQ89" s="700"/>
      <c r="AR89" s="700"/>
      <c r="AS89" s="700"/>
      <c r="AT89" s="700"/>
      <c r="AU89" s="700"/>
      <c r="AV89" s="700"/>
      <c r="AW89" s="700"/>
      <c r="AX89" s="700"/>
    </row>
    <row r="90" spans="1:50" ht="15" customHeight="1">
      <c r="A90" s="829">
        <v>26.9</v>
      </c>
      <c r="B90" s="830">
        <v>1.2</v>
      </c>
      <c r="C90" s="831">
        <f t="shared" si="0"/>
        <v>0.77223359999999985</v>
      </c>
      <c r="D90" s="832">
        <v>1.49</v>
      </c>
      <c r="E90" s="833">
        <v>0.25</v>
      </c>
      <c r="F90" s="833">
        <v>0.45</v>
      </c>
      <c r="G90" s="833">
        <f t="shared" si="22"/>
        <v>0.55000000000000004</v>
      </c>
      <c r="H90" s="834">
        <f t="shared" si="26"/>
        <v>1.1506280639999997</v>
      </c>
      <c r="I90" s="834">
        <f t="shared" si="27"/>
        <v>0.19305839999999996</v>
      </c>
      <c r="J90" s="834">
        <f t="shared" si="28"/>
        <v>0.34750511999999995</v>
      </c>
      <c r="K90" s="834">
        <f t="shared" si="5"/>
        <v>0.42472847999999996</v>
      </c>
      <c r="L90" s="835" t="str">
        <f t="shared" si="6"/>
        <v>26,9X1,2</v>
      </c>
      <c r="M90" s="835" t="str">
        <f t="shared" si="7"/>
        <v>26,9X1,2XF</v>
      </c>
      <c r="N90" s="836"/>
      <c r="O90" s="837">
        <f t="shared" si="8"/>
        <v>3.428717183999999</v>
      </c>
      <c r="P90" s="838">
        <f t="shared" si="9"/>
        <v>1.6911915839999996</v>
      </c>
      <c r="Q90" s="838">
        <f t="shared" si="10"/>
        <v>4.4712325439999994</v>
      </c>
      <c r="R90" s="838">
        <f t="shared" si="11"/>
        <v>1.9228616639999998</v>
      </c>
      <c r="S90" s="839" t="str">
        <f t="shared" si="12"/>
        <v>F</v>
      </c>
      <c r="T90" s="840">
        <f>VLOOKUP(L90,[3]C!A:D,4,FALSE)</f>
        <v>366</v>
      </c>
      <c r="U90" s="841"/>
      <c r="V90" s="847">
        <f>IF(V$12="Max",VLOOKUP(L90,[3]S!A:G,7,FALSE),VLOOKUP(L90,[3]S!A:G,6,FALSE))</f>
        <v>0.36151982936264054</v>
      </c>
      <c r="W90" s="855">
        <f t="shared" si="13"/>
        <v>3.7902370133626397</v>
      </c>
      <c r="X90" s="856">
        <f t="shared" si="14"/>
        <v>2.0527114133626401</v>
      </c>
      <c r="Y90" s="856">
        <f t="shared" si="15"/>
        <v>4.8327523733626396</v>
      </c>
      <c r="Z90" s="857">
        <f t="shared" si="16"/>
        <v>2.2843814933626403</v>
      </c>
      <c r="AA90" s="846"/>
      <c r="AB90" s="847">
        <f t="shared" si="33"/>
        <v>0.61959334183765691</v>
      </c>
      <c r="AC90" s="847">
        <f>IF(AB$12="Max",VLOOKUP(M90,[3]L!A:J,9,FALSE),VLOOKUP(M90,[3]L!A:J,6,FALSE))</f>
        <v>0.61959334183765691</v>
      </c>
      <c r="AD90" s="847">
        <f>IF(AB$12="Max",VLOOKUP(M90,[3]L!A:J,10,FALSE),VLOOKUP(M90,[3]L!A:J,7,FALSE))</f>
        <v>0.64400000000000002</v>
      </c>
      <c r="AE90" s="847">
        <f>IF(AB$12="Max",VLOOKUP(M90,[3]L!A:K,11,FALSE),VLOOKUP(M90,[3]L!A:J,8,FALSE))</f>
        <v>0.83720000000000006</v>
      </c>
      <c r="AF90" s="853">
        <f t="shared" si="18"/>
        <v>4.0483105258376559</v>
      </c>
      <c r="AG90" s="854">
        <f t="shared" si="19"/>
        <v>2.3107849258376563</v>
      </c>
      <c r="AH90" s="854">
        <f t="shared" si="20"/>
        <v>5.0908258858376563</v>
      </c>
      <c r="AI90" s="854">
        <f t="shared" si="21"/>
        <v>2.5424550058376569</v>
      </c>
      <c r="AJ90" s="851"/>
      <c r="AK90" s="852"/>
      <c r="AL90" s="853"/>
      <c r="AM90" s="853"/>
      <c r="AN90" s="853"/>
      <c r="AO90" s="854"/>
      <c r="AP90" s="700"/>
      <c r="AQ90" s="700"/>
      <c r="AR90" s="700"/>
      <c r="AS90" s="700"/>
      <c r="AT90" s="700"/>
      <c r="AU90" s="700"/>
      <c r="AV90" s="700"/>
      <c r="AW90" s="700"/>
      <c r="AX90" s="700"/>
    </row>
    <row r="91" spans="1:50" ht="15" customHeight="1">
      <c r="A91" s="829">
        <v>26.9</v>
      </c>
      <c r="B91" s="830">
        <v>1.5</v>
      </c>
      <c r="C91" s="831">
        <f t="shared" si="0"/>
        <v>0.95402399999999987</v>
      </c>
      <c r="D91" s="832">
        <v>1.44</v>
      </c>
      <c r="E91" s="833">
        <v>0.25</v>
      </c>
      <c r="F91" s="833">
        <v>0.45</v>
      </c>
      <c r="G91" s="833">
        <f t="shared" si="22"/>
        <v>0.55000000000000004</v>
      </c>
      <c r="H91" s="834">
        <f t="shared" si="26"/>
        <v>1.3737945599999997</v>
      </c>
      <c r="I91" s="834">
        <f t="shared" si="27"/>
        <v>0.23850599999999997</v>
      </c>
      <c r="J91" s="834">
        <f t="shared" si="28"/>
        <v>0.42931079999999994</v>
      </c>
      <c r="K91" s="834">
        <f t="shared" si="5"/>
        <v>0.52471319999999999</v>
      </c>
      <c r="L91" s="835" t="str">
        <f t="shared" si="6"/>
        <v>26,9X1,5</v>
      </c>
      <c r="M91" s="835" t="str">
        <f t="shared" si="7"/>
        <v>26,9X1,5XF</v>
      </c>
      <c r="N91" s="836"/>
      <c r="O91" s="837">
        <f t="shared" si="8"/>
        <v>4.1881653599999993</v>
      </c>
      <c r="P91" s="838">
        <f t="shared" si="9"/>
        <v>2.0416113599999992</v>
      </c>
      <c r="Q91" s="838">
        <f t="shared" si="10"/>
        <v>5.4760977599999991</v>
      </c>
      <c r="R91" s="838">
        <f t="shared" si="11"/>
        <v>2.3278185599999994</v>
      </c>
      <c r="S91" s="839" t="str">
        <f t="shared" si="12"/>
        <v>F</v>
      </c>
      <c r="T91" s="840">
        <f>VLOOKUP(L91,[3]C!A:D,4,FALSE)</f>
        <v>366</v>
      </c>
      <c r="U91" s="841"/>
      <c r="V91" s="847">
        <f>IF(V$12="Max",VLOOKUP(L91,[3]S!A:G,7,FALSE),VLOOKUP(L91,[3]S!A:G,6,FALSE))</f>
        <v>0.36151982936264054</v>
      </c>
      <c r="W91" s="855">
        <f t="shared" si="13"/>
        <v>4.5496851893626395</v>
      </c>
      <c r="X91" s="856">
        <f t="shared" si="14"/>
        <v>2.4031311893626399</v>
      </c>
      <c r="Y91" s="856">
        <f t="shared" si="15"/>
        <v>5.8376175893626394</v>
      </c>
      <c r="Z91" s="857">
        <f t="shared" si="16"/>
        <v>2.6893383893626401</v>
      </c>
      <c r="AA91" s="846"/>
      <c r="AB91" s="847">
        <f t="shared" si="33"/>
        <v>0.61959334183765691</v>
      </c>
      <c r="AC91" s="847">
        <f>IF(AB$12="Max",VLOOKUP(M91,[3]L!A:J,9,FALSE),VLOOKUP(M91,[3]L!A:J,6,FALSE))</f>
        <v>0.61959334183765691</v>
      </c>
      <c r="AD91" s="847">
        <f>IF(AB$12="Max",VLOOKUP(M91,[3]L!A:J,10,FALSE),VLOOKUP(M91,[3]L!A:J,7,FALSE))</f>
        <v>0.64400000000000002</v>
      </c>
      <c r="AE91" s="847">
        <f>IF(AB$12="Max",VLOOKUP(M91,[3]L!A:K,11,FALSE),VLOOKUP(M91,[3]L!A:J,8,FALSE))</f>
        <v>0.83720000000000006</v>
      </c>
      <c r="AF91" s="853">
        <f t="shared" si="18"/>
        <v>4.8077587018376562</v>
      </c>
      <c r="AG91" s="854">
        <f t="shared" si="19"/>
        <v>2.6612047018376561</v>
      </c>
      <c r="AH91" s="854">
        <f t="shared" si="20"/>
        <v>6.0956911018376561</v>
      </c>
      <c r="AI91" s="854">
        <f t="shared" si="21"/>
        <v>2.9474119018376563</v>
      </c>
      <c r="AJ91" s="851"/>
      <c r="AK91" s="852"/>
      <c r="AL91" s="853"/>
      <c r="AM91" s="853"/>
      <c r="AN91" s="853"/>
      <c r="AO91" s="854"/>
      <c r="AP91" s="700"/>
      <c r="AQ91" s="700"/>
      <c r="AR91" s="700"/>
      <c r="AS91" s="700"/>
      <c r="AT91" s="700"/>
      <c r="AU91" s="700"/>
      <c r="AV91" s="700"/>
      <c r="AW91" s="700"/>
      <c r="AX91" s="700"/>
    </row>
    <row r="92" spans="1:50" ht="15" customHeight="1">
      <c r="A92" s="829">
        <v>26.9</v>
      </c>
      <c r="B92" s="830">
        <v>1.6</v>
      </c>
      <c r="C92" s="831">
        <f t="shared" si="0"/>
        <v>1.0136191999999999</v>
      </c>
      <c r="D92" s="832">
        <v>1.44</v>
      </c>
      <c r="E92" s="833">
        <v>0.25</v>
      </c>
      <c r="F92" s="833">
        <v>0.45</v>
      </c>
      <c r="G92" s="833">
        <f t="shared" si="22"/>
        <v>0.55000000000000004</v>
      </c>
      <c r="H92" s="834">
        <f t="shared" si="26"/>
        <v>1.4596116479999999</v>
      </c>
      <c r="I92" s="834">
        <f t="shared" si="27"/>
        <v>0.25340479999999999</v>
      </c>
      <c r="J92" s="834">
        <f t="shared" si="28"/>
        <v>0.45612863999999997</v>
      </c>
      <c r="K92" s="834">
        <f t="shared" si="5"/>
        <v>0.55749055999999997</v>
      </c>
      <c r="L92" s="835" t="str">
        <f t="shared" si="6"/>
        <v>26,9X1,6</v>
      </c>
      <c r="M92" s="835" t="str">
        <f t="shared" si="7"/>
        <v>26,9X1,6XF</v>
      </c>
      <c r="N92" s="836"/>
      <c r="O92" s="837">
        <f t="shared" si="8"/>
        <v>4.4497882879999997</v>
      </c>
      <c r="P92" s="838">
        <f t="shared" si="9"/>
        <v>2.1691450879999996</v>
      </c>
      <c r="Q92" s="838">
        <f t="shared" si="10"/>
        <v>5.8181742080000003</v>
      </c>
      <c r="R92" s="838">
        <f t="shared" si="11"/>
        <v>2.4732308479999996</v>
      </c>
      <c r="S92" s="839" t="str">
        <f t="shared" si="12"/>
        <v>F</v>
      </c>
      <c r="T92" s="840">
        <f>VLOOKUP(L92,[3]C!A:D,4,FALSE)</f>
        <v>366</v>
      </c>
      <c r="U92" s="841"/>
      <c r="V92" s="847">
        <f>IF(V$12="Max",VLOOKUP(L92,[3]S!A:G,7,FALSE),VLOOKUP(L92,[3]S!A:G,6,FALSE))</f>
        <v>0.36151982936264054</v>
      </c>
      <c r="W92" s="855">
        <f t="shared" si="13"/>
        <v>4.81130811736264</v>
      </c>
      <c r="X92" s="856">
        <f t="shared" si="14"/>
        <v>2.5306649173626403</v>
      </c>
      <c r="Y92" s="856">
        <f t="shared" si="15"/>
        <v>6.1796940373626406</v>
      </c>
      <c r="Z92" s="857">
        <f t="shared" si="16"/>
        <v>2.8347506773626403</v>
      </c>
      <c r="AA92" s="846"/>
      <c r="AB92" s="847">
        <f t="shared" si="33"/>
        <v>0.61959334183765691</v>
      </c>
      <c r="AC92" s="847">
        <f>IF(AB$12="Max",VLOOKUP(M92,[3]L!A:J,9,FALSE),VLOOKUP(M92,[3]L!A:J,6,FALSE))</f>
        <v>0.61959334183765691</v>
      </c>
      <c r="AD92" s="847">
        <f>IF(AB$12="Max",VLOOKUP(M92,[3]L!A:J,10,FALSE),VLOOKUP(M92,[3]L!A:J,7,FALSE))</f>
        <v>0.64400000000000002</v>
      </c>
      <c r="AE92" s="847">
        <f>IF(AB$12="Max",VLOOKUP(M92,[3]L!A:K,11,FALSE),VLOOKUP(M92,[3]L!A:J,8,FALSE))</f>
        <v>0.83720000000000006</v>
      </c>
      <c r="AF92" s="853">
        <f t="shared" si="18"/>
        <v>5.0693816298376566</v>
      </c>
      <c r="AG92" s="854">
        <f t="shared" si="19"/>
        <v>2.7887384298376565</v>
      </c>
      <c r="AH92" s="854">
        <f t="shared" si="20"/>
        <v>6.4377675498376572</v>
      </c>
      <c r="AI92" s="854">
        <f t="shared" si="21"/>
        <v>3.0928241898376565</v>
      </c>
      <c r="AJ92" s="851"/>
      <c r="AK92" s="852"/>
      <c r="AL92" s="853"/>
      <c r="AM92" s="853"/>
      <c r="AN92" s="853"/>
      <c r="AO92" s="854"/>
      <c r="AP92" s="700"/>
      <c r="AQ92" s="700"/>
      <c r="AR92" s="700"/>
      <c r="AS92" s="700"/>
      <c r="AT92" s="700"/>
      <c r="AU92" s="700"/>
      <c r="AV92" s="700"/>
      <c r="AW92" s="700"/>
      <c r="AX92" s="700"/>
    </row>
    <row r="93" spans="1:50" ht="15" customHeight="1">
      <c r="A93" s="829">
        <v>26.9</v>
      </c>
      <c r="B93" s="830">
        <v>2</v>
      </c>
      <c r="C93" s="831">
        <f t="shared" si="0"/>
        <v>1.2469919999999999</v>
      </c>
      <c r="D93" s="832">
        <v>1.1599999999999999</v>
      </c>
      <c r="E93" s="833">
        <v>0.25</v>
      </c>
      <c r="F93" s="833">
        <v>0.55000000000000004</v>
      </c>
      <c r="G93" s="833">
        <f t="shared" si="22"/>
        <v>0.65</v>
      </c>
      <c r="H93" s="834">
        <f t="shared" si="26"/>
        <v>1.4465107199999998</v>
      </c>
      <c r="I93" s="834">
        <f t="shared" si="27"/>
        <v>0.31174799999999997</v>
      </c>
      <c r="J93" s="834">
        <f t="shared" si="28"/>
        <v>0.68584559999999994</v>
      </c>
      <c r="K93" s="834">
        <f t="shared" si="5"/>
        <v>0.81054479999999995</v>
      </c>
      <c r="L93" s="835" t="str">
        <f t="shared" si="6"/>
        <v>26,9X2</v>
      </c>
      <c r="M93" s="835" t="str">
        <f t="shared" si="7"/>
        <v>26,9X2XC</v>
      </c>
      <c r="N93" s="836"/>
      <c r="O93" s="837">
        <f t="shared" si="8"/>
        <v>5.1251371199999989</v>
      </c>
      <c r="P93" s="838">
        <f t="shared" si="9"/>
        <v>2.3194051199999994</v>
      </c>
      <c r="Q93" s="838">
        <f t="shared" si="10"/>
        <v>6.9332755199999996</v>
      </c>
      <c r="R93" s="838">
        <f t="shared" si="11"/>
        <v>2.8182019199999995</v>
      </c>
      <c r="S93" s="839" t="str">
        <f t="shared" si="12"/>
        <v>C</v>
      </c>
      <c r="T93" s="840">
        <f>VLOOKUP(L93,[3]C!A:D,4,FALSE)</f>
        <v>366</v>
      </c>
      <c r="U93" s="841"/>
      <c r="V93" s="847">
        <f>IF(V$12="Max",VLOOKUP(L93,[3]S!A:G,7,FALSE),VLOOKUP(L93,[3]S!A:G,6,FALSE))</f>
        <v>0.40288802697970844</v>
      </c>
      <c r="W93" s="855">
        <f t="shared" si="13"/>
        <v>5.528025146979707</v>
      </c>
      <c r="X93" s="856">
        <f t="shared" si="14"/>
        <v>2.722293146979708</v>
      </c>
      <c r="Y93" s="856">
        <f t="shared" si="15"/>
        <v>7.3361635469797077</v>
      </c>
      <c r="Z93" s="857">
        <f t="shared" si="16"/>
        <v>3.2210899469797081</v>
      </c>
      <c r="AA93" s="846"/>
      <c r="AB93" s="847">
        <f t="shared" si="33"/>
        <v>1.1040000000000001</v>
      </c>
      <c r="AC93" s="847">
        <f>IF(AB$12="Max",VLOOKUP(M93,[3]L!A:J,9,FALSE),VLOOKUP(M93,[3]L!A:J,6,FALSE))</f>
        <v>1.1040000000000001</v>
      </c>
      <c r="AD93" s="847">
        <f>IF(AB$12="Max",VLOOKUP(M93,[3]L!A:J,10,FALSE),VLOOKUP(M93,[3]L!A:J,7,FALSE))</f>
        <v>1.288</v>
      </c>
      <c r="AE93" s="847">
        <f>IF(AB$12="Max",VLOOKUP(M93,[3]L!A:K,11,FALSE),VLOOKUP(M93,[3]L!A:J,8,FALSE))</f>
        <v>1.6744000000000001</v>
      </c>
      <c r="AF93" s="853">
        <f t="shared" si="18"/>
        <v>6.229137119999999</v>
      </c>
      <c r="AG93" s="854">
        <f t="shared" si="19"/>
        <v>3.4234051199999995</v>
      </c>
      <c r="AH93" s="854">
        <f t="shared" si="20"/>
        <v>8.0372755199999997</v>
      </c>
      <c r="AI93" s="854">
        <f t="shared" si="21"/>
        <v>3.9222019199999996</v>
      </c>
      <c r="AJ93" s="851"/>
      <c r="AK93" s="852"/>
      <c r="AL93" s="853"/>
      <c r="AM93" s="853"/>
      <c r="AN93" s="853"/>
      <c r="AO93" s="854"/>
      <c r="AP93" s="700"/>
      <c r="AQ93" s="700"/>
      <c r="AR93" s="700"/>
      <c r="AS93" s="700"/>
      <c r="AT93" s="700"/>
      <c r="AU93" s="700"/>
      <c r="AV93" s="700"/>
      <c r="AW93" s="700"/>
      <c r="AX93" s="700"/>
    </row>
    <row r="94" spans="1:50" ht="15" customHeight="1">
      <c r="A94" s="829">
        <v>26.9</v>
      </c>
      <c r="B94" s="830">
        <v>2.5</v>
      </c>
      <c r="C94" s="831">
        <f t="shared" si="0"/>
        <v>1.5274399999999999</v>
      </c>
      <c r="D94" s="832">
        <v>1.25</v>
      </c>
      <c r="E94" s="833">
        <v>0.25</v>
      </c>
      <c r="F94" s="833">
        <v>0.55000000000000004</v>
      </c>
      <c r="G94" s="833">
        <f t="shared" si="22"/>
        <v>0.65</v>
      </c>
      <c r="H94" s="834">
        <f t="shared" ref="H94:J94" si="34">+H95</f>
        <v>1.8984326399999996</v>
      </c>
      <c r="I94" s="834">
        <f t="shared" si="34"/>
        <v>0.39550679999999994</v>
      </c>
      <c r="J94" s="834">
        <f t="shared" si="34"/>
        <v>0.87011495999999988</v>
      </c>
      <c r="K94" s="834">
        <f t="shared" si="5"/>
        <v>0.99283599999999994</v>
      </c>
      <c r="L94" s="835" t="str">
        <f t="shared" si="6"/>
        <v>26,9X2,5</v>
      </c>
      <c r="M94" s="835" t="str">
        <f t="shared" si="7"/>
        <v>26,9X2,5XC</v>
      </c>
      <c r="N94" s="836"/>
      <c r="O94" s="837">
        <f t="shared" si="8"/>
        <v>6.4152480000000001</v>
      </c>
      <c r="P94" s="838">
        <f t="shared" si="9"/>
        <v>2.9785079999999997</v>
      </c>
      <c r="Q94" s="838">
        <f t="shared" si="10"/>
        <v>8.6300360000000005</v>
      </c>
      <c r="R94" s="838">
        <f t="shared" si="11"/>
        <v>3.5894840000000001</v>
      </c>
      <c r="S94" s="839" t="str">
        <f t="shared" si="12"/>
        <v>C</v>
      </c>
      <c r="T94" s="840">
        <f>VLOOKUP(L94,[3]C!A:D,4,FALSE)</f>
        <v>366</v>
      </c>
      <c r="U94" s="841"/>
      <c r="V94" s="847">
        <f>IF(V$12="Max",VLOOKUP(L94,[3]S!A:G,7,FALSE),VLOOKUP(L94,[3]S!A:G,6,FALSE))</f>
        <v>0.43067340815072275</v>
      </c>
      <c r="W94" s="855">
        <f t="shared" si="13"/>
        <v>6.8459214081507227</v>
      </c>
      <c r="X94" s="856">
        <f t="shared" si="14"/>
        <v>3.4091814081507223</v>
      </c>
      <c r="Y94" s="856">
        <f t="shared" si="15"/>
        <v>9.0607094081507231</v>
      </c>
      <c r="Z94" s="857">
        <f t="shared" si="16"/>
        <v>4.0201574081507232</v>
      </c>
      <c r="AA94" s="846"/>
      <c r="AB94" s="847">
        <f t="shared" si="33"/>
        <v>1.1040000000000001</v>
      </c>
      <c r="AC94" s="847">
        <f>IF(AB$12="Max",VLOOKUP(M94,[3]L!A:J,9,FALSE),VLOOKUP(M94,[3]L!A:J,6,FALSE))</f>
        <v>1.1040000000000001</v>
      </c>
      <c r="AD94" s="847">
        <f>IF(AB$12="Max",VLOOKUP(M94,[3]L!A:J,10,FALSE),VLOOKUP(M94,[3]L!A:J,7,FALSE))</f>
        <v>1.288</v>
      </c>
      <c r="AE94" s="847">
        <f>IF(AB$12="Max",VLOOKUP(M94,[3]L!A:K,11,FALSE),VLOOKUP(M94,[3]L!A:J,8,FALSE))</f>
        <v>1.6744000000000001</v>
      </c>
      <c r="AF94" s="853">
        <f t="shared" si="18"/>
        <v>7.5192480000000002</v>
      </c>
      <c r="AG94" s="854">
        <f t="shared" si="19"/>
        <v>4.0825079999999998</v>
      </c>
      <c r="AH94" s="854">
        <f t="shared" si="20"/>
        <v>9.7340359999999997</v>
      </c>
      <c r="AI94" s="854">
        <f t="shared" si="21"/>
        <v>4.6934839999999998</v>
      </c>
      <c r="AJ94" s="851"/>
      <c r="AK94" s="852"/>
      <c r="AL94" s="853"/>
      <c r="AM94" s="853"/>
      <c r="AN94" s="853"/>
      <c r="AO94" s="854"/>
      <c r="AP94" s="700"/>
      <c r="AQ94" s="700"/>
      <c r="AR94" s="700"/>
      <c r="AS94" s="700"/>
      <c r="AT94" s="700"/>
      <c r="AU94" s="700"/>
      <c r="AV94" s="700"/>
      <c r="AW94" s="700"/>
      <c r="AX94" s="700"/>
    </row>
    <row r="95" spans="1:50" ht="15" customHeight="1">
      <c r="A95" s="829">
        <v>26.9</v>
      </c>
      <c r="B95" s="830">
        <v>2.6</v>
      </c>
      <c r="C95" s="831">
        <f t="shared" si="0"/>
        <v>1.5820271999999997</v>
      </c>
      <c r="D95" s="832">
        <v>1.2</v>
      </c>
      <c r="E95" s="833">
        <v>0.25</v>
      </c>
      <c r="F95" s="833">
        <v>0.55000000000000004</v>
      </c>
      <c r="G95" s="833">
        <f t="shared" si="22"/>
        <v>0.65</v>
      </c>
      <c r="H95" s="834">
        <f t="shared" ref="H95:H120" si="35">D95*C95</f>
        <v>1.8984326399999996</v>
      </c>
      <c r="I95" s="834">
        <f t="shared" ref="I95:I120" si="36">+E95*C95</f>
        <v>0.39550679999999994</v>
      </c>
      <c r="J95" s="834">
        <f t="shared" ref="J95:J120" si="37">+F95*C95</f>
        <v>0.87011495999999988</v>
      </c>
      <c r="K95" s="834">
        <f t="shared" si="5"/>
        <v>1.0283176799999998</v>
      </c>
      <c r="L95" s="835" t="str">
        <f t="shared" si="6"/>
        <v>26,9X2,6</v>
      </c>
      <c r="M95" s="835" t="str">
        <f t="shared" si="7"/>
        <v>26,9X2,6XC</v>
      </c>
      <c r="N95" s="836"/>
      <c r="O95" s="837">
        <f t="shared" si="8"/>
        <v>6.5654128799999993</v>
      </c>
      <c r="P95" s="838">
        <f t="shared" si="9"/>
        <v>3.0058516799999992</v>
      </c>
      <c r="Q95" s="838">
        <f t="shared" si="10"/>
        <v>8.8593523199999975</v>
      </c>
      <c r="R95" s="838">
        <f t="shared" si="11"/>
        <v>3.6386625599999993</v>
      </c>
      <c r="S95" s="839" t="str">
        <f t="shared" si="12"/>
        <v>C</v>
      </c>
      <c r="T95" s="840">
        <f>VLOOKUP(L95,[3]C!A:D,4,FALSE)</f>
        <v>366</v>
      </c>
      <c r="U95" s="841"/>
      <c r="V95" s="847">
        <f>IF(V$12="Max",VLOOKUP(L95,[3]S!A:G,7,FALSE),VLOOKUP(L95,[3]S!A:G,6,FALSE))</f>
        <v>0.43067340815072275</v>
      </c>
      <c r="W95" s="855">
        <f t="shared" si="13"/>
        <v>6.996086288150722</v>
      </c>
      <c r="X95" s="856">
        <f t="shared" si="14"/>
        <v>3.4365250881507219</v>
      </c>
      <c r="Y95" s="856">
        <f t="shared" si="15"/>
        <v>9.2900257281507201</v>
      </c>
      <c r="Z95" s="857">
        <f t="shared" si="16"/>
        <v>4.069335968150722</v>
      </c>
      <c r="AA95" s="846"/>
      <c r="AB95" s="847">
        <f t="shared" si="33"/>
        <v>1.1040000000000001</v>
      </c>
      <c r="AC95" s="847">
        <f>IF(AB$12="Max",VLOOKUP(M95,[3]L!A:J,9,FALSE),VLOOKUP(M95,[3]L!A:J,6,FALSE))</f>
        <v>1.1040000000000001</v>
      </c>
      <c r="AD95" s="847">
        <f>IF(AB$12="Max",VLOOKUP(M95,[3]L!A:J,10,FALSE),VLOOKUP(M95,[3]L!A:J,7,FALSE))</f>
        <v>1.288</v>
      </c>
      <c r="AE95" s="847">
        <f>IF(AB$12="Max",VLOOKUP(M95,[3]L!A:K,11,FALSE),VLOOKUP(M95,[3]L!A:J,8,FALSE))</f>
        <v>1.6744000000000001</v>
      </c>
      <c r="AF95" s="853">
        <f t="shared" si="18"/>
        <v>7.6694128799999994</v>
      </c>
      <c r="AG95" s="854">
        <f t="shared" si="19"/>
        <v>4.1098516799999993</v>
      </c>
      <c r="AH95" s="854">
        <f t="shared" si="20"/>
        <v>9.9633523199999985</v>
      </c>
      <c r="AI95" s="854">
        <f t="shared" si="21"/>
        <v>4.7426625599999994</v>
      </c>
      <c r="AJ95" s="851"/>
      <c r="AK95" s="852"/>
      <c r="AL95" s="853"/>
      <c r="AM95" s="853"/>
      <c r="AN95" s="853"/>
      <c r="AO95" s="854"/>
      <c r="AP95" s="700"/>
      <c r="AQ95" s="700"/>
      <c r="AR95" s="700"/>
      <c r="AS95" s="700"/>
      <c r="AT95" s="700"/>
      <c r="AU95" s="700"/>
      <c r="AV95" s="700"/>
      <c r="AW95" s="700"/>
      <c r="AX95" s="700"/>
    </row>
    <row r="96" spans="1:50" ht="15" customHeight="1">
      <c r="A96" s="829">
        <v>26.9</v>
      </c>
      <c r="B96" s="830">
        <v>3</v>
      </c>
      <c r="C96" s="831">
        <f t="shared" si="0"/>
        <v>1.7953679999999996</v>
      </c>
      <c r="D96" s="832">
        <v>1.35</v>
      </c>
      <c r="E96" s="833">
        <v>0.25</v>
      </c>
      <c r="F96" s="833">
        <v>0.45</v>
      </c>
      <c r="G96" s="833">
        <f t="shared" si="22"/>
        <v>0.55000000000000004</v>
      </c>
      <c r="H96" s="834">
        <f t="shared" si="35"/>
        <v>2.4237467999999995</v>
      </c>
      <c r="I96" s="834">
        <f t="shared" si="36"/>
        <v>0.44884199999999991</v>
      </c>
      <c r="J96" s="834">
        <f t="shared" si="37"/>
        <v>0.80791559999999984</v>
      </c>
      <c r="K96" s="834">
        <f t="shared" si="5"/>
        <v>0.9874523999999999</v>
      </c>
      <c r="L96" s="835" t="str">
        <f t="shared" si="6"/>
        <v>26,9X3</v>
      </c>
      <c r="M96" s="835" t="str">
        <f t="shared" si="7"/>
        <v>26,9X3XC</v>
      </c>
      <c r="N96" s="836"/>
      <c r="O96" s="837">
        <f t="shared" si="8"/>
        <v>7.7200823999999981</v>
      </c>
      <c r="P96" s="838">
        <f t="shared" si="9"/>
        <v>3.6805043999999989</v>
      </c>
      <c r="Q96" s="838">
        <f t="shared" si="10"/>
        <v>10.143829199999999</v>
      </c>
      <c r="R96" s="838">
        <f t="shared" si="11"/>
        <v>4.2191147999999989</v>
      </c>
      <c r="S96" s="839" t="str">
        <f t="shared" si="12"/>
        <v>C</v>
      </c>
      <c r="T96" s="840">
        <f>VLOOKUP(L96,[3]C!A:D,4,FALSE)</f>
        <v>366</v>
      </c>
      <c r="U96" s="841"/>
      <c r="V96" s="847">
        <f>IF(V$12="Max",VLOOKUP(L96,[3]S!A:G,7,FALSE),VLOOKUP(L96,[3]S!A:G,6,FALSE))</f>
        <v>0.50013686107825872</v>
      </c>
      <c r="W96" s="855">
        <f t="shared" si="13"/>
        <v>8.2202192610782561</v>
      </c>
      <c r="X96" s="856">
        <f t="shared" si="14"/>
        <v>4.1806412610782573</v>
      </c>
      <c r="Y96" s="856">
        <f t="shared" si="15"/>
        <v>10.643966061078258</v>
      </c>
      <c r="Z96" s="857">
        <f t="shared" si="16"/>
        <v>4.7192516610782578</v>
      </c>
      <c r="AA96" s="846"/>
      <c r="AB96" s="847">
        <f t="shared" si="33"/>
        <v>1.1040000000000001</v>
      </c>
      <c r="AC96" s="847">
        <f>IF(AB$12="Max",VLOOKUP(M96,[3]L!A:J,9,FALSE),VLOOKUP(M96,[3]L!A:J,6,FALSE))</f>
        <v>1.1040000000000001</v>
      </c>
      <c r="AD96" s="847">
        <f>IF(AB$12="Max",VLOOKUP(M96,[3]L!A:J,10,FALSE),VLOOKUP(M96,[3]L!A:J,7,FALSE))</f>
        <v>1.288</v>
      </c>
      <c r="AE96" s="847">
        <f>IF(AB$12="Max",VLOOKUP(M96,[3]L!A:K,11,FALSE),VLOOKUP(M96,[3]L!A:J,8,FALSE))</f>
        <v>1.6744000000000001</v>
      </c>
      <c r="AF96" s="853">
        <f t="shared" si="18"/>
        <v>8.8240823999999982</v>
      </c>
      <c r="AG96" s="854">
        <f t="shared" si="19"/>
        <v>4.7845043999999994</v>
      </c>
      <c r="AH96" s="854">
        <f t="shared" si="20"/>
        <v>11.247829199999998</v>
      </c>
      <c r="AI96" s="854">
        <f t="shared" si="21"/>
        <v>5.323114799999999</v>
      </c>
      <c r="AJ96" s="851"/>
      <c r="AK96" s="852"/>
      <c r="AL96" s="853"/>
      <c r="AM96" s="853"/>
      <c r="AN96" s="853"/>
      <c r="AO96" s="854"/>
      <c r="AP96" s="700"/>
      <c r="AQ96" s="700"/>
      <c r="AR96" s="700"/>
      <c r="AS96" s="700"/>
      <c r="AT96" s="700"/>
      <c r="AU96" s="700"/>
      <c r="AV96" s="700"/>
      <c r="AW96" s="700"/>
      <c r="AX96" s="700"/>
    </row>
    <row r="97" spans="1:50" ht="15" customHeight="1">
      <c r="A97" s="829">
        <v>28</v>
      </c>
      <c r="B97" s="830">
        <v>1</v>
      </c>
      <c r="C97" s="831">
        <f t="shared" si="0"/>
        <v>0.67608000000000001</v>
      </c>
      <c r="D97" s="832">
        <v>1.73</v>
      </c>
      <c r="E97" s="833">
        <v>0.25</v>
      </c>
      <c r="F97" s="833">
        <v>0.45</v>
      </c>
      <c r="G97" s="833">
        <f t="shared" si="22"/>
        <v>0.55000000000000004</v>
      </c>
      <c r="H97" s="834">
        <f t="shared" si="35"/>
        <v>1.1696184000000001</v>
      </c>
      <c r="I97" s="834">
        <f t="shared" si="36"/>
        <v>0.16902</v>
      </c>
      <c r="J97" s="834">
        <f t="shared" si="37"/>
        <v>0.30423600000000001</v>
      </c>
      <c r="K97" s="834">
        <f t="shared" si="5"/>
        <v>0.37184400000000006</v>
      </c>
      <c r="L97" s="835" t="str">
        <f t="shared" si="6"/>
        <v>28X1</v>
      </c>
      <c r="M97" s="835" t="str">
        <f t="shared" si="7"/>
        <v>28X1XF</v>
      </c>
      <c r="N97" s="836"/>
      <c r="O97" s="837">
        <f t="shared" si="8"/>
        <v>3.1640543999999999</v>
      </c>
      <c r="P97" s="838">
        <f t="shared" si="9"/>
        <v>1.6428744000000002</v>
      </c>
      <c r="Q97" s="838">
        <f t="shared" si="10"/>
        <v>4.0767624000000007</v>
      </c>
      <c r="R97" s="838">
        <f t="shared" si="11"/>
        <v>1.8456984000000003</v>
      </c>
      <c r="S97" s="839" t="str">
        <f t="shared" si="12"/>
        <v>F</v>
      </c>
      <c r="T97" s="840">
        <f>VLOOKUP(L97,[3]C!A:D,4,FALSE)</f>
        <v>546</v>
      </c>
      <c r="U97" s="841"/>
      <c r="V97" s="847">
        <f>IF(V$12="Max",VLOOKUP(L97,[3]S!A:G,7,FALSE),VLOOKUP(L97,[3]S!A:G,6,FALSE))</f>
        <v>0.37598062253714615</v>
      </c>
      <c r="W97" s="855">
        <f t="shared" si="13"/>
        <v>3.540035022537146</v>
      </c>
      <c r="X97" s="856">
        <f t="shared" si="14"/>
        <v>2.0188550225371462</v>
      </c>
      <c r="Y97" s="856">
        <f t="shared" si="15"/>
        <v>4.4527430225371472</v>
      </c>
      <c r="Z97" s="857">
        <f t="shared" si="16"/>
        <v>2.2216790225371463</v>
      </c>
      <c r="AA97" s="846"/>
      <c r="AB97" s="847">
        <f t="shared" si="33"/>
        <v>0.61959334183765691</v>
      </c>
      <c r="AC97" s="847">
        <f>IF(AB$12="Max",VLOOKUP(M97,[3]L!A:J,9,FALSE),VLOOKUP(M97,[3]L!A:J,6,FALSE))</f>
        <v>0.61959334183765691</v>
      </c>
      <c r="AD97" s="847">
        <f>IF(AB$12="Max",VLOOKUP(M97,[3]L!A:J,10,FALSE),VLOOKUP(M97,[3]L!A:J,7,FALSE))</f>
        <v>0.64400000000000002</v>
      </c>
      <c r="AE97" s="847">
        <f>IF(AB$12="Max",VLOOKUP(M97,[3]L!A:K,11,FALSE),VLOOKUP(M97,[3]L!A:J,8,FALSE))</f>
        <v>0.83720000000000006</v>
      </c>
      <c r="AF97" s="853">
        <f t="shared" si="18"/>
        <v>3.7836477418376568</v>
      </c>
      <c r="AG97" s="854">
        <f t="shared" si="19"/>
        <v>2.2624677418376571</v>
      </c>
      <c r="AH97" s="854">
        <f t="shared" si="20"/>
        <v>4.6963557418376576</v>
      </c>
      <c r="AI97" s="854">
        <f t="shared" si="21"/>
        <v>2.4652917418376572</v>
      </c>
      <c r="AJ97" s="851"/>
      <c r="AK97" s="852">
        <f>VLOOKUP(L97,[3]E!A:G,7,FALSE)</f>
        <v>0.93</v>
      </c>
      <c r="AL97" s="853">
        <f t="shared" ref="AL97:AL99" si="38">O97+AK97*$Q$8</f>
        <v>4.0940544000000001</v>
      </c>
      <c r="AM97" s="853">
        <f t="shared" ref="AM97:AM99" si="39">P97+AK97*$Q$8</f>
        <v>2.5728744000000003</v>
      </c>
      <c r="AN97" s="853">
        <f t="shared" ref="AN97:AN99" si="40">Q97+AK97*$Q$8</f>
        <v>5.0067624000000004</v>
      </c>
      <c r="AO97" s="854">
        <f t="shared" ref="AO97:AO99" si="41">R97+AK97*$Q$8</f>
        <v>2.7756984000000005</v>
      </c>
      <c r="AP97" s="700"/>
      <c r="AQ97" s="700"/>
      <c r="AR97" s="700"/>
      <c r="AS97" s="700"/>
      <c r="AT97" s="700"/>
      <c r="AU97" s="700"/>
      <c r="AV97" s="700"/>
      <c r="AW97" s="700"/>
      <c r="AX97" s="700"/>
    </row>
    <row r="98" spans="1:50" ht="15" customHeight="1">
      <c r="A98" s="829">
        <v>28</v>
      </c>
      <c r="B98" s="830">
        <v>1.2</v>
      </c>
      <c r="C98" s="831">
        <f t="shared" si="0"/>
        <v>0.80528639999999996</v>
      </c>
      <c r="D98" s="832">
        <v>1.49</v>
      </c>
      <c r="E98" s="833">
        <v>0.25</v>
      </c>
      <c r="F98" s="833">
        <v>0.45</v>
      </c>
      <c r="G98" s="833">
        <f t="shared" si="22"/>
        <v>0.55000000000000004</v>
      </c>
      <c r="H98" s="834">
        <f t="shared" si="35"/>
        <v>1.199876736</v>
      </c>
      <c r="I98" s="834">
        <f t="shared" si="36"/>
        <v>0.20132159999999999</v>
      </c>
      <c r="J98" s="834">
        <f t="shared" si="37"/>
        <v>0.36237888000000001</v>
      </c>
      <c r="K98" s="834">
        <f t="shared" si="5"/>
        <v>0.44290752</v>
      </c>
      <c r="L98" s="835" t="str">
        <f t="shared" si="6"/>
        <v>28X1,2</v>
      </c>
      <c r="M98" s="835" t="str">
        <f t="shared" si="7"/>
        <v>28X1,2XF</v>
      </c>
      <c r="N98" s="836"/>
      <c r="O98" s="837">
        <f t="shared" si="8"/>
        <v>3.5754716159999993</v>
      </c>
      <c r="P98" s="838">
        <f t="shared" si="9"/>
        <v>1.7635772159999998</v>
      </c>
      <c r="Q98" s="838">
        <f t="shared" si="10"/>
        <v>4.6626082559999995</v>
      </c>
      <c r="R98" s="838">
        <f t="shared" si="11"/>
        <v>2.0051631360000002</v>
      </c>
      <c r="S98" s="839" t="str">
        <f t="shared" si="12"/>
        <v>F</v>
      </c>
      <c r="T98" s="840">
        <f>VLOOKUP(L98,[3]C!A:D,4,FALSE)</f>
        <v>546</v>
      </c>
      <c r="U98" s="841"/>
      <c r="V98" s="847">
        <f>IF(V$12="Max",VLOOKUP(L98,[3]S!A:G,7,FALSE),VLOOKUP(L98,[3]S!A:G,6,FALSE))</f>
        <v>0.37598062253714615</v>
      </c>
      <c r="W98" s="855">
        <f t="shared" si="13"/>
        <v>3.9514522385371453</v>
      </c>
      <c r="X98" s="856">
        <f t="shared" si="14"/>
        <v>2.1395578385371459</v>
      </c>
      <c r="Y98" s="856">
        <f t="shared" si="15"/>
        <v>5.038588878537146</v>
      </c>
      <c r="Z98" s="857">
        <f t="shared" si="16"/>
        <v>2.3811437585371462</v>
      </c>
      <c r="AA98" s="846"/>
      <c r="AB98" s="847">
        <f t="shared" si="33"/>
        <v>0.61959334183765691</v>
      </c>
      <c r="AC98" s="847">
        <f>IF(AB$12="Max",VLOOKUP(M98,[3]L!A:J,9,FALSE),VLOOKUP(M98,[3]L!A:J,6,FALSE))</f>
        <v>0.61959334183765691</v>
      </c>
      <c r="AD98" s="847">
        <f>IF(AB$12="Max",VLOOKUP(M98,[3]L!A:J,10,FALSE),VLOOKUP(M98,[3]L!A:J,7,FALSE))</f>
        <v>0.64400000000000002</v>
      </c>
      <c r="AE98" s="847">
        <f>IF(AB$12="Max",VLOOKUP(M98,[3]L!A:K,11,FALSE),VLOOKUP(M98,[3]L!A:J,8,FALSE))</f>
        <v>0.83720000000000006</v>
      </c>
      <c r="AF98" s="853">
        <f t="shared" si="18"/>
        <v>4.1950649578376566</v>
      </c>
      <c r="AG98" s="854">
        <f t="shared" si="19"/>
        <v>2.3831705578376567</v>
      </c>
      <c r="AH98" s="854">
        <f t="shared" si="20"/>
        <v>5.2822015978376564</v>
      </c>
      <c r="AI98" s="854">
        <f t="shared" si="21"/>
        <v>2.6247564778376571</v>
      </c>
      <c r="AJ98" s="851"/>
      <c r="AK98" s="852">
        <f>VLOOKUP(L98,[3]E!A:G,7,FALSE)</f>
        <v>0.93</v>
      </c>
      <c r="AL98" s="853">
        <f t="shared" si="38"/>
        <v>4.5054716159999995</v>
      </c>
      <c r="AM98" s="853">
        <f t="shared" si="39"/>
        <v>2.693577216</v>
      </c>
      <c r="AN98" s="853">
        <f t="shared" si="40"/>
        <v>5.5926082559999992</v>
      </c>
      <c r="AO98" s="854">
        <f t="shared" si="41"/>
        <v>2.9351631360000003</v>
      </c>
      <c r="AP98" s="700"/>
      <c r="AQ98" s="700"/>
      <c r="AR98" s="700"/>
      <c r="AS98" s="700"/>
      <c r="AT98" s="700"/>
      <c r="AU98" s="700"/>
      <c r="AV98" s="700"/>
      <c r="AW98" s="700"/>
      <c r="AX98" s="700"/>
    </row>
    <row r="99" spans="1:50" ht="15" customHeight="1">
      <c r="A99" s="829">
        <v>28</v>
      </c>
      <c r="B99" s="830">
        <v>1.5</v>
      </c>
      <c r="C99" s="831">
        <f t="shared" si="0"/>
        <v>0.99534</v>
      </c>
      <c r="D99" s="832">
        <v>1.65</v>
      </c>
      <c r="E99" s="833">
        <v>0.25</v>
      </c>
      <c r="F99" s="833">
        <v>0.45</v>
      </c>
      <c r="G99" s="833">
        <f t="shared" si="22"/>
        <v>0.55000000000000004</v>
      </c>
      <c r="H99" s="834">
        <f t="shared" si="35"/>
        <v>1.6423109999999999</v>
      </c>
      <c r="I99" s="834">
        <f t="shared" si="36"/>
        <v>0.248835</v>
      </c>
      <c r="J99" s="834">
        <f t="shared" si="37"/>
        <v>0.447903</v>
      </c>
      <c r="K99" s="834">
        <f t="shared" si="5"/>
        <v>0.54743700000000006</v>
      </c>
      <c r="L99" s="835" t="str">
        <f t="shared" si="6"/>
        <v>28X1,5</v>
      </c>
      <c r="M99" s="835" t="str">
        <f t="shared" si="7"/>
        <v>28X1,5XF</v>
      </c>
      <c r="N99" s="836"/>
      <c r="O99" s="837">
        <f t="shared" si="8"/>
        <v>4.5785640000000001</v>
      </c>
      <c r="P99" s="838">
        <f t="shared" si="9"/>
        <v>2.3390490000000002</v>
      </c>
      <c r="Q99" s="838">
        <f t="shared" si="10"/>
        <v>5.9222730000000006</v>
      </c>
      <c r="R99" s="838">
        <f t="shared" si="11"/>
        <v>2.6376510000000004</v>
      </c>
      <c r="S99" s="839" t="str">
        <f t="shared" si="12"/>
        <v>F</v>
      </c>
      <c r="T99" s="840">
        <f>VLOOKUP(L99,[3]C!A:D,4,FALSE)</f>
        <v>546</v>
      </c>
      <c r="U99" s="841"/>
      <c r="V99" s="847">
        <f>IF(V$12="Max",VLOOKUP(L99,[3]S!A:G,7,FALSE),VLOOKUP(L99,[3]S!A:G,6,FALSE))</f>
        <v>0.37598062253714615</v>
      </c>
      <c r="W99" s="855">
        <f t="shared" si="13"/>
        <v>4.9545446225371466</v>
      </c>
      <c r="X99" s="856">
        <f t="shared" si="14"/>
        <v>2.7150296225371462</v>
      </c>
      <c r="Y99" s="856">
        <f t="shared" si="15"/>
        <v>6.298253622537147</v>
      </c>
      <c r="Z99" s="857">
        <f t="shared" si="16"/>
        <v>3.0136316225371464</v>
      </c>
      <c r="AA99" s="846"/>
      <c r="AB99" s="847">
        <f t="shared" si="33"/>
        <v>0.61959334183765691</v>
      </c>
      <c r="AC99" s="847">
        <f>IF(AB$12="Max",VLOOKUP(M99,[3]L!A:J,9,FALSE),VLOOKUP(M99,[3]L!A:J,6,FALSE))</f>
        <v>0.61959334183765691</v>
      </c>
      <c r="AD99" s="847">
        <f>IF(AB$12="Max",VLOOKUP(M99,[3]L!A:J,10,FALSE),VLOOKUP(M99,[3]L!A:J,7,FALSE))</f>
        <v>0.64400000000000002</v>
      </c>
      <c r="AE99" s="847">
        <f>IF(AB$12="Max",VLOOKUP(M99,[3]L!A:K,11,FALSE),VLOOKUP(M99,[3]L!A:J,8,FALSE))</f>
        <v>0.83720000000000006</v>
      </c>
      <c r="AF99" s="853">
        <f t="shared" si="18"/>
        <v>5.198157341837657</v>
      </c>
      <c r="AG99" s="854">
        <f t="shared" si="19"/>
        <v>2.9586423418376571</v>
      </c>
      <c r="AH99" s="854">
        <f t="shared" si="20"/>
        <v>6.5418663418376575</v>
      </c>
      <c r="AI99" s="854">
        <f t="shared" si="21"/>
        <v>3.2572443418376573</v>
      </c>
      <c r="AJ99" s="851"/>
      <c r="AK99" s="852">
        <f>VLOOKUP(L99,[3]E!A:G,7,FALSE)</f>
        <v>0.93</v>
      </c>
      <c r="AL99" s="853">
        <f t="shared" si="38"/>
        <v>5.5085639999999998</v>
      </c>
      <c r="AM99" s="853">
        <f t="shared" si="39"/>
        <v>3.2690490000000003</v>
      </c>
      <c r="AN99" s="853">
        <f t="shared" si="40"/>
        <v>6.8522730000000003</v>
      </c>
      <c r="AO99" s="854">
        <f t="shared" si="41"/>
        <v>3.5676510000000006</v>
      </c>
      <c r="AP99" s="700"/>
      <c r="AQ99" s="700"/>
      <c r="AR99" s="700"/>
      <c r="AS99" s="700"/>
      <c r="AT99" s="700"/>
      <c r="AU99" s="700"/>
      <c r="AV99" s="700"/>
      <c r="AW99" s="700"/>
      <c r="AX99" s="700"/>
    </row>
    <row r="100" spans="1:50" ht="15" customHeight="1">
      <c r="A100" s="829">
        <v>28</v>
      </c>
      <c r="B100" s="830">
        <v>2</v>
      </c>
      <c r="C100" s="831">
        <f t="shared" si="0"/>
        <v>1.3020799999999999</v>
      </c>
      <c r="D100" s="832">
        <v>1.35</v>
      </c>
      <c r="E100" s="833">
        <v>0.25</v>
      </c>
      <c r="F100" s="833">
        <v>0.55000000000000004</v>
      </c>
      <c r="G100" s="833">
        <f t="shared" si="22"/>
        <v>0.65</v>
      </c>
      <c r="H100" s="834">
        <f t="shared" si="35"/>
        <v>1.757808</v>
      </c>
      <c r="I100" s="834">
        <f t="shared" si="36"/>
        <v>0.32551999999999998</v>
      </c>
      <c r="J100" s="834">
        <f t="shared" si="37"/>
        <v>0.716144</v>
      </c>
      <c r="K100" s="834">
        <f t="shared" si="5"/>
        <v>0.84635199999999999</v>
      </c>
      <c r="L100" s="835" t="str">
        <f t="shared" si="6"/>
        <v>28X2</v>
      </c>
      <c r="M100" s="835" t="str">
        <f t="shared" si="7"/>
        <v>28X2XC</v>
      </c>
      <c r="N100" s="836"/>
      <c r="O100" s="837">
        <f t="shared" si="8"/>
        <v>5.5989439999999995</v>
      </c>
      <c r="P100" s="838">
        <f t="shared" si="9"/>
        <v>2.6692639999999996</v>
      </c>
      <c r="Q100" s="838">
        <f t="shared" si="10"/>
        <v>7.4869599999999998</v>
      </c>
      <c r="R100" s="838">
        <f t="shared" si="11"/>
        <v>3.190096</v>
      </c>
      <c r="S100" s="839" t="str">
        <f t="shared" si="12"/>
        <v>C</v>
      </c>
      <c r="T100" s="840">
        <f>VLOOKUP(L100,[3]C!A:D,4,FALSE)</f>
        <v>546</v>
      </c>
      <c r="U100" s="841"/>
      <c r="V100" s="847">
        <f>IF(V$12="Max",VLOOKUP(L100,[3]S!A:G,7,FALSE),VLOOKUP(L100,[3]S!A:G,6,FALSE))</f>
        <v>0.40490220888615741</v>
      </c>
      <c r="W100" s="855">
        <f t="shared" si="13"/>
        <v>6.0038462088861566</v>
      </c>
      <c r="X100" s="856">
        <f t="shared" si="14"/>
        <v>3.0741662088861572</v>
      </c>
      <c r="Y100" s="856">
        <f t="shared" si="15"/>
        <v>7.891862208886157</v>
      </c>
      <c r="Z100" s="857">
        <f t="shared" si="16"/>
        <v>3.5949982088861576</v>
      </c>
      <c r="AA100" s="846"/>
      <c r="AB100" s="847">
        <f t="shared" si="33"/>
        <v>1.1040000000000001</v>
      </c>
      <c r="AC100" s="847">
        <f>IF(AB$12="Max",VLOOKUP(M100,[3]L!A:J,9,FALSE),VLOOKUP(M100,[3]L!A:J,6,FALSE))</f>
        <v>1.1040000000000001</v>
      </c>
      <c r="AD100" s="847">
        <f>IF(AB$12="Max",VLOOKUP(M100,[3]L!A:J,10,FALSE),VLOOKUP(M100,[3]L!A:J,7,FALSE))</f>
        <v>1.288</v>
      </c>
      <c r="AE100" s="847">
        <f>IF(AB$12="Max",VLOOKUP(M100,[3]L!A:K,11,FALSE),VLOOKUP(M100,[3]L!A:J,8,FALSE))</f>
        <v>1.6744000000000001</v>
      </c>
      <c r="AF100" s="853">
        <f t="shared" si="18"/>
        <v>6.7029439999999996</v>
      </c>
      <c r="AG100" s="854">
        <f t="shared" si="19"/>
        <v>3.7732639999999997</v>
      </c>
      <c r="AH100" s="854">
        <f t="shared" si="20"/>
        <v>8.590959999999999</v>
      </c>
      <c r="AI100" s="854">
        <f t="shared" si="21"/>
        <v>4.2940959999999997</v>
      </c>
      <c r="AJ100" s="851"/>
      <c r="AK100" s="852"/>
      <c r="AL100" s="853"/>
      <c r="AM100" s="853"/>
      <c r="AN100" s="853"/>
      <c r="AO100" s="854"/>
      <c r="AP100" s="700"/>
      <c r="AQ100" s="700"/>
      <c r="AR100" s="700"/>
      <c r="AS100" s="700"/>
      <c r="AT100" s="700"/>
      <c r="AU100" s="700"/>
      <c r="AV100" s="700"/>
      <c r="AW100" s="700"/>
      <c r="AX100" s="700"/>
    </row>
    <row r="101" spans="1:50" ht="15" customHeight="1">
      <c r="A101" s="829">
        <v>29</v>
      </c>
      <c r="B101" s="830">
        <v>1.5</v>
      </c>
      <c r="C101" s="831">
        <f t="shared" si="0"/>
        <v>1.0328999999999999</v>
      </c>
      <c r="D101" s="832">
        <v>1.78</v>
      </c>
      <c r="E101" s="833">
        <v>0.25</v>
      </c>
      <c r="F101" s="833">
        <v>0.45</v>
      </c>
      <c r="G101" s="833">
        <f t="shared" si="22"/>
        <v>0.55000000000000004</v>
      </c>
      <c r="H101" s="834">
        <f t="shared" si="35"/>
        <v>1.8385619999999998</v>
      </c>
      <c r="I101" s="834">
        <f t="shared" si="36"/>
        <v>0.25822499999999998</v>
      </c>
      <c r="J101" s="834">
        <f t="shared" si="37"/>
        <v>0.46480499999999997</v>
      </c>
      <c r="K101" s="834">
        <f t="shared" si="5"/>
        <v>0.56809500000000002</v>
      </c>
      <c r="L101" s="835" t="str">
        <f t="shared" si="6"/>
        <v>29X1,5</v>
      </c>
      <c r="M101" s="835" t="str">
        <f t="shared" si="7"/>
        <v>29X1,5XF</v>
      </c>
      <c r="N101" s="836"/>
      <c r="O101" s="837">
        <f t="shared" si="8"/>
        <v>4.8856169999999999</v>
      </c>
      <c r="P101" s="838">
        <f t="shared" si="9"/>
        <v>2.5615919999999996</v>
      </c>
      <c r="Q101" s="838">
        <f t="shared" si="10"/>
        <v>6.2800319999999994</v>
      </c>
      <c r="R101" s="838">
        <f t="shared" si="11"/>
        <v>2.8714620000000002</v>
      </c>
      <c r="S101" s="839" t="str">
        <f t="shared" si="12"/>
        <v>F</v>
      </c>
      <c r="T101" s="840">
        <f>VLOOKUP(L101,[3]C!A:D,4,FALSE)</f>
        <v>510</v>
      </c>
      <c r="U101" s="841"/>
      <c r="V101" s="847">
        <f>IF(V$12="Max",VLOOKUP(L101,[3]S!A:G,7,FALSE),VLOOKUP(L101,[3]S!A:G,6,FALSE))</f>
        <v>0.38940850191347282</v>
      </c>
      <c r="W101" s="855">
        <f t="shared" si="13"/>
        <v>5.2750255019134729</v>
      </c>
      <c r="X101" s="856">
        <f t="shared" si="14"/>
        <v>2.9510005019134726</v>
      </c>
      <c r="Y101" s="856">
        <f t="shared" si="15"/>
        <v>6.6694405019134724</v>
      </c>
      <c r="Z101" s="857">
        <f t="shared" si="16"/>
        <v>3.2608705019134732</v>
      </c>
      <c r="AA101" s="846"/>
      <c r="AB101" s="847">
        <f t="shared" si="33"/>
        <v>0.61959334183765691</v>
      </c>
      <c r="AC101" s="847">
        <f>IF(AB$12="Max",VLOOKUP(M101,[3]L!A:J,9,FALSE),VLOOKUP(M101,[3]L!A:J,6,FALSE))</f>
        <v>0.61959334183765691</v>
      </c>
      <c r="AD101" s="847">
        <f>IF(AB$12="Max",VLOOKUP(M101,[3]L!A:J,10,FALSE),VLOOKUP(M101,[3]L!A:J,7,FALSE))</f>
        <v>0.64400000000000002</v>
      </c>
      <c r="AE101" s="847">
        <f>IF(AB$12="Max",VLOOKUP(M101,[3]L!A:K,11,FALSE),VLOOKUP(M101,[3]L!A:J,8,FALSE))</f>
        <v>0.83720000000000006</v>
      </c>
      <c r="AF101" s="853">
        <f t="shared" si="18"/>
        <v>5.5052103418376568</v>
      </c>
      <c r="AG101" s="854">
        <f t="shared" si="19"/>
        <v>3.1811853418376566</v>
      </c>
      <c r="AH101" s="854">
        <f t="shared" si="20"/>
        <v>6.8996253418376563</v>
      </c>
      <c r="AI101" s="854">
        <f t="shared" si="21"/>
        <v>3.4910553418376571</v>
      </c>
      <c r="AJ101" s="851"/>
      <c r="AK101" s="852">
        <f>VLOOKUP(L101,[3]E!A:G,7,FALSE)</f>
        <v>0.93</v>
      </c>
      <c r="AL101" s="853">
        <f t="shared" ref="AL101:AL105" si="42">O101+AK101*$Q$8</f>
        <v>5.8156169999999996</v>
      </c>
      <c r="AM101" s="853">
        <f t="shared" ref="AM101:AM105" si="43">P101+AK101*$Q$8</f>
        <v>3.4915919999999998</v>
      </c>
      <c r="AN101" s="853">
        <f t="shared" ref="AN101:AN105" si="44">Q101+AK101*$Q$8</f>
        <v>7.2100319999999991</v>
      </c>
      <c r="AO101" s="854">
        <f t="shared" ref="AO101:AO105" si="45">R101+AK101*$Q$8</f>
        <v>3.8014620000000003</v>
      </c>
      <c r="AP101" s="700"/>
      <c r="AQ101" s="700"/>
      <c r="AR101" s="700"/>
      <c r="AS101" s="700"/>
      <c r="AT101" s="700"/>
      <c r="AU101" s="700"/>
      <c r="AV101" s="700"/>
      <c r="AW101" s="700"/>
      <c r="AX101" s="700"/>
    </row>
    <row r="102" spans="1:50" ht="15" customHeight="1">
      <c r="A102" s="829">
        <v>30</v>
      </c>
      <c r="B102" s="830">
        <v>1</v>
      </c>
      <c r="C102" s="831">
        <f t="shared" si="0"/>
        <v>0.72616000000000003</v>
      </c>
      <c r="D102" s="832">
        <v>1.55</v>
      </c>
      <c r="E102" s="833">
        <v>0.25</v>
      </c>
      <c r="F102" s="833">
        <v>0.45</v>
      </c>
      <c r="G102" s="833">
        <f t="shared" si="22"/>
        <v>0.55000000000000004</v>
      </c>
      <c r="H102" s="834">
        <f t="shared" si="35"/>
        <v>1.125548</v>
      </c>
      <c r="I102" s="834">
        <f t="shared" si="36"/>
        <v>0.18154000000000001</v>
      </c>
      <c r="J102" s="834">
        <f t="shared" si="37"/>
        <v>0.32677200000000001</v>
      </c>
      <c r="K102" s="834">
        <f t="shared" si="5"/>
        <v>0.39938800000000002</v>
      </c>
      <c r="L102" s="835" t="str">
        <f t="shared" si="6"/>
        <v>30X1</v>
      </c>
      <c r="M102" s="835" t="str">
        <f t="shared" si="7"/>
        <v>30X1XF</v>
      </c>
      <c r="N102" s="836"/>
      <c r="O102" s="837">
        <f t="shared" si="8"/>
        <v>3.2677200000000002</v>
      </c>
      <c r="P102" s="838">
        <f t="shared" si="9"/>
        <v>1.6338600000000001</v>
      </c>
      <c r="Q102" s="838">
        <f t="shared" si="10"/>
        <v>4.2480359999999999</v>
      </c>
      <c r="R102" s="838">
        <f t="shared" si="11"/>
        <v>1.8517079999999999</v>
      </c>
      <c r="S102" s="839" t="str">
        <f t="shared" si="12"/>
        <v>F</v>
      </c>
      <c r="T102" s="840">
        <f>VLOOKUP(L102,[3]C!A:D,4,FALSE)</f>
        <v>366</v>
      </c>
      <c r="U102" s="841"/>
      <c r="V102" s="847">
        <f>IF(V$12="Max",VLOOKUP(L102,[3]S!A:G,7,FALSE),VLOOKUP(L102,[3]S!A:G,6,FALSE))</f>
        <v>0.38734267431711489</v>
      </c>
      <c r="W102" s="855">
        <f t="shared" si="13"/>
        <v>3.6550626743171151</v>
      </c>
      <c r="X102" s="856">
        <f t="shared" si="14"/>
        <v>2.0212026743171148</v>
      </c>
      <c r="Y102" s="856">
        <f t="shared" si="15"/>
        <v>4.6353786743171153</v>
      </c>
      <c r="Z102" s="857">
        <f t="shared" si="16"/>
        <v>2.2390506743171148</v>
      </c>
      <c r="AA102" s="846"/>
      <c r="AB102" s="847">
        <f t="shared" si="33"/>
        <v>0.61959334183765691</v>
      </c>
      <c r="AC102" s="847">
        <f>IF(AB$12="Max",VLOOKUP(M102,[3]L!A:J,9,FALSE),VLOOKUP(M102,[3]L!A:J,6,FALSE))</f>
        <v>0.61959334183765691</v>
      </c>
      <c r="AD102" s="847">
        <f>IF(AB$12="Max",VLOOKUP(M102,[3]L!A:J,10,FALSE),VLOOKUP(M102,[3]L!A:J,7,FALSE))</f>
        <v>0.65800000000000003</v>
      </c>
      <c r="AE102" s="847">
        <f>IF(AB$12="Max",VLOOKUP(M102,[3]L!A:K,11,FALSE),VLOOKUP(M102,[3]L!A:J,8,FALSE))</f>
        <v>0.85540000000000005</v>
      </c>
      <c r="AF102" s="853">
        <f t="shared" si="18"/>
        <v>3.8873133418376571</v>
      </c>
      <c r="AG102" s="854">
        <f t="shared" si="19"/>
        <v>2.2534533418376572</v>
      </c>
      <c r="AH102" s="854">
        <f t="shared" si="20"/>
        <v>4.8676293418376568</v>
      </c>
      <c r="AI102" s="854">
        <f t="shared" si="21"/>
        <v>2.4713013418376568</v>
      </c>
      <c r="AJ102" s="851"/>
      <c r="AK102" s="852">
        <f>VLOOKUP(L102,[3]E!A:G,7,FALSE)</f>
        <v>0.93</v>
      </c>
      <c r="AL102" s="853">
        <f t="shared" si="42"/>
        <v>4.1977200000000003</v>
      </c>
      <c r="AM102" s="853">
        <f t="shared" si="43"/>
        <v>2.56386</v>
      </c>
      <c r="AN102" s="853">
        <f t="shared" si="44"/>
        <v>5.1780359999999996</v>
      </c>
      <c r="AO102" s="854">
        <f t="shared" si="45"/>
        <v>2.7817080000000001</v>
      </c>
      <c r="AP102" s="700"/>
      <c r="AQ102" s="700"/>
      <c r="AR102" s="700"/>
      <c r="AS102" s="700"/>
      <c r="AT102" s="700"/>
      <c r="AU102" s="700"/>
      <c r="AV102" s="700"/>
      <c r="AW102" s="700"/>
      <c r="AX102" s="700"/>
    </row>
    <row r="103" spans="1:50" ht="15" customHeight="1">
      <c r="A103" s="829">
        <v>30</v>
      </c>
      <c r="B103" s="830">
        <v>1.2</v>
      </c>
      <c r="C103" s="831">
        <f t="shared" si="0"/>
        <v>0.8653824</v>
      </c>
      <c r="D103" s="832">
        <v>1.49</v>
      </c>
      <c r="E103" s="833">
        <v>0.25</v>
      </c>
      <c r="F103" s="833">
        <v>0.45</v>
      </c>
      <c r="G103" s="833">
        <f t="shared" si="22"/>
        <v>0.55000000000000004</v>
      </c>
      <c r="H103" s="834">
        <f t="shared" si="35"/>
        <v>1.2894197759999999</v>
      </c>
      <c r="I103" s="834">
        <f t="shared" si="36"/>
        <v>0.2163456</v>
      </c>
      <c r="J103" s="834">
        <f t="shared" si="37"/>
        <v>0.38942208</v>
      </c>
      <c r="K103" s="834">
        <f t="shared" si="5"/>
        <v>0.47596032000000005</v>
      </c>
      <c r="L103" s="835" t="str">
        <f t="shared" si="6"/>
        <v>30X1,2</v>
      </c>
      <c r="M103" s="835" t="str">
        <f t="shared" si="7"/>
        <v>30X1,2XF</v>
      </c>
      <c r="N103" s="836"/>
      <c r="O103" s="837">
        <f t="shared" si="8"/>
        <v>3.8422978559999996</v>
      </c>
      <c r="P103" s="838">
        <f t="shared" si="9"/>
        <v>1.8951874559999999</v>
      </c>
      <c r="Q103" s="838">
        <f t="shared" si="10"/>
        <v>5.0105640960000004</v>
      </c>
      <c r="R103" s="838">
        <f t="shared" si="11"/>
        <v>2.154802176</v>
      </c>
      <c r="S103" s="839" t="str">
        <f t="shared" si="12"/>
        <v>F</v>
      </c>
      <c r="T103" s="840">
        <f>VLOOKUP(L103,[3]C!A:D,4,FALSE)</f>
        <v>366</v>
      </c>
      <c r="U103" s="841"/>
      <c r="V103" s="847">
        <f>IF(V$12="Max",VLOOKUP(L103,[3]S!A:G,7,FALSE),VLOOKUP(L103,[3]S!A:G,6,FALSE))</f>
        <v>0.38734267431711489</v>
      </c>
      <c r="W103" s="855">
        <f t="shared" si="13"/>
        <v>4.2296405303171145</v>
      </c>
      <c r="X103" s="856">
        <f t="shared" si="14"/>
        <v>2.2825301303171148</v>
      </c>
      <c r="Y103" s="856">
        <f t="shared" si="15"/>
        <v>5.3979067703171157</v>
      </c>
      <c r="Z103" s="857">
        <f t="shared" si="16"/>
        <v>2.5421448503171149</v>
      </c>
      <c r="AA103" s="846"/>
      <c r="AB103" s="847">
        <f t="shared" si="33"/>
        <v>0.61959334183765691</v>
      </c>
      <c r="AC103" s="847">
        <f>IF(AB$12="Max",VLOOKUP(M103,[3]L!A:J,9,FALSE),VLOOKUP(M103,[3]L!A:J,6,FALSE))</f>
        <v>0.61959334183765691</v>
      </c>
      <c r="AD103" s="847">
        <f>IF(AB$12="Max",VLOOKUP(M103,[3]L!A:J,10,FALSE),VLOOKUP(M103,[3]L!A:J,7,FALSE))</f>
        <v>0.65800000000000003</v>
      </c>
      <c r="AE103" s="847">
        <f>IF(AB$12="Max",VLOOKUP(M103,[3]L!A:K,11,FALSE),VLOOKUP(M103,[3]L!A:J,8,FALSE))</f>
        <v>0.85540000000000005</v>
      </c>
      <c r="AF103" s="853">
        <f t="shared" si="18"/>
        <v>4.461891197837657</v>
      </c>
      <c r="AG103" s="854">
        <f t="shared" si="19"/>
        <v>2.5147807978376568</v>
      </c>
      <c r="AH103" s="854">
        <f t="shared" si="20"/>
        <v>5.6301574378376573</v>
      </c>
      <c r="AI103" s="854">
        <f t="shared" si="21"/>
        <v>2.7743955178376569</v>
      </c>
      <c r="AJ103" s="851"/>
      <c r="AK103" s="852">
        <f>VLOOKUP(L103,[3]E!A:G,7,FALSE)</f>
        <v>0.93</v>
      </c>
      <c r="AL103" s="853">
        <f t="shared" si="42"/>
        <v>4.7722978559999998</v>
      </c>
      <c r="AM103" s="853">
        <f t="shared" si="43"/>
        <v>2.8251874560000001</v>
      </c>
      <c r="AN103" s="853">
        <f t="shared" si="44"/>
        <v>5.9405640960000001</v>
      </c>
      <c r="AO103" s="854">
        <f t="shared" si="45"/>
        <v>3.0848021760000002</v>
      </c>
      <c r="AP103" s="700"/>
      <c r="AQ103" s="700"/>
      <c r="AR103" s="700"/>
      <c r="AS103" s="700"/>
      <c r="AT103" s="700"/>
      <c r="AU103" s="700"/>
      <c r="AV103" s="700"/>
      <c r="AW103" s="700"/>
      <c r="AX103" s="700"/>
    </row>
    <row r="104" spans="1:50" ht="15" customHeight="1">
      <c r="A104" s="829">
        <v>30</v>
      </c>
      <c r="B104" s="830">
        <v>1.5</v>
      </c>
      <c r="C104" s="831">
        <f t="shared" si="0"/>
        <v>1.07046</v>
      </c>
      <c r="D104" s="832">
        <v>1.47</v>
      </c>
      <c r="E104" s="833">
        <v>0.25</v>
      </c>
      <c r="F104" s="833">
        <v>0.45</v>
      </c>
      <c r="G104" s="833">
        <f t="shared" si="22"/>
        <v>0.55000000000000004</v>
      </c>
      <c r="H104" s="834">
        <f t="shared" si="35"/>
        <v>1.5735762</v>
      </c>
      <c r="I104" s="834">
        <f t="shared" si="36"/>
        <v>0.26761499999999999</v>
      </c>
      <c r="J104" s="834">
        <f t="shared" si="37"/>
        <v>0.481707</v>
      </c>
      <c r="K104" s="834">
        <f t="shared" si="5"/>
        <v>0.58875300000000008</v>
      </c>
      <c r="L104" s="835" t="str">
        <f t="shared" si="6"/>
        <v>30X1,5</v>
      </c>
      <c r="M104" s="835" t="str">
        <f t="shared" si="7"/>
        <v>30X1,5XF</v>
      </c>
      <c r="N104" s="836"/>
      <c r="O104" s="837">
        <f t="shared" si="8"/>
        <v>4.7314331999999997</v>
      </c>
      <c r="P104" s="838">
        <f t="shared" si="9"/>
        <v>2.3228982</v>
      </c>
      <c r="Q104" s="838">
        <f t="shared" si="10"/>
        <v>6.1765541999999991</v>
      </c>
      <c r="R104" s="838">
        <f t="shared" si="11"/>
        <v>2.6440361999999995</v>
      </c>
      <c r="S104" s="839" t="str">
        <f t="shared" si="12"/>
        <v>F</v>
      </c>
      <c r="T104" s="840">
        <f>VLOOKUP(L104,[3]C!A:D,4,FALSE)</f>
        <v>366</v>
      </c>
      <c r="U104" s="841"/>
      <c r="V104" s="847">
        <f>IF(V$12="Max",VLOOKUP(L104,[3]S!A:G,7,FALSE),VLOOKUP(L104,[3]S!A:G,6,FALSE))</f>
        <v>0.38734267431711489</v>
      </c>
      <c r="W104" s="855">
        <f t="shared" si="13"/>
        <v>5.1187758743171141</v>
      </c>
      <c r="X104" s="856">
        <f t="shared" si="14"/>
        <v>2.7102408743171149</v>
      </c>
      <c r="Y104" s="856">
        <f t="shared" si="15"/>
        <v>6.5638968743171144</v>
      </c>
      <c r="Z104" s="857">
        <f t="shared" si="16"/>
        <v>3.0313788743171144</v>
      </c>
      <c r="AA104" s="846"/>
      <c r="AB104" s="847">
        <f t="shared" si="33"/>
        <v>0.61959334183765691</v>
      </c>
      <c r="AC104" s="847">
        <f>IF(AB$12="Max",VLOOKUP(M104,[3]L!A:J,9,FALSE),VLOOKUP(M104,[3]L!A:J,6,FALSE))</f>
        <v>0.61959334183765691</v>
      </c>
      <c r="AD104" s="847">
        <f>IF(AB$12="Max",VLOOKUP(M104,[3]L!A:J,10,FALSE),VLOOKUP(M104,[3]L!A:J,7,FALSE))</f>
        <v>0.65800000000000003</v>
      </c>
      <c r="AE104" s="847">
        <f>IF(AB$12="Max",VLOOKUP(M104,[3]L!A:K,11,FALSE),VLOOKUP(M104,[3]L!A:J,8,FALSE))</f>
        <v>0.85540000000000005</v>
      </c>
      <c r="AF104" s="853">
        <f t="shared" si="18"/>
        <v>5.3510265418376566</v>
      </c>
      <c r="AG104" s="854">
        <f t="shared" si="19"/>
        <v>2.9424915418376569</v>
      </c>
      <c r="AH104" s="854">
        <f t="shared" si="20"/>
        <v>6.796147541837656</v>
      </c>
      <c r="AI104" s="854">
        <f t="shared" si="21"/>
        <v>3.2636295418376564</v>
      </c>
      <c r="AJ104" s="851"/>
      <c r="AK104" s="852">
        <f>VLOOKUP(L104,[3]E!A:G,7,FALSE)</f>
        <v>0.93</v>
      </c>
      <c r="AL104" s="853">
        <f t="shared" si="42"/>
        <v>5.6614331999999994</v>
      </c>
      <c r="AM104" s="853">
        <f t="shared" si="43"/>
        <v>3.2528982000000002</v>
      </c>
      <c r="AN104" s="853">
        <f t="shared" si="44"/>
        <v>7.1065541999999988</v>
      </c>
      <c r="AO104" s="854">
        <f t="shared" si="45"/>
        <v>3.5740361999999997</v>
      </c>
      <c r="AP104" s="700"/>
      <c r="AQ104" s="700"/>
      <c r="AR104" s="700"/>
      <c r="AS104" s="700"/>
      <c r="AT104" s="700"/>
      <c r="AU104" s="700"/>
      <c r="AV104" s="700"/>
      <c r="AW104" s="700"/>
      <c r="AX104" s="700"/>
    </row>
    <row r="105" spans="1:50" ht="15" customHeight="1">
      <c r="A105" s="829">
        <v>30</v>
      </c>
      <c r="B105" s="830">
        <v>2</v>
      </c>
      <c r="C105" s="831">
        <f t="shared" si="0"/>
        <v>1.4022399999999999</v>
      </c>
      <c r="D105" s="832">
        <v>1.24</v>
      </c>
      <c r="E105" s="833">
        <v>0.25</v>
      </c>
      <c r="F105" s="833">
        <v>0.55000000000000004</v>
      </c>
      <c r="G105" s="833">
        <f t="shared" si="22"/>
        <v>0.65</v>
      </c>
      <c r="H105" s="834">
        <f t="shared" si="35"/>
        <v>1.7387775999999999</v>
      </c>
      <c r="I105" s="834">
        <f t="shared" si="36"/>
        <v>0.35055999999999998</v>
      </c>
      <c r="J105" s="834">
        <f t="shared" si="37"/>
        <v>0.77123200000000003</v>
      </c>
      <c r="K105" s="834">
        <f t="shared" si="5"/>
        <v>0.91145599999999993</v>
      </c>
      <c r="L105" s="835" t="str">
        <f t="shared" si="6"/>
        <v>30X2</v>
      </c>
      <c r="M105" s="835" t="str">
        <f t="shared" si="7"/>
        <v>30X2XC</v>
      </c>
      <c r="N105" s="836"/>
      <c r="O105" s="837">
        <f t="shared" si="8"/>
        <v>5.8753855999999987</v>
      </c>
      <c r="P105" s="838">
        <f t="shared" si="9"/>
        <v>2.7203455999999999</v>
      </c>
      <c r="Q105" s="838">
        <f t="shared" si="10"/>
        <v>7.9086336000000008</v>
      </c>
      <c r="R105" s="838">
        <f t="shared" si="11"/>
        <v>3.2812415999999995</v>
      </c>
      <c r="S105" s="839" t="str">
        <f t="shared" si="12"/>
        <v>C</v>
      </c>
      <c r="T105" s="840">
        <f>VLOOKUP(L105,[3]C!A:D,4,FALSE)</f>
        <v>366</v>
      </c>
      <c r="U105" s="841"/>
      <c r="V105" s="847">
        <f>IF(V$12="Max",VLOOKUP(L105,[3]S!A:G,7,FALSE),VLOOKUP(L105,[3]S!A:G,6,FALSE))</f>
        <v>0.41833008826248408</v>
      </c>
      <c r="W105" s="855">
        <f t="shared" si="13"/>
        <v>6.2937156882624823</v>
      </c>
      <c r="X105" s="856">
        <f t="shared" si="14"/>
        <v>3.138675688262484</v>
      </c>
      <c r="Y105" s="856">
        <f t="shared" si="15"/>
        <v>8.3269636882624845</v>
      </c>
      <c r="Z105" s="857">
        <f t="shared" si="16"/>
        <v>3.6995716882624836</v>
      </c>
      <c r="AA105" s="846"/>
      <c r="AB105" s="847">
        <f t="shared" si="33"/>
        <v>1.1280000000000001</v>
      </c>
      <c r="AC105" s="847">
        <f>IF(AB$12="Max",VLOOKUP(M105,[3]L!A:J,9,FALSE),VLOOKUP(M105,[3]L!A:J,6,FALSE))</f>
        <v>1.1280000000000001</v>
      </c>
      <c r="AD105" s="847">
        <f>IF(AB$12="Max",VLOOKUP(M105,[3]L!A:J,10,FALSE),VLOOKUP(M105,[3]L!A:J,7,FALSE))</f>
        <v>1.3160000000000001</v>
      </c>
      <c r="AE105" s="847">
        <f>IF(AB$12="Max",VLOOKUP(M105,[3]L!A:K,11,FALSE),VLOOKUP(M105,[3]L!A:J,8,FALSE))</f>
        <v>1.7108000000000001</v>
      </c>
      <c r="AF105" s="853">
        <f t="shared" si="18"/>
        <v>7.0033855999999988</v>
      </c>
      <c r="AG105" s="854">
        <f t="shared" si="19"/>
        <v>3.8483456</v>
      </c>
      <c r="AH105" s="854">
        <f t="shared" si="20"/>
        <v>9.0366336000000018</v>
      </c>
      <c r="AI105" s="854">
        <f t="shared" si="21"/>
        <v>4.4092415999999997</v>
      </c>
      <c r="AJ105" s="851"/>
      <c r="AK105" s="852">
        <f>VLOOKUP(L105,[3]E!A:G,7,FALSE)</f>
        <v>0.93</v>
      </c>
      <c r="AL105" s="853">
        <f t="shared" si="42"/>
        <v>6.8053855999999984</v>
      </c>
      <c r="AM105" s="853">
        <f t="shared" si="43"/>
        <v>3.6503456000000001</v>
      </c>
      <c r="AN105" s="853">
        <f t="shared" si="44"/>
        <v>8.8386336000000014</v>
      </c>
      <c r="AO105" s="854">
        <f t="shared" si="45"/>
        <v>4.2112415999999993</v>
      </c>
      <c r="AP105" s="700"/>
      <c r="AQ105" s="700"/>
      <c r="AR105" s="700"/>
      <c r="AS105" s="700"/>
      <c r="AT105" s="700"/>
      <c r="AU105" s="700"/>
      <c r="AV105" s="700"/>
      <c r="AW105" s="700"/>
      <c r="AX105" s="700"/>
    </row>
    <row r="106" spans="1:50" ht="15" customHeight="1">
      <c r="A106" s="829">
        <v>30</v>
      </c>
      <c r="B106" s="830">
        <v>2.5</v>
      </c>
      <c r="C106" s="831">
        <f t="shared" si="0"/>
        <v>1.7215</v>
      </c>
      <c r="D106" s="832">
        <v>1.35</v>
      </c>
      <c r="E106" s="833">
        <v>0.25</v>
      </c>
      <c r="F106" s="833">
        <v>0.55000000000000004</v>
      </c>
      <c r="G106" s="833">
        <f t="shared" si="22"/>
        <v>0.65</v>
      </c>
      <c r="H106" s="834">
        <f t="shared" si="35"/>
        <v>2.3240250000000002</v>
      </c>
      <c r="I106" s="834">
        <f t="shared" si="36"/>
        <v>0.43037500000000001</v>
      </c>
      <c r="J106" s="834">
        <f t="shared" si="37"/>
        <v>0.94682500000000014</v>
      </c>
      <c r="K106" s="834">
        <f t="shared" si="5"/>
        <v>1.1189750000000001</v>
      </c>
      <c r="L106" s="835" t="str">
        <f t="shared" si="6"/>
        <v>30X2,5</v>
      </c>
      <c r="M106" s="835" t="str">
        <f t="shared" si="7"/>
        <v>30X2,5XC</v>
      </c>
      <c r="N106" s="861"/>
      <c r="O106" s="837">
        <f t="shared" si="8"/>
        <v>7.40245</v>
      </c>
      <c r="P106" s="838">
        <f t="shared" si="9"/>
        <v>3.5290749999999997</v>
      </c>
      <c r="Q106" s="838">
        <f t="shared" si="10"/>
        <v>9.8986250000000009</v>
      </c>
      <c r="R106" s="838">
        <f t="shared" si="11"/>
        <v>4.2176750000000007</v>
      </c>
      <c r="S106" s="839" t="str">
        <f t="shared" si="12"/>
        <v>C</v>
      </c>
      <c r="T106" s="840">
        <f>VLOOKUP(L106,[3]C!A:D,4,FALSE)</f>
        <v>366</v>
      </c>
      <c r="U106" s="841"/>
      <c r="V106" s="847">
        <f>IF(V$12="Max",VLOOKUP(L106,[3]S!A:G,7,FALSE),VLOOKUP(L106,[3]S!A:G,6,FALSE))</f>
        <v>0.48030491615322246</v>
      </c>
      <c r="W106" s="855">
        <f t="shared" si="13"/>
        <v>7.8827549161532229</v>
      </c>
      <c r="X106" s="856">
        <f t="shared" si="14"/>
        <v>4.0093799161532218</v>
      </c>
      <c r="Y106" s="856">
        <f t="shared" si="15"/>
        <v>10.378929916153224</v>
      </c>
      <c r="Z106" s="857">
        <f t="shared" si="16"/>
        <v>4.6979799161532227</v>
      </c>
      <c r="AA106" s="846"/>
      <c r="AB106" s="847">
        <f t="shared" si="33"/>
        <v>1.1280000000000001</v>
      </c>
      <c r="AC106" s="847">
        <f>IF(AB$12="Max",VLOOKUP(M106,[3]L!A:J,9,FALSE),VLOOKUP(M106,[3]L!A:J,6,FALSE))</f>
        <v>1.1280000000000001</v>
      </c>
      <c r="AD106" s="847">
        <f>IF(AB$12="Max",VLOOKUP(M106,[3]L!A:J,10,FALSE),VLOOKUP(M106,[3]L!A:J,7,FALSE))</f>
        <v>1.3160000000000001</v>
      </c>
      <c r="AE106" s="847">
        <f>IF(AB$12="Max",VLOOKUP(M106,[3]L!A:K,11,FALSE),VLOOKUP(M106,[3]L!A:J,8,FALSE))</f>
        <v>1.7108000000000001</v>
      </c>
      <c r="AF106" s="853">
        <f t="shared" si="18"/>
        <v>8.5304500000000001</v>
      </c>
      <c r="AG106" s="854">
        <f t="shared" si="19"/>
        <v>4.6570749999999999</v>
      </c>
      <c r="AH106" s="854">
        <f t="shared" si="20"/>
        <v>11.026625000000001</v>
      </c>
      <c r="AI106" s="854">
        <f t="shared" si="21"/>
        <v>5.3456750000000008</v>
      </c>
      <c r="AJ106" s="851"/>
      <c r="AK106" s="852"/>
      <c r="AL106" s="853"/>
      <c r="AM106" s="853"/>
      <c r="AN106" s="853"/>
      <c r="AO106" s="854"/>
      <c r="AP106" s="700"/>
      <c r="AQ106" s="700"/>
      <c r="AR106" s="700"/>
      <c r="AS106" s="700"/>
      <c r="AT106" s="700"/>
      <c r="AU106" s="700"/>
      <c r="AV106" s="700"/>
      <c r="AW106" s="700"/>
      <c r="AX106" s="700"/>
    </row>
    <row r="107" spans="1:50" ht="15" customHeight="1">
      <c r="A107" s="829">
        <v>30</v>
      </c>
      <c r="B107" s="830">
        <v>3</v>
      </c>
      <c r="C107" s="831">
        <f t="shared" si="0"/>
        <v>2.0282399999999998</v>
      </c>
      <c r="D107" s="832">
        <v>1.73</v>
      </c>
      <c r="E107" s="833">
        <v>0.25</v>
      </c>
      <c r="F107" s="833">
        <v>0.45</v>
      </c>
      <c r="G107" s="833">
        <f t="shared" si="22"/>
        <v>0.55000000000000004</v>
      </c>
      <c r="H107" s="834">
        <f t="shared" si="35"/>
        <v>3.5088551999999997</v>
      </c>
      <c r="I107" s="834">
        <f t="shared" si="36"/>
        <v>0.50705999999999996</v>
      </c>
      <c r="J107" s="834">
        <f t="shared" si="37"/>
        <v>0.91270799999999996</v>
      </c>
      <c r="K107" s="834">
        <f t="shared" si="5"/>
        <v>1.115532</v>
      </c>
      <c r="L107" s="835" t="str">
        <f t="shared" si="6"/>
        <v>30X3</v>
      </c>
      <c r="M107" s="835" t="str">
        <f t="shared" si="7"/>
        <v>30X3XC</v>
      </c>
      <c r="N107" s="861"/>
      <c r="O107" s="837">
        <f t="shared" si="8"/>
        <v>9.4921631999999985</v>
      </c>
      <c r="P107" s="838">
        <f t="shared" si="9"/>
        <v>4.9286231999999996</v>
      </c>
      <c r="Q107" s="838">
        <f t="shared" si="10"/>
        <v>12.230287199999999</v>
      </c>
      <c r="R107" s="838">
        <f t="shared" si="11"/>
        <v>5.5370952000000004</v>
      </c>
      <c r="S107" s="839" t="str">
        <f t="shared" si="12"/>
        <v>C</v>
      </c>
      <c r="T107" s="840">
        <f>VLOOKUP(L107,[3]C!A:D,4,FALSE)</f>
        <v>366</v>
      </c>
      <c r="U107" s="841"/>
      <c r="V107" s="847">
        <f>IF(V$12="Max",VLOOKUP(L107,[3]S!A:G,7,FALSE),VLOOKUP(L107,[3]S!A:G,6,FALSE))</f>
        <v>0.48030491615322246</v>
      </c>
      <c r="W107" s="855">
        <f t="shared" si="13"/>
        <v>9.9724681161532214</v>
      </c>
      <c r="X107" s="856">
        <f t="shared" si="14"/>
        <v>5.4089281161532217</v>
      </c>
      <c r="Y107" s="856">
        <f t="shared" si="15"/>
        <v>12.710592116153222</v>
      </c>
      <c r="Z107" s="857">
        <f t="shared" si="16"/>
        <v>6.0174001161532225</v>
      </c>
      <c r="AA107" s="846"/>
      <c r="AB107" s="847">
        <f t="shared" si="33"/>
        <v>1.1280000000000001</v>
      </c>
      <c r="AC107" s="847">
        <f>IF(AB$12="Max",VLOOKUP(M107,[3]L!A:J,9,FALSE),VLOOKUP(M107,[3]L!A:J,6,FALSE))</f>
        <v>1.1280000000000001</v>
      </c>
      <c r="AD107" s="847">
        <f>IF(AB$12="Max",VLOOKUP(M107,[3]L!A:J,10,FALSE),VLOOKUP(M107,[3]L!A:J,7,FALSE))</f>
        <v>1.3160000000000001</v>
      </c>
      <c r="AE107" s="847">
        <f>IF(AB$12="Max",VLOOKUP(M107,[3]L!A:K,11,FALSE),VLOOKUP(M107,[3]L!A:J,8,FALSE))</f>
        <v>1.7108000000000001</v>
      </c>
      <c r="AF107" s="853">
        <f t="shared" si="18"/>
        <v>10.620163199999999</v>
      </c>
      <c r="AG107" s="854">
        <f t="shared" si="19"/>
        <v>6.0566231999999998</v>
      </c>
      <c r="AH107" s="854">
        <f t="shared" si="20"/>
        <v>13.358287199999999</v>
      </c>
      <c r="AI107" s="854">
        <f t="shared" si="21"/>
        <v>6.6650952000000006</v>
      </c>
      <c r="AJ107" s="851"/>
      <c r="AK107" s="852"/>
      <c r="AL107" s="853"/>
      <c r="AM107" s="853"/>
      <c r="AN107" s="853"/>
      <c r="AO107" s="854"/>
      <c r="AP107" s="700"/>
      <c r="AQ107" s="700"/>
      <c r="AR107" s="700"/>
      <c r="AS107" s="700"/>
      <c r="AT107" s="700"/>
      <c r="AU107" s="700"/>
      <c r="AV107" s="700"/>
      <c r="AW107" s="700"/>
      <c r="AX107" s="700"/>
    </row>
    <row r="108" spans="1:50" ht="15" customHeight="1">
      <c r="A108" s="829">
        <v>32</v>
      </c>
      <c r="B108" s="830">
        <v>1</v>
      </c>
      <c r="C108" s="831">
        <f t="shared" si="0"/>
        <v>0.77624000000000004</v>
      </c>
      <c r="D108" s="832">
        <v>1.47</v>
      </c>
      <c r="E108" s="833">
        <v>0.25</v>
      </c>
      <c r="F108" s="833">
        <v>0.45</v>
      </c>
      <c r="G108" s="833">
        <f t="shared" si="22"/>
        <v>0.55000000000000004</v>
      </c>
      <c r="H108" s="834">
        <f t="shared" si="35"/>
        <v>1.1410728000000001</v>
      </c>
      <c r="I108" s="834">
        <f t="shared" si="36"/>
        <v>0.19406000000000001</v>
      </c>
      <c r="J108" s="834">
        <f t="shared" si="37"/>
        <v>0.34930800000000001</v>
      </c>
      <c r="K108" s="834">
        <f t="shared" si="5"/>
        <v>0.42693200000000003</v>
      </c>
      <c r="L108" s="835" t="str">
        <f t="shared" si="6"/>
        <v>32X1</v>
      </c>
      <c r="M108" s="835" t="str">
        <f t="shared" si="7"/>
        <v>32X1XF</v>
      </c>
      <c r="N108" s="836"/>
      <c r="O108" s="837">
        <f t="shared" si="8"/>
        <v>3.4309807999999999</v>
      </c>
      <c r="P108" s="838">
        <f t="shared" si="9"/>
        <v>1.6844408</v>
      </c>
      <c r="Q108" s="838">
        <f t="shared" si="10"/>
        <v>4.4789047999999996</v>
      </c>
      <c r="R108" s="838">
        <f t="shared" si="11"/>
        <v>1.9173127999999999</v>
      </c>
      <c r="S108" s="839" t="str">
        <f t="shared" si="12"/>
        <v>F</v>
      </c>
      <c r="T108" s="840">
        <f>VLOOKUP(L108,[3]C!A:D,4,FALSE)</f>
        <v>546</v>
      </c>
      <c r="U108" s="841"/>
      <c r="V108" s="847">
        <f>IF(V$12="Max",VLOOKUP(L108,[3]S!A:G,7,FALSE),VLOOKUP(L108,[3]S!A:G,6,FALSE))</f>
        <v>0.41316551927158918</v>
      </c>
      <c r="W108" s="855">
        <f t="shared" si="13"/>
        <v>3.844146319271589</v>
      </c>
      <c r="X108" s="856">
        <f t="shared" si="14"/>
        <v>2.097606319271589</v>
      </c>
      <c r="Y108" s="856">
        <f t="shared" si="15"/>
        <v>4.8920703192715891</v>
      </c>
      <c r="Z108" s="857">
        <f t="shared" si="16"/>
        <v>2.330478319271589</v>
      </c>
      <c r="AA108" s="846"/>
      <c r="AB108" s="847">
        <f t="shared" si="33"/>
        <v>0.66089956462683408</v>
      </c>
      <c r="AC108" s="847">
        <f>IF(AB$12="Max",VLOOKUP(M108,[3]L!A:J,9,FALSE),VLOOKUP(M108,[3]L!A:J,6,FALSE))</f>
        <v>0.66089956462683408</v>
      </c>
      <c r="AD108" s="847">
        <f>IF(AB$12="Max",VLOOKUP(M108,[3]L!A:J,10,FALSE),VLOOKUP(M108,[3]L!A:J,7,FALSE))</f>
        <v>0.66089956462683408</v>
      </c>
      <c r="AE108" s="847">
        <f>IF(AB$12="Max",VLOOKUP(M108,[3]L!A:K,11,FALSE),VLOOKUP(M108,[3]L!A:J,8,FALSE))</f>
        <v>0.80080000000000007</v>
      </c>
      <c r="AF108" s="853">
        <f t="shared" si="18"/>
        <v>4.0918803646268342</v>
      </c>
      <c r="AG108" s="854">
        <f t="shared" si="19"/>
        <v>2.3453403646268338</v>
      </c>
      <c r="AH108" s="854">
        <f t="shared" si="20"/>
        <v>5.1398043646268334</v>
      </c>
      <c r="AI108" s="854">
        <f t="shared" si="21"/>
        <v>2.5782123646268342</v>
      </c>
      <c r="AJ108" s="851"/>
      <c r="AK108" s="852">
        <f>VLOOKUP(L108,[3]E!A:G,7,FALSE)</f>
        <v>0.97</v>
      </c>
      <c r="AL108" s="853">
        <f t="shared" ref="AL108:AL110" si="46">O108+AK108*$Q$8</f>
        <v>4.4009808000000001</v>
      </c>
      <c r="AM108" s="853">
        <f t="shared" ref="AM108:AM110" si="47">P108+AK108*$Q$8</f>
        <v>2.6544407999999997</v>
      </c>
      <c r="AN108" s="853">
        <f t="shared" ref="AN108:AN110" si="48">Q108+AK108*$Q$8</f>
        <v>5.4489047999999993</v>
      </c>
      <c r="AO108" s="854">
        <f t="shared" ref="AO108:AO110" si="49">R108+AK108*$Q$8</f>
        <v>2.8873128000000001</v>
      </c>
      <c r="AP108" s="700"/>
      <c r="AQ108" s="700"/>
      <c r="AR108" s="700"/>
      <c r="AS108" s="700"/>
      <c r="AT108" s="700"/>
      <c r="AU108" s="700"/>
      <c r="AV108" s="700"/>
      <c r="AW108" s="700"/>
      <c r="AX108" s="700"/>
    </row>
    <row r="109" spans="1:50" ht="15" customHeight="1">
      <c r="A109" s="829">
        <v>32</v>
      </c>
      <c r="B109" s="830">
        <v>1.2</v>
      </c>
      <c r="C109" s="831">
        <f t="shared" si="0"/>
        <v>0.92547840000000003</v>
      </c>
      <c r="D109" s="832">
        <v>1.44</v>
      </c>
      <c r="E109" s="833">
        <v>0.25</v>
      </c>
      <c r="F109" s="833">
        <v>0.45</v>
      </c>
      <c r="G109" s="833">
        <f t="shared" si="22"/>
        <v>0.55000000000000004</v>
      </c>
      <c r="H109" s="834">
        <f t="shared" si="35"/>
        <v>1.3326888960000001</v>
      </c>
      <c r="I109" s="834">
        <f t="shared" si="36"/>
        <v>0.23136960000000001</v>
      </c>
      <c r="J109" s="834">
        <f t="shared" si="37"/>
        <v>0.41646528000000005</v>
      </c>
      <c r="K109" s="834">
        <f t="shared" si="5"/>
        <v>0.5090131200000001</v>
      </c>
      <c r="L109" s="835" t="str">
        <f t="shared" si="6"/>
        <v>32X1,2</v>
      </c>
      <c r="M109" s="835" t="str">
        <f t="shared" si="7"/>
        <v>32X1,2XF</v>
      </c>
      <c r="N109" s="836"/>
      <c r="O109" s="837">
        <f t="shared" si="8"/>
        <v>4.0628501759999995</v>
      </c>
      <c r="P109" s="838">
        <f t="shared" si="9"/>
        <v>1.9805237759999998</v>
      </c>
      <c r="Q109" s="838">
        <f t="shared" si="10"/>
        <v>5.3122460160000005</v>
      </c>
      <c r="R109" s="838">
        <f t="shared" si="11"/>
        <v>2.2581672959999999</v>
      </c>
      <c r="S109" s="839" t="str">
        <f t="shared" si="12"/>
        <v>F</v>
      </c>
      <c r="T109" s="840">
        <f>VLOOKUP(L109,[3]C!A:D,4,FALSE)</f>
        <v>546</v>
      </c>
      <c r="U109" s="841"/>
      <c r="V109" s="847">
        <f>IF(V$12="Max",VLOOKUP(L109,[3]S!A:G,7,FALSE),VLOOKUP(L109,[3]S!A:G,6,FALSE))</f>
        <v>0.41316551927158918</v>
      </c>
      <c r="W109" s="855">
        <f t="shared" si="13"/>
        <v>4.476015695271589</v>
      </c>
      <c r="X109" s="856">
        <f t="shared" si="14"/>
        <v>2.3936892952715891</v>
      </c>
      <c r="Y109" s="856">
        <f t="shared" si="15"/>
        <v>5.72541153527159</v>
      </c>
      <c r="Z109" s="857">
        <f t="shared" si="16"/>
        <v>2.6713328152715889</v>
      </c>
      <c r="AA109" s="846"/>
      <c r="AB109" s="847">
        <f t="shared" si="33"/>
        <v>0.66089956462683408</v>
      </c>
      <c r="AC109" s="847">
        <f>IF(AB$12="Max",VLOOKUP(M109,[3]L!A:J,9,FALSE),VLOOKUP(M109,[3]L!A:J,6,FALSE))</f>
        <v>0.66089956462683408</v>
      </c>
      <c r="AD109" s="847">
        <f>IF(AB$12="Max",VLOOKUP(M109,[3]L!A:J,10,FALSE),VLOOKUP(M109,[3]L!A:J,7,FALSE))</f>
        <v>0.66089956462683408</v>
      </c>
      <c r="AE109" s="847">
        <f>IF(AB$12="Max",VLOOKUP(M109,[3]L!A:K,11,FALSE),VLOOKUP(M109,[3]L!A:J,8,FALSE))</f>
        <v>0.80080000000000007</v>
      </c>
      <c r="AF109" s="853">
        <f t="shared" si="18"/>
        <v>4.7237497406268334</v>
      </c>
      <c r="AG109" s="854">
        <f t="shared" si="19"/>
        <v>2.6414233406268339</v>
      </c>
      <c r="AH109" s="854">
        <f t="shared" si="20"/>
        <v>5.9731455806268343</v>
      </c>
      <c r="AI109" s="854">
        <f t="shared" si="21"/>
        <v>2.9190668606268337</v>
      </c>
      <c r="AJ109" s="851"/>
      <c r="AK109" s="852">
        <f>VLOOKUP(L109,[3]E!A:G,7,FALSE)</f>
        <v>0.97</v>
      </c>
      <c r="AL109" s="853">
        <f t="shared" si="46"/>
        <v>5.0328501759999993</v>
      </c>
      <c r="AM109" s="853">
        <f t="shared" si="47"/>
        <v>2.9505237759999998</v>
      </c>
      <c r="AN109" s="853">
        <f t="shared" si="48"/>
        <v>6.2822460160000002</v>
      </c>
      <c r="AO109" s="854">
        <f t="shared" si="49"/>
        <v>3.2281672959999996</v>
      </c>
      <c r="AP109" s="700"/>
      <c r="AQ109" s="700"/>
      <c r="AR109" s="700"/>
      <c r="AS109" s="700"/>
      <c r="AT109" s="700"/>
      <c r="AU109" s="700"/>
      <c r="AV109" s="700"/>
      <c r="AW109" s="700"/>
      <c r="AX109" s="700"/>
    </row>
    <row r="110" spans="1:50" ht="15" customHeight="1">
      <c r="A110" s="829">
        <v>32</v>
      </c>
      <c r="B110" s="830">
        <v>1.5</v>
      </c>
      <c r="C110" s="831">
        <f t="shared" si="0"/>
        <v>1.14558</v>
      </c>
      <c r="D110" s="832">
        <v>1.31</v>
      </c>
      <c r="E110" s="833">
        <v>0.25</v>
      </c>
      <c r="F110" s="833">
        <v>0.45</v>
      </c>
      <c r="G110" s="833">
        <f t="shared" si="22"/>
        <v>0.55000000000000004</v>
      </c>
      <c r="H110" s="834">
        <f t="shared" si="35"/>
        <v>1.5007098000000001</v>
      </c>
      <c r="I110" s="834">
        <f t="shared" si="36"/>
        <v>0.28639500000000001</v>
      </c>
      <c r="J110" s="834">
        <f t="shared" si="37"/>
        <v>0.51551100000000005</v>
      </c>
      <c r="K110" s="834">
        <f t="shared" si="5"/>
        <v>0.6300690000000001</v>
      </c>
      <c r="L110" s="835" t="str">
        <f t="shared" si="6"/>
        <v>32X1,5</v>
      </c>
      <c r="M110" s="835" t="str">
        <f t="shared" si="7"/>
        <v>32X1,5XF</v>
      </c>
      <c r="N110" s="836"/>
      <c r="O110" s="837">
        <f t="shared" si="8"/>
        <v>4.8801708000000001</v>
      </c>
      <c r="P110" s="838">
        <f t="shared" si="9"/>
        <v>2.3026157999999999</v>
      </c>
      <c r="Q110" s="838">
        <f t="shared" si="10"/>
        <v>6.4267037999999994</v>
      </c>
      <c r="R110" s="838">
        <f t="shared" si="11"/>
        <v>2.6462898000000004</v>
      </c>
      <c r="S110" s="839" t="str">
        <f t="shared" si="12"/>
        <v>F</v>
      </c>
      <c r="T110" s="840">
        <f>VLOOKUP(L110,[3]C!A:D,4,FALSE)</f>
        <v>546</v>
      </c>
      <c r="U110" s="841"/>
      <c r="V110" s="847">
        <f>IF(V$12="Max",VLOOKUP(L110,[3]S!A:G,7,FALSE),VLOOKUP(L110,[3]S!A:G,6,FALSE))</f>
        <v>0.41316551927158918</v>
      </c>
      <c r="W110" s="855">
        <f t="shared" si="13"/>
        <v>5.2933363192715897</v>
      </c>
      <c r="X110" s="856">
        <f t="shared" si="14"/>
        <v>2.7157813192715889</v>
      </c>
      <c r="Y110" s="856">
        <f t="shared" si="15"/>
        <v>6.8398693192715889</v>
      </c>
      <c r="Z110" s="857">
        <f t="shared" si="16"/>
        <v>3.0594553192715894</v>
      </c>
      <c r="AA110" s="846"/>
      <c r="AB110" s="847">
        <f t="shared" si="33"/>
        <v>0.66089956462683408</v>
      </c>
      <c r="AC110" s="847">
        <f>IF(AB$12="Max",VLOOKUP(M110,[3]L!A:J,9,FALSE),VLOOKUP(M110,[3]L!A:J,6,FALSE))</f>
        <v>0.66089956462683408</v>
      </c>
      <c r="AD110" s="847">
        <f>IF(AB$12="Max",VLOOKUP(M110,[3]L!A:J,10,FALSE),VLOOKUP(M110,[3]L!A:J,7,FALSE))</f>
        <v>0.66089956462683408</v>
      </c>
      <c r="AE110" s="847">
        <f>IF(AB$12="Max",VLOOKUP(M110,[3]L!A:K,11,FALSE),VLOOKUP(M110,[3]L!A:J,8,FALSE))</f>
        <v>0.80080000000000007</v>
      </c>
      <c r="AF110" s="853">
        <f t="shared" si="18"/>
        <v>5.541070364626834</v>
      </c>
      <c r="AG110" s="854">
        <f t="shared" si="19"/>
        <v>2.9635153646268337</v>
      </c>
      <c r="AH110" s="854">
        <f t="shared" si="20"/>
        <v>7.0876033646268333</v>
      </c>
      <c r="AI110" s="854">
        <f t="shared" si="21"/>
        <v>3.3071893646268347</v>
      </c>
      <c r="AJ110" s="851"/>
      <c r="AK110" s="852">
        <f>VLOOKUP(L110,[3]E!A:G,7,FALSE)</f>
        <v>0.97</v>
      </c>
      <c r="AL110" s="853">
        <f t="shared" si="46"/>
        <v>5.8501707999999999</v>
      </c>
      <c r="AM110" s="853">
        <f t="shared" si="47"/>
        <v>3.2726157999999996</v>
      </c>
      <c r="AN110" s="853">
        <f t="shared" si="48"/>
        <v>7.3967037999999992</v>
      </c>
      <c r="AO110" s="854">
        <f t="shared" si="49"/>
        <v>3.6162898000000006</v>
      </c>
      <c r="AP110" s="700"/>
      <c r="AQ110" s="700"/>
      <c r="AR110" s="700"/>
      <c r="AS110" s="700"/>
      <c r="AT110" s="700"/>
      <c r="AU110" s="700"/>
      <c r="AV110" s="700"/>
      <c r="AW110" s="700"/>
      <c r="AX110" s="700"/>
    </row>
    <row r="111" spans="1:50" ht="15" customHeight="1">
      <c r="A111" s="829">
        <v>32</v>
      </c>
      <c r="B111" s="830">
        <v>1.65</v>
      </c>
      <c r="C111" s="831">
        <f t="shared" si="0"/>
        <v>1.2539406</v>
      </c>
      <c r="D111" s="832">
        <v>1.31</v>
      </c>
      <c r="E111" s="833">
        <v>0.25</v>
      </c>
      <c r="F111" s="833">
        <v>0.45</v>
      </c>
      <c r="G111" s="833">
        <f t="shared" si="22"/>
        <v>0.55000000000000004</v>
      </c>
      <c r="H111" s="834">
        <f t="shared" si="35"/>
        <v>1.6426621859999999</v>
      </c>
      <c r="I111" s="834">
        <f t="shared" si="36"/>
        <v>0.31348514999999999</v>
      </c>
      <c r="J111" s="834">
        <f t="shared" si="37"/>
        <v>0.56427327000000005</v>
      </c>
      <c r="K111" s="834">
        <f t="shared" si="5"/>
        <v>0.68966733000000002</v>
      </c>
      <c r="L111" s="835" t="str">
        <f t="shared" si="6"/>
        <v>32X1,65</v>
      </c>
      <c r="M111" s="835" t="str">
        <f t="shared" si="7"/>
        <v>32X1,65XF</v>
      </c>
      <c r="N111" s="836"/>
      <c r="O111" s="837">
        <f t="shared" si="8"/>
        <v>5.341786956</v>
      </c>
      <c r="P111" s="838">
        <f t="shared" si="9"/>
        <v>2.5204206059999996</v>
      </c>
      <c r="Q111" s="838">
        <f t="shared" si="10"/>
        <v>7.0346067659999987</v>
      </c>
      <c r="R111" s="838">
        <f t="shared" si="11"/>
        <v>2.8966027859999999</v>
      </c>
      <c r="S111" s="839" t="str">
        <f t="shared" si="12"/>
        <v>F</v>
      </c>
      <c r="T111" s="840">
        <f>VLOOKUP(L111,[3]C!A:D,4,FALSE)</f>
        <v>546</v>
      </c>
      <c r="U111" s="841"/>
      <c r="V111" s="847">
        <f>IF(V$12="Max",VLOOKUP(L111,[3]S!A:G,7,FALSE),VLOOKUP(L111,[3]S!A:G,6,FALSE))</f>
        <v>0.41316551927158918</v>
      </c>
      <c r="W111" s="855">
        <f t="shared" si="13"/>
        <v>5.7549524752715895</v>
      </c>
      <c r="X111" s="856">
        <f t="shared" si="14"/>
        <v>2.9335861252715887</v>
      </c>
      <c r="Y111" s="856">
        <f t="shared" si="15"/>
        <v>7.4477722852715882</v>
      </c>
      <c r="Z111" s="857">
        <f t="shared" si="16"/>
        <v>3.3097683052715889</v>
      </c>
      <c r="AA111" s="846"/>
      <c r="AB111" s="847">
        <f t="shared" si="33"/>
        <v>0.66089956462683408</v>
      </c>
      <c r="AC111" s="847">
        <f>IF(AB$12="Max",VLOOKUP(M111,[3]L!A:J,9,FALSE),VLOOKUP(M111,[3]L!A:J,6,FALSE))</f>
        <v>0.66089956462683408</v>
      </c>
      <c r="AD111" s="847">
        <f>IF(AB$12="Max",VLOOKUP(M111,[3]L!A:J,10,FALSE),VLOOKUP(M111,[3]L!A:J,7,FALSE))</f>
        <v>0.66089956462683408</v>
      </c>
      <c r="AE111" s="847">
        <f>IF(AB$12="Max",VLOOKUP(M111,[3]L!A:K,11,FALSE),VLOOKUP(M111,[3]L!A:J,8,FALSE))</f>
        <v>0.80080000000000007</v>
      </c>
      <c r="AF111" s="853">
        <f t="shared" si="18"/>
        <v>6.0026865206268338</v>
      </c>
      <c r="AG111" s="854">
        <f t="shared" si="19"/>
        <v>3.1813201706268339</v>
      </c>
      <c r="AH111" s="854">
        <f t="shared" si="20"/>
        <v>7.6955063306268325</v>
      </c>
      <c r="AI111" s="854">
        <f t="shared" si="21"/>
        <v>3.5575023506268337</v>
      </c>
      <c r="AJ111" s="851"/>
      <c r="AK111" s="852"/>
      <c r="AL111" s="853"/>
      <c r="AM111" s="853"/>
      <c r="AN111" s="853"/>
      <c r="AO111" s="854"/>
      <c r="AP111" s="700"/>
      <c r="AQ111" s="700"/>
      <c r="AR111" s="700"/>
      <c r="AS111" s="700"/>
      <c r="AT111" s="700"/>
      <c r="AU111" s="700"/>
      <c r="AV111" s="700"/>
      <c r="AW111" s="700"/>
      <c r="AX111" s="700"/>
    </row>
    <row r="112" spans="1:50" ht="15" customHeight="1">
      <c r="A112" s="829">
        <v>32</v>
      </c>
      <c r="B112" s="830">
        <v>2</v>
      </c>
      <c r="C112" s="831">
        <f t="shared" si="0"/>
        <v>1.5024</v>
      </c>
      <c r="D112" s="832">
        <v>1.07</v>
      </c>
      <c r="E112" s="833">
        <v>0.25</v>
      </c>
      <c r="F112" s="833">
        <v>0.55000000000000004</v>
      </c>
      <c r="G112" s="833">
        <f t="shared" si="22"/>
        <v>0.65</v>
      </c>
      <c r="H112" s="834">
        <f t="shared" si="35"/>
        <v>1.6075680000000001</v>
      </c>
      <c r="I112" s="834">
        <f t="shared" si="36"/>
        <v>0.37559999999999999</v>
      </c>
      <c r="J112" s="834">
        <f t="shared" si="37"/>
        <v>0.82632000000000005</v>
      </c>
      <c r="K112" s="834">
        <f t="shared" si="5"/>
        <v>0.97655999999999998</v>
      </c>
      <c r="L112" s="835" t="str">
        <f t="shared" si="6"/>
        <v>32X2</v>
      </c>
      <c r="M112" s="835" t="str">
        <f t="shared" si="7"/>
        <v>32X2XC</v>
      </c>
      <c r="N112" s="836"/>
      <c r="O112" s="837">
        <f t="shared" si="8"/>
        <v>6.0396479999999988</v>
      </c>
      <c r="P112" s="838">
        <f t="shared" si="9"/>
        <v>2.6592479999999998</v>
      </c>
      <c r="Q112" s="838">
        <f t="shared" si="10"/>
        <v>8.2181280000000001</v>
      </c>
      <c r="R112" s="838">
        <f t="shared" si="11"/>
        <v>3.260208</v>
      </c>
      <c r="S112" s="839" t="str">
        <f t="shared" si="12"/>
        <v>C</v>
      </c>
      <c r="T112" s="840">
        <f>VLOOKUP(L112,[3]C!A:D,4,FALSE)</f>
        <v>546</v>
      </c>
      <c r="U112" s="841"/>
      <c r="V112" s="847">
        <f>IF(V$12="Max",VLOOKUP(L112,[3]S!A:G,7,FALSE),VLOOKUP(L112,[3]S!A:G,6,FALSE))</f>
        <v>0.42969214004245276</v>
      </c>
      <c r="W112" s="855">
        <f t="shared" si="13"/>
        <v>6.4693401400424513</v>
      </c>
      <c r="X112" s="856">
        <f t="shared" si="14"/>
        <v>3.0889401400424528</v>
      </c>
      <c r="Y112" s="856">
        <f t="shared" si="15"/>
        <v>8.6478201400424535</v>
      </c>
      <c r="Z112" s="857">
        <f t="shared" si="16"/>
        <v>3.6899001400424529</v>
      </c>
      <c r="AA112" s="846"/>
      <c r="AB112" s="847">
        <f t="shared" si="33"/>
        <v>1.056</v>
      </c>
      <c r="AC112" s="847">
        <f>IF(AB$12="Max",VLOOKUP(M112,[3]L!A:J,9,FALSE),VLOOKUP(M112,[3]L!A:J,6,FALSE))</f>
        <v>1.056</v>
      </c>
      <c r="AD112" s="847">
        <f>IF(AB$12="Max",VLOOKUP(M112,[3]L!A:J,10,FALSE),VLOOKUP(M112,[3]L!A:J,7,FALSE))</f>
        <v>1.232</v>
      </c>
      <c r="AE112" s="847">
        <f>IF(AB$12="Max",VLOOKUP(M112,[3]L!A:K,11,FALSE),VLOOKUP(M112,[3]L!A:J,8,FALSE))</f>
        <v>1.6016000000000001</v>
      </c>
      <c r="AF112" s="853">
        <f t="shared" si="18"/>
        <v>7.0956479999999988</v>
      </c>
      <c r="AG112" s="854">
        <f t="shared" si="19"/>
        <v>3.7152479999999999</v>
      </c>
      <c r="AH112" s="854">
        <f t="shared" si="20"/>
        <v>9.274128000000001</v>
      </c>
      <c r="AI112" s="854">
        <f t="shared" si="21"/>
        <v>4.3162079999999996</v>
      </c>
      <c r="AJ112" s="851"/>
      <c r="AK112" s="852"/>
      <c r="AL112" s="853"/>
      <c r="AM112" s="853"/>
      <c r="AN112" s="853"/>
      <c r="AO112" s="854"/>
      <c r="AP112" s="700"/>
      <c r="AQ112" s="700"/>
      <c r="AR112" s="700"/>
      <c r="AS112" s="700"/>
      <c r="AT112" s="700"/>
      <c r="AU112" s="700"/>
      <c r="AV112" s="700"/>
      <c r="AW112" s="700"/>
      <c r="AX112" s="700"/>
    </row>
    <row r="113" spans="1:50" ht="15" customHeight="1">
      <c r="A113" s="829">
        <v>32</v>
      </c>
      <c r="B113" s="830">
        <v>2.5</v>
      </c>
      <c r="C113" s="831">
        <f t="shared" si="0"/>
        <v>1.8467</v>
      </c>
      <c r="D113" s="832">
        <v>1.22</v>
      </c>
      <c r="E113" s="833">
        <v>0.25</v>
      </c>
      <c r="F113" s="833">
        <v>0.55000000000000004</v>
      </c>
      <c r="G113" s="833">
        <f t="shared" si="22"/>
        <v>0.65</v>
      </c>
      <c r="H113" s="834">
        <f t="shared" si="35"/>
        <v>2.252974</v>
      </c>
      <c r="I113" s="834">
        <f t="shared" si="36"/>
        <v>0.461675</v>
      </c>
      <c r="J113" s="834">
        <f t="shared" si="37"/>
        <v>1.0156850000000002</v>
      </c>
      <c r="K113" s="834">
        <f t="shared" si="5"/>
        <v>1.2003550000000001</v>
      </c>
      <c r="L113" s="835" t="str">
        <f t="shared" si="6"/>
        <v>32X2,5</v>
      </c>
      <c r="M113" s="835" t="str">
        <f t="shared" si="7"/>
        <v>32X2,5XC</v>
      </c>
      <c r="N113" s="836"/>
      <c r="O113" s="837">
        <f t="shared" si="8"/>
        <v>7.7007389999999996</v>
      </c>
      <c r="P113" s="838">
        <f t="shared" si="9"/>
        <v>3.5456639999999999</v>
      </c>
      <c r="Q113" s="838">
        <f t="shared" si="10"/>
        <v>10.378453999999998</v>
      </c>
      <c r="R113" s="838">
        <f t="shared" si="11"/>
        <v>4.2843439999999999</v>
      </c>
      <c r="S113" s="839" t="str">
        <f t="shared" si="12"/>
        <v>C</v>
      </c>
      <c r="T113" s="840">
        <f>VLOOKUP(L113,[3]C!A:D,4,FALSE)</f>
        <v>366</v>
      </c>
      <c r="U113" s="841"/>
      <c r="V113" s="847">
        <f>IF(V$12="Max",VLOOKUP(L113,[3]S!A:G,7,FALSE),VLOOKUP(L113,[3]S!A:G,6,FALSE))</f>
        <v>0.46274538158417988</v>
      </c>
      <c r="W113" s="855">
        <f t="shared" si="13"/>
        <v>8.1634843815841798</v>
      </c>
      <c r="X113" s="856">
        <f t="shared" si="14"/>
        <v>4.0084093815841797</v>
      </c>
      <c r="Y113" s="856">
        <f t="shared" si="15"/>
        <v>10.841199381584177</v>
      </c>
      <c r="Z113" s="857">
        <f t="shared" si="16"/>
        <v>4.7470893815841801</v>
      </c>
      <c r="AA113" s="846"/>
      <c r="AB113" s="847">
        <f t="shared" si="33"/>
        <v>1.056</v>
      </c>
      <c r="AC113" s="847">
        <f>IF(AB$12="Max",VLOOKUP(M113,[3]L!A:J,9,FALSE),VLOOKUP(M113,[3]L!A:J,6,FALSE))</f>
        <v>1.056</v>
      </c>
      <c r="AD113" s="847">
        <f>IF(AB$12="Max",VLOOKUP(M113,[3]L!A:J,10,FALSE),VLOOKUP(M113,[3]L!A:J,7,FALSE))</f>
        <v>1.232</v>
      </c>
      <c r="AE113" s="847">
        <f>IF(AB$12="Max",VLOOKUP(M113,[3]L!A:K,11,FALSE),VLOOKUP(M113,[3]L!A:J,8,FALSE))</f>
        <v>1.6016000000000001</v>
      </c>
      <c r="AF113" s="853">
        <f t="shared" si="18"/>
        <v>8.7567389999999996</v>
      </c>
      <c r="AG113" s="854">
        <f t="shared" si="19"/>
        <v>4.6016639999999995</v>
      </c>
      <c r="AH113" s="854">
        <f t="shared" si="20"/>
        <v>11.434453999999999</v>
      </c>
      <c r="AI113" s="854">
        <f t="shared" si="21"/>
        <v>5.340344</v>
      </c>
      <c r="AJ113" s="851"/>
      <c r="AK113" s="852"/>
      <c r="AL113" s="853"/>
      <c r="AM113" s="853"/>
      <c r="AN113" s="853"/>
      <c r="AO113" s="854"/>
      <c r="AP113" s="700"/>
      <c r="AQ113" s="700"/>
      <c r="AR113" s="700"/>
      <c r="AS113" s="700"/>
      <c r="AT113" s="700"/>
      <c r="AU113" s="700"/>
      <c r="AV113" s="700"/>
      <c r="AW113" s="700"/>
      <c r="AX113" s="700"/>
    </row>
    <row r="114" spans="1:50" ht="15" customHeight="1">
      <c r="A114" s="829">
        <v>32</v>
      </c>
      <c r="B114" s="830">
        <v>3</v>
      </c>
      <c r="C114" s="831">
        <f t="shared" si="0"/>
        <v>2.17848</v>
      </c>
      <c r="D114" s="832">
        <v>1.42</v>
      </c>
      <c r="E114" s="833">
        <v>0.25</v>
      </c>
      <c r="F114" s="833">
        <v>0.45</v>
      </c>
      <c r="G114" s="833">
        <f t="shared" si="22"/>
        <v>0.55000000000000004</v>
      </c>
      <c r="H114" s="834">
        <f t="shared" si="35"/>
        <v>3.0934415999999998</v>
      </c>
      <c r="I114" s="834">
        <f t="shared" si="36"/>
        <v>0.54461999999999999</v>
      </c>
      <c r="J114" s="834">
        <f t="shared" si="37"/>
        <v>0.98031599999999997</v>
      </c>
      <c r="K114" s="834">
        <f t="shared" si="5"/>
        <v>1.198164</v>
      </c>
      <c r="L114" s="835" t="str">
        <f t="shared" si="6"/>
        <v>32X3</v>
      </c>
      <c r="M114" s="835" t="str">
        <f t="shared" si="7"/>
        <v>32X3XC</v>
      </c>
      <c r="N114" s="836"/>
      <c r="O114" s="837">
        <f t="shared" si="8"/>
        <v>9.5199575999999997</v>
      </c>
      <c r="P114" s="838">
        <f t="shared" si="9"/>
        <v>4.6183776000000005</v>
      </c>
      <c r="Q114" s="838">
        <f t="shared" si="10"/>
        <v>12.460905599999998</v>
      </c>
      <c r="R114" s="838">
        <f t="shared" si="11"/>
        <v>5.2719215999999998</v>
      </c>
      <c r="S114" s="839" t="str">
        <f t="shared" si="12"/>
        <v>C</v>
      </c>
      <c r="T114" s="840">
        <f>VLOOKUP(L114,[3]C!A:D,4,FALSE)</f>
        <v>366</v>
      </c>
      <c r="U114" s="841"/>
      <c r="V114" s="847">
        <f>IF(V$12="Max",VLOOKUP(L114,[3]S!A:G,7,FALSE),VLOOKUP(L114,[3]S!A:G,6,FALSE))</f>
        <v>0.56190510620936129</v>
      </c>
      <c r="W114" s="855">
        <f t="shared" si="13"/>
        <v>10.08186270620936</v>
      </c>
      <c r="X114" s="856">
        <f t="shared" si="14"/>
        <v>5.1802827062093622</v>
      </c>
      <c r="Y114" s="856">
        <f t="shared" si="15"/>
        <v>13.022810706209359</v>
      </c>
      <c r="Z114" s="857">
        <f t="shared" si="16"/>
        <v>5.8338267062093614</v>
      </c>
      <c r="AA114" s="846"/>
      <c r="AB114" s="847">
        <f t="shared" si="33"/>
        <v>1.056</v>
      </c>
      <c r="AC114" s="847">
        <f>IF(AB$12="Max",VLOOKUP(M114,[3]L!A:J,9,FALSE),VLOOKUP(M114,[3]L!A:J,6,FALSE))</f>
        <v>1.056</v>
      </c>
      <c r="AD114" s="847">
        <f>IF(AB$12="Max",VLOOKUP(M114,[3]L!A:J,10,FALSE),VLOOKUP(M114,[3]L!A:J,7,FALSE))</f>
        <v>1.232</v>
      </c>
      <c r="AE114" s="847">
        <f>IF(AB$12="Max",VLOOKUP(M114,[3]L!A:K,11,FALSE),VLOOKUP(M114,[3]L!A:J,8,FALSE))</f>
        <v>1.6016000000000001</v>
      </c>
      <c r="AF114" s="853">
        <f t="shared" si="18"/>
        <v>10.575957599999999</v>
      </c>
      <c r="AG114" s="854">
        <f t="shared" si="19"/>
        <v>5.6743776000000006</v>
      </c>
      <c r="AH114" s="854">
        <f t="shared" si="20"/>
        <v>13.516905599999998</v>
      </c>
      <c r="AI114" s="854">
        <f t="shared" si="21"/>
        <v>6.3279215999999998</v>
      </c>
      <c r="AJ114" s="851"/>
      <c r="AK114" s="852"/>
      <c r="AL114" s="853"/>
      <c r="AM114" s="853"/>
      <c r="AN114" s="853"/>
      <c r="AO114" s="854"/>
      <c r="AP114" s="700"/>
      <c r="AQ114" s="700"/>
      <c r="AR114" s="700"/>
      <c r="AS114" s="700"/>
      <c r="AT114" s="700"/>
      <c r="AU114" s="700"/>
      <c r="AV114" s="700"/>
      <c r="AW114" s="700"/>
      <c r="AX114" s="700"/>
    </row>
    <row r="115" spans="1:50" ht="15" customHeight="1">
      <c r="A115" s="829">
        <v>33</v>
      </c>
      <c r="B115" s="830">
        <v>1.5</v>
      </c>
      <c r="C115" s="831">
        <f t="shared" si="0"/>
        <v>1.1831400000000001</v>
      </c>
      <c r="D115" s="832">
        <v>1.24</v>
      </c>
      <c r="E115" s="833">
        <v>0.25</v>
      </c>
      <c r="F115" s="833">
        <v>0.45</v>
      </c>
      <c r="G115" s="833">
        <f t="shared" si="22"/>
        <v>0.55000000000000004</v>
      </c>
      <c r="H115" s="834">
        <f t="shared" si="35"/>
        <v>1.4670936000000001</v>
      </c>
      <c r="I115" s="834">
        <f t="shared" si="36"/>
        <v>0.29578500000000002</v>
      </c>
      <c r="J115" s="834">
        <f t="shared" si="37"/>
        <v>0.53241300000000003</v>
      </c>
      <c r="K115" s="834">
        <f t="shared" si="5"/>
        <v>0.65072700000000006</v>
      </c>
      <c r="L115" s="835" t="str">
        <f t="shared" si="6"/>
        <v>33X1,5</v>
      </c>
      <c r="M115" s="835" t="str">
        <f t="shared" si="7"/>
        <v>33X1,5XF</v>
      </c>
      <c r="N115" s="836"/>
      <c r="O115" s="837">
        <f t="shared" si="8"/>
        <v>4.9573565999999998</v>
      </c>
      <c r="P115" s="838">
        <f t="shared" si="9"/>
        <v>2.2952916000000001</v>
      </c>
      <c r="Q115" s="838">
        <f t="shared" si="10"/>
        <v>6.5545956000000007</v>
      </c>
      <c r="R115" s="838">
        <f t="shared" si="11"/>
        <v>2.6502336000000004</v>
      </c>
      <c r="S115" s="839" t="str">
        <f t="shared" si="12"/>
        <v>F</v>
      </c>
      <c r="T115" s="840">
        <f>VLOOKUP(L115,[3]C!A:D,4,FALSE)</f>
        <v>546</v>
      </c>
      <c r="U115" s="841"/>
      <c r="V115" s="847">
        <f>IF(V$12="Max",VLOOKUP(L115,[3]S!A:G,7,FALSE),VLOOKUP(L115,[3]S!A:G,6,FALSE))</f>
        <v>0.42607694174882638</v>
      </c>
      <c r="W115" s="855">
        <f t="shared" si="13"/>
        <v>5.3834335417488264</v>
      </c>
      <c r="X115" s="856">
        <f t="shared" si="14"/>
        <v>2.7213685417488263</v>
      </c>
      <c r="Y115" s="856">
        <f t="shared" si="15"/>
        <v>6.9806725417488273</v>
      </c>
      <c r="Z115" s="857">
        <f t="shared" si="16"/>
        <v>3.0763105417488266</v>
      </c>
      <c r="AA115" s="846"/>
      <c r="AB115" s="847">
        <f t="shared" si="33"/>
        <v>0.68155267602142267</v>
      </c>
      <c r="AC115" s="847">
        <f>IF(AB$12="Max",VLOOKUP(M115,[3]L!A:J,9,FALSE),VLOOKUP(M115,[3]L!A:J,6,FALSE))</f>
        <v>0.68155267602142267</v>
      </c>
      <c r="AD115" s="847">
        <f>IF(AB$12="Max",VLOOKUP(M115,[3]L!A:J,10,FALSE),VLOOKUP(M115,[3]L!A:J,7,FALSE))</f>
        <v>0.68155267602142267</v>
      </c>
      <c r="AE115" s="847">
        <f>IF(AB$12="Max",VLOOKUP(M115,[3]L!A:K,11,FALSE),VLOOKUP(M115,[3]L!A:J,8,FALSE))</f>
        <v>0.80080000000000007</v>
      </c>
      <c r="AF115" s="853">
        <f t="shared" si="18"/>
        <v>5.6389092760214226</v>
      </c>
      <c r="AG115" s="854">
        <f t="shared" si="19"/>
        <v>2.9768442760214229</v>
      </c>
      <c r="AH115" s="854">
        <f t="shared" si="20"/>
        <v>7.2361482760214235</v>
      </c>
      <c r="AI115" s="854">
        <f t="shared" si="21"/>
        <v>3.3317862760214232</v>
      </c>
      <c r="AJ115" s="851"/>
      <c r="AK115" s="852">
        <f>VLOOKUP(L115,[3]E!A:G,7,FALSE)</f>
        <v>0.99</v>
      </c>
      <c r="AL115" s="853">
        <f t="shared" ref="AL115:AL119" si="50">O115+AK115*$Q$8</f>
        <v>5.9473566</v>
      </c>
      <c r="AM115" s="853">
        <f t="shared" ref="AM115:AM119" si="51">P115+AK115*$Q$8</f>
        <v>3.2852915999999999</v>
      </c>
      <c r="AN115" s="853">
        <f t="shared" ref="AN115:AN119" si="52">Q115+AK115*$Q$8</f>
        <v>7.544595600000001</v>
      </c>
      <c r="AO115" s="854">
        <f t="shared" ref="AO115:AO119" si="53">R115+AK115*$Q$8</f>
        <v>3.6402336000000002</v>
      </c>
      <c r="AP115" s="700"/>
      <c r="AQ115" s="700"/>
      <c r="AR115" s="700"/>
      <c r="AS115" s="700"/>
      <c r="AT115" s="700"/>
      <c r="AU115" s="700"/>
      <c r="AV115" s="700"/>
      <c r="AW115" s="700"/>
      <c r="AX115" s="700"/>
    </row>
    <row r="116" spans="1:50" ht="15" customHeight="1">
      <c r="A116" s="829">
        <v>33.700000000000003</v>
      </c>
      <c r="B116" s="830">
        <v>1</v>
      </c>
      <c r="C116" s="831">
        <f t="shared" si="0"/>
        <v>0.81880800000000009</v>
      </c>
      <c r="D116" s="832">
        <v>1.49</v>
      </c>
      <c r="E116" s="833">
        <v>0.25</v>
      </c>
      <c r="F116" s="833">
        <v>0.45</v>
      </c>
      <c r="G116" s="833">
        <f t="shared" si="22"/>
        <v>0.55000000000000004</v>
      </c>
      <c r="H116" s="834">
        <f t="shared" si="35"/>
        <v>1.22002392</v>
      </c>
      <c r="I116" s="834">
        <f t="shared" si="36"/>
        <v>0.20470200000000002</v>
      </c>
      <c r="J116" s="834">
        <f t="shared" si="37"/>
        <v>0.36846360000000006</v>
      </c>
      <c r="K116" s="834">
        <f t="shared" si="5"/>
        <v>0.45034440000000009</v>
      </c>
      <c r="L116" s="835" t="str">
        <f t="shared" si="6"/>
        <v>33,7X1</v>
      </c>
      <c r="M116" s="835" t="str">
        <f t="shared" si="7"/>
        <v>33,7X1XF</v>
      </c>
      <c r="N116" s="836"/>
      <c r="O116" s="837">
        <f t="shared" si="8"/>
        <v>3.63550752</v>
      </c>
      <c r="P116" s="838">
        <f t="shared" si="9"/>
        <v>1.7931895200000001</v>
      </c>
      <c r="Q116" s="838">
        <f t="shared" si="10"/>
        <v>4.7408983200000003</v>
      </c>
      <c r="R116" s="838">
        <f t="shared" si="11"/>
        <v>2.0388319200000002</v>
      </c>
      <c r="S116" s="839" t="str">
        <f t="shared" si="12"/>
        <v>F</v>
      </c>
      <c r="T116" s="840">
        <f>VLOOKUP(L116,[3]C!A:D,4,FALSE)</f>
        <v>546</v>
      </c>
      <c r="U116" s="841"/>
      <c r="V116" s="847">
        <f>IF(V$12="Max",VLOOKUP(L116,[3]S!A:G,7,FALSE),VLOOKUP(L116,[3]S!A:G,6,FALSE))</f>
        <v>0.43511493748289237</v>
      </c>
      <c r="W116" s="855">
        <f t="shared" si="13"/>
        <v>4.0706224574828926</v>
      </c>
      <c r="X116" s="856">
        <f t="shared" si="14"/>
        <v>2.2283044574828925</v>
      </c>
      <c r="Y116" s="856">
        <f t="shared" si="15"/>
        <v>5.176013257482893</v>
      </c>
      <c r="Z116" s="857">
        <f t="shared" si="16"/>
        <v>2.4739468574828924</v>
      </c>
      <c r="AA116" s="846"/>
      <c r="AB116" s="847">
        <f t="shared" si="33"/>
        <v>0.6960098539976346</v>
      </c>
      <c r="AC116" s="847">
        <f>IF(AB$12="Max",VLOOKUP(M116,[3]L!A:J,9,FALSE),VLOOKUP(M116,[3]L!A:J,6,FALSE))</f>
        <v>0.6960098539976346</v>
      </c>
      <c r="AD116" s="847">
        <f>IF(AB$12="Max",VLOOKUP(M116,[3]L!A:J,10,FALSE),VLOOKUP(M116,[3]L!A:J,7,FALSE))</f>
        <v>0.6960098539976346</v>
      </c>
      <c r="AE116" s="847">
        <f>IF(AB$12="Max",VLOOKUP(M116,[3]L!A:K,11,FALSE),VLOOKUP(M116,[3]L!A:J,8,FALSE))</f>
        <v>0.80080000000000007</v>
      </c>
      <c r="AF116" s="853">
        <f t="shared" si="18"/>
        <v>4.3315173739976345</v>
      </c>
      <c r="AG116" s="854">
        <f t="shared" si="19"/>
        <v>2.4891993739976348</v>
      </c>
      <c r="AH116" s="854">
        <f t="shared" si="20"/>
        <v>5.4369081739976348</v>
      </c>
      <c r="AI116" s="854">
        <f t="shared" si="21"/>
        <v>2.7348417739976347</v>
      </c>
      <c r="AJ116" s="851"/>
      <c r="AK116" s="852">
        <f>VLOOKUP(L116,[3]E!A:G,7,FALSE)</f>
        <v>1.01</v>
      </c>
      <c r="AL116" s="853">
        <f t="shared" si="50"/>
        <v>4.6455075199999998</v>
      </c>
      <c r="AM116" s="853">
        <f t="shared" si="51"/>
        <v>2.8031895200000001</v>
      </c>
      <c r="AN116" s="853">
        <f t="shared" si="52"/>
        <v>5.7508983200000001</v>
      </c>
      <c r="AO116" s="854">
        <f t="shared" si="53"/>
        <v>3.0488319200000005</v>
      </c>
      <c r="AP116" s="700"/>
      <c r="AQ116" s="700"/>
      <c r="AR116" s="700"/>
      <c r="AS116" s="700"/>
      <c r="AT116" s="700"/>
      <c r="AU116" s="700"/>
      <c r="AV116" s="700"/>
      <c r="AW116" s="700"/>
      <c r="AX116" s="700"/>
    </row>
    <row r="117" spans="1:50" ht="15" customHeight="1">
      <c r="A117" s="829">
        <v>33.700000000000003</v>
      </c>
      <c r="B117" s="830">
        <v>1.2</v>
      </c>
      <c r="C117" s="831">
        <f t="shared" si="0"/>
        <v>0.97655999999999998</v>
      </c>
      <c r="D117" s="832">
        <v>1.42</v>
      </c>
      <c r="E117" s="833">
        <v>0.25</v>
      </c>
      <c r="F117" s="833">
        <v>0.45</v>
      </c>
      <c r="G117" s="833">
        <f t="shared" si="22"/>
        <v>0.55000000000000004</v>
      </c>
      <c r="H117" s="834">
        <f t="shared" si="35"/>
        <v>1.3867151999999998</v>
      </c>
      <c r="I117" s="834">
        <f t="shared" si="36"/>
        <v>0.24414</v>
      </c>
      <c r="J117" s="834">
        <f t="shared" si="37"/>
        <v>0.43945200000000001</v>
      </c>
      <c r="K117" s="834">
        <f t="shared" si="5"/>
        <v>0.53710800000000003</v>
      </c>
      <c r="L117" s="835" t="str">
        <f t="shared" si="6"/>
        <v>33,7X1,2</v>
      </c>
      <c r="M117" s="835" t="str">
        <f t="shared" si="7"/>
        <v>33,7X1,2XF</v>
      </c>
      <c r="N117" s="836"/>
      <c r="O117" s="837">
        <f t="shared" si="8"/>
        <v>4.2675672000000002</v>
      </c>
      <c r="P117" s="838">
        <f t="shared" si="9"/>
        <v>2.0703072000000002</v>
      </c>
      <c r="Q117" s="838">
        <f t="shared" si="10"/>
        <v>5.5859231999999999</v>
      </c>
      <c r="R117" s="838">
        <f t="shared" si="11"/>
        <v>2.3632751999999999</v>
      </c>
      <c r="S117" s="839" t="str">
        <f t="shared" si="12"/>
        <v>F</v>
      </c>
      <c r="T117" s="840">
        <f>VLOOKUP(L117,[3]C!A:D,4,FALSE)</f>
        <v>546</v>
      </c>
      <c r="U117" s="841"/>
      <c r="V117" s="847">
        <f>IF(V$12="Max",VLOOKUP(L117,[3]S!A:G,7,FALSE),VLOOKUP(L117,[3]S!A:G,6,FALSE))</f>
        <v>0.43511493748289237</v>
      </c>
      <c r="W117" s="855">
        <f t="shared" si="13"/>
        <v>4.7026821374828929</v>
      </c>
      <c r="X117" s="856">
        <f t="shared" si="14"/>
        <v>2.5054221374828924</v>
      </c>
      <c r="Y117" s="856">
        <f t="shared" si="15"/>
        <v>6.0210381374828925</v>
      </c>
      <c r="Z117" s="857">
        <f t="shared" si="16"/>
        <v>2.7983901374828921</v>
      </c>
      <c r="AA117" s="846"/>
      <c r="AB117" s="847">
        <f t="shared" si="33"/>
        <v>0.6960098539976346</v>
      </c>
      <c r="AC117" s="847">
        <f>IF(AB$12="Max",VLOOKUP(M117,[3]L!A:J,9,FALSE),VLOOKUP(M117,[3]L!A:J,6,FALSE))</f>
        <v>0.6960098539976346</v>
      </c>
      <c r="AD117" s="847">
        <f>IF(AB$12="Max",VLOOKUP(M117,[3]L!A:J,10,FALSE),VLOOKUP(M117,[3]L!A:J,7,FALSE))</f>
        <v>0.6960098539976346</v>
      </c>
      <c r="AE117" s="847">
        <f>IF(AB$12="Max",VLOOKUP(M117,[3]L!A:K,11,FALSE),VLOOKUP(M117,[3]L!A:J,8,FALSE))</f>
        <v>0.80080000000000007</v>
      </c>
      <c r="AF117" s="853">
        <f t="shared" si="18"/>
        <v>4.9635770539976347</v>
      </c>
      <c r="AG117" s="854">
        <f t="shared" si="19"/>
        <v>2.7663170539976347</v>
      </c>
      <c r="AH117" s="854">
        <f t="shared" si="20"/>
        <v>6.2819330539976344</v>
      </c>
      <c r="AI117" s="854">
        <f t="shared" si="21"/>
        <v>3.0592850539976344</v>
      </c>
      <c r="AJ117" s="851"/>
      <c r="AK117" s="852">
        <f>VLOOKUP(L117,[3]E!A:G,7,FALSE)</f>
        <v>1.01</v>
      </c>
      <c r="AL117" s="853">
        <f t="shared" si="50"/>
        <v>5.2775672</v>
      </c>
      <c r="AM117" s="853">
        <f t="shared" si="51"/>
        <v>3.0803072</v>
      </c>
      <c r="AN117" s="853">
        <f t="shared" si="52"/>
        <v>6.5959231999999997</v>
      </c>
      <c r="AO117" s="854">
        <f t="shared" si="53"/>
        <v>3.3732752000000001</v>
      </c>
      <c r="AP117" s="700"/>
      <c r="AQ117" s="700"/>
      <c r="AR117" s="700"/>
      <c r="AS117" s="700"/>
      <c r="AT117" s="700"/>
      <c r="AU117" s="700"/>
      <c r="AV117" s="700"/>
      <c r="AW117" s="700"/>
      <c r="AX117" s="700"/>
    </row>
    <row r="118" spans="1:50" ht="15" customHeight="1">
      <c r="A118" s="829">
        <v>33.700000000000003</v>
      </c>
      <c r="B118" s="830">
        <v>1.5</v>
      </c>
      <c r="C118" s="831">
        <f t="shared" si="0"/>
        <v>1.2094320000000001</v>
      </c>
      <c r="D118" s="832">
        <v>1.24</v>
      </c>
      <c r="E118" s="833">
        <v>0.25</v>
      </c>
      <c r="F118" s="833">
        <v>0.45</v>
      </c>
      <c r="G118" s="833">
        <f t="shared" si="22"/>
        <v>0.55000000000000004</v>
      </c>
      <c r="H118" s="834">
        <f t="shared" si="35"/>
        <v>1.4996956800000001</v>
      </c>
      <c r="I118" s="834">
        <f t="shared" si="36"/>
        <v>0.30235800000000002</v>
      </c>
      <c r="J118" s="834">
        <f t="shared" si="37"/>
        <v>0.54424440000000007</v>
      </c>
      <c r="K118" s="834">
        <f t="shared" si="5"/>
        <v>0.6651876000000001</v>
      </c>
      <c r="L118" s="835" t="str">
        <f t="shared" si="6"/>
        <v>33,7X1,5</v>
      </c>
      <c r="M118" s="835" t="str">
        <f t="shared" si="7"/>
        <v>33,7X1,5XF</v>
      </c>
      <c r="N118" s="836"/>
      <c r="O118" s="837">
        <f t="shared" si="8"/>
        <v>5.0675200799999995</v>
      </c>
      <c r="P118" s="838">
        <f t="shared" si="9"/>
        <v>2.34629808</v>
      </c>
      <c r="Q118" s="838">
        <f t="shared" si="10"/>
        <v>6.7002532800000001</v>
      </c>
      <c r="R118" s="838">
        <f t="shared" si="11"/>
        <v>2.7091276800000004</v>
      </c>
      <c r="S118" s="839" t="str">
        <f t="shared" si="12"/>
        <v>F</v>
      </c>
      <c r="T118" s="840">
        <f>VLOOKUP(L118,[3]C!A:D,4,FALSE)</f>
        <v>546</v>
      </c>
      <c r="U118" s="841"/>
      <c r="V118" s="847">
        <f>IF(V$12="Max",VLOOKUP(L118,[3]S!A:G,7,FALSE),VLOOKUP(L118,[3]S!A:G,6,FALSE))</f>
        <v>0.43511493748289237</v>
      </c>
      <c r="W118" s="855">
        <f t="shared" si="13"/>
        <v>5.5026350174828922</v>
      </c>
      <c r="X118" s="856">
        <f t="shared" si="14"/>
        <v>2.7814130174828922</v>
      </c>
      <c r="Y118" s="856">
        <f t="shared" si="15"/>
        <v>7.1353682174828927</v>
      </c>
      <c r="Z118" s="857">
        <f t="shared" si="16"/>
        <v>3.1442426174828926</v>
      </c>
      <c r="AA118" s="846"/>
      <c r="AB118" s="847">
        <f t="shared" si="33"/>
        <v>0.6960098539976346</v>
      </c>
      <c r="AC118" s="847">
        <f>IF(AB$12="Max",VLOOKUP(M118,[3]L!A:J,9,FALSE),VLOOKUP(M118,[3]L!A:J,6,FALSE))</f>
        <v>0.6960098539976346</v>
      </c>
      <c r="AD118" s="847">
        <f>IF(AB$12="Max",VLOOKUP(M118,[3]L!A:J,10,FALSE),VLOOKUP(M118,[3]L!A:J,7,FALSE))</f>
        <v>0.6960098539976346</v>
      </c>
      <c r="AE118" s="847">
        <f>IF(AB$12="Max",VLOOKUP(M118,[3]L!A:K,11,FALSE),VLOOKUP(M118,[3]L!A:J,8,FALSE))</f>
        <v>0.80080000000000007</v>
      </c>
      <c r="AF118" s="853">
        <f t="shared" si="18"/>
        <v>5.763529933997634</v>
      </c>
      <c r="AG118" s="854">
        <f t="shared" si="19"/>
        <v>3.0423079339976344</v>
      </c>
      <c r="AH118" s="854">
        <f t="shared" si="20"/>
        <v>7.3962631339976346</v>
      </c>
      <c r="AI118" s="854">
        <f t="shared" si="21"/>
        <v>3.4051375339976349</v>
      </c>
      <c r="AJ118" s="851"/>
      <c r="AK118" s="852">
        <f>VLOOKUP(L118,[3]E!A:G,7,FALSE)</f>
        <v>1.01</v>
      </c>
      <c r="AL118" s="853">
        <f t="shared" si="50"/>
        <v>6.0775200799999993</v>
      </c>
      <c r="AM118" s="853">
        <f t="shared" si="51"/>
        <v>3.3562980800000002</v>
      </c>
      <c r="AN118" s="853">
        <f t="shared" si="52"/>
        <v>7.7102532799999999</v>
      </c>
      <c r="AO118" s="854">
        <f t="shared" si="53"/>
        <v>3.7191276800000006</v>
      </c>
      <c r="AP118" s="700"/>
      <c r="AQ118" s="700"/>
      <c r="AR118" s="700"/>
      <c r="AS118" s="700"/>
      <c r="AT118" s="700"/>
      <c r="AU118" s="700"/>
      <c r="AV118" s="700"/>
      <c r="AW118" s="700"/>
      <c r="AX118" s="700"/>
    </row>
    <row r="119" spans="1:50" ht="15" customHeight="1">
      <c r="A119" s="829">
        <v>33.700000000000003</v>
      </c>
      <c r="B119" s="830">
        <v>1.6</v>
      </c>
      <c r="C119" s="831">
        <f t="shared" si="0"/>
        <v>1.2860544</v>
      </c>
      <c r="D119" s="832">
        <v>1.24</v>
      </c>
      <c r="E119" s="833">
        <v>0.25</v>
      </c>
      <c r="F119" s="833">
        <v>0.45</v>
      </c>
      <c r="G119" s="833">
        <f t="shared" si="22"/>
        <v>0.55000000000000004</v>
      </c>
      <c r="H119" s="834">
        <f t="shared" si="35"/>
        <v>1.5947074560000001</v>
      </c>
      <c r="I119" s="834">
        <f t="shared" si="36"/>
        <v>0.32151360000000001</v>
      </c>
      <c r="J119" s="834">
        <f t="shared" si="37"/>
        <v>0.57872447999999999</v>
      </c>
      <c r="K119" s="834">
        <f t="shared" si="5"/>
        <v>0.70732992000000006</v>
      </c>
      <c r="L119" s="835" t="str">
        <f t="shared" si="6"/>
        <v>33,7X1,6</v>
      </c>
      <c r="M119" s="835" t="str">
        <f t="shared" si="7"/>
        <v>33,7X1,6XF</v>
      </c>
      <c r="N119" s="836"/>
      <c r="O119" s="837">
        <f t="shared" si="8"/>
        <v>5.3885679359999994</v>
      </c>
      <c r="P119" s="838">
        <f t="shared" si="9"/>
        <v>2.4949455359999999</v>
      </c>
      <c r="Q119" s="838">
        <f t="shared" si="10"/>
        <v>7.1247413760000002</v>
      </c>
      <c r="R119" s="838">
        <f t="shared" si="11"/>
        <v>2.8807618560000003</v>
      </c>
      <c r="S119" s="839" t="str">
        <f t="shared" si="12"/>
        <v>F</v>
      </c>
      <c r="T119" s="840">
        <f>VLOOKUP(L119,[3]C!A:D,4,FALSE)</f>
        <v>546</v>
      </c>
      <c r="U119" s="841"/>
      <c r="V119" s="847">
        <f>IF(V$12="Max",VLOOKUP(L119,[3]S!A:G,7,FALSE),VLOOKUP(L119,[3]S!A:G,6,FALSE))</f>
        <v>0.43511493748289237</v>
      </c>
      <c r="W119" s="855">
        <f t="shared" si="13"/>
        <v>5.823682873482892</v>
      </c>
      <c r="X119" s="856">
        <f t="shared" si="14"/>
        <v>2.9300604734828921</v>
      </c>
      <c r="Y119" s="856">
        <f t="shared" si="15"/>
        <v>7.5598563134828929</v>
      </c>
      <c r="Z119" s="857">
        <f t="shared" si="16"/>
        <v>3.3158767934828925</v>
      </c>
      <c r="AA119" s="846"/>
      <c r="AB119" s="847">
        <f t="shared" si="33"/>
        <v>0.6960098539976346</v>
      </c>
      <c r="AC119" s="847">
        <f>IF(AB$12="Max",VLOOKUP(M119,[3]L!A:J,9,FALSE),VLOOKUP(M119,[3]L!A:J,6,FALSE))</f>
        <v>0.6960098539976346</v>
      </c>
      <c r="AD119" s="847">
        <f>IF(AB$12="Max",VLOOKUP(M119,[3]L!A:J,10,FALSE),VLOOKUP(M119,[3]L!A:J,7,FALSE))</f>
        <v>0.6960098539976346</v>
      </c>
      <c r="AE119" s="847">
        <f>IF(AB$12="Max",VLOOKUP(M119,[3]L!A:K,11,FALSE),VLOOKUP(M119,[3]L!A:J,8,FALSE))</f>
        <v>0.80080000000000007</v>
      </c>
      <c r="AF119" s="853">
        <f t="shared" si="18"/>
        <v>6.0845777899976339</v>
      </c>
      <c r="AG119" s="854">
        <f t="shared" si="19"/>
        <v>3.1909553899976344</v>
      </c>
      <c r="AH119" s="854">
        <f t="shared" si="20"/>
        <v>7.8207512299976347</v>
      </c>
      <c r="AI119" s="854">
        <f t="shared" si="21"/>
        <v>3.5767717099976348</v>
      </c>
      <c r="AJ119" s="851"/>
      <c r="AK119" s="852">
        <f>VLOOKUP(L119,[3]E!A:G,7,FALSE)</f>
        <v>1.01</v>
      </c>
      <c r="AL119" s="853">
        <f t="shared" si="50"/>
        <v>6.3985679359999992</v>
      </c>
      <c r="AM119" s="853">
        <f t="shared" si="51"/>
        <v>3.5049455360000001</v>
      </c>
      <c r="AN119" s="853">
        <f t="shared" si="52"/>
        <v>8.1347413760000009</v>
      </c>
      <c r="AO119" s="854">
        <f t="shared" si="53"/>
        <v>3.8907618560000001</v>
      </c>
      <c r="AP119" s="700"/>
      <c r="AQ119" s="700"/>
      <c r="AR119" s="700"/>
      <c r="AS119" s="700"/>
      <c r="AT119" s="700"/>
      <c r="AU119" s="700"/>
      <c r="AV119" s="700"/>
      <c r="AW119" s="700"/>
      <c r="AX119" s="700"/>
    </row>
    <row r="120" spans="1:50" ht="15" customHeight="1">
      <c r="A120" s="829">
        <v>33.700000000000003</v>
      </c>
      <c r="B120" s="830">
        <v>2</v>
      </c>
      <c r="C120" s="831">
        <f t="shared" si="0"/>
        <v>1.5875360000000001</v>
      </c>
      <c r="D120" s="832">
        <v>0.98</v>
      </c>
      <c r="E120" s="833">
        <v>0.25</v>
      </c>
      <c r="F120" s="833">
        <v>0.55000000000000004</v>
      </c>
      <c r="G120" s="833">
        <f t="shared" si="22"/>
        <v>0.65</v>
      </c>
      <c r="H120" s="834">
        <f t="shared" si="35"/>
        <v>1.55578528</v>
      </c>
      <c r="I120" s="834">
        <f t="shared" si="36"/>
        <v>0.39688400000000001</v>
      </c>
      <c r="J120" s="834">
        <f t="shared" si="37"/>
        <v>0.87314480000000005</v>
      </c>
      <c r="K120" s="834">
        <f t="shared" si="5"/>
        <v>1.0318984</v>
      </c>
      <c r="L120" s="835" t="str">
        <f t="shared" si="6"/>
        <v>33,7X2</v>
      </c>
      <c r="M120" s="835" t="str">
        <f t="shared" si="7"/>
        <v>33,7X2XC</v>
      </c>
      <c r="N120" s="836"/>
      <c r="O120" s="837">
        <f t="shared" si="8"/>
        <v>6.2390164800000001</v>
      </c>
      <c r="P120" s="838">
        <f t="shared" si="9"/>
        <v>2.66706048</v>
      </c>
      <c r="Q120" s="838">
        <f t="shared" si="10"/>
        <v>8.5409436799999998</v>
      </c>
      <c r="R120" s="838">
        <f t="shared" si="11"/>
        <v>3.3020748800000002</v>
      </c>
      <c r="S120" s="839" t="str">
        <f t="shared" si="12"/>
        <v>C</v>
      </c>
      <c r="T120" s="840">
        <f>VLOOKUP(L120,[3]C!A:D,4,FALSE)</f>
        <v>546</v>
      </c>
      <c r="U120" s="841"/>
      <c r="V120" s="847">
        <f>IF(V$12="Max",VLOOKUP(L120,[3]S!A:G,7,FALSE),VLOOKUP(L120,[3]S!A:G,6,FALSE))</f>
        <v>0.43511493748289237</v>
      </c>
      <c r="W120" s="855">
        <f t="shared" si="13"/>
        <v>6.6741314174828927</v>
      </c>
      <c r="X120" s="856">
        <f t="shared" si="14"/>
        <v>3.1021754174828922</v>
      </c>
      <c r="Y120" s="856">
        <f t="shared" si="15"/>
        <v>8.9760586174828916</v>
      </c>
      <c r="Z120" s="857">
        <f t="shared" si="16"/>
        <v>3.7371898174828924</v>
      </c>
      <c r="AA120" s="846"/>
      <c r="AB120" s="847">
        <f t="shared" si="33"/>
        <v>1.056</v>
      </c>
      <c r="AC120" s="847">
        <f>IF(AB$12="Max",VLOOKUP(M120,[3]L!A:J,9,FALSE),VLOOKUP(M120,[3]L!A:J,6,FALSE))</f>
        <v>1.056</v>
      </c>
      <c r="AD120" s="847">
        <f>IF(AB$12="Max",VLOOKUP(M120,[3]L!A:J,10,FALSE),VLOOKUP(M120,[3]L!A:J,7,FALSE))</f>
        <v>1.232</v>
      </c>
      <c r="AE120" s="847">
        <f>IF(AB$12="Max",VLOOKUP(M120,[3]L!A:K,11,FALSE),VLOOKUP(M120,[3]L!A:J,8,FALSE))</f>
        <v>1.6016000000000001</v>
      </c>
      <c r="AF120" s="853">
        <f t="shared" si="18"/>
        <v>7.2950164800000001</v>
      </c>
      <c r="AG120" s="854">
        <f t="shared" si="19"/>
        <v>3.72306048</v>
      </c>
      <c r="AH120" s="854">
        <f t="shared" si="20"/>
        <v>9.596943679999999</v>
      </c>
      <c r="AI120" s="854">
        <f t="shared" si="21"/>
        <v>4.3580748800000002</v>
      </c>
      <c r="AJ120" s="851"/>
      <c r="AK120" s="852"/>
      <c r="AL120" s="853"/>
      <c r="AM120" s="853"/>
      <c r="AN120" s="853"/>
      <c r="AO120" s="854"/>
      <c r="AP120" s="700"/>
      <c r="AQ120" s="700"/>
      <c r="AR120" s="700"/>
      <c r="AS120" s="700"/>
      <c r="AT120" s="700"/>
      <c r="AU120" s="700"/>
      <c r="AV120" s="700"/>
      <c r="AW120" s="700"/>
      <c r="AX120" s="700"/>
    </row>
    <row r="121" spans="1:50" ht="15" customHeight="1">
      <c r="A121" s="829">
        <v>33.700000000000003</v>
      </c>
      <c r="B121" s="830">
        <v>2.5</v>
      </c>
      <c r="C121" s="831">
        <f t="shared" si="0"/>
        <v>1.95312</v>
      </c>
      <c r="D121" s="832">
        <v>0.98</v>
      </c>
      <c r="E121" s="833">
        <v>0.25</v>
      </c>
      <c r="F121" s="833">
        <v>0.55000000000000004</v>
      </c>
      <c r="G121" s="833">
        <f t="shared" si="22"/>
        <v>0.65</v>
      </c>
      <c r="H121" s="834">
        <f t="shared" ref="H121:J121" si="54">+H122</f>
        <v>1.883002992</v>
      </c>
      <c r="I121" s="834">
        <f t="shared" si="54"/>
        <v>0.50618359999999996</v>
      </c>
      <c r="J121" s="834">
        <f t="shared" si="54"/>
        <v>1.1136039200000001</v>
      </c>
      <c r="K121" s="834">
        <f t="shared" si="5"/>
        <v>1.269528</v>
      </c>
      <c r="L121" s="835" t="str">
        <f t="shared" si="6"/>
        <v>33,7X2,5</v>
      </c>
      <c r="M121" s="835" t="str">
        <f t="shared" si="7"/>
        <v>33,7X2,5XC</v>
      </c>
      <c r="N121" s="836"/>
      <c r="O121" s="837">
        <f t="shared" si="8"/>
        <v>7.6757615999999995</v>
      </c>
      <c r="P121" s="838">
        <f t="shared" si="9"/>
        <v>3.2812416</v>
      </c>
      <c r="Q121" s="838">
        <f t="shared" si="10"/>
        <v>10.5077856</v>
      </c>
      <c r="R121" s="838">
        <f t="shared" si="11"/>
        <v>4.0624896000000001</v>
      </c>
      <c r="S121" s="839" t="str">
        <f t="shared" si="12"/>
        <v>C</v>
      </c>
      <c r="T121" s="840">
        <f>VLOOKUP(L121,[3]C!A:D,4,FALSE)</f>
        <v>366</v>
      </c>
      <c r="U121" s="841"/>
      <c r="V121" s="847">
        <f>IF(V$12="Max",VLOOKUP(L121,[3]S!A:G,7,FALSE),VLOOKUP(L121,[3]S!A:G,6,FALSE))</f>
        <v>0.43511493748289237</v>
      </c>
      <c r="W121" s="855">
        <f t="shared" si="13"/>
        <v>8.1108765374828913</v>
      </c>
      <c r="X121" s="856">
        <f t="shared" si="14"/>
        <v>3.7163565374828922</v>
      </c>
      <c r="Y121" s="856">
        <f t="shared" si="15"/>
        <v>10.942900537482892</v>
      </c>
      <c r="Z121" s="857">
        <f t="shared" si="16"/>
        <v>4.4976045374828928</v>
      </c>
      <c r="AA121" s="846"/>
      <c r="AB121" s="847">
        <f t="shared" si="33"/>
        <v>1.056</v>
      </c>
      <c r="AC121" s="847">
        <f>IF(AB$12="Max",VLOOKUP(M121,[3]L!A:J,9,FALSE),VLOOKUP(M121,[3]L!A:J,6,FALSE))</f>
        <v>1.056</v>
      </c>
      <c r="AD121" s="847">
        <f>IF(AB$12="Max",VLOOKUP(M121,[3]L!A:J,10,FALSE),VLOOKUP(M121,[3]L!A:J,7,FALSE))</f>
        <v>1.232</v>
      </c>
      <c r="AE121" s="847">
        <f>IF(AB$12="Max",VLOOKUP(M121,[3]L!A:K,11,FALSE),VLOOKUP(M121,[3]L!A:J,8,FALSE))</f>
        <v>1.6016000000000001</v>
      </c>
      <c r="AF121" s="853">
        <f t="shared" si="18"/>
        <v>8.7317615999999987</v>
      </c>
      <c r="AG121" s="854">
        <f t="shared" si="19"/>
        <v>4.3372416000000005</v>
      </c>
      <c r="AH121" s="854">
        <f t="shared" si="20"/>
        <v>11.563785599999999</v>
      </c>
      <c r="AI121" s="854">
        <f t="shared" si="21"/>
        <v>5.1184896000000002</v>
      </c>
      <c r="AJ121" s="851"/>
      <c r="AK121" s="852"/>
      <c r="AL121" s="853"/>
      <c r="AM121" s="853"/>
      <c r="AN121" s="853"/>
      <c r="AO121" s="854"/>
      <c r="AP121" s="700"/>
      <c r="AQ121" s="700"/>
      <c r="AR121" s="700"/>
      <c r="AS121" s="700"/>
      <c r="AT121" s="700"/>
      <c r="AU121" s="700"/>
      <c r="AV121" s="700"/>
      <c r="AW121" s="700"/>
      <c r="AX121" s="700"/>
    </row>
    <row r="122" spans="1:50" ht="15" customHeight="1">
      <c r="A122" s="829">
        <v>33.700000000000003</v>
      </c>
      <c r="B122" s="830">
        <v>2.6</v>
      </c>
      <c r="C122" s="831">
        <f t="shared" si="0"/>
        <v>2.0247343999999998</v>
      </c>
      <c r="D122" s="832">
        <v>0.93</v>
      </c>
      <c r="E122" s="833">
        <v>0.25</v>
      </c>
      <c r="F122" s="833">
        <v>0.55000000000000004</v>
      </c>
      <c r="G122" s="833">
        <f t="shared" si="22"/>
        <v>0.65</v>
      </c>
      <c r="H122" s="834">
        <f t="shared" ref="H122:H140" si="55">D122*C122</f>
        <v>1.883002992</v>
      </c>
      <c r="I122" s="834">
        <f t="shared" ref="I122:I140" si="56">+E122*C122</f>
        <v>0.50618359999999996</v>
      </c>
      <c r="J122" s="834">
        <f t="shared" ref="J122:J140" si="57">+F122*C122</f>
        <v>1.1136039200000001</v>
      </c>
      <c r="K122" s="834">
        <f t="shared" si="5"/>
        <v>1.31607736</v>
      </c>
      <c r="L122" s="835" t="str">
        <f t="shared" si="6"/>
        <v>33,7X2,6</v>
      </c>
      <c r="M122" s="835" t="str">
        <f t="shared" si="7"/>
        <v>33,7X2,6XC</v>
      </c>
      <c r="N122" s="836"/>
      <c r="O122" s="837">
        <f t="shared" si="8"/>
        <v>7.8559694719999991</v>
      </c>
      <c r="P122" s="838">
        <f t="shared" si="9"/>
        <v>3.3003170719999999</v>
      </c>
      <c r="Q122" s="838">
        <f t="shared" si="10"/>
        <v>10.791834351999999</v>
      </c>
      <c r="R122" s="838">
        <f t="shared" si="11"/>
        <v>4.1102108319999999</v>
      </c>
      <c r="S122" s="839" t="str">
        <f t="shared" si="12"/>
        <v>C</v>
      </c>
      <c r="T122" s="840">
        <f>VLOOKUP(L122,[3]C!A:D,4,FALSE)</f>
        <v>366</v>
      </c>
      <c r="U122" s="841"/>
      <c r="V122" s="847">
        <f>IF(V$12="Max",VLOOKUP(L122,[3]S!A:G,7,FALSE),VLOOKUP(L122,[3]S!A:G,6,FALSE))</f>
        <v>0.43511493748289237</v>
      </c>
      <c r="W122" s="855">
        <f t="shared" si="13"/>
        <v>8.2910844094828917</v>
      </c>
      <c r="X122" s="856">
        <f t="shared" si="14"/>
        <v>3.7354320094828921</v>
      </c>
      <c r="Y122" s="856">
        <f t="shared" si="15"/>
        <v>11.22694928948289</v>
      </c>
      <c r="Z122" s="857">
        <f t="shared" si="16"/>
        <v>4.5453257694828926</v>
      </c>
      <c r="AA122" s="846"/>
      <c r="AB122" s="847">
        <f t="shared" si="33"/>
        <v>1.056</v>
      </c>
      <c r="AC122" s="847">
        <f>IF(AB$12="Max",VLOOKUP(M122,[3]L!A:J,9,FALSE),VLOOKUP(M122,[3]L!A:J,6,FALSE))</f>
        <v>1.056</v>
      </c>
      <c r="AD122" s="847">
        <f>IF(AB$12="Max",VLOOKUP(M122,[3]L!A:J,10,FALSE),VLOOKUP(M122,[3]L!A:J,7,FALSE))</f>
        <v>1.232</v>
      </c>
      <c r="AE122" s="847">
        <f>IF(AB$12="Max",VLOOKUP(M122,[3]L!A:K,11,FALSE),VLOOKUP(M122,[3]L!A:J,8,FALSE))</f>
        <v>1.6016000000000001</v>
      </c>
      <c r="AF122" s="853">
        <f t="shared" si="18"/>
        <v>8.9119694719999991</v>
      </c>
      <c r="AG122" s="854">
        <f t="shared" si="19"/>
        <v>4.3563170719999995</v>
      </c>
      <c r="AH122" s="854">
        <f t="shared" si="20"/>
        <v>11.847834352</v>
      </c>
      <c r="AI122" s="854">
        <f t="shared" si="21"/>
        <v>5.166210832</v>
      </c>
      <c r="AJ122" s="851"/>
      <c r="AK122" s="852"/>
      <c r="AL122" s="853"/>
      <c r="AM122" s="853"/>
      <c r="AN122" s="853"/>
      <c r="AO122" s="854"/>
      <c r="AP122" s="700"/>
      <c r="AQ122" s="700"/>
      <c r="AR122" s="700"/>
      <c r="AS122" s="700"/>
      <c r="AT122" s="700"/>
      <c r="AU122" s="700"/>
      <c r="AV122" s="700"/>
      <c r="AW122" s="700"/>
      <c r="AX122" s="700"/>
    </row>
    <row r="123" spans="1:50" ht="15" customHeight="1">
      <c r="A123" s="829">
        <v>33.700000000000003</v>
      </c>
      <c r="B123" s="830">
        <v>3</v>
      </c>
      <c r="C123" s="831">
        <f t="shared" si="0"/>
        <v>2.306184</v>
      </c>
      <c r="D123" s="832">
        <v>0.91</v>
      </c>
      <c r="E123" s="833">
        <v>0.25</v>
      </c>
      <c r="F123" s="833">
        <v>0.45</v>
      </c>
      <c r="G123" s="833">
        <f t="shared" si="22"/>
        <v>0.55000000000000004</v>
      </c>
      <c r="H123" s="834">
        <f t="shared" si="55"/>
        <v>2.09862744</v>
      </c>
      <c r="I123" s="834">
        <f t="shared" si="56"/>
        <v>0.576546</v>
      </c>
      <c r="J123" s="834">
        <f t="shared" si="57"/>
        <v>1.0377828</v>
      </c>
      <c r="K123" s="834">
        <f t="shared" si="5"/>
        <v>1.2684012</v>
      </c>
      <c r="L123" s="835" t="str">
        <f t="shared" si="6"/>
        <v>33,7X3</v>
      </c>
      <c r="M123" s="835" t="str">
        <f t="shared" si="7"/>
        <v>33,7X3XC</v>
      </c>
      <c r="N123" s="836"/>
      <c r="O123" s="837">
        <f t="shared" si="8"/>
        <v>8.9018702400000009</v>
      </c>
      <c r="P123" s="838">
        <f t="shared" si="9"/>
        <v>3.7129562400000005</v>
      </c>
      <c r="Q123" s="838">
        <f t="shared" si="10"/>
        <v>12.015218640000001</v>
      </c>
      <c r="R123" s="838">
        <f t="shared" si="11"/>
        <v>4.4048114400000005</v>
      </c>
      <c r="S123" s="839" t="str">
        <f t="shared" si="12"/>
        <v>C</v>
      </c>
      <c r="T123" s="840">
        <f>VLOOKUP(L123,[3]C!A:D,4,FALSE)</f>
        <v>366</v>
      </c>
      <c r="U123" s="841"/>
      <c r="V123" s="847">
        <f>IF(V$12="Max",VLOOKUP(L123,[3]S!A:G,7,FALSE),VLOOKUP(L123,[3]S!A:G,6,FALSE))</f>
        <v>0.45251953498220809</v>
      </c>
      <c r="W123" s="855">
        <f t="shared" si="13"/>
        <v>9.3543897749822094</v>
      </c>
      <c r="X123" s="856">
        <f t="shared" si="14"/>
        <v>4.1654757749822089</v>
      </c>
      <c r="Y123" s="856">
        <f t="shared" si="15"/>
        <v>12.467738174982209</v>
      </c>
      <c r="Z123" s="857">
        <f t="shared" si="16"/>
        <v>4.8573309749822089</v>
      </c>
      <c r="AA123" s="846"/>
      <c r="AB123" s="847">
        <f t="shared" si="33"/>
        <v>1.056</v>
      </c>
      <c r="AC123" s="847">
        <f>IF(AB$12="Max",VLOOKUP(M123,[3]L!A:J,9,FALSE),VLOOKUP(M123,[3]L!A:J,6,FALSE))</f>
        <v>1.056</v>
      </c>
      <c r="AD123" s="847">
        <f>IF(AB$12="Max",VLOOKUP(M123,[3]L!A:J,10,FALSE),VLOOKUP(M123,[3]L!A:J,7,FALSE))</f>
        <v>1.232</v>
      </c>
      <c r="AE123" s="847">
        <f>IF(AB$12="Max",VLOOKUP(M123,[3]L!A:K,11,FALSE),VLOOKUP(M123,[3]L!A:J,8,FALSE))</f>
        <v>1.6016000000000001</v>
      </c>
      <c r="AF123" s="853">
        <f t="shared" si="18"/>
        <v>9.9578702400000019</v>
      </c>
      <c r="AG123" s="854">
        <f t="shared" si="19"/>
        <v>4.7689562400000005</v>
      </c>
      <c r="AH123" s="854">
        <f t="shared" si="20"/>
        <v>13.071218640000001</v>
      </c>
      <c r="AI123" s="854">
        <f t="shared" si="21"/>
        <v>5.4608114400000005</v>
      </c>
      <c r="AJ123" s="851"/>
      <c r="AK123" s="852"/>
      <c r="AL123" s="853"/>
      <c r="AM123" s="853"/>
      <c r="AN123" s="853"/>
      <c r="AO123" s="854"/>
      <c r="AP123" s="700"/>
      <c r="AQ123" s="700"/>
      <c r="AR123" s="700"/>
      <c r="AS123" s="700"/>
      <c r="AT123" s="700"/>
      <c r="AU123" s="700"/>
      <c r="AV123" s="700"/>
      <c r="AW123" s="700"/>
      <c r="AX123" s="700"/>
    </row>
    <row r="124" spans="1:50" ht="15" customHeight="1">
      <c r="A124" s="829">
        <v>33.700000000000003</v>
      </c>
      <c r="B124" s="830">
        <v>3.2</v>
      </c>
      <c r="C124" s="831">
        <f t="shared" si="0"/>
        <v>2.4439040000000007</v>
      </c>
      <c r="D124" s="832">
        <v>0.98</v>
      </c>
      <c r="E124" s="833">
        <v>0.25</v>
      </c>
      <c r="F124" s="833">
        <v>0.45</v>
      </c>
      <c r="G124" s="833">
        <f t="shared" si="22"/>
        <v>0.55000000000000004</v>
      </c>
      <c r="H124" s="834">
        <f t="shared" si="55"/>
        <v>2.3950259200000006</v>
      </c>
      <c r="I124" s="834">
        <f t="shared" si="56"/>
        <v>0.61097600000000019</v>
      </c>
      <c r="J124" s="834">
        <f t="shared" si="57"/>
        <v>1.0997568000000004</v>
      </c>
      <c r="K124" s="834">
        <f t="shared" si="5"/>
        <v>1.3441472000000005</v>
      </c>
      <c r="L124" s="835" t="str">
        <f t="shared" si="6"/>
        <v>33,7X3,2</v>
      </c>
      <c r="M124" s="835" t="str">
        <f t="shared" si="7"/>
        <v>33,7X3,2XC</v>
      </c>
      <c r="N124" s="836"/>
      <c r="O124" s="837">
        <f t="shared" si="8"/>
        <v>9.6045427200000031</v>
      </c>
      <c r="P124" s="838">
        <f t="shared" si="9"/>
        <v>4.1057587200000007</v>
      </c>
      <c r="Q124" s="838">
        <f t="shared" si="10"/>
        <v>12.903813120000002</v>
      </c>
      <c r="R124" s="838">
        <f t="shared" si="11"/>
        <v>4.8389299200000018</v>
      </c>
      <c r="S124" s="839" t="str">
        <f t="shared" si="12"/>
        <v>C</v>
      </c>
      <c r="T124" s="840">
        <f>VLOOKUP(L124,[3]C!A:D,4,FALSE)</f>
        <v>366</v>
      </c>
      <c r="U124" s="841"/>
      <c r="V124" s="847">
        <f>IF(V$12="Max",VLOOKUP(L124,[3]S!A:G,7,FALSE),VLOOKUP(L124,[3]S!A:G,6,FALSE))</f>
        <v>0.45251953498220809</v>
      </c>
      <c r="W124" s="855">
        <f t="shared" si="13"/>
        <v>10.057062254982212</v>
      </c>
      <c r="X124" s="856">
        <f t="shared" si="14"/>
        <v>4.5582782549822092</v>
      </c>
      <c r="Y124" s="856">
        <f t="shared" si="15"/>
        <v>13.356332654982211</v>
      </c>
      <c r="Z124" s="857">
        <f t="shared" si="16"/>
        <v>5.2914494549822102</v>
      </c>
      <c r="AA124" s="846"/>
      <c r="AB124" s="847">
        <f t="shared" si="33"/>
        <v>1.056</v>
      </c>
      <c r="AC124" s="847">
        <f>IF(AB$12="Max",VLOOKUP(M124,[3]L!A:J,9,FALSE),VLOOKUP(M124,[3]L!A:J,6,FALSE))</f>
        <v>1.056</v>
      </c>
      <c r="AD124" s="847">
        <f>IF(AB$12="Max",VLOOKUP(M124,[3]L!A:J,10,FALSE),VLOOKUP(M124,[3]L!A:J,7,FALSE))</f>
        <v>1.232</v>
      </c>
      <c r="AE124" s="847">
        <f>IF(AB$12="Max",VLOOKUP(M124,[3]L!A:K,11,FALSE),VLOOKUP(M124,[3]L!A:J,8,FALSE))</f>
        <v>1.6016000000000001</v>
      </c>
      <c r="AF124" s="853">
        <f t="shared" si="18"/>
        <v>10.660542720000002</v>
      </c>
      <c r="AG124" s="854">
        <f t="shared" si="19"/>
        <v>5.1617587200000008</v>
      </c>
      <c r="AH124" s="854">
        <f t="shared" si="20"/>
        <v>13.959813120000003</v>
      </c>
      <c r="AI124" s="854">
        <f t="shared" si="21"/>
        <v>5.8949299200000018</v>
      </c>
      <c r="AJ124" s="851"/>
      <c r="AK124" s="852"/>
      <c r="AL124" s="853"/>
      <c r="AM124" s="853"/>
      <c r="AN124" s="853"/>
      <c r="AO124" s="854"/>
      <c r="AP124" s="700"/>
      <c r="AQ124" s="700"/>
      <c r="AR124" s="700"/>
      <c r="AS124" s="700"/>
      <c r="AT124" s="700"/>
      <c r="AU124" s="700"/>
      <c r="AV124" s="700"/>
      <c r="AW124" s="700"/>
      <c r="AX124" s="700"/>
    </row>
    <row r="125" spans="1:50" ht="15" customHeight="1">
      <c r="A125" s="829">
        <v>34</v>
      </c>
      <c r="B125" s="830">
        <v>1</v>
      </c>
      <c r="C125" s="831">
        <f t="shared" si="0"/>
        <v>0.82631999999999994</v>
      </c>
      <c r="D125" s="832">
        <v>1.58</v>
      </c>
      <c r="E125" s="833">
        <v>0.25</v>
      </c>
      <c r="F125" s="833">
        <v>0.45</v>
      </c>
      <c r="G125" s="833">
        <f t="shared" si="22"/>
        <v>0.55000000000000004</v>
      </c>
      <c r="H125" s="834">
        <f t="shared" si="55"/>
        <v>1.3055855999999999</v>
      </c>
      <c r="I125" s="834">
        <f t="shared" si="56"/>
        <v>0.20657999999999999</v>
      </c>
      <c r="J125" s="834">
        <f t="shared" si="57"/>
        <v>0.37184400000000001</v>
      </c>
      <c r="K125" s="834">
        <f t="shared" si="5"/>
        <v>0.45447599999999999</v>
      </c>
      <c r="L125" s="835" t="str">
        <f t="shared" si="6"/>
        <v>34X1</v>
      </c>
      <c r="M125" s="835" t="str">
        <f t="shared" si="7"/>
        <v>34X1XF</v>
      </c>
      <c r="N125" s="836"/>
      <c r="O125" s="837">
        <f t="shared" si="8"/>
        <v>3.7432295999999998</v>
      </c>
      <c r="P125" s="838">
        <f t="shared" si="9"/>
        <v>1.8840096000000002</v>
      </c>
      <c r="Q125" s="838">
        <f t="shared" si="10"/>
        <v>4.8587616000000002</v>
      </c>
      <c r="R125" s="838">
        <f t="shared" si="11"/>
        <v>2.1319056000000001</v>
      </c>
      <c r="S125" s="839" t="str">
        <f t="shared" si="12"/>
        <v>F</v>
      </c>
      <c r="T125" s="840">
        <f>VLOOKUP(L125,[3]C!A:D,4,FALSE)</f>
        <v>366</v>
      </c>
      <c r="U125" s="841"/>
      <c r="V125" s="847">
        <f>IF(V$12="Max",VLOOKUP(L125,[3]S!A:G,7,FALSE),VLOOKUP(L125,[3]S!A:G,6,FALSE))</f>
        <v>0.43898836422606352</v>
      </c>
      <c r="W125" s="855">
        <f t="shared" si="13"/>
        <v>4.1822179642260631</v>
      </c>
      <c r="X125" s="856">
        <f t="shared" si="14"/>
        <v>2.3229979642260639</v>
      </c>
      <c r="Y125" s="856">
        <f t="shared" si="15"/>
        <v>5.2977499642260639</v>
      </c>
      <c r="Z125" s="857">
        <f t="shared" si="16"/>
        <v>2.5708939642260638</v>
      </c>
      <c r="AA125" s="846"/>
      <c r="AB125" s="847">
        <f t="shared" si="33"/>
        <v>0.70220578741601125</v>
      </c>
      <c r="AC125" s="847">
        <f>IF(AB$12="Max",VLOOKUP(M125,[3]L!A:J,9,FALSE),VLOOKUP(M125,[3]L!A:J,6,FALSE))</f>
        <v>0.70220578741601125</v>
      </c>
      <c r="AD125" s="847">
        <f>IF(AB$12="Max",VLOOKUP(M125,[3]L!A:J,10,FALSE),VLOOKUP(M125,[3]L!A:J,7,FALSE))</f>
        <v>0.70220578741601125</v>
      </c>
      <c r="AE125" s="847">
        <f>IF(AB$12="Max",VLOOKUP(M125,[3]L!A:K,11,FALSE),VLOOKUP(M125,[3]L!A:J,8,FALSE))</f>
        <v>0.80080000000000007</v>
      </c>
      <c r="AF125" s="853">
        <f t="shared" si="18"/>
        <v>4.4454353874160111</v>
      </c>
      <c r="AG125" s="854">
        <f t="shared" si="19"/>
        <v>2.5862153874160114</v>
      </c>
      <c r="AH125" s="854">
        <f t="shared" si="20"/>
        <v>5.5609673874160119</v>
      </c>
      <c r="AI125" s="854">
        <f t="shared" si="21"/>
        <v>2.8341113874160113</v>
      </c>
      <c r="AJ125" s="851"/>
      <c r="AK125" s="852">
        <f>VLOOKUP(L125,[3]E!A:G,7,FALSE)</f>
        <v>1.01</v>
      </c>
      <c r="AL125" s="853">
        <f t="shared" ref="AL125:AL127" si="58">O125+AK125*$Q$8</f>
        <v>4.7532296000000001</v>
      </c>
      <c r="AM125" s="853">
        <f t="shared" ref="AM125:AM127" si="59">P125+AK125*$Q$8</f>
        <v>2.8940096000000004</v>
      </c>
      <c r="AN125" s="853">
        <f t="shared" ref="AN125:AN127" si="60">Q125+AK125*$Q$8</f>
        <v>5.8687616</v>
      </c>
      <c r="AO125" s="854">
        <f t="shared" ref="AO125:AO127" si="61">R125+AK125*$Q$8</f>
        <v>3.1419056000000003</v>
      </c>
      <c r="AP125" s="700"/>
      <c r="AQ125" s="700"/>
      <c r="AR125" s="700"/>
      <c r="AS125" s="700"/>
      <c r="AT125" s="700"/>
      <c r="AU125" s="700"/>
      <c r="AV125" s="700"/>
      <c r="AW125" s="700"/>
      <c r="AX125" s="700"/>
    </row>
    <row r="126" spans="1:50" ht="15" customHeight="1">
      <c r="A126" s="829">
        <v>34</v>
      </c>
      <c r="B126" s="830">
        <v>1.2</v>
      </c>
      <c r="C126" s="831">
        <f t="shared" si="0"/>
        <v>0.98557439999999985</v>
      </c>
      <c r="D126" s="832">
        <v>1.36</v>
      </c>
      <c r="E126" s="833">
        <v>0.25</v>
      </c>
      <c r="F126" s="833">
        <v>0.45</v>
      </c>
      <c r="G126" s="833">
        <f t="shared" si="22"/>
        <v>0.55000000000000004</v>
      </c>
      <c r="H126" s="834">
        <f t="shared" si="55"/>
        <v>1.3403811839999999</v>
      </c>
      <c r="I126" s="834">
        <f t="shared" si="56"/>
        <v>0.24639359999999996</v>
      </c>
      <c r="J126" s="834">
        <f t="shared" si="57"/>
        <v>0.44350847999999993</v>
      </c>
      <c r="K126" s="834">
        <f t="shared" si="5"/>
        <v>0.54206591999999998</v>
      </c>
      <c r="L126" s="835" t="str">
        <f t="shared" si="6"/>
        <v>34X1,2</v>
      </c>
      <c r="M126" s="835" t="str">
        <f t="shared" si="7"/>
        <v>34X1,2XF</v>
      </c>
      <c r="N126" s="836"/>
      <c r="O126" s="837">
        <f t="shared" si="8"/>
        <v>4.2478256639999996</v>
      </c>
      <c r="P126" s="838">
        <f t="shared" si="9"/>
        <v>2.0302832639999999</v>
      </c>
      <c r="Q126" s="838">
        <f t="shared" si="10"/>
        <v>5.5783511039999993</v>
      </c>
      <c r="R126" s="838">
        <f t="shared" si="11"/>
        <v>2.3259555839999999</v>
      </c>
      <c r="S126" s="839" t="str">
        <f t="shared" si="12"/>
        <v>F</v>
      </c>
      <c r="T126" s="840">
        <f>VLOOKUP(L126,[3]C!A:D,4,FALSE)</f>
        <v>366</v>
      </c>
      <c r="U126" s="841"/>
      <c r="V126" s="847">
        <f>IF(V$12="Max",VLOOKUP(L126,[3]S!A:G,7,FALSE),VLOOKUP(L126,[3]S!A:G,6,FALSE))</f>
        <v>0.43898836422606352</v>
      </c>
      <c r="W126" s="855">
        <f t="shared" si="13"/>
        <v>4.6868140282260633</v>
      </c>
      <c r="X126" s="856">
        <f t="shared" si="14"/>
        <v>2.4692716282260636</v>
      </c>
      <c r="Y126" s="856">
        <f t="shared" si="15"/>
        <v>6.017339468226063</v>
      </c>
      <c r="Z126" s="857">
        <f t="shared" si="16"/>
        <v>2.7649439482260636</v>
      </c>
      <c r="AA126" s="846"/>
      <c r="AB126" s="847">
        <f t="shared" si="33"/>
        <v>0.70220578741601125</v>
      </c>
      <c r="AC126" s="847">
        <f>IF(AB$12="Max",VLOOKUP(M126,[3]L!A:J,9,FALSE),VLOOKUP(M126,[3]L!A:J,6,FALSE))</f>
        <v>0.70220578741601125</v>
      </c>
      <c r="AD126" s="847">
        <f>IF(AB$12="Max",VLOOKUP(M126,[3]L!A:J,10,FALSE),VLOOKUP(M126,[3]L!A:J,7,FALSE))</f>
        <v>0.70220578741601125</v>
      </c>
      <c r="AE126" s="847">
        <f>IF(AB$12="Max",VLOOKUP(M126,[3]L!A:K,11,FALSE),VLOOKUP(M126,[3]L!A:J,8,FALSE))</f>
        <v>0.80080000000000007</v>
      </c>
      <c r="AF126" s="853">
        <f t="shared" si="18"/>
        <v>4.9500314514160113</v>
      </c>
      <c r="AG126" s="854">
        <f t="shared" si="19"/>
        <v>2.7324890514160112</v>
      </c>
      <c r="AH126" s="854">
        <f t="shared" si="20"/>
        <v>6.2805568914160101</v>
      </c>
      <c r="AI126" s="854">
        <f t="shared" si="21"/>
        <v>3.0281613714160112</v>
      </c>
      <c r="AJ126" s="851"/>
      <c r="AK126" s="852">
        <f>VLOOKUP(L126,[3]E!A:G,7,FALSE)</f>
        <v>1.01</v>
      </c>
      <c r="AL126" s="853">
        <f t="shared" si="58"/>
        <v>5.2578256639999994</v>
      </c>
      <c r="AM126" s="853">
        <f t="shared" si="59"/>
        <v>3.0402832640000002</v>
      </c>
      <c r="AN126" s="853">
        <f t="shared" si="60"/>
        <v>6.5883511039999991</v>
      </c>
      <c r="AO126" s="854">
        <f t="shared" si="61"/>
        <v>3.3359555839999997</v>
      </c>
      <c r="AP126" s="700"/>
      <c r="AQ126" s="700"/>
      <c r="AR126" s="700"/>
      <c r="AS126" s="700"/>
      <c r="AT126" s="700"/>
      <c r="AU126" s="700"/>
      <c r="AV126" s="700"/>
      <c r="AW126" s="700"/>
      <c r="AX126" s="700"/>
    </row>
    <row r="127" spans="1:50" ht="15" customHeight="1">
      <c r="A127" s="829">
        <v>34</v>
      </c>
      <c r="B127" s="830">
        <v>1.5</v>
      </c>
      <c r="C127" s="831">
        <f t="shared" si="0"/>
        <v>1.2206999999999999</v>
      </c>
      <c r="D127" s="832">
        <v>1.38</v>
      </c>
      <c r="E127" s="833">
        <v>0.25</v>
      </c>
      <c r="F127" s="833">
        <v>0.45</v>
      </c>
      <c r="G127" s="833">
        <f t="shared" si="22"/>
        <v>0.55000000000000004</v>
      </c>
      <c r="H127" s="834">
        <f t="shared" si="55"/>
        <v>1.6845659999999998</v>
      </c>
      <c r="I127" s="834">
        <f t="shared" si="56"/>
        <v>0.30517499999999997</v>
      </c>
      <c r="J127" s="834">
        <f t="shared" si="57"/>
        <v>0.549315</v>
      </c>
      <c r="K127" s="834">
        <f t="shared" si="5"/>
        <v>0.67138500000000001</v>
      </c>
      <c r="L127" s="835" t="str">
        <f t="shared" si="6"/>
        <v>34X1,5</v>
      </c>
      <c r="M127" s="835" t="str">
        <f t="shared" si="7"/>
        <v>34X1,5XF</v>
      </c>
      <c r="N127" s="836"/>
      <c r="O127" s="837">
        <f t="shared" si="8"/>
        <v>5.2856309999999995</v>
      </c>
      <c r="P127" s="838">
        <f t="shared" si="9"/>
        <v>2.539056</v>
      </c>
      <c r="Q127" s="838">
        <f t="shared" si="10"/>
        <v>6.9335759999999986</v>
      </c>
      <c r="R127" s="838">
        <f t="shared" si="11"/>
        <v>2.9052659999999997</v>
      </c>
      <c r="S127" s="839" t="str">
        <f t="shared" si="12"/>
        <v>F</v>
      </c>
      <c r="T127" s="840">
        <f>VLOOKUP(L127,[3]C!A:D,4,FALSE)</f>
        <v>366</v>
      </c>
      <c r="U127" s="841"/>
      <c r="V127" s="847">
        <f>IF(V$12="Max",VLOOKUP(L127,[3]S!A:G,7,FALSE),VLOOKUP(L127,[3]S!A:G,6,FALSE))</f>
        <v>0.43898836422606352</v>
      </c>
      <c r="W127" s="855">
        <f t="shared" si="13"/>
        <v>5.7246193642260632</v>
      </c>
      <c r="X127" s="856">
        <f t="shared" si="14"/>
        <v>2.9780443642260637</v>
      </c>
      <c r="Y127" s="856">
        <f t="shared" si="15"/>
        <v>7.3725643642260623</v>
      </c>
      <c r="Z127" s="857">
        <f t="shared" si="16"/>
        <v>3.3442543642260634</v>
      </c>
      <c r="AA127" s="846"/>
      <c r="AB127" s="847">
        <f t="shared" si="33"/>
        <v>0.70220578741601125</v>
      </c>
      <c r="AC127" s="847">
        <f>IF(AB$12="Max",VLOOKUP(M127,[3]L!A:J,9,FALSE),VLOOKUP(M127,[3]L!A:J,6,FALSE))</f>
        <v>0.70220578741601125</v>
      </c>
      <c r="AD127" s="847">
        <f>IF(AB$12="Max",VLOOKUP(M127,[3]L!A:J,10,FALSE),VLOOKUP(M127,[3]L!A:J,7,FALSE))</f>
        <v>0.70220578741601125</v>
      </c>
      <c r="AE127" s="847">
        <f>IF(AB$12="Max",VLOOKUP(M127,[3]L!A:K,11,FALSE),VLOOKUP(M127,[3]L!A:J,8,FALSE))</f>
        <v>0.80080000000000007</v>
      </c>
      <c r="AF127" s="853">
        <f t="shared" si="18"/>
        <v>5.9878367874160112</v>
      </c>
      <c r="AG127" s="854">
        <f t="shared" si="19"/>
        <v>3.2412617874160112</v>
      </c>
      <c r="AH127" s="854">
        <f t="shared" si="20"/>
        <v>7.6357817874160094</v>
      </c>
      <c r="AI127" s="854">
        <f t="shared" si="21"/>
        <v>3.6074717874160109</v>
      </c>
      <c r="AJ127" s="851"/>
      <c r="AK127" s="852">
        <f>VLOOKUP(L127,[3]E!A:G,7,FALSE)</f>
        <v>1.01</v>
      </c>
      <c r="AL127" s="853">
        <f t="shared" si="58"/>
        <v>6.2956309999999993</v>
      </c>
      <c r="AM127" s="853">
        <f t="shared" si="59"/>
        <v>3.5490560000000002</v>
      </c>
      <c r="AN127" s="853">
        <f t="shared" si="60"/>
        <v>7.9435759999999984</v>
      </c>
      <c r="AO127" s="854">
        <f t="shared" si="61"/>
        <v>3.9152659999999999</v>
      </c>
      <c r="AP127" s="700"/>
      <c r="AQ127" s="700"/>
      <c r="AR127" s="700"/>
      <c r="AS127" s="700"/>
      <c r="AT127" s="700"/>
      <c r="AU127" s="700"/>
      <c r="AV127" s="700"/>
      <c r="AW127" s="700"/>
      <c r="AX127" s="700"/>
    </row>
    <row r="128" spans="1:50" ht="15" customHeight="1">
      <c r="A128" s="829">
        <v>34</v>
      </c>
      <c r="B128" s="830">
        <v>2</v>
      </c>
      <c r="C128" s="831">
        <f t="shared" si="0"/>
        <v>1.60256</v>
      </c>
      <c r="D128" s="832">
        <v>1.4</v>
      </c>
      <c r="E128" s="833">
        <v>0.25</v>
      </c>
      <c r="F128" s="833">
        <v>0.55000000000000004</v>
      </c>
      <c r="G128" s="833">
        <f t="shared" si="22"/>
        <v>0.65</v>
      </c>
      <c r="H128" s="834">
        <f t="shared" si="55"/>
        <v>2.2435839999999998</v>
      </c>
      <c r="I128" s="834">
        <f t="shared" si="56"/>
        <v>0.40064</v>
      </c>
      <c r="J128" s="834">
        <f t="shared" si="57"/>
        <v>0.88140800000000008</v>
      </c>
      <c r="K128" s="834">
        <f t="shared" si="5"/>
        <v>1.0416639999999999</v>
      </c>
      <c r="L128" s="835" t="str">
        <f t="shared" si="6"/>
        <v>34X2</v>
      </c>
      <c r="M128" s="835" t="str">
        <f t="shared" si="7"/>
        <v>34X2XC</v>
      </c>
      <c r="N128" s="836"/>
      <c r="O128" s="837">
        <f t="shared" si="8"/>
        <v>6.9711359999999996</v>
      </c>
      <c r="P128" s="838">
        <f t="shared" si="9"/>
        <v>3.3653759999999995</v>
      </c>
      <c r="Q128" s="838">
        <f t="shared" si="10"/>
        <v>9.294848</v>
      </c>
      <c r="R128" s="838">
        <f t="shared" si="11"/>
        <v>4.0064000000000002</v>
      </c>
      <c r="S128" s="839" t="str">
        <f t="shared" si="12"/>
        <v>C</v>
      </c>
      <c r="T128" s="840">
        <f>VLOOKUP(L128,[3]C!A:D,4,FALSE)</f>
        <v>366</v>
      </c>
      <c r="U128" s="841"/>
      <c r="V128" s="847">
        <f>IF(V$12="Max",VLOOKUP(L128,[3]S!A:G,7,FALSE),VLOOKUP(L128,[3]S!A:G,6,FALSE))</f>
        <v>0.43898836422606352</v>
      </c>
      <c r="W128" s="855">
        <f t="shared" si="13"/>
        <v>7.4101243642260632</v>
      </c>
      <c r="X128" s="856">
        <f t="shared" si="14"/>
        <v>3.8043643642260632</v>
      </c>
      <c r="Y128" s="856">
        <f t="shared" si="15"/>
        <v>9.7338363642260628</v>
      </c>
      <c r="Z128" s="857">
        <f t="shared" si="16"/>
        <v>4.4453883642260639</v>
      </c>
      <c r="AA128" s="846"/>
      <c r="AB128" s="847">
        <f t="shared" si="33"/>
        <v>1.056</v>
      </c>
      <c r="AC128" s="847">
        <f>IF(AB$12="Max",VLOOKUP(M128,[3]L!A:J,9,FALSE),VLOOKUP(M128,[3]L!A:J,6,FALSE))</f>
        <v>1.056</v>
      </c>
      <c r="AD128" s="847">
        <f>IF(AB$12="Max",VLOOKUP(M128,[3]L!A:J,10,FALSE),VLOOKUP(M128,[3]L!A:J,7,FALSE))</f>
        <v>1.232</v>
      </c>
      <c r="AE128" s="847">
        <f>IF(AB$12="Max",VLOOKUP(M128,[3]L!A:K,11,FALSE),VLOOKUP(M128,[3]L!A:J,8,FALSE))</f>
        <v>1.6016000000000001</v>
      </c>
      <c r="AF128" s="853">
        <f t="shared" si="18"/>
        <v>8.0271359999999987</v>
      </c>
      <c r="AG128" s="854">
        <f t="shared" si="19"/>
        <v>4.4213759999999995</v>
      </c>
      <c r="AH128" s="854">
        <f t="shared" si="20"/>
        <v>10.350847999999999</v>
      </c>
      <c r="AI128" s="854">
        <f t="shared" si="21"/>
        <v>5.0624000000000002</v>
      </c>
      <c r="AJ128" s="851"/>
      <c r="AK128" s="852"/>
      <c r="AL128" s="853"/>
      <c r="AM128" s="853"/>
      <c r="AN128" s="853"/>
      <c r="AO128" s="854"/>
      <c r="AP128" s="700"/>
      <c r="AQ128" s="700"/>
      <c r="AR128" s="700"/>
      <c r="AS128" s="700"/>
      <c r="AT128" s="700"/>
      <c r="AU128" s="700"/>
      <c r="AV128" s="700"/>
      <c r="AW128" s="700"/>
      <c r="AX128" s="700"/>
    </row>
    <row r="129" spans="1:50" ht="15" customHeight="1">
      <c r="A129" s="829">
        <v>35</v>
      </c>
      <c r="B129" s="830">
        <v>1</v>
      </c>
      <c r="C129" s="831">
        <f t="shared" si="0"/>
        <v>0.85136000000000001</v>
      </c>
      <c r="D129" s="832">
        <v>1.47</v>
      </c>
      <c r="E129" s="833">
        <v>0.25</v>
      </c>
      <c r="F129" s="833">
        <v>0.45</v>
      </c>
      <c r="G129" s="833">
        <f t="shared" si="22"/>
        <v>0.55000000000000004</v>
      </c>
      <c r="H129" s="834">
        <f t="shared" si="55"/>
        <v>1.2514992</v>
      </c>
      <c r="I129" s="834">
        <f t="shared" si="56"/>
        <v>0.21284</v>
      </c>
      <c r="J129" s="834">
        <f t="shared" si="57"/>
        <v>0.38311200000000001</v>
      </c>
      <c r="K129" s="834">
        <f t="shared" si="5"/>
        <v>0.46824800000000005</v>
      </c>
      <c r="L129" s="835" t="str">
        <f t="shared" si="6"/>
        <v>35X1</v>
      </c>
      <c r="M129" s="835" t="str">
        <f t="shared" si="7"/>
        <v>35X1XF</v>
      </c>
      <c r="N129" s="836"/>
      <c r="O129" s="837">
        <f t="shared" si="8"/>
        <v>3.7630111999999998</v>
      </c>
      <c r="P129" s="838">
        <f t="shared" si="9"/>
        <v>1.8474511999999998</v>
      </c>
      <c r="Q129" s="838">
        <f t="shared" si="10"/>
        <v>4.9123471999999992</v>
      </c>
      <c r="R129" s="838">
        <f t="shared" si="11"/>
        <v>2.1028591999999997</v>
      </c>
      <c r="S129" s="839" t="str">
        <f t="shared" si="12"/>
        <v>F</v>
      </c>
      <c r="T129" s="840">
        <f>VLOOKUP(L129,[3]C!A:D,4,FALSE)</f>
        <v>366</v>
      </c>
      <c r="U129" s="841"/>
      <c r="V129" s="847">
        <f>IF(V$12="Max",VLOOKUP(L129,[3]S!A:G,7,FALSE),VLOOKUP(L129,[3]S!A:G,6,FALSE))</f>
        <v>0.45189978670330067</v>
      </c>
      <c r="W129" s="855">
        <f t="shared" si="13"/>
        <v>4.2149109867033001</v>
      </c>
      <c r="X129" s="856">
        <f t="shared" si="14"/>
        <v>2.2993509867033004</v>
      </c>
      <c r="Y129" s="856">
        <f t="shared" si="15"/>
        <v>5.3642469867033</v>
      </c>
      <c r="Z129" s="857">
        <f t="shared" si="16"/>
        <v>2.5547589867033005</v>
      </c>
      <c r="AA129" s="846"/>
      <c r="AB129" s="847">
        <f t="shared" si="33"/>
        <v>0.72285889881059984</v>
      </c>
      <c r="AC129" s="847">
        <f>IF(AB$12="Max",VLOOKUP(M129,[3]L!A:J,9,FALSE),VLOOKUP(M129,[3]L!A:J,6,FALSE))</f>
        <v>0.72285889881059984</v>
      </c>
      <c r="AD129" s="847">
        <f>IF(AB$12="Max",VLOOKUP(M129,[3]L!A:J,10,FALSE),VLOOKUP(M129,[3]L!A:J,7,FALSE))</f>
        <v>0.72285889881059984</v>
      </c>
      <c r="AE129" s="847">
        <f>IF(AB$12="Max",VLOOKUP(M129,[3]L!A:K,11,FALSE),VLOOKUP(M129,[3]L!A:J,8,FALSE))</f>
        <v>0.80080000000000007</v>
      </c>
      <c r="AF129" s="853">
        <f t="shared" si="18"/>
        <v>4.4858700988105999</v>
      </c>
      <c r="AG129" s="854">
        <f t="shared" si="19"/>
        <v>2.5703100988105998</v>
      </c>
      <c r="AH129" s="854">
        <f t="shared" si="20"/>
        <v>5.635206098810599</v>
      </c>
      <c r="AI129" s="854">
        <f t="shared" si="21"/>
        <v>2.8257180988105994</v>
      </c>
      <c r="AJ129" s="851"/>
      <c r="AK129" s="852">
        <f>VLOOKUP(L129,[3]E!A:G,7,FALSE)</f>
        <v>1.05</v>
      </c>
      <c r="AL129" s="853">
        <f t="shared" ref="AL129:AL131" si="62">O129+AK129*$Q$8</f>
        <v>4.8130112</v>
      </c>
      <c r="AM129" s="853">
        <f t="shared" ref="AM129:AM131" si="63">P129+AK129*$Q$8</f>
        <v>2.8974511999999999</v>
      </c>
      <c r="AN129" s="853">
        <f t="shared" ref="AN129:AN131" si="64">Q129+AK129*$Q$8</f>
        <v>5.9623471999999991</v>
      </c>
      <c r="AO129" s="854">
        <f t="shared" ref="AO129:AO131" si="65">R129+AK129*$Q$8</f>
        <v>3.1528592</v>
      </c>
      <c r="AP129" s="700"/>
      <c r="AQ129" s="700"/>
      <c r="AR129" s="700"/>
      <c r="AS129" s="700"/>
      <c r="AT129" s="700"/>
      <c r="AU129" s="700"/>
      <c r="AV129" s="700"/>
      <c r="AW129" s="700"/>
      <c r="AX129" s="700"/>
    </row>
    <row r="130" spans="1:50" ht="15" customHeight="1">
      <c r="A130" s="829">
        <v>35</v>
      </c>
      <c r="B130" s="830">
        <v>1.2</v>
      </c>
      <c r="C130" s="831">
        <f t="shared" si="0"/>
        <v>1.0156223999999998</v>
      </c>
      <c r="D130" s="832">
        <v>1.36</v>
      </c>
      <c r="E130" s="833">
        <v>0.25</v>
      </c>
      <c r="F130" s="833">
        <v>0.45</v>
      </c>
      <c r="G130" s="833">
        <f t="shared" si="22"/>
        <v>0.55000000000000004</v>
      </c>
      <c r="H130" s="834">
        <f t="shared" si="55"/>
        <v>1.381246464</v>
      </c>
      <c r="I130" s="834">
        <f t="shared" si="56"/>
        <v>0.25390559999999995</v>
      </c>
      <c r="J130" s="834">
        <f t="shared" si="57"/>
        <v>0.45703007999999995</v>
      </c>
      <c r="K130" s="834">
        <f t="shared" si="5"/>
        <v>0.55859231999999992</v>
      </c>
      <c r="L130" s="835" t="str">
        <f t="shared" si="6"/>
        <v>35X1,2</v>
      </c>
      <c r="M130" s="835" t="str">
        <f t="shared" si="7"/>
        <v>35X1,2XF</v>
      </c>
      <c r="N130" s="836"/>
      <c r="O130" s="837">
        <f t="shared" si="8"/>
        <v>4.3773325439999997</v>
      </c>
      <c r="P130" s="838">
        <f t="shared" si="9"/>
        <v>2.0921821439999997</v>
      </c>
      <c r="Q130" s="838">
        <f t="shared" si="10"/>
        <v>5.7484227839999988</v>
      </c>
      <c r="R130" s="838">
        <f t="shared" si="11"/>
        <v>2.396868864</v>
      </c>
      <c r="S130" s="839" t="str">
        <f t="shared" si="12"/>
        <v>F</v>
      </c>
      <c r="T130" s="840">
        <f>VLOOKUP(L130,[3]C!A:D,4,FALSE)</f>
        <v>366</v>
      </c>
      <c r="U130" s="841"/>
      <c r="V130" s="847">
        <f>IF(V$12="Max",VLOOKUP(L130,[3]S!A:G,7,FALSE),VLOOKUP(L130,[3]S!A:G,6,FALSE))</f>
        <v>0.45189978670330067</v>
      </c>
      <c r="W130" s="855">
        <f t="shared" si="13"/>
        <v>4.8292323307033005</v>
      </c>
      <c r="X130" s="856">
        <f t="shared" si="14"/>
        <v>2.5440819307033005</v>
      </c>
      <c r="Y130" s="856">
        <f t="shared" si="15"/>
        <v>6.2003225707032996</v>
      </c>
      <c r="Z130" s="857">
        <f t="shared" si="16"/>
        <v>2.8487686507033008</v>
      </c>
      <c r="AA130" s="846"/>
      <c r="AB130" s="847">
        <f t="shared" si="33"/>
        <v>0.72285889881059984</v>
      </c>
      <c r="AC130" s="847">
        <f>IF(AB$12="Max",VLOOKUP(M130,[3]L!A:J,9,FALSE),VLOOKUP(M130,[3]L!A:J,6,FALSE))</f>
        <v>0.72285889881059984</v>
      </c>
      <c r="AD130" s="847">
        <f>IF(AB$12="Max",VLOOKUP(M130,[3]L!A:J,10,FALSE),VLOOKUP(M130,[3]L!A:J,7,FALSE))</f>
        <v>0.72285889881059984</v>
      </c>
      <c r="AE130" s="847">
        <f>IF(AB$12="Max",VLOOKUP(M130,[3]L!A:K,11,FALSE),VLOOKUP(M130,[3]L!A:J,8,FALSE))</f>
        <v>0.80080000000000007</v>
      </c>
      <c r="AF130" s="853">
        <f t="shared" si="18"/>
        <v>5.1001914428105994</v>
      </c>
      <c r="AG130" s="854">
        <f t="shared" si="19"/>
        <v>2.8150410428105994</v>
      </c>
      <c r="AH130" s="854">
        <f t="shared" si="20"/>
        <v>6.4712816828105986</v>
      </c>
      <c r="AI130" s="854">
        <f t="shared" si="21"/>
        <v>3.1197277628105997</v>
      </c>
      <c r="AJ130" s="851"/>
      <c r="AK130" s="852">
        <f>VLOOKUP(L130,[3]E!A:G,7,FALSE)</f>
        <v>1.05</v>
      </c>
      <c r="AL130" s="853">
        <f t="shared" si="62"/>
        <v>5.4273325439999995</v>
      </c>
      <c r="AM130" s="853">
        <f t="shared" si="63"/>
        <v>3.1421821439999995</v>
      </c>
      <c r="AN130" s="853">
        <f t="shared" si="64"/>
        <v>6.7984227839999987</v>
      </c>
      <c r="AO130" s="854">
        <f t="shared" si="65"/>
        <v>3.4468688639999998</v>
      </c>
      <c r="AP130" s="700"/>
      <c r="AQ130" s="700"/>
      <c r="AR130" s="700"/>
      <c r="AS130" s="700"/>
      <c r="AT130" s="700"/>
      <c r="AU130" s="700"/>
      <c r="AV130" s="700"/>
      <c r="AW130" s="700"/>
      <c r="AX130" s="700"/>
    </row>
    <row r="131" spans="1:50" ht="15" customHeight="1">
      <c r="A131" s="829">
        <v>35</v>
      </c>
      <c r="B131" s="830">
        <v>1.5</v>
      </c>
      <c r="C131" s="831">
        <f t="shared" si="0"/>
        <v>1.2582599999999999</v>
      </c>
      <c r="D131" s="832">
        <v>1.38</v>
      </c>
      <c r="E131" s="833">
        <v>0.25</v>
      </c>
      <c r="F131" s="833">
        <v>0.45</v>
      </c>
      <c r="G131" s="833">
        <f t="shared" si="22"/>
        <v>0.55000000000000004</v>
      </c>
      <c r="H131" s="834">
        <f t="shared" si="55"/>
        <v>1.7363987999999997</v>
      </c>
      <c r="I131" s="834">
        <f t="shared" si="56"/>
        <v>0.31456499999999998</v>
      </c>
      <c r="J131" s="834">
        <f t="shared" si="57"/>
        <v>0.56621699999999997</v>
      </c>
      <c r="K131" s="834">
        <f t="shared" si="5"/>
        <v>0.69204300000000007</v>
      </c>
      <c r="L131" s="835" t="str">
        <f t="shared" si="6"/>
        <v>35X1,5</v>
      </c>
      <c r="M131" s="835" t="str">
        <f t="shared" si="7"/>
        <v>35X1,5XF</v>
      </c>
      <c r="N131" s="836"/>
      <c r="O131" s="837">
        <f t="shared" si="8"/>
        <v>5.4482657999999997</v>
      </c>
      <c r="P131" s="838">
        <f t="shared" si="9"/>
        <v>2.6171807999999999</v>
      </c>
      <c r="Q131" s="838">
        <f t="shared" si="10"/>
        <v>7.1469167999999996</v>
      </c>
      <c r="R131" s="838">
        <f t="shared" si="11"/>
        <v>2.9946587999999998</v>
      </c>
      <c r="S131" s="839" t="str">
        <f t="shared" si="12"/>
        <v>F</v>
      </c>
      <c r="T131" s="840">
        <f>VLOOKUP(L131,[3]C!A:D,4,FALSE)</f>
        <v>366</v>
      </c>
      <c r="U131" s="841"/>
      <c r="V131" s="847">
        <f>IF(V$12="Max",VLOOKUP(L131,[3]S!A:G,7,FALSE),VLOOKUP(L131,[3]S!A:G,6,FALSE))</f>
        <v>0.45189978670330067</v>
      </c>
      <c r="W131" s="855">
        <f t="shared" si="13"/>
        <v>5.9001655867033005</v>
      </c>
      <c r="X131" s="856">
        <f t="shared" si="14"/>
        <v>3.0690805867033006</v>
      </c>
      <c r="Y131" s="856">
        <f t="shared" si="15"/>
        <v>7.5988165867033004</v>
      </c>
      <c r="Z131" s="857">
        <f t="shared" si="16"/>
        <v>3.4465585867033006</v>
      </c>
      <c r="AA131" s="846"/>
      <c r="AB131" s="847">
        <f t="shared" si="33"/>
        <v>0.72285889881059984</v>
      </c>
      <c r="AC131" s="847">
        <f>IF(AB$12="Max",VLOOKUP(M131,[3]L!A:J,9,FALSE),VLOOKUP(M131,[3]L!A:J,6,FALSE))</f>
        <v>0.72285889881059984</v>
      </c>
      <c r="AD131" s="847">
        <f>IF(AB$12="Max",VLOOKUP(M131,[3]L!A:J,10,FALSE),VLOOKUP(M131,[3]L!A:J,7,FALSE))</f>
        <v>0.72285889881059984</v>
      </c>
      <c r="AE131" s="847">
        <f>IF(AB$12="Max",VLOOKUP(M131,[3]L!A:K,11,FALSE),VLOOKUP(M131,[3]L!A:J,8,FALSE))</f>
        <v>0.80080000000000007</v>
      </c>
      <c r="AF131" s="853">
        <f t="shared" si="18"/>
        <v>6.1711246988105994</v>
      </c>
      <c r="AG131" s="854">
        <f t="shared" si="19"/>
        <v>3.3400396988105996</v>
      </c>
      <c r="AH131" s="854">
        <f t="shared" si="20"/>
        <v>7.8697756988105994</v>
      </c>
      <c r="AI131" s="854">
        <f t="shared" si="21"/>
        <v>3.7175176988105996</v>
      </c>
      <c r="AJ131" s="851"/>
      <c r="AK131" s="852">
        <f>VLOOKUP(L131,[3]E!A:G,7,FALSE)</f>
        <v>1.05</v>
      </c>
      <c r="AL131" s="853">
        <f t="shared" si="62"/>
        <v>6.4982657999999995</v>
      </c>
      <c r="AM131" s="853">
        <f t="shared" si="63"/>
        <v>3.6671807999999997</v>
      </c>
      <c r="AN131" s="853">
        <f t="shared" si="64"/>
        <v>8.1969168000000003</v>
      </c>
      <c r="AO131" s="854">
        <f t="shared" si="65"/>
        <v>4.0446587999999997</v>
      </c>
      <c r="AP131" s="700"/>
      <c r="AQ131" s="700"/>
      <c r="AR131" s="700"/>
      <c r="AS131" s="700"/>
      <c r="AT131" s="700"/>
      <c r="AU131" s="700"/>
      <c r="AV131" s="700"/>
      <c r="AW131" s="700"/>
      <c r="AX131" s="700"/>
    </row>
    <row r="132" spans="1:50" ht="15" customHeight="1">
      <c r="A132" s="829">
        <v>35</v>
      </c>
      <c r="B132" s="830">
        <v>2</v>
      </c>
      <c r="C132" s="831">
        <f t="shared" si="0"/>
        <v>1.6526399999999999</v>
      </c>
      <c r="D132" s="832">
        <v>1.4</v>
      </c>
      <c r="E132" s="833">
        <v>0.25</v>
      </c>
      <c r="F132" s="833">
        <v>0.55000000000000004</v>
      </c>
      <c r="G132" s="833">
        <f t="shared" si="22"/>
        <v>0.65</v>
      </c>
      <c r="H132" s="834">
        <f t="shared" si="55"/>
        <v>2.3136959999999998</v>
      </c>
      <c r="I132" s="834">
        <f t="shared" si="56"/>
        <v>0.41315999999999997</v>
      </c>
      <c r="J132" s="834">
        <f t="shared" si="57"/>
        <v>0.90895199999999998</v>
      </c>
      <c r="K132" s="834">
        <f t="shared" si="5"/>
        <v>1.0742160000000001</v>
      </c>
      <c r="L132" s="835" t="str">
        <f t="shared" si="6"/>
        <v>35X2</v>
      </c>
      <c r="M132" s="835" t="str">
        <f t="shared" si="7"/>
        <v>35X2XC</v>
      </c>
      <c r="N132" s="836"/>
      <c r="O132" s="837">
        <f t="shared" si="8"/>
        <v>7.1889839999999987</v>
      </c>
      <c r="P132" s="838">
        <f t="shared" si="9"/>
        <v>3.470543999999999</v>
      </c>
      <c r="Q132" s="838">
        <f t="shared" si="10"/>
        <v>9.5853119999999983</v>
      </c>
      <c r="R132" s="838">
        <f t="shared" si="11"/>
        <v>4.1315999999999997</v>
      </c>
      <c r="S132" s="839" t="str">
        <f t="shared" si="12"/>
        <v>C</v>
      </c>
      <c r="T132" s="840">
        <f>VLOOKUP(L132,[3]C!A:D,4,FALSE)</f>
        <v>366</v>
      </c>
      <c r="U132" s="841"/>
      <c r="V132" s="847">
        <f>IF(V$12="Max",VLOOKUP(L132,[3]S!A:G,7,FALSE),VLOOKUP(L132,[3]S!A:G,6,FALSE))</f>
        <v>0.45189978670330067</v>
      </c>
      <c r="W132" s="855">
        <f t="shared" si="13"/>
        <v>7.6408837867032995</v>
      </c>
      <c r="X132" s="856">
        <f t="shared" si="14"/>
        <v>3.9224437867032997</v>
      </c>
      <c r="Y132" s="856">
        <f t="shared" si="15"/>
        <v>10.037211786703299</v>
      </c>
      <c r="Z132" s="857">
        <f t="shared" si="16"/>
        <v>4.5834997867033005</v>
      </c>
      <c r="AA132" s="846"/>
      <c r="AB132" s="847">
        <f t="shared" si="33"/>
        <v>1.056</v>
      </c>
      <c r="AC132" s="847">
        <f>IF(AB$12="Max",VLOOKUP(M132,[3]L!A:J,9,FALSE),VLOOKUP(M132,[3]L!A:J,6,FALSE))</f>
        <v>1.056</v>
      </c>
      <c r="AD132" s="847">
        <f>IF(AB$12="Max",VLOOKUP(M132,[3]L!A:J,10,FALSE),VLOOKUP(M132,[3]L!A:J,7,FALSE))</f>
        <v>1.232</v>
      </c>
      <c r="AE132" s="847">
        <f>IF(AB$12="Max",VLOOKUP(M132,[3]L!A:K,11,FALSE),VLOOKUP(M132,[3]L!A:J,8,FALSE))</f>
        <v>1.6016000000000001</v>
      </c>
      <c r="AF132" s="853">
        <f t="shared" si="18"/>
        <v>8.2449839999999988</v>
      </c>
      <c r="AG132" s="854">
        <f t="shared" si="19"/>
        <v>4.5265439999999995</v>
      </c>
      <c r="AH132" s="854">
        <f t="shared" si="20"/>
        <v>10.641311999999999</v>
      </c>
      <c r="AI132" s="854">
        <f t="shared" si="21"/>
        <v>5.1875999999999998</v>
      </c>
      <c r="AJ132" s="851"/>
      <c r="AK132" s="852"/>
      <c r="AL132" s="853"/>
      <c r="AM132" s="853"/>
      <c r="AN132" s="853"/>
      <c r="AO132" s="854"/>
      <c r="AP132" s="700"/>
      <c r="AQ132" s="700"/>
      <c r="AR132" s="700"/>
      <c r="AS132" s="700"/>
      <c r="AT132" s="700"/>
      <c r="AU132" s="700"/>
      <c r="AV132" s="700"/>
      <c r="AW132" s="700"/>
      <c r="AX132" s="700"/>
    </row>
    <row r="133" spans="1:50" ht="15" customHeight="1">
      <c r="A133" s="829">
        <v>35</v>
      </c>
      <c r="B133" s="830">
        <v>2.5</v>
      </c>
      <c r="C133" s="831">
        <f t="shared" si="0"/>
        <v>2.0345</v>
      </c>
      <c r="D133" s="832">
        <v>1.44</v>
      </c>
      <c r="E133" s="833">
        <v>0.25</v>
      </c>
      <c r="F133" s="833">
        <v>0.55000000000000004</v>
      </c>
      <c r="G133" s="833">
        <f t="shared" si="22"/>
        <v>0.65</v>
      </c>
      <c r="H133" s="834">
        <f t="shared" si="55"/>
        <v>2.9296799999999998</v>
      </c>
      <c r="I133" s="834">
        <f t="shared" si="56"/>
        <v>0.50862499999999999</v>
      </c>
      <c r="J133" s="834">
        <f t="shared" si="57"/>
        <v>1.1189750000000001</v>
      </c>
      <c r="K133" s="834">
        <f t="shared" si="5"/>
        <v>1.322425</v>
      </c>
      <c r="L133" s="835" t="str">
        <f t="shared" si="6"/>
        <v>35X2,5</v>
      </c>
      <c r="M133" s="835" t="str">
        <f t="shared" si="7"/>
        <v>35X2,5XC</v>
      </c>
      <c r="N133" s="836"/>
      <c r="O133" s="837">
        <f t="shared" si="8"/>
        <v>8.9314549999999997</v>
      </c>
      <c r="P133" s="838">
        <f t="shared" si="9"/>
        <v>4.3538299999999994</v>
      </c>
      <c r="Q133" s="838">
        <f t="shared" si="10"/>
        <v>11.88148</v>
      </c>
      <c r="R133" s="838">
        <f t="shared" si="11"/>
        <v>5.1676299999999999</v>
      </c>
      <c r="S133" s="839" t="str">
        <f t="shared" si="12"/>
        <v>C</v>
      </c>
      <c r="T133" s="840">
        <f>VLOOKUP(L133,[3]C!A:D,4,FALSE)</f>
        <v>366</v>
      </c>
      <c r="U133" s="841"/>
      <c r="V133" s="847">
        <f>IF(V$12="Max",VLOOKUP(L133,[3]S!A:G,7,FALSE),VLOOKUP(L133,[3]S!A:G,6,FALSE))</f>
        <v>0.46997577817143271</v>
      </c>
      <c r="W133" s="855">
        <f t="shared" si="13"/>
        <v>9.4014307781714326</v>
      </c>
      <c r="X133" s="856">
        <f t="shared" si="14"/>
        <v>4.8238057781714323</v>
      </c>
      <c r="Y133" s="856">
        <f t="shared" si="15"/>
        <v>12.351455778171433</v>
      </c>
      <c r="Z133" s="857">
        <f t="shared" si="16"/>
        <v>5.6376057781714328</v>
      </c>
      <c r="AA133" s="846"/>
      <c r="AB133" s="847">
        <f t="shared" si="33"/>
        <v>1.056</v>
      </c>
      <c r="AC133" s="847">
        <f>IF(AB$12="Max",VLOOKUP(M133,[3]L!A:J,9,FALSE),VLOOKUP(M133,[3]L!A:J,6,FALSE))</f>
        <v>1.056</v>
      </c>
      <c r="AD133" s="847">
        <f>IF(AB$12="Max",VLOOKUP(M133,[3]L!A:J,10,FALSE),VLOOKUP(M133,[3]L!A:J,7,FALSE))</f>
        <v>1.232</v>
      </c>
      <c r="AE133" s="847">
        <f>IF(AB$12="Max",VLOOKUP(M133,[3]L!A:K,11,FALSE),VLOOKUP(M133,[3]L!A:J,8,FALSE))</f>
        <v>1.6016000000000001</v>
      </c>
      <c r="AF133" s="853">
        <f t="shared" si="18"/>
        <v>9.9874550000000006</v>
      </c>
      <c r="AG133" s="854">
        <f t="shared" si="19"/>
        <v>5.4098299999999995</v>
      </c>
      <c r="AH133" s="854">
        <f t="shared" si="20"/>
        <v>12.937480000000001</v>
      </c>
      <c r="AI133" s="854">
        <f t="shared" si="21"/>
        <v>6.22363</v>
      </c>
      <c r="AJ133" s="851"/>
      <c r="AK133" s="852"/>
      <c r="AL133" s="853"/>
      <c r="AM133" s="853"/>
      <c r="AN133" s="853"/>
      <c r="AO133" s="854"/>
      <c r="AP133" s="700"/>
      <c r="AQ133" s="700"/>
      <c r="AR133" s="700"/>
      <c r="AS133" s="700"/>
      <c r="AT133" s="700"/>
      <c r="AU133" s="700"/>
      <c r="AV133" s="700"/>
      <c r="AW133" s="700"/>
      <c r="AX133" s="700"/>
    </row>
    <row r="134" spans="1:50" ht="15" customHeight="1">
      <c r="A134" s="829">
        <v>38.1</v>
      </c>
      <c r="B134" s="830">
        <v>1</v>
      </c>
      <c r="C134" s="831">
        <f t="shared" si="0"/>
        <v>0.92898400000000003</v>
      </c>
      <c r="D134" s="832">
        <v>1.42</v>
      </c>
      <c r="E134" s="833">
        <v>0.25</v>
      </c>
      <c r="F134" s="833">
        <v>0.45</v>
      </c>
      <c r="G134" s="833">
        <f t="shared" si="22"/>
        <v>0.55000000000000004</v>
      </c>
      <c r="H134" s="834">
        <f t="shared" si="55"/>
        <v>1.31915728</v>
      </c>
      <c r="I134" s="834">
        <f t="shared" si="56"/>
        <v>0.23224600000000001</v>
      </c>
      <c r="J134" s="834">
        <f t="shared" si="57"/>
        <v>0.41804280000000005</v>
      </c>
      <c r="K134" s="834">
        <f t="shared" si="5"/>
        <v>0.5109412000000001</v>
      </c>
      <c r="L134" s="835" t="str">
        <f t="shared" si="6"/>
        <v>38,1X1</v>
      </c>
      <c r="M134" s="835" t="str">
        <f t="shared" si="7"/>
        <v>38,1X1XF</v>
      </c>
      <c r="N134" s="836"/>
      <c r="O134" s="837">
        <f t="shared" si="8"/>
        <v>4.0596600800000004</v>
      </c>
      <c r="P134" s="838">
        <f t="shared" si="9"/>
        <v>1.9694460800000002</v>
      </c>
      <c r="Q134" s="838">
        <f t="shared" si="10"/>
        <v>5.3137884800000004</v>
      </c>
      <c r="R134" s="838">
        <f t="shared" si="11"/>
        <v>2.24814128</v>
      </c>
      <c r="S134" s="839" t="str">
        <f t="shared" si="12"/>
        <v>F</v>
      </c>
      <c r="T134" s="840">
        <f>VLOOKUP(L134,[3]C!A:D,4,FALSE)</f>
        <v>366</v>
      </c>
      <c r="U134" s="841"/>
      <c r="V134" s="847">
        <f>IF(V$12="Max",VLOOKUP(L134,[3]S!A:G,7,FALSE),VLOOKUP(L134,[3]S!A:G,6,FALSE))</f>
        <v>0.49192519638273591</v>
      </c>
      <c r="W134" s="855">
        <f t="shared" si="13"/>
        <v>4.5515852763827365</v>
      </c>
      <c r="X134" s="856">
        <f t="shared" si="14"/>
        <v>2.461371276382736</v>
      </c>
      <c r="Y134" s="856">
        <f t="shared" si="15"/>
        <v>5.8057136763827364</v>
      </c>
      <c r="Z134" s="857">
        <f t="shared" si="16"/>
        <v>2.740066476382736</v>
      </c>
      <c r="AA134" s="846"/>
      <c r="AB134" s="847">
        <f t="shared" si="33"/>
        <v>0.78688354413382433</v>
      </c>
      <c r="AC134" s="847">
        <f>IF(AB$12="Max",VLOOKUP(M134,[3]L!A:J,9,FALSE),VLOOKUP(M134,[3]L!A:J,6,FALSE))</f>
        <v>0.78688354413382433</v>
      </c>
      <c r="AD134" s="847">
        <f>IF(AB$12="Max",VLOOKUP(M134,[3]L!A:J,10,FALSE),VLOOKUP(M134,[3]L!A:J,7,FALSE))</f>
        <v>0.78688354413382433</v>
      </c>
      <c r="AE134" s="847">
        <f>IF(AB$12="Max",VLOOKUP(M134,[3]L!A:K,11,FALSE),VLOOKUP(M134,[3]L!A:J,8,FALSE))</f>
        <v>0.80080000000000007</v>
      </c>
      <c r="AF134" s="853">
        <f t="shared" si="18"/>
        <v>4.8465436241338251</v>
      </c>
      <c r="AG134" s="854">
        <f t="shared" si="19"/>
        <v>2.7563296241338247</v>
      </c>
      <c r="AH134" s="854">
        <f t="shared" si="20"/>
        <v>6.100672024133825</v>
      </c>
      <c r="AI134" s="854">
        <f t="shared" si="21"/>
        <v>3.0350248241338242</v>
      </c>
      <c r="AJ134" s="851"/>
      <c r="AK134" s="852">
        <f>VLOOKUP(L134,[3]E!A:G,7,FALSE)</f>
        <v>1.1399999999999999</v>
      </c>
      <c r="AL134" s="853">
        <f t="shared" ref="AL134:AL139" si="66">O134+AK134*$Q$8</f>
        <v>5.1996600800000001</v>
      </c>
      <c r="AM134" s="853">
        <f t="shared" ref="AM134:AM139" si="67">P134+AK134*$Q$8</f>
        <v>3.1094460800000001</v>
      </c>
      <c r="AN134" s="853">
        <f t="shared" ref="AN134:AN139" si="68">Q134+AK134*$Q$8</f>
        <v>6.45378848</v>
      </c>
      <c r="AO134" s="854">
        <f t="shared" ref="AO134:AO139" si="69">R134+AK134*$Q$8</f>
        <v>3.3881412800000001</v>
      </c>
      <c r="AP134" s="700"/>
      <c r="AQ134" s="700"/>
      <c r="AR134" s="700"/>
      <c r="AS134" s="700"/>
      <c r="AT134" s="700"/>
      <c r="AU134" s="700"/>
      <c r="AV134" s="700"/>
      <c r="AW134" s="700"/>
      <c r="AX134" s="700"/>
    </row>
    <row r="135" spans="1:50" ht="15" customHeight="1">
      <c r="A135" s="829">
        <v>38.1</v>
      </c>
      <c r="B135" s="830">
        <v>1.2</v>
      </c>
      <c r="C135" s="831">
        <f t="shared" si="0"/>
        <v>1.1087711999999998</v>
      </c>
      <c r="D135" s="832">
        <v>1.49</v>
      </c>
      <c r="E135" s="833">
        <v>0.25</v>
      </c>
      <c r="F135" s="833">
        <v>0.45</v>
      </c>
      <c r="G135" s="833">
        <f t="shared" si="22"/>
        <v>0.55000000000000004</v>
      </c>
      <c r="H135" s="834">
        <f t="shared" si="55"/>
        <v>1.6520690879999997</v>
      </c>
      <c r="I135" s="834">
        <f t="shared" si="56"/>
        <v>0.27719279999999996</v>
      </c>
      <c r="J135" s="834">
        <f t="shared" si="57"/>
        <v>0.49894703999999995</v>
      </c>
      <c r="K135" s="834">
        <f t="shared" si="5"/>
        <v>0.60982415999999995</v>
      </c>
      <c r="L135" s="835" t="str">
        <f t="shared" si="6"/>
        <v>38,1X1,2</v>
      </c>
      <c r="M135" s="835" t="str">
        <f t="shared" si="7"/>
        <v>38,1X1,2XF</v>
      </c>
      <c r="N135" s="836"/>
      <c r="O135" s="837">
        <f t="shared" si="8"/>
        <v>4.9229441279999984</v>
      </c>
      <c r="P135" s="838">
        <f t="shared" si="9"/>
        <v>2.4282089279999997</v>
      </c>
      <c r="Q135" s="838">
        <f t="shared" si="10"/>
        <v>6.4197852479999993</v>
      </c>
      <c r="R135" s="838">
        <f t="shared" si="11"/>
        <v>2.7608402879999998</v>
      </c>
      <c r="S135" s="839" t="str">
        <f t="shared" si="12"/>
        <v>F</v>
      </c>
      <c r="T135" s="840">
        <f>VLOOKUP(L135,[3]C!A:D,4,FALSE)</f>
        <v>366</v>
      </c>
      <c r="U135" s="841"/>
      <c r="V135" s="847">
        <f>IF(V$12="Max",VLOOKUP(L135,[3]S!A:G,7,FALSE),VLOOKUP(L135,[3]S!A:G,6,FALSE))</f>
        <v>0.49192519638273591</v>
      </c>
      <c r="W135" s="855">
        <f t="shared" si="13"/>
        <v>5.4148693243827344</v>
      </c>
      <c r="X135" s="856">
        <f t="shared" si="14"/>
        <v>2.9201341243827357</v>
      </c>
      <c r="Y135" s="856">
        <f t="shared" si="15"/>
        <v>6.9117104443827353</v>
      </c>
      <c r="Z135" s="857">
        <f t="shared" si="16"/>
        <v>3.2527654843827358</v>
      </c>
      <c r="AA135" s="846"/>
      <c r="AB135" s="847">
        <f t="shared" si="33"/>
        <v>0.78688354413382433</v>
      </c>
      <c r="AC135" s="847">
        <f>IF(AB$12="Max",VLOOKUP(M135,[3]L!A:J,9,FALSE),VLOOKUP(M135,[3]L!A:J,6,FALSE))</f>
        <v>0.78688354413382433</v>
      </c>
      <c r="AD135" s="847">
        <f>IF(AB$12="Max",VLOOKUP(M135,[3]L!A:J,10,FALSE),VLOOKUP(M135,[3]L!A:J,7,FALSE))</f>
        <v>0.78688354413382433</v>
      </c>
      <c r="AE135" s="847">
        <f>IF(AB$12="Max",VLOOKUP(M135,[3]L!A:K,11,FALSE),VLOOKUP(M135,[3]L!A:J,8,FALSE))</f>
        <v>0.80080000000000007</v>
      </c>
      <c r="AF135" s="853">
        <f t="shared" si="18"/>
        <v>5.709827672133823</v>
      </c>
      <c r="AG135" s="854">
        <f t="shared" si="19"/>
        <v>3.2150924721338239</v>
      </c>
      <c r="AH135" s="854">
        <f t="shared" si="20"/>
        <v>7.2066687921338239</v>
      </c>
      <c r="AI135" s="854">
        <f t="shared" si="21"/>
        <v>3.547723832133824</v>
      </c>
      <c r="AJ135" s="851"/>
      <c r="AK135" s="852">
        <f>VLOOKUP(L135,[3]E!A:G,7,FALSE)</f>
        <v>1.1399999999999999</v>
      </c>
      <c r="AL135" s="853">
        <f t="shared" si="66"/>
        <v>6.062944127999998</v>
      </c>
      <c r="AM135" s="853">
        <f t="shared" si="67"/>
        <v>3.5682089279999998</v>
      </c>
      <c r="AN135" s="853">
        <f t="shared" si="68"/>
        <v>7.559785247999999</v>
      </c>
      <c r="AO135" s="854">
        <f t="shared" si="69"/>
        <v>3.9008402879999995</v>
      </c>
      <c r="AP135" s="700"/>
      <c r="AQ135" s="700"/>
      <c r="AR135" s="700"/>
      <c r="AS135" s="700"/>
      <c r="AT135" s="700"/>
      <c r="AU135" s="700"/>
      <c r="AV135" s="700"/>
      <c r="AW135" s="700"/>
      <c r="AX135" s="700"/>
    </row>
    <row r="136" spans="1:50" ht="15" customHeight="1">
      <c r="A136" s="829">
        <v>38.1</v>
      </c>
      <c r="B136" s="830">
        <v>1.5</v>
      </c>
      <c r="C136" s="831">
        <f t="shared" si="0"/>
        <v>1.3746960000000001</v>
      </c>
      <c r="D136" s="832">
        <v>1.38</v>
      </c>
      <c r="E136" s="833">
        <v>0.25</v>
      </c>
      <c r="F136" s="833">
        <v>0.45</v>
      </c>
      <c r="G136" s="833">
        <f t="shared" si="22"/>
        <v>0.55000000000000004</v>
      </c>
      <c r="H136" s="834">
        <f t="shared" si="55"/>
        <v>1.8970804800000001</v>
      </c>
      <c r="I136" s="834">
        <f t="shared" si="56"/>
        <v>0.34367400000000004</v>
      </c>
      <c r="J136" s="834">
        <f t="shared" si="57"/>
        <v>0.61861320000000009</v>
      </c>
      <c r="K136" s="834">
        <f t="shared" si="5"/>
        <v>0.75608280000000017</v>
      </c>
      <c r="L136" s="835" t="str">
        <f t="shared" si="6"/>
        <v>38,1X1,5</v>
      </c>
      <c r="M136" s="835" t="str">
        <f t="shared" si="7"/>
        <v>38,1X1,5XF</v>
      </c>
      <c r="N136" s="836"/>
      <c r="O136" s="837">
        <f t="shared" si="8"/>
        <v>5.9524336800000004</v>
      </c>
      <c r="P136" s="838">
        <f t="shared" si="9"/>
        <v>2.8593676800000005</v>
      </c>
      <c r="Q136" s="838">
        <f t="shared" si="10"/>
        <v>7.8082732800000008</v>
      </c>
      <c r="R136" s="838">
        <f t="shared" si="11"/>
        <v>3.2717764800000002</v>
      </c>
      <c r="S136" s="839" t="str">
        <f t="shared" si="12"/>
        <v>F</v>
      </c>
      <c r="T136" s="840">
        <f>VLOOKUP(L136,[3]C!A:D,4,FALSE)</f>
        <v>366</v>
      </c>
      <c r="U136" s="841"/>
      <c r="V136" s="847">
        <f>IF(V$12="Max",VLOOKUP(L136,[3]S!A:G,7,FALSE),VLOOKUP(L136,[3]S!A:G,6,FALSE))</f>
        <v>0.49192519638273591</v>
      </c>
      <c r="W136" s="855">
        <f t="shared" si="13"/>
        <v>6.4443588763827364</v>
      </c>
      <c r="X136" s="856">
        <f t="shared" si="14"/>
        <v>3.3512928763827365</v>
      </c>
      <c r="Y136" s="856">
        <f t="shared" si="15"/>
        <v>8.3001984763827359</v>
      </c>
      <c r="Z136" s="857">
        <f t="shared" si="16"/>
        <v>3.7637016763827362</v>
      </c>
      <c r="AA136" s="846"/>
      <c r="AB136" s="847">
        <f t="shared" si="33"/>
        <v>0.78688354413382433</v>
      </c>
      <c r="AC136" s="847">
        <f>IF(AB$12="Max",VLOOKUP(M136,[3]L!A:J,9,FALSE),VLOOKUP(M136,[3]L!A:J,6,FALSE))</f>
        <v>0.78688354413382433</v>
      </c>
      <c r="AD136" s="847">
        <f>IF(AB$12="Max",VLOOKUP(M136,[3]L!A:J,10,FALSE),VLOOKUP(M136,[3]L!A:J,7,FALSE))</f>
        <v>0.78688354413382433</v>
      </c>
      <c r="AE136" s="847">
        <f>IF(AB$12="Max",VLOOKUP(M136,[3]L!A:K,11,FALSE),VLOOKUP(M136,[3]L!A:J,8,FALSE))</f>
        <v>0.80080000000000007</v>
      </c>
      <c r="AF136" s="853">
        <f t="shared" si="18"/>
        <v>6.7393172241338251</v>
      </c>
      <c r="AG136" s="854">
        <f t="shared" si="19"/>
        <v>3.6462512241338247</v>
      </c>
      <c r="AH136" s="854">
        <f t="shared" si="20"/>
        <v>8.5951568241338254</v>
      </c>
      <c r="AI136" s="854">
        <f t="shared" si="21"/>
        <v>4.0586600241338244</v>
      </c>
      <c r="AJ136" s="851"/>
      <c r="AK136" s="852">
        <f>VLOOKUP(L136,[3]E!A:G,7,FALSE)</f>
        <v>1.1399999999999999</v>
      </c>
      <c r="AL136" s="853">
        <f t="shared" si="66"/>
        <v>7.0924336800000001</v>
      </c>
      <c r="AM136" s="853">
        <f t="shared" si="67"/>
        <v>3.9993676800000006</v>
      </c>
      <c r="AN136" s="853">
        <f t="shared" si="68"/>
        <v>8.9482732800000004</v>
      </c>
      <c r="AO136" s="854">
        <f t="shared" si="69"/>
        <v>4.4117764800000003</v>
      </c>
      <c r="AP136" s="700"/>
      <c r="AQ136" s="700"/>
      <c r="AR136" s="700"/>
      <c r="AS136" s="700"/>
      <c r="AT136" s="700"/>
      <c r="AU136" s="700"/>
      <c r="AV136" s="700"/>
      <c r="AW136" s="700"/>
      <c r="AX136" s="700"/>
    </row>
    <row r="137" spans="1:50" ht="15" customHeight="1">
      <c r="A137" s="829">
        <v>38.1</v>
      </c>
      <c r="B137" s="830">
        <v>1.6</v>
      </c>
      <c r="C137" s="831">
        <f t="shared" si="0"/>
        <v>1.4623360000000001</v>
      </c>
      <c r="D137" s="864">
        <v>1.38</v>
      </c>
      <c r="E137" s="833">
        <v>0.25</v>
      </c>
      <c r="F137" s="833">
        <v>0.45</v>
      </c>
      <c r="G137" s="833">
        <f t="shared" si="22"/>
        <v>0.55000000000000004</v>
      </c>
      <c r="H137" s="834">
        <f t="shared" si="55"/>
        <v>2.0180236799999998</v>
      </c>
      <c r="I137" s="834">
        <f t="shared" si="56"/>
        <v>0.36558400000000002</v>
      </c>
      <c r="J137" s="834">
        <f t="shared" si="57"/>
        <v>0.65805120000000006</v>
      </c>
      <c r="K137" s="834">
        <f t="shared" si="5"/>
        <v>0.80428480000000013</v>
      </c>
      <c r="L137" s="835" t="str">
        <f t="shared" si="6"/>
        <v>38,1X1,6</v>
      </c>
      <c r="M137" s="835" t="str">
        <f t="shared" si="7"/>
        <v>38,1X1,6XF</v>
      </c>
      <c r="N137" s="836"/>
      <c r="O137" s="837">
        <f t="shared" si="8"/>
        <v>6.3319148800000002</v>
      </c>
      <c r="P137" s="838">
        <f t="shared" si="9"/>
        <v>3.0416588800000004</v>
      </c>
      <c r="Q137" s="838">
        <f t="shared" si="10"/>
        <v>8.3060684800000004</v>
      </c>
      <c r="R137" s="838">
        <f t="shared" si="11"/>
        <v>3.4803596799999998</v>
      </c>
      <c r="S137" s="839" t="str">
        <f t="shared" si="12"/>
        <v>F</v>
      </c>
      <c r="T137" s="840">
        <f>VLOOKUP(L137,[3]C!A:D,4,FALSE)</f>
        <v>366</v>
      </c>
      <c r="U137" s="841"/>
      <c r="V137" s="847">
        <f>V136</f>
        <v>0.49192519638273591</v>
      </c>
      <c r="W137" s="855">
        <f t="shared" si="13"/>
        <v>6.8238400763827363</v>
      </c>
      <c r="X137" s="856">
        <f t="shared" si="14"/>
        <v>3.5335840763827364</v>
      </c>
      <c r="Y137" s="856">
        <f t="shared" si="15"/>
        <v>8.7979936763827364</v>
      </c>
      <c r="Z137" s="857">
        <f t="shared" si="16"/>
        <v>3.9722848763827359</v>
      </c>
      <c r="AA137" s="846"/>
      <c r="AB137" s="847">
        <f>AB136</f>
        <v>0.78688354413382433</v>
      </c>
      <c r="AC137" s="847" t="e">
        <f>IF(AB$12="Max",VLOOKUP(M137,[3]L!A:J,9,FALSE),VLOOKUP(M137,[3]L!A:J,6,FALSE))</f>
        <v>#N/A</v>
      </c>
      <c r="AD137" s="847" t="e">
        <f>IF(AB$12="Max",VLOOKUP(M137,[3]L!A:J,10,FALSE),VLOOKUP(M137,[3]L!A:J,7,FALSE))</f>
        <v>#N/A</v>
      </c>
      <c r="AE137" s="847" t="e">
        <f>IF(AB$12="Max",VLOOKUP(M137,[3]L!A:K,11,FALSE),VLOOKUP(M137,[3]L!A:J,8,FALSE))</f>
        <v>#N/A</v>
      </c>
      <c r="AF137" s="853">
        <f t="shared" si="18"/>
        <v>7.1187984241338249</v>
      </c>
      <c r="AG137" s="854">
        <f t="shared" si="19"/>
        <v>3.8285424241338246</v>
      </c>
      <c r="AH137" s="854">
        <f t="shared" si="20"/>
        <v>9.0929520241338242</v>
      </c>
      <c r="AI137" s="854">
        <f t="shared" si="21"/>
        <v>4.2672432241338241</v>
      </c>
      <c r="AJ137" s="851"/>
      <c r="AK137" s="852">
        <f>AK136</f>
        <v>1.1399999999999999</v>
      </c>
      <c r="AL137" s="853">
        <f t="shared" si="66"/>
        <v>7.4719148799999999</v>
      </c>
      <c r="AM137" s="853">
        <f t="shared" si="67"/>
        <v>4.1816588800000005</v>
      </c>
      <c r="AN137" s="853">
        <f t="shared" si="68"/>
        <v>9.446068480000001</v>
      </c>
      <c r="AO137" s="854">
        <f t="shared" si="69"/>
        <v>4.62035968</v>
      </c>
      <c r="AP137" s="700"/>
      <c r="AQ137" s="700"/>
      <c r="AR137" s="700"/>
      <c r="AS137" s="700"/>
      <c r="AT137" s="700"/>
      <c r="AU137" s="700"/>
      <c r="AV137" s="700"/>
      <c r="AW137" s="700"/>
      <c r="AX137" s="700"/>
    </row>
    <row r="138" spans="1:50" ht="15" customHeight="1">
      <c r="A138" s="829">
        <v>38.1</v>
      </c>
      <c r="B138" s="830">
        <v>1.65</v>
      </c>
      <c r="C138" s="831">
        <f t="shared" si="0"/>
        <v>1.5059681999999999</v>
      </c>
      <c r="D138" s="832">
        <v>1.27</v>
      </c>
      <c r="E138" s="833">
        <v>0.25</v>
      </c>
      <c r="F138" s="833">
        <v>0.45</v>
      </c>
      <c r="G138" s="833">
        <f t="shared" si="22"/>
        <v>0.55000000000000004</v>
      </c>
      <c r="H138" s="834">
        <f t="shared" si="55"/>
        <v>1.9125796139999998</v>
      </c>
      <c r="I138" s="834">
        <f t="shared" si="56"/>
        <v>0.37649204999999997</v>
      </c>
      <c r="J138" s="834">
        <f t="shared" si="57"/>
        <v>0.67768569000000001</v>
      </c>
      <c r="K138" s="834">
        <f t="shared" si="5"/>
        <v>0.82828250999999997</v>
      </c>
      <c r="L138" s="835" t="str">
        <f t="shared" si="6"/>
        <v>38,1X1,65</v>
      </c>
      <c r="M138" s="835" t="str">
        <f t="shared" si="7"/>
        <v>38,1X1,65XF</v>
      </c>
      <c r="N138" s="836"/>
      <c r="O138" s="837">
        <f t="shared" si="8"/>
        <v>6.3551858039999987</v>
      </c>
      <c r="P138" s="838">
        <f t="shared" si="9"/>
        <v>2.9667573539999998</v>
      </c>
      <c r="Q138" s="838">
        <f t="shared" si="10"/>
        <v>8.3882428739999995</v>
      </c>
      <c r="R138" s="838">
        <f t="shared" si="11"/>
        <v>3.4185478139999996</v>
      </c>
      <c r="S138" s="839" t="str">
        <f t="shared" si="12"/>
        <v>F</v>
      </c>
      <c r="T138" s="840">
        <f>VLOOKUP(L138,[3]C!A:D,4,FALSE)</f>
        <v>366</v>
      </c>
      <c r="U138" s="841"/>
      <c r="V138" s="847">
        <f>IF(V$12="Max",VLOOKUP(L138,[3]S!A:G,7,FALSE),VLOOKUP(L138,[3]S!A:G,6,FALSE))</f>
        <v>0.49192519638273591</v>
      </c>
      <c r="W138" s="855">
        <f t="shared" si="13"/>
        <v>6.8471110003827347</v>
      </c>
      <c r="X138" s="856">
        <f t="shared" si="14"/>
        <v>3.4586825503827359</v>
      </c>
      <c r="Y138" s="856">
        <f t="shared" si="15"/>
        <v>8.8801680703827355</v>
      </c>
      <c r="Z138" s="857">
        <f t="shared" si="16"/>
        <v>3.9104730103827356</v>
      </c>
      <c r="AA138" s="846"/>
      <c r="AB138" s="847">
        <f t="shared" ref="AB138:AB193" si="70">IF(AB$9=999,AC138,IF(AB$9=777,AD138,AE138))</f>
        <v>0.78688354413382433</v>
      </c>
      <c r="AC138" s="847">
        <f>IF(AB$12="Max",VLOOKUP(M138,[3]L!A:J,9,FALSE),VLOOKUP(M138,[3]L!A:J,6,FALSE))</f>
        <v>0.78688354413382433</v>
      </c>
      <c r="AD138" s="847">
        <f>IF(AB$12="Max",VLOOKUP(M138,[3]L!A:J,10,FALSE),VLOOKUP(M138,[3]L!A:J,7,FALSE))</f>
        <v>0.78688354413382433</v>
      </c>
      <c r="AE138" s="847">
        <f>IF(AB$12="Max",VLOOKUP(M138,[3]L!A:K,11,FALSE),VLOOKUP(M138,[3]L!A:J,8,FALSE))</f>
        <v>0.80080000000000007</v>
      </c>
      <c r="AF138" s="853">
        <f t="shared" si="18"/>
        <v>7.1420693481338233</v>
      </c>
      <c r="AG138" s="854">
        <f t="shared" si="19"/>
        <v>3.7536408981338241</v>
      </c>
      <c r="AH138" s="854">
        <f t="shared" si="20"/>
        <v>9.1751264181338232</v>
      </c>
      <c r="AI138" s="854">
        <f t="shared" si="21"/>
        <v>4.2054313581338238</v>
      </c>
      <c r="AJ138" s="851"/>
      <c r="AK138" s="852">
        <f>VLOOKUP(L138,[3]E!A:G,7,FALSE)</f>
        <v>1.1399999999999999</v>
      </c>
      <c r="AL138" s="853">
        <f t="shared" si="66"/>
        <v>7.4951858039999983</v>
      </c>
      <c r="AM138" s="853">
        <f t="shared" si="67"/>
        <v>4.106757354</v>
      </c>
      <c r="AN138" s="853">
        <f t="shared" si="68"/>
        <v>9.528242874</v>
      </c>
      <c r="AO138" s="854">
        <f t="shared" si="69"/>
        <v>4.5585478139999998</v>
      </c>
      <c r="AP138" s="700"/>
      <c r="AQ138" s="700"/>
      <c r="AR138" s="700"/>
      <c r="AS138" s="700"/>
      <c r="AT138" s="700"/>
      <c r="AU138" s="700"/>
      <c r="AV138" s="700"/>
      <c r="AW138" s="700"/>
      <c r="AX138" s="700"/>
    </row>
    <row r="139" spans="1:50" ht="15" customHeight="1">
      <c r="A139" s="829">
        <v>38.1</v>
      </c>
      <c r="B139" s="830">
        <v>2</v>
      </c>
      <c r="C139" s="831">
        <f t="shared" si="0"/>
        <v>1.8078880000000002</v>
      </c>
      <c r="D139" s="832">
        <v>0.95</v>
      </c>
      <c r="E139" s="833">
        <v>0.25</v>
      </c>
      <c r="F139" s="833">
        <v>0.55000000000000004</v>
      </c>
      <c r="G139" s="833">
        <f t="shared" si="22"/>
        <v>0.65</v>
      </c>
      <c r="H139" s="834">
        <f t="shared" si="55"/>
        <v>1.7174936000000001</v>
      </c>
      <c r="I139" s="834">
        <f t="shared" si="56"/>
        <v>0.45197200000000004</v>
      </c>
      <c r="J139" s="834">
        <f t="shared" si="57"/>
        <v>0.99433840000000018</v>
      </c>
      <c r="K139" s="834">
        <f t="shared" si="5"/>
        <v>1.1751272000000001</v>
      </c>
      <c r="L139" s="835" t="str">
        <f t="shared" si="6"/>
        <v>38,1X2</v>
      </c>
      <c r="M139" s="835" t="str">
        <f t="shared" si="7"/>
        <v>38,1X2XC</v>
      </c>
      <c r="N139" s="836"/>
      <c r="O139" s="837">
        <f t="shared" si="8"/>
        <v>7.0507632000000005</v>
      </c>
      <c r="P139" s="838">
        <f t="shared" si="9"/>
        <v>2.9830152000000001</v>
      </c>
      <c r="Q139" s="838">
        <f t="shared" si="10"/>
        <v>9.6722008000000006</v>
      </c>
      <c r="R139" s="838">
        <f t="shared" si="11"/>
        <v>3.7061704</v>
      </c>
      <c r="S139" s="839" t="str">
        <f t="shared" si="12"/>
        <v>C</v>
      </c>
      <c r="T139" s="840">
        <f>VLOOKUP(L139,[3]C!A:D,4,FALSE)</f>
        <v>366</v>
      </c>
      <c r="U139" s="841"/>
      <c r="V139" s="847">
        <f>IF(V$12="Max",VLOOKUP(L139,[3]S!A:G,7,FALSE),VLOOKUP(L139,[3]S!A:G,6,FALSE))</f>
        <v>0.49192519638273591</v>
      </c>
      <c r="W139" s="855">
        <f t="shared" si="13"/>
        <v>7.5426883963827365</v>
      </c>
      <c r="X139" s="856">
        <f t="shared" si="14"/>
        <v>3.4749403963827361</v>
      </c>
      <c r="Y139" s="856">
        <f t="shared" si="15"/>
        <v>10.164125996382737</v>
      </c>
      <c r="Z139" s="857">
        <f t="shared" si="16"/>
        <v>4.1980955963827356</v>
      </c>
      <c r="AA139" s="846"/>
      <c r="AB139" s="847">
        <f t="shared" si="70"/>
        <v>1.056</v>
      </c>
      <c r="AC139" s="847">
        <f>IF(AB$12="Max",VLOOKUP(M139,[3]L!A:J,9,FALSE),VLOOKUP(M139,[3]L!A:J,6,FALSE))</f>
        <v>1.056</v>
      </c>
      <c r="AD139" s="847">
        <f>IF(AB$12="Max",VLOOKUP(M139,[3]L!A:J,10,FALSE),VLOOKUP(M139,[3]L!A:J,7,FALSE))</f>
        <v>1.232</v>
      </c>
      <c r="AE139" s="847">
        <f>IF(AB$12="Max",VLOOKUP(M139,[3]L!A:K,11,FALSE),VLOOKUP(M139,[3]L!A:J,8,FALSE))</f>
        <v>1.6016000000000001</v>
      </c>
      <c r="AF139" s="853">
        <f t="shared" si="18"/>
        <v>8.1067631999999996</v>
      </c>
      <c r="AG139" s="854">
        <f t="shared" si="19"/>
        <v>4.0390151999999997</v>
      </c>
      <c r="AH139" s="854">
        <f t="shared" si="20"/>
        <v>10.7282008</v>
      </c>
      <c r="AI139" s="854">
        <f t="shared" si="21"/>
        <v>4.7621704000000005</v>
      </c>
      <c r="AJ139" s="851"/>
      <c r="AK139" s="852">
        <f>VLOOKUP(L139,[3]E!A:G,7,FALSE)</f>
        <v>1.1399999999999999</v>
      </c>
      <c r="AL139" s="853">
        <f t="shared" si="66"/>
        <v>8.190763200000001</v>
      </c>
      <c r="AM139" s="853">
        <f t="shared" si="67"/>
        <v>4.1230152000000002</v>
      </c>
      <c r="AN139" s="853">
        <f t="shared" si="68"/>
        <v>10.812200800000001</v>
      </c>
      <c r="AO139" s="854">
        <f t="shared" si="69"/>
        <v>4.8461704000000001</v>
      </c>
      <c r="AP139" s="700"/>
      <c r="AQ139" s="700"/>
      <c r="AR139" s="700"/>
      <c r="AS139" s="700"/>
      <c r="AT139" s="700"/>
      <c r="AU139" s="700"/>
      <c r="AV139" s="700"/>
      <c r="AW139" s="700"/>
      <c r="AX139" s="700"/>
    </row>
    <row r="140" spans="1:50" ht="15" customHeight="1">
      <c r="A140" s="829">
        <v>38.1</v>
      </c>
      <c r="B140" s="830">
        <v>2.11</v>
      </c>
      <c r="C140" s="831">
        <f t="shared" si="0"/>
        <v>1.901510056</v>
      </c>
      <c r="D140" s="832">
        <v>0.95</v>
      </c>
      <c r="E140" s="833">
        <v>0.25</v>
      </c>
      <c r="F140" s="833">
        <v>0.55000000000000004</v>
      </c>
      <c r="G140" s="833">
        <f t="shared" si="22"/>
        <v>0.65</v>
      </c>
      <c r="H140" s="834">
        <f t="shared" si="55"/>
        <v>1.8064345531999999</v>
      </c>
      <c r="I140" s="834">
        <f t="shared" si="56"/>
        <v>0.475377514</v>
      </c>
      <c r="J140" s="834">
        <f t="shared" si="57"/>
        <v>1.0458305308</v>
      </c>
      <c r="K140" s="834">
        <f t="shared" si="5"/>
        <v>1.2359815364</v>
      </c>
      <c r="L140" s="835" t="str">
        <f t="shared" si="6"/>
        <v>38,1X2,11</v>
      </c>
      <c r="M140" s="835" t="str">
        <f t="shared" si="7"/>
        <v>38,1X2,11XC</v>
      </c>
      <c r="N140" s="836"/>
      <c r="O140" s="837">
        <f t="shared" si="8"/>
        <v>7.4158892184000003</v>
      </c>
      <c r="P140" s="838">
        <f t="shared" si="9"/>
        <v>3.1374915924</v>
      </c>
      <c r="Q140" s="838">
        <f t="shared" si="10"/>
        <v>10.173078799599999</v>
      </c>
      <c r="R140" s="838">
        <f t="shared" si="11"/>
        <v>3.8980956147999999</v>
      </c>
      <c r="S140" s="839" t="str">
        <f t="shared" si="12"/>
        <v>C</v>
      </c>
      <c r="T140" s="840">
        <f>VLOOKUP(L140,[3]C!A:D,4,FALSE)</f>
        <v>366</v>
      </c>
      <c r="U140" s="841"/>
      <c r="V140" s="847">
        <f>IF(V$12="Max",VLOOKUP(L140,[3]S!A:G,7,FALSE),VLOOKUP(L140,[3]S!A:G,6,FALSE))</f>
        <v>0.49192519638273591</v>
      </c>
      <c r="W140" s="855">
        <f t="shared" si="13"/>
        <v>7.9078144147827363</v>
      </c>
      <c r="X140" s="856">
        <f t="shared" si="14"/>
        <v>3.629416788782736</v>
      </c>
      <c r="Y140" s="856">
        <f t="shared" si="15"/>
        <v>10.665003995982735</v>
      </c>
      <c r="Z140" s="857">
        <f t="shared" si="16"/>
        <v>4.3900208111827359</v>
      </c>
      <c r="AA140" s="846"/>
      <c r="AB140" s="847">
        <f t="shared" si="70"/>
        <v>1.056</v>
      </c>
      <c r="AC140" s="847">
        <f>IF(AB$12="Max",VLOOKUP(M140,[3]L!A:J,9,FALSE),VLOOKUP(M140,[3]L!A:J,6,FALSE))</f>
        <v>1.056</v>
      </c>
      <c r="AD140" s="847">
        <f>IF(AB$12="Max",VLOOKUP(M140,[3]L!A:J,10,FALSE),VLOOKUP(M140,[3]L!A:J,7,FALSE))</f>
        <v>1.232</v>
      </c>
      <c r="AE140" s="847">
        <f>IF(AB$12="Max",VLOOKUP(M140,[3]L!A:K,11,FALSE),VLOOKUP(M140,[3]L!A:J,8,FALSE))</f>
        <v>1.6016000000000001</v>
      </c>
      <c r="AF140" s="853">
        <f t="shared" si="18"/>
        <v>8.4718892184000012</v>
      </c>
      <c r="AG140" s="854">
        <f t="shared" si="19"/>
        <v>4.1934915924</v>
      </c>
      <c r="AH140" s="854">
        <f t="shared" si="20"/>
        <v>11.2290787996</v>
      </c>
      <c r="AI140" s="854">
        <f t="shared" si="21"/>
        <v>4.9540956147999999</v>
      </c>
      <c r="AJ140" s="851"/>
      <c r="AK140" s="852"/>
      <c r="AL140" s="853"/>
      <c r="AM140" s="853"/>
      <c r="AN140" s="853"/>
      <c r="AO140" s="854"/>
      <c r="AP140" s="700"/>
      <c r="AQ140" s="700"/>
      <c r="AR140" s="700"/>
      <c r="AS140" s="700"/>
      <c r="AT140" s="700"/>
      <c r="AU140" s="700"/>
      <c r="AV140" s="700"/>
      <c r="AW140" s="700"/>
      <c r="AX140" s="700"/>
    </row>
    <row r="141" spans="1:50" ht="15" customHeight="1">
      <c r="A141" s="829">
        <v>38.1</v>
      </c>
      <c r="B141" s="830">
        <v>2.5</v>
      </c>
      <c r="C141" s="831">
        <f t="shared" si="0"/>
        <v>2.2285599999999999</v>
      </c>
      <c r="D141" s="832">
        <v>0.96</v>
      </c>
      <c r="E141" s="833">
        <v>0.25</v>
      </c>
      <c r="F141" s="833">
        <v>0.55000000000000004</v>
      </c>
      <c r="G141" s="833">
        <f t="shared" si="22"/>
        <v>0.65</v>
      </c>
      <c r="H141" s="834">
        <f t="shared" ref="H141:J141" si="71">+H142</f>
        <v>2.1494085599999999</v>
      </c>
      <c r="I141" s="834">
        <f t="shared" si="71"/>
        <v>0.57779799999999992</v>
      </c>
      <c r="J141" s="834">
        <f t="shared" si="71"/>
        <v>1.2711555999999999</v>
      </c>
      <c r="K141" s="834">
        <f t="shared" si="5"/>
        <v>1.448564</v>
      </c>
      <c r="L141" s="835" t="str">
        <f t="shared" si="6"/>
        <v>38,1X2,5</v>
      </c>
      <c r="M141" s="835" t="str">
        <f t="shared" si="7"/>
        <v>38,1X2,5XC</v>
      </c>
      <c r="N141" s="836"/>
      <c r="O141" s="837">
        <f t="shared" si="8"/>
        <v>8.7136695999999993</v>
      </c>
      <c r="P141" s="838">
        <f t="shared" si="9"/>
        <v>3.6994095999999996</v>
      </c>
      <c r="Q141" s="838">
        <f t="shared" si="10"/>
        <v>11.945081599999998</v>
      </c>
      <c r="R141" s="838">
        <f t="shared" si="11"/>
        <v>4.5908335999999998</v>
      </c>
      <c r="S141" s="839" t="str">
        <f t="shared" si="12"/>
        <v>C</v>
      </c>
      <c r="T141" s="840">
        <f>VLOOKUP(L141,[3]C!A:D,4,FALSE)</f>
        <v>264</v>
      </c>
      <c r="U141" s="841"/>
      <c r="V141" s="847">
        <f>IF(V$12="Max",VLOOKUP(L141,[3]S!A:G,7,FALSE),VLOOKUP(L141,[3]S!A:G,6,FALSE))</f>
        <v>0.51160220423804537</v>
      </c>
      <c r="W141" s="855">
        <f t="shared" si="13"/>
        <v>9.2252718042380444</v>
      </c>
      <c r="X141" s="856">
        <f t="shared" si="14"/>
        <v>4.2110118042380451</v>
      </c>
      <c r="Y141" s="856">
        <f t="shared" si="15"/>
        <v>12.456683804238043</v>
      </c>
      <c r="Z141" s="857">
        <f t="shared" si="16"/>
        <v>5.1024358042380449</v>
      </c>
      <c r="AA141" s="846"/>
      <c r="AB141" s="847">
        <f t="shared" si="70"/>
        <v>1.056</v>
      </c>
      <c r="AC141" s="847">
        <f>IF(AB$12="Max",VLOOKUP(M141,[3]L!A:J,9,FALSE),VLOOKUP(M141,[3]L!A:J,6,FALSE))</f>
        <v>1.056</v>
      </c>
      <c r="AD141" s="847">
        <f>IF(AB$12="Max",VLOOKUP(M141,[3]L!A:J,10,FALSE),VLOOKUP(M141,[3]L!A:J,7,FALSE))</f>
        <v>1.232</v>
      </c>
      <c r="AE141" s="847">
        <f>IF(AB$12="Max",VLOOKUP(M141,[3]L!A:K,11,FALSE),VLOOKUP(M141,[3]L!A:J,8,FALSE))</f>
        <v>1.6016000000000001</v>
      </c>
      <c r="AF141" s="853">
        <f t="shared" si="18"/>
        <v>9.7696696000000003</v>
      </c>
      <c r="AG141" s="854">
        <f t="shared" si="19"/>
        <v>4.7554096000000001</v>
      </c>
      <c r="AH141" s="854">
        <f t="shared" si="20"/>
        <v>13.001081599999999</v>
      </c>
      <c r="AI141" s="854">
        <f t="shared" si="21"/>
        <v>5.6468335999999999</v>
      </c>
      <c r="AJ141" s="851"/>
      <c r="AK141" s="852"/>
      <c r="AL141" s="853"/>
      <c r="AM141" s="853"/>
      <c r="AN141" s="853"/>
      <c r="AO141" s="854"/>
      <c r="AP141" s="700"/>
      <c r="AQ141" s="700"/>
      <c r="AR141" s="700"/>
      <c r="AS141" s="700"/>
      <c r="AT141" s="700"/>
      <c r="AU141" s="700"/>
      <c r="AV141" s="700"/>
      <c r="AW141" s="700"/>
      <c r="AX141" s="700"/>
    </row>
    <row r="142" spans="1:50" ht="15" customHeight="1">
      <c r="A142" s="829">
        <v>38.1</v>
      </c>
      <c r="B142" s="830">
        <v>2.6</v>
      </c>
      <c r="C142" s="831">
        <f t="shared" si="0"/>
        <v>2.3111919999999997</v>
      </c>
      <c r="D142" s="832">
        <v>0.93</v>
      </c>
      <c r="E142" s="833">
        <v>0.25</v>
      </c>
      <c r="F142" s="833">
        <v>0.55000000000000004</v>
      </c>
      <c r="G142" s="833">
        <f t="shared" si="22"/>
        <v>0.65</v>
      </c>
      <c r="H142" s="834">
        <f t="shared" ref="H142:H157" si="72">D142*C142</f>
        <v>2.1494085599999999</v>
      </c>
      <c r="I142" s="834">
        <f t="shared" ref="I142:I157" si="73">+E142*C142</f>
        <v>0.57779799999999992</v>
      </c>
      <c r="J142" s="834">
        <f t="shared" ref="J142:J157" si="74">+F142*C142</f>
        <v>1.2711555999999999</v>
      </c>
      <c r="K142" s="834">
        <f t="shared" si="5"/>
        <v>1.5022747999999999</v>
      </c>
      <c r="L142" s="835" t="str">
        <f t="shared" si="6"/>
        <v>38,1X2,6</v>
      </c>
      <c r="M142" s="835" t="str">
        <f t="shared" si="7"/>
        <v>38,1X2,6XC</v>
      </c>
      <c r="N142" s="836"/>
      <c r="O142" s="837">
        <f t="shared" si="8"/>
        <v>8.9674249599999989</v>
      </c>
      <c r="P142" s="838">
        <f t="shared" si="9"/>
        <v>3.7672429599999999</v>
      </c>
      <c r="Q142" s="838">
        <f t="shared" si="10"/>
        <v>12.318653359999999</v>
      </c>
      <c r="R142" s="838">
        <f t="shared" si="11"/>
        <v>4.6917197599999998</v>
      </c>
      <c r="S142" s="839" t="str">
        <f t="shared" si="12"/>
        <v>C</v>
      </c>
      <c r="T142" s="840">
        <f>VLOOKUP(L142,[3]C!A:D,4,FALSE)</f>
        <v>264</v>
      </c>
      <c r="U142" s="841"/>
      <c r="V142" s="847">
        <f>IF(V$12="Max",VLOOKUP(L142,[3]S!A:G,7,FALSE),VLOOKUP(L142,[3]S!A:G,6,FALSE))</f>
        <v>0.51160220423804537</v>
      </c>
      <c r="W142" s="855">
        <f t="shared" si="13"/>
        <v>9.4790271642380439</v>
      </c>
      <c r="X142" s="856">
        <f t="shared" si="14"/>
        <v>4.278845164238045</v>
      </c>
      <c r="Y142" s="856">
        <f t="shared" si="15"/>
        <v>12.830255564238044</v>
      </c>
      <c r="Z142" s="857">
        <f t="shared" si="16"/>
        <v>5.2033219642380448</v>
      </c>
      <c r="AA142" s="846"/>
      <c r="AB142" s="847">
        <f t="shared" si="70"/>
        <v>1.056</v>
      </c>
      <c r="AC142" s="847">
        <f>IF(AB$12="Max",VLOOKUP(M142,[3]L!A:J,9,FALSE),VLOOKUP(M142,[3]L!A:J,6,FALSE))</f>
        <v>1.056</v>
      </c>
      <c r="AD142" s="847">
        <f>IF(AB$12="Max",VLOOKUP(M142,[3]L!A:J,10,FALSE),VLOOKUP(M142,[3]L!A:J,7,FALSE))</f>
        <v>1.232</v>
      </c>
      <c r="AE142" s="847">
        <f>IF(AB$12="Max",VLOOKUP(M142,[3]L!A:K,11,FALSE),VLOOKUP(M142,[3]L!A:J,8,FALSE))</f>
        <v>1.6016000000000001</v>
      </c>
      <c r="AF142" s="853">
        <f t="shared" si="18"/>
        <v>10.02342496</v>
      </c>
      <c r="AG142" s="854">
        <f t="shared" si="19"/>
        <v>4.82324296</v>
      </c>
      <c r="AH142" s="854">
        <f t="shared" si="20"/>
        <v>13.37465336</v>
      </c>
      <c r="AI142" s="854">
        <f t="shared" si="21"/>
        <v>5.7477197599999998</v>
      </c>
      <c r="AJ142" s="851"/>
      <c r="AK142" s="852"/>
      <c r="AL142" s="853"/>
      <c r="AM142" s="853"/>
      <c r="AN142" s="853"/>
      <c r="AO142" s="854"/>
      <c r="AP142" s="700"/>
      <c r="AQ142" s="700"/>
      <c r="AR142" s="700"/>
      <c r="AS142" s="700"/>
      <c r="AT142" s="700"/>
      <c r="AU142" s="700"/>
      <c r="AV142" s="700"/>
      <c r="AW142" s="700"/>
      <c r="AX142" s="700"/>
    </row>
    <row r="143" spans="1:50" ht="15" customHeight="1">
      <c r="A143" s="829">
        <v>38.1</v>
      </c>
      <c r="B143" s="830">
        <v>3</v>
      </c>
      <c r="C143" s="831">
        <f t="shared" si="0"/>
        <v>2.6367120000000002</v>
      </c>
      <c r="D143" s="832">
        <v>1.05</v>
      </c>
      <c r="E143" s="833">
        <v>0.25</v>
      </c>
      <c r="F143" s="833">
        <v>0.45</v>
      </c>
      <c r="G143" s="833">
        <f t="shared" si="22"/>
        <v>0.55000000000000004</v>
      </c>
      <c r="H143" s="834">
        <f t="shared" si="72"/>
        <v>2.7685476000000002</v>
      </c>
      <c r="I143" s="834">
        <f t="shared" si="73"/>
        <v>0.65917800000000004</v>
      </c>
      <c r="J143" s="834">
        <f t="shared" si="74"/>
        <v>1.1865204</v>
      </c>
      <c r="K143" s="834">
        <f t="shared" si="5"/>
        <v>1.4501916000000001</v>
      </c>
      <c r="L143" s="835" t="str">
        <f t="shared" si="6"/>
        <v>38,1X3</v>
      </c>
      <c r="M143" s="835" t="str">
        <f t="shared" si="7"/>
        <v>38,1X3XC</v>
      </c>
      <c r="N143" s="836"/>
      <c r="O143" s="837">
        <f t="shared" si="8"/>
        <v>10.546848000000001</v>
      </c>
      <c r="P143" s="838">
        <f t="shared" si="9"/>
        <v>4.6142460000000005</v>
      </c>
      <c r="Q143" s="838">
        <f t="shared" si="10"/>
        <v>14.1064092</v>
      </c>
      <c r="R143" s="838">
        <f t="shared" si="11"/>
        <v>5.4052595999999999</v>
      </c>
      <c r="S143" s="839" t="str">
        <f t="shared" si="12"/>
        <v>C</v>
      </c>
      <c r="T143" s="840">
        <f>VLOOKUP(L143,[3]C!A:D,4,FALSE)</f>
        <v>264</v>
      </c>
      <c r="U143" s="841"/>
      <c r="V143" s="847">
        <f>IF(V$12="Max",VLOOKUP(L143,[3]S!A:G,7,FALSE),VLOOKUP(L143,[3]S!A:G,6,FALSE))</f>
        <v>0.55095621994866417</v>
      </c>
      <c r="W143" s="855">
        <f t="shared" si="13"/>
        <v>11.097804219948666</v>
      </c>
      <c r="X143" s="856">
        <f t="shared" si="14"/>
        <v>5.1652022199486645</v>
      </c>
      <c r="Y143" s="856">
        <f t="shared" si="15"/>
        <v>14.657365419948665</v>
      </c>
      <c r="Z143" s="857">
        <f t="shared" si="16"/>
        <v>5.9562158199486639</v>
      </c>
      <c r="AA143" s="846"/>
      <c r="AB143" s="847">
        <f t="shared" si="70"/>
        <v>1.056</v>
      </c>
      <c r="AC143" s="847">
        <f>IF(AB$12="Max",VLOOKUP(M143,[3]L!A:J,9,FALSE),VLOOKUP(M143,[3]L!A:J,6,FALSE))</f>
        <v>1.056</v>
      </c>
      <c r="AD143" s="847">
        <f>IF(AB$12="Max",VLOOKUP(M143,[3]L!A:J,10,FALSE),VLOOKUP(M143,[3]L!A:J,7,FALSE))</f>
        <v>1.232</v>
      </c>
      <c r="AE143" s="847">
        <f>IF(AB$12="Max",VLOOKUP(M143,[3]L!A:K,11,FALSE),VLOOKUP(M143,[3]L!A:J,8,FALSE))</f>
        <v>1.6016000000000001</v>
      </c>
      <c r="AF143" s="853">
        <f t="shared" si="18"/>
        <v>11.602848000000002</v>
      </c>
      <c r="AG143" s="854">
        <f t="shared" si="19"/>
        <v>5.6702460000000006</v>
      </c>
      <c r="AH143" s="854">
        <f t="shared" si="20"/>
        <v>15.162409199999999</v>
      </c>
      <c r="AI143" s="854">
        <f t="shared" si="21"/>
        <v>6.4612596</v>
      </c>
      <c r="AJ143" s="851"/>
      <c r="AK143" s="852"/>
      <c r="AL143" s="853"/>
      <c r="AM143" s="853"/>
      <c r="AN143" s="853"/>
      <c r="AO143" s="854"/>
      <c r="AP143" s="700"/>
      <c r="AQ143" s="700"/>
      <c r="AR143" s="700"/>
      <c r="AS143" s="700"/>
      <c r="AT143" s="700"/>
      <c r="AU143" s="700"/>
      <c r="AV143" s="700"/>
      <c r="AW143" s="700"/>
      <c r="AX143" s="700"/>
    </row>
    <row r="144" spans="1:50" ht="15" customHeight="1">
      <c r="A144" s="829">
        <v>40</v>
      </c>
      <c r="B144" s="830">
        <v>1</v>
      </c>
      <c r="C144" s="831">
        <f t="shared" si="0"/>
        <v>0.97655999999999998</v>
      </c>
      <c r="D144" s="832">
        <v>1.53</v>
      </c>
      <c r="E144" s="833">
        <v>0.25</v>
      </c>
      <c r="F144" s="833">
        <v>0.45</v>
      </c>
      <c r="G144" s="833">
        <f t="shared" si="22"/>
        <v>0.55000000000000004</v>
      </c>
      <c r="H144" s="834">
        <f t="shared" si="72"/>
        <v>1.4941367999999999</v>
      </c>
      <c r="I144" s="834">
        <f t="shared" si="73"/>
        <v>0.24414</v>
      </c>
      <c r="J144" s="834">
        <f t="shared" si="74"/>
        <v>0.43945200000000001</v>
      </c>
      <c r="K144" s="834">
        <f t="shared" si="5"/>
        <v>0.53710800000000003</v>
      </c>
      <c r="L144" s="835" t="str">
        <f t="shared" si="6"/>
        <v>40X1</v>
      </c>
      <c r="M144" s="835" t="str">
        <f t="shared" si="7"/>
        <v>40X1XF</v>
      </c>
      <c r="N144" s="836"/>
      <c r="O144" s="837">
        <f t="shared" si="8"/>
        <v>4.3749888000000006</v>
      </c>
      <c r="P144" s="838">
        <f t="shared" si="9"/>
        <v>2.1777288000000001</v>
      </c>
      <c r="Q144" s="838">
        <f t="shared" si="10"/>
        <v>5.6933448000000002</v>
      </c>
      <c r="R144" s="838">
        <f t="shared" si="11"/>
        <v>2.4706968000000002</v>
      </c>
      <c r="S144" s="839" t="str">
        <f t="shared" si="12"/>
        <v>F</v>
      </c>
      <c r="T144" s="840">
        <f>VLOOKUP(L144,[3]C!A:D,4,FALSE)</f>
        <v>366</v>
      </c>
      <c r="U144" s="841"/>
      <c r="V144" s="847">
        <f>IF(V$12="Max",VLOOKUP(L144,[3]S!A:G,7,FALSE),VLOOKUP(L144,[3]S!A:G,6,FALSE))</f>
        <v>0.51645689908948644</v>
      </c>
      <c r="W144" s="855">
        <f t="shared" si="13"/>
        <v>4.8914456990894868</v>
      </c>
      <c r="X144" s="856">
        <f t="shared" si="14"/>
        <v>2.6941856990894868</v>
      </c>
      <c r="Y144" s="856">
        <f t="shared" si="15"/>
        <v>6.2098016990894864</v>
      </c>
      <c r="Z144" s="857">
        <f t="shared" si="16"/>
        <v>2.9871536990894869</v>
      </c>
      <c r="AA144" s="846"/>
      <c r="AB144" s="847">
        <f t="shared" si="70"/>
        <v>0.82612445578354265</v>
      </c>
      <c r="AC144" s="847">
        <f>IF(AB$12="Max",VLOOKUP(M144,[3]L!A:J,9,FALSE),VLOOKUP(M144,[3]L!A:J,6,FALSE))</f>
        <v>0.82612445578354265</v>
      </c>
      <c r="AD144" s="847">
        <f>IF(AB$12="Max",VLOOKUP(M144,[3]L!A:J,10,FALSE),VLOOKUP(M144,[3]L!A:J,7,FALSE))</f>
        <v>0.82612445578354265</v>
      </c>
      <c r="AE144" s="847">
        <f>IF(AB$12="Max",VLOOKUP(M144,[3]L!A:K,11,FALSE),VLOOKUP(M144,[3]L!A:J,8,FALSE))</f>
        <v>0.82612445578354265</v>
      </c>
      <c r="AF144" s="853">
        <f t="shared" si="18"/>
        <v>5.2011132557835431</v>
      </c>
      <c r="AG144" s="854">
        <f t="shared" si="19"/>
        <v>3.0038532557835427</v>
      </c>
      <c r="AH144" s="854">
        <f t="shared" si="20"/>
        <v>6.5194692557835427</v>
      </c>
      <c r="AI144" s="854">
        <f t="shared" si="21"/>
        <v>3.2968212557835428</v>
      </c>
      <c r="AJ144" s="851"/>
      <c r="AK144" s="852">
        <f>VLOOKUP(L144,[3]E!A:G,7,FALSE)</f>
        <v>1.2</v>
      </c>
      <c r="AL144" s="853">
        <f t="shared" ref="AL144:AL147" si="75">O144+AK144*$Q$8</f>
        <v>5.5749888000000007</v>
      </c>
      <c r="AM144" s="853">
        <f t="shared" ref="AM144:AM147" si="76">P144+AK144*$Q$8</f>
        <v>3.3777287999999999</v>
      </c>
      <c r="AN144" s="853">
        <f t="shared" ref="AN144:AN147" si="77">Q144+AK144*$Q$8</f>
        <v>6.8933448000000004</v>
      </c>
      <c r="AO144" s="854">
        <f t="shared" ref="AO144:AO147" si="78">R144+AK144*$Q$8</f>
        <v>3.6706968</v>
      </c>
      <c r="AP144" s="700"/>
      <c r="AQ144" s="700"/>
      <c r="AR144" s="700"/>
      <c r="AS144" s="700"/>
      <c r="AT144" s="700"/>
      <c r="AU144" s="700"/>
      <c r="AV144" s="700"/>
      <c r="AW144" s="700"/>
      <c r="AX144" s="700"/>
    </row>
    <row r="145" spans="1:50" ht="15" customHeight="1">
      <c r="A145" s="829">
        <v>40</v>
      </c>
      <c r="B145" s="830">
        <v>1.2</v>
      </c>
      <c r="C145" s="831">
        <f t="shared" si="0"/>
        <v>1.1658624</v>
      </c>
      <c r="D145" s="832">
        <v>1.31</v>
      </c>
      <c r="E145" s="833">
        <v>0.25</v>
      </c>
      <c r="F145" s="833">
        <v>0.45</v>
      </c>
      <c r="G145" s="833">
        <f t="shared" si="22"/>
        <v>0.55000000000000004</v>
      </c>
      <c r="H145" s="834">
        <f t="shared" si="72"/>
        <v>1.5272797440000001</v>
      </c>
      <c r="I145" s="834">
        <f t="shared" si="73"/>
        <v>0.29146559999999999</v>
      </c>
      <c r="J145" s="834">
        <f t="shared" si="74"/>
        <v>0.52463808000000001</v>
      </c>
      <c r="K145" s="834">
        <f t="shared" si="5"/>
        <v>0.64122432000000007</v>
      </c>
      <c r="L145" s="835" t="str">
        <f t="shared" si="6"/>
        <v>40X1,2</v>
      </c>
      <c r="M145" s="835" t="str">
        <f t="shared" si="7"/>
        <v>40X1,2XF</v>
      </c>
      <c r="N145" s="836"/>
      <c r="O145" s="837">
        <f t="shared" si="8"/>
        <v>4.9665738239999992</v>
      </c>
      <c r="P145" s="838">
        <f t="shared" si="9"/>
        <v>2.3433834239999998</v>
      </c>
      <c r="Q145" s="838">
        <f t="shared" si="10"/>
        <v>6.5404880639999989</v>
      </c>
      <c r="R145" s="838">
        <f t="shared" si="11"/>
        <v>2.6931421439999998</v>
      </c>
      <c r="S145" s="839" t="str">
        <f t="shared" si="12"/>
        <v>F</v>
      </c>
      <c r="T145" s="840">
        <f>VLOOKUP(L145,[3]C!A:D,4,FALSE)</f>
        <v>366</v>
      </c>
      <c r="U145" s="841"/>
      <c r="V145" s="847">
        <f>IF(V$12="Max",VLOOKUP(L145,[3]S!A:G,7,FALSE),VLOOKUP(L145,[3]S!A:G,6,FALSE))</f>
        <v>0.51645689908948644</v>
      </c>
      <c r="W145" s="855">
        <f t="shared" si="13"/>
        <v>5.4830307230894855</v>
      </c>
      <c r="X145" s="856">
        <f t="shared" si="14"/>
        <v>2.859840323089486</v>
      </c>
      <c r="Y145" s="856">
        <f t="shared" si="15"/>
        <v>7.0569449630894852</v>
      </c>
      <c r="Z145" s="857">
        <f t="shared" si="16"/>
        <v>3.2095990430894865</v>
      </c>
      <c r="AA145" s="846"/>
      <c r="AB145" s="847">
        <f t="shared" si="70"/>
        <v>0.82612445578354265</v>
      </c>
      <c r="AC145" s="847">
        <f>IF(AB$12="Max",VLOOKUP(M145,[3]L!A:J,9,FALSE),VLOOKUP(M145,[3]L!A:J,6,FALSE))</f>
        <v>0.82612445578354265</v>
      </c>
      <c r="AD145" s="847">
        <f>IF(AB$12="Max",VLOOKUP(M145,[3]L!A:J,10,FALSE),VLOOKUP(M145,[3]L!A:J,7,FALSE))</f>
        <v>0.82612445578354265</v>
      </c>
      <c r="AE145" s="847">
        <f>IF(AB$12="Max",VLOOKUP(M145,[3]L!A:K,11,FALSE),VLOOKUP(M145,[3]L!A:J,8,FALSE))</f>
        <v>0.82612445578354265</v>
      </c>
      <c r="AF145" s="853">
        <f t="shared" si="18"/>
        <v>5.7926982797835418</v>
      </c>
      <c r="AG145" s="854">
        <f t="shared" si="19"/>
        <v>3.1695078797835423</v>
      </c>
      <c r="AH145" s="854">
        <f t="shared" si="20"/>
        <v>7.3666125197835415</v>
      </c>
      <c r="AI145" s="854">
        <f t="shared" si="21"/>
        <v>3.5192665997835424</v>
      </c>
      <c r="AJ145" s="851"/>
      <c r="AK145" s="852">
        <f>VLOOKUP(L145,[3]E!A:G,7,FALSE)</f>
        <v>1.2</v>
      </c>
      <c r="AL145" s="853">
        <f t="shared" si="75"/>
        <v>6.1665738239999994</v>
      </c>
      <c r="AM145" s="853">
        <f t="shared" si="76"/>
        <v>3.5433834239999999</v>
      </c>
      <c r="AN145" s="853">
        <f t="shared" si="77"/>
        <v>7.7404880639999991</v>
      </c>
      <c r="AO145" s="854">
        <f t="shared" si="78"/>
        <v>3.8931421439999996</v>
      </c>
      <c r="AP145" s="700"/>
      <c r="AQ145" s="700"/>
      <c r="AR145" s="700"/>
      <c r="AS145" s="700"/>
      <c r="AT145" s="700"/>
      <c r="AU145" s="700"/>
      <c r="AV145" s="700"/>
      <c r="AW145" s="700"/>
      <c r="AX145" s="700"/>
    </row>
    <row r="146" spans="1:50" ht="15" customHeight="1">
      <c r="A146" s="829">
        <v>40</v>
      </c>
      <c r="B146" s="830">
        <v>1.5</v>
      </c>
      <c r="C146" s="831">
        <f t="shared" si="0"/>
        <v>1.4460599999999999</v>
      </c>
      <c r="D146" s="832">
        <v>1.38</v>
      </c>
      <c r="E146" s="833">
        <v>0.25</v>
      </c>
      <c r="F146" s="833">
        <v>0.45</v>
      </c>
      <c r="G146" s="833">
        <f t="shared" si="22"/>
        <v>0.55000000000000004</v>
      </c>
      <c r="H146" s="834">
        <f t="shared" si="72"/>
        <v>1.9955627999999996</v>
      </c>
      <c r="I146" s="834">
        <f t="shared" si="73"/>
        <v>0.36151499999999998</v>
      </c>
      <c r="J146" s="834">
        <f t="shared" si="74"/>
        <v>0.65072699999999994</v>
      </c>
      <c r="K146" s="834">
        <f t="shared" si="5"/>
        <v>0.79533299999999996</v>
      </c>
      <c r="L146" s="835" t="str">
        <f t="shared" si="6"/>
        <v>40X1,5</v>
      </c>
      <c r="M146" s="835" t="str">
        <f t="shared" si="7"/>
        <v>40X1,5XF</v>
      </c>
      <c r="N146" s="836"/>
      <c r="O146" s="837">
        <f t="shared" si="8"/>
        <v>6.2614397999999998</v>
      </c>
      <c r="P146" s="838">
        <f t="shared" si="9"/>
        <v>3.0078047999999997</v>
      </c>
      <c r="Q146" s="838">
        <f t="shared" si="10"/>
        <v>8.2136207999999993</v>
      </c>
      <c r="R146" s="838">
        <f t="shared" si="11"/>
        <v>3.4416227999999998</v>
      </c>
      <c r="S146" s="839" t="str">
        <f t="shared" si="12"/>
        <v>F</v>
      </c>
      <c r="T146" s="840">
        <f>VLOOKUP(L146,[3]C!A:D,4,FALSE)</f>
        <v>366</v>
      </c>
      <c r="U146" s="841"/>
      <c r="V146" s="847">
        <f>IF(V$12="Max",VLOOKUP(L146,[3]S!A:G,7,FALSE),VLOOKUP(L146,[3]S!A:G,6,FALSE))</f>
        <v>0.51645689908948644</v>
      </c>
      <c r="W146" s="855">
        <f t="shared" si="13"/>
        <v>6.777896699089486</v>
      </c>
      <c r="X146" s="856">
        <f t="shared" si="14"/>
        <v>3.5242616990894859</v>
      </c>
      <c r="Y146" s="856">
        <f t="shared" si="15"/>
        <v>8.7300776990894864</v>
      </c>
      <c r="Z146" s="857">
        <f t="shared" si="16"/>
        <v>3.9580796990894864</v>
      </c>
      <c r="AA146" s="846"/>
      <c r="AB146" s="847">
        <f t="shared" si="70"/>
        <v>0.82612445578354265</v>
      </c>
      <c r="AC146" s="847">
        <f>IF(AB$12="Max",VLOOKUP(M146,[3]L!A:J,9,FALSE),VLOOKUP(M146,[3]L!A:J,6,FALSE))</f>
        <v>0.82612445578354265</v>
      </c>
      <c r="AD146" s="847">
        <f>IF(AB$12="Max",VLOOKUP(M146,[3]L!A:J,10,FALSE),VLOOKUP(M146,[3]L!A:J,7,FALSE))</f>
        <v>0.82612445578354265</v>
      </c>
      <c r="AE146" s="847">
        <f>IF(AB$12="Max",VLOOKUP(M146,[3]L!A:K,11,FALSE),VLOOKUP(M146,[3]L!A:J,8,FALSE))</f>
        <v>0.82612445578354265</v>
      </c>
      <c r="AF146" s="853">
        <f t="shared" si="18"/>
        <v>7.0875642557835423</v>
      </c>
      <c r="AG146" s="854">
        <f t="shared" si="19"/>
        <v>3.8339292557835423</v>
      </c>
      <c r="AH146" s="854">
        <f t="shared" si="20"/>
        <v>9.0397452557835418</v>
      </c>
      <c r="AI146" s="854">
        <f t="shared" si="21"/>
        <v>4.2677472557835427</v>
      </c>
      <c r="AJ146" s="851"/>
      <c r="AK146" s="852">
        <f>VLOOKUP(L146,[3]E!A:G,7,FALSE)</f>
        <v>1.2</v>
      </c>
      <c r="AL146" s="853">
        <f t="shared" si="75"/>
        <v>7.4614398</v>
      </c>
      <c r="AM146" s="853">
        <f t="shared" si="76"/>
        <v>4.2078047999999999</v>
      </c>
      <c r="AN146" s="853">
        <f t="shared" si="77"/>
        <v>9.4136207999999986</v>
      </c>
      <c r="AO146" s="854">
        <f t="shared" si="78"/>
        <v>4.6416227999999995</v>
      </c>
      <c r="AP146" s="700"/>
      <c r="AQ146" s="700"/>
      <c r="AR146" s="700"/>
      <c r="AS146" s="700"/>
      <c r="AT146" s="700"/>
      <c r="AU146" s="700"/>
      <c r="AV146" s="700"/>
      <c r="AW146" s="700"/>
      <c r="AX146" s="700"/>
    </row>
    <row r="147" spans="1:50" ht="15" customHeight="1">
      <c r="A147" s="829">
        <v>40</v>
      </c>
      <c r="B147" s="830">
        <v>2</v>
      </c>
      <c r="C147" s="831">
        <f t="shared" si="0"/>
        <v>1.9030400000000001</v>
      </c>
      <c r="D147" s="832">
        <v>0.95</v>
      </c>
      <c r="E147" s="833">
        <v>0.25</v>
      </c>
      <c r="F147" s="833">
        <v>0.55000000000000004</v>
      </c>
      <c r="G147" s="833">
        <f t="shared" si="22"/>
        <v>0.65</v>
      </c>
      <c r="H147" s="834">
        <f t="shared" si="72"/>
        <v>1.8078879999999999</v>
      </c>
      <c r="I147" s="834">
        <f t="shared" si="73"/>
        <v>0.47576000000000002</v>
      </c>
      <c r="J147" s="834">
        <f t="shared" si="74"/>
        <v>1.046672</v>
      </c>
      <c r="K147" s="834">
        <f t="shared" si="5"/>
        <v>1.2369760000000001</v>
      </c>
      <c r="L147" s="835" t="str">
        <f t="shared" si="6"/>
        <v>40X2</v>
      </c>
      <c r="M147" s="835" t="str">
        <f t="shared" si="7"/>
        <v>40X2XC</v>
      </c>
      <c r="N147" s="836"/>
      <c r="O147" s="837">
        <f t="shared" si="8"/>
        <v>7.421856</v>
      </c>
      <c r="P147" s="838">
        <f t="shared" si="9"/>
        <v>3.1400160000000001</v>
      </c>
      <c r="Q147" s="838">
        <f t="shared" si="10"/>
        <v>10.181264000000001</v>
      </c>
      <c r="R147" s="838">
        <f t="shared" si="11"/>
        <v>3.9012319999999998</v>
      </c>
      <c r="S147" s="839" t="str">
        <f t="shared" si="12"/>
        <v>C</v>
      </c>
      <c r="T147" s="840">
        <f>VLOOKUP(L147,[3]C!A:D,4,FALSE)</f>
        <v>366</v>
      </c>
      <c r="U147" s="841"/>
      <c r="V147" s="847">
        <f>IF(V$12="Max",VLOOKUP(L147,[3]S!A:G,7,FALSE),VLOOKUP(L147,[3]S!A:G,6,FALSE))</f>
        <v>0.51645689908948644</v>
      </c>
      <c r="W147" s="855">
        <f t="shared" si="13"/>
        <v>7.9383128990894862</v>
      </c>
      <c r="X147" s="856">
        <f t="shared" si="14"/>
        <v>3.6564728990894864</v>
      </c>
      <c r="Y147" s="856">
        <f t="shared" si="15"/>
        <v>10.697720899089488</v>
      </c>
      <c r="Z147" s="857">
        <f t="shared" si="16"/>
        <v>4.4176888990894865</v>
      </c>
      <c r="AA147" s="846"/>
      <c r="AB147" s="847">
        <f t="shared" si="70"/>
        <v>1.056</v>
      </c>
      <c r="AC147" s="847">
        <f>IF(AB$12="Max",VLOOKUP(M147,[3]L!A:J,9,FALSE),VLOOKUP(M147,[3]L!A:J,6,FALSE))</f>
        <v>1.056</v>
      </c>
      <c r="AD147" s="847">
        <f>IF(AB$12="Max",VLOOKUP(M147,[3]L!A:J,10,FALSE),VLOOKUP(M147,[3]L!A:J,7,FALSE))</f>
        <v>1.232</v>
      </c>
      <c r="AE147" s="847">
        <f>IF(AB$12="Max",VLOOKUP(M147,[3]L!A:K,11,FALSE),VLOOKUP(M147,[3]L!A:J,8,FALSE))</f>
        <v>1.6016000000000001</v>
      </c>
      <c r="AF147" s="853">
        <f t="shared" si="18"/>
        <v>8.4778559999999992</v>
      </c>
      <c r="AG147" s="854">
        <f t="shared" si="19"/>
        <v>4.1960160000000002</v>
      </c>
      <c r="AH147" s="854">
        <f t="shared" si="20"/>
        <v>11.237264</v>
      </c>
      <c r="AI147" s="854">
        <f t="shared" si="21"/>
        <v>4.9572319999999994</v>
      </c>
      <c r="AJ147" s="851"/>
      <c r="AK147" s="852">
        <f>VLOOKUP(L147,[3]E!A:G,7,FALSE)</f>
        <v>1.2</v>
      </c>
      <c r="AL147" s="853">
        <f t="shared" si="75"/>
        <v>8.6218559999999993</v>
      </c>
      <c r="AM147" s="853">
        <f t="shared" si="76"/>
        <v>4.3400160000000003</v>
      </c>
      <c r="AN147" s="853">
        <f t="shared" si="77"/>
        <v>11.381264</v>
      </c>
      <c r="AO147" s="854">
        <f t="shared" si="78"/>
        <v>5.1012319999999995</v>
      </c>
      <c r="AP147" s="700"/>
      <c r="AQ147" s="700"/>
      <c r="AR147" s="700"/>
      <c r="AS147" s="700"/>
      <c r="AT147" s="700"/>
      <c r="AU147" s="700"/>
      <c r="AV147" s="700"/>
      <c r="AW147" s="700"/>
      <c r="AX147" s="700"/>
    </row>
    <row r="148" spans="1:50" ht="15" customHeight="1">
      <c r="A148" s="829">
        <v>40</v>
      </c>
      <c r="B148" s="830">
        <v>2.5</v>
      </c>
      <c r="C148" s="831">
        <f t="shared" si="0"/>
        <v>2.3475000000000001</v>
      </c>
      <c r="D148" s="832">
        <v>1</v>
      </c>
      <c r="E148" s="833">
        <v>0.25</v>
      </c>
      <c r="F148" s="833">
        <v>0.55000000000000004</v>
      </c>
      <c r="G148" s="833">
        <f t="shared" si="22"/>
        <v>0.65</v>
      </c>
      <c r="H148" s="834">
        <f t="shared" si="72"/>
        <v>2.3475000000000001</v>
      </c>
      <c r="I148" s="834">
        <f t="shared" si="73"/>
        <v>0.58687500000000004</v>
      </c>
      <c r="J148" s="834">
        <f t="shared" si="74"/>
        <v>1.2911250000000001</v>
      </c>
      <c r="K148" s="834">
        <f t="shared" si="5"/>
        <v>1.5258750000000001</v>
      </c>
      <c r="L148" s="835" t="str">
        <f t="shared" si="6"/>
        <v>40X2,5</v>
      </c>
      <c r="M148" s="835" t="str">
        <f t="shared" si="7"/>
        <v>40X2,5XC</v>
      </c>
      <c r="N148" s="836"/>
      <c r="O148" s="837">
        <f t="shared" si="8"/>
        <v>9.2726250000000014</v>
      </c>
      <c r="P148" s="838">
        <f t="shared" si="9"/>
        <v>3.9907500000000002</v>
      </c>
      <c r="Q148" s="838">
        <f t="shared" si="10"/>
        <v>12.676500000000001</v>
      </c>
      <c r="R148" s="838">
        <f t="shared" si="11"/>
        <v>4.9297500000000003</v>
      </c>
      <c r="S148" s="839" t="str">
        <f t="shared" si="12"/>
        <v>C</v>
      </c>
      <c r="T148" s="840">
        <f>VLOOKUP(L148,[3]C!A:D,4,FALSE)</f>
        <v>264</v>
      </c>
      <c r="U148" s="841"/>
      <c r="V148" s="847">
        <f>IF(V$12="Max",VLOOKUP(L148,[3]S!A:G,7,FALSE),VLOOKUP(L148,[3]S!A:G,6,FALSE))</f>
        <v>0.53711517505306594</v>
      </c>
      <c r="W148" s="855">
        <f t="shared" si="13"/>
        <v>9.8097401750530668</v>
      </c>
      <c r="X148" s="856">
        <f t="shared" si="14"/>
        <v>4.5278651750530665</v>
      </c>
      <c r="Y148" s="856">
        <f t="shared" si="15"/>
        <v>13.213615175053066</v>
      </c>
      <c r="Z148" s="857">
        <f t="shared" si="16"/>
        <v>5.4668651750530666</v>
      </c>
      <c r="AA148" s="846"/>
      <c r="AB148" s="847">
        <f t="shared" si="70"/>
        <v>1.056</v>
      </c>
      <c r="AC148" s="847">
        <f>IF(AB$12="Max",VLOOKUP(M148,[3]L!A:J,9,FALSE),VLOOKUP(M148,[3]L!A:J,6,FALSE))</f>
        <v>1.056</v>
      </c>
      <c r="AD148" s="847">
        <f>IF(AB$12="Max",VLOOKUP(M148,[3]L!A:J,10,FALSE),VLOOKUP(M148,[3]L!A:J,7,FALSE))</f>
        <v>1.232</v>
      </c>
      <c r="AE148" s="847">
        <f>IF(AB$12="Max",VLOOKUP(M148,[3]L!A:K,11,FALSE),VLOOKUP(M148,[3]L!A:J,8,FALSE))</f>
        <v>1.6016000000000001</v>
      </c>
      <c r="AF148" s="853">
        <f t="shared" si="18"/>
        <v>10.328625000000002</v>
      </c>
      <c r="AG148" s="854">
        <f t="shared" si="19"/>
        <v>5.0467500000000003</v>
      </c>
      <c r="AH148" s="854">
        <f t="shared" si="20"/>
        <v>13.732500000000002</v>
      </c>
      <c r="AI148" s="854">
        <f t="shared" si="21"/>
        <v>5.9857500000000003</v>
      </c>
      <c r="AJ148" s="851"/>
      <c r="AK148" s="852"/>
      <c r="AL148" s="853"/>
      <c r="AM148" s="853"/>
      <c r="AN148" s="853"/>
      <c r="AO148" s="854"/>
      <c r="AP148" s="700"/>
      <c r="AQ148" s="700"/>
      <c r="AR148" s="700"/>
      <c r="AS148" s="700"/>
      <c r="AT148" s="700"/>
      <c r="AU148" s="700"/>
      <c r="AV148" s="700"/>
      <c r="AW148" s="700"/>
      <c r="AX148" s="700"/>
    </row>
    <row r="149" spans="1:50" ht="15" customHeight="1">
      <c r="A149" s="829">
        <v>40</v>
      </c>
      <c r="B149" s="830">
        <v>3</v>
      </c>
      <c r="C149" s="831">
        <f t="shared" si="0"/>
        <v>2.7794400000000001</v>
      </c>
      <c r="D149" s="832">
        <v>0.93</v>
      </c>
      <c r="E149" s="833">
        <v>0.25</v>
      </c>
      <c r="F149" s="833">
        <v>0.45</v>
      </c>
      <c r="G149" s="833">
        <f t="shared" si="22"/>
        <v>0.55000000000000004</v>
      </c>
      <c r="H149" s="834">
        <f t="shared" si="72"/>
        <v>2.5848792</v>
      </c>
      <c r="I149" s="834">
        <f t="shared" si="73"/>
        <v>0.69486000000000003</v>
      </c>
      <c r="J149" s="834">
        <f t="shared" si="74"/>
        <v>1.2507480000000002</v>
      </c>
      <c r="K149" s="834">
        <f t="shared" si="5"/>
        <v>1.5286920000000002</v>
      </c>
      <c r="L149" s="835" t="str">
        <f t="shared" si="6"/>
        <v>40X3</v>
      </c>
      <c r="M149" s="835" t="str">
        <f t="shared" si="7"/>
        <v>40X3XC</v>
      </c>
      <c r="N149" s="836"/>
      <c r="O149" s="837">
        <f t="shared" si="8"/>
        <v>10.7842272</v>
      </c>
      <c r="P149" s="838">
        <f t="shared" si="9"/>
        <v>4.5304872000000005</v>
      </c>
      <c r="Q149" s="838">
        <f t="shared" si="10"/>
        <v>14.536471200000001</v>
      </c>
      <c r="R149" s="838">
        <f t="shared" si="11"/>
        <v>5.3643192000000006</v>
      </c>
      <c r="S149" s="839" t="str">
        <f t="shared" si="12"/>
        <v>C</v>
      </c>
      <c r="T149" s="840">
        <f>VLOOKUP(L149,[3]C!A:D,4,FALSE)</f>
        <v>264</v>
      </c>
      <c r="U149" s="841"/>
      <c r="V149" s="847">
        <f>IF(V$12="Max",VLOOKUP(L149,[3]S!A:G,7,FALSE),VLOOKUP(L149,[3]S!A:G,6,FALSE))</f>
        <v>0.57843172698022483</v>
      </c>
      <c r="W149" s="855">
        <f t="shared" si="13"/>
        <v>11.362658926980226</v>
      </c>
      <c r="X149" s="856">
        <f t="shared" si="14"/>
        <v>5.1089189269802251</v>
      </c>
      <c r="Y149" s="856">
        <f t="shared" si="15"/>
        <v>15.114902926980227</v>
      </c>
      <c r="Z149" s="857">
        <f t="shared" si="16"/>
        <v>5.9427509269802252</v>
      </c>
      <c r="AA149" s="846"/>
      <c r="AB149" s="847">
        <f t="shared" si="70"/>
        <v>1.056</v>
      </c>
      <c r="AC149" s="847">
        <f>IF(AB$12="Max",VLOOKUP(M149,[3]L!A:J,9,FALSE),VLOOKUP(M149,[3]L!A:J,6,FALSE))</f>
        <v>1.056</v>
      </c>
      <c r="AD149" s="847">
        <f>IF(AB$12="Max",VLOOKUP(M149,[3]L!A:J,10,FALSE),VLOOKUP(M149,[3]L!A:J,7,FALSE))</f>
        <v>1.232</v>
      </c>
      <c r="AE149" s="847">
        <f>IF(AB$12="Max",VLOOKUP(M149,[3]L!A:K,11,FALSE),VLOOKUP(M149,[3]L!A:J,8,FALSE))</f>
        <v>1.6016000000000001</v>
      </c>
      <c r="AF149" s="853">
        <f t="shared" si="18"/>
        <v>11.840227200000001</v>
      </c>
      <c r="AG149" s="854">
        <f t="shared" si="19"/>
        <v>5.5864872000000005</v>
      </c>
      <c r="AH149" s="854">
        <f t="shared" si="20"/>
        <v>15.592471200000002</v>
      </c>
      <c r="AI149" s="854">
        <f t="shared" si="21"/>
        <v>6.4203192000000007</v>
      </c>
      <c r="AJ149" s="851"/>
      <c r="AK149" s="852"/>
      <c r="AL149" s="853"/>
      <c r="AM149" s="853"/>
      <c r="AN149" s="853"/>
      <c r="AO149" s="854"/>
      <c r="AP149" s="700"/>
      <c r="AQ149" s="700"/>
      <c r="AR149" s="700"/>
      <c r="AS149" s="700"/>
      <c r="AT149" s="700"/>
      <c r="AU149" s="700"/>
      <c r="AV149" s="700"/>
      <c r="AW149" s="700"/>
      <c r="AX149" s="700"/>
    </row>
    <row r="150" spans="1:50" ht="15" customHeight="1">
      <c r="A150" s="829">
        <v>41</v>
      </c>
      <c r="B150" s="830">
        <v>1.5</v>
      </c>
      <c r="C150" s="831">
        <f t="shared" si="0"/>
        <v>1.4836199999999999</v>
      </c>
      <c r="D150" s="832">
        <v>1.51</v>
      </c>
      <c r="E150" s="833">
        <v>0.25</v>
      </c>
      <c r="F150" s="833">
        <v>0.45</v>
      </c>
      <c r="G150" s="833">
        <f t="shared" si="22"/>
        <v>0.55000000000000004</v>
      </c>
      <c r="H150" s="834">
        <f t="shared" si="72"/>
        <v>2.2402661999999998</v>
      </c>
      <c r="I150" s="834">
        <f t="shared" si="73"/>
        <v>0.37090499999999998</v>
      </c>
      <c r="J150" s="834">
        <f t="shared" si="74"/>
        <v>0.66762900000000003</v>
      </c>
      <c r="K150" s="834">
        <f t="shared" si="5"/>
        <v>0.81599100000000002</v>
      </c>
      <c r="L150" s="835" t="str">
        <f t="shared" si="6"/>
        <v>41X1,5</v>
      </c>
      <c r="M150" s="835" t="str">
        <f t="shared" si="7"/>
        <v>41X1,5XF</v>
      </c>
      <c r="N150" s="861"/>
      <c r="O150" s="837">
        <f t="shared" si="8"/>
        <v>6.6169452</v>
      </c>
      <c r="P150" s="838">
        <f t="shared" si="9"/>
        <v>3.2788001999999996</v>
      </c>
      <c r="Q150" s="838">
        <f t="shared" si="10"/>
        <v>8.6198322000000012</v>
      </c>
      <c r="R150" s="838">
        <f t="shared" si="11"/>
        <v>3.7238861999999995</v>
      </c>
      <c r="S150" s="839" t="str">
        <f t="shared" si="12"/>
        <v>F</v>
      </c>
      <c r="T150" s="840">
        <f>VLOOKUP(L150,[3]C!A:D,4,FALSE)</f>
        <v>366</v>
      </c>
      <c r="U150" s="841"/>
      <c r="V150" s="847">
        <f>IF(V$12="Max",VLOOKUP(L150,[3]S!A:G,7,FALSE),VLOOKUP(L150,[3]S!A:G,6,FALSE))</f>
        <v>0.52936832156672364</v>
      </c>
      <c r="W150" s="855">
        <f t="shared" si="13"/>
        <v>7.1463135215667233</v>
      </c>
      <c r="X150" s="856">
        <f t="shared" si="14"/>
        <v>3.8081685215667234</v>
      </c>
      <c r="Y150" s="856">
        <f t="shared" si="15"/>
        <v>9.1492005215667245</v>
      </c>
      <c r="Z150" s="857">
        <f t="shared" si="16"/>
        <v>4.2532545215667232</v>
      </c>
      <c r="AA150" s="846"/>
      <c r="AB150" s="847">
        <f t="shared" si="70"/>
        <v>0.84677756717813113</v>
      </c>
      <c r="AC150" s="847">
        <f>IF(AB$12="Max",VLOOKUP(M150,[3]L!A:J,9,FALSE),VLOOKUP(M150,[3]L!A:J,6,FALSE))</f>
        <v>0.84677756717813113</v>
      </c>
      <c r="AD150" s="847">
        <f>IF(AB$12="Max",VLOOKUP(M150,[3]L!A:J,10,FALSE),VLOOKUP(M150,[3]L!A:J,7,FALSE))</f>
        <v>0.84677756717813113</v>
      </c>
      <c r="AE150" s="847">
        <f>IF(AB$12="Max",VLOOKUP(M150,[3]L!A:K,11,FALSE),VLOOKUP(M150,[3]L!A:J,8,FALSE))</f>
        <v>0.84677756717813113</v>
      </c>
      <c r="AF150" s="853">
        <f t="shared" si="18"/>
        <v>7.4637227671781314</v>
      </c>
      <c r="AG150" s="854">
        <f t="shared" si="19"/>
        <v>4.1255777671781306</v>
      </c>
      <c r="AH150" s="854">
        <f t="shared" si="20"/>
        <v>9.4666097671781326</v>
      </c>
      <c r="AI150" s="854">
        <f t="shared" si="21"/>
        <v>4.5706637671781305</v>
      </c>
      <c r="AJ150" s="851"/>
      <c r="AK150" s="852">
        <f>VLOOKUP(L150,[3]E!A:G,7,FALSE)</f>
        <v>1.24</v>
      </c>
      <c r="AL150" s="853">
        <f t="shared" ref="AL150:AL156" si="79">O150+AK150*$Q$8</f>
        <v>7.8569452000000002</v>
      </c>
      <c r="AM150" s="853">
        <f t="shared" ref="AM150:AM156" si="80">P150+AK150*$Q$8</f>
        <v>4.5188001999999994</v>
      </c>
      <c r="AN150" s="853">
        <f t="shared" ref="AN150:AN156" si="81">Q150+AK150*$Q$8</f>
        <v>9.8598322000000014</v>
      </c>
      <c r="AO150" s="854">
        <f t="shared" ref="AO150:AO156" si="82">R150+AK150*$Q$8</f>
        <v>4.9638861999999992</v>
      </c>
      <c r="AP150" s="700"/>
      <c r="AQ150" s="700"/>
      <c r="AR150" s="700"/>
      <c r="AS150" s="700"/>
      <c r="AT150" s="700"/>
      <c r="AU150" s="700"/>
      <c r="AV150" s="700"/>
      <c r="AW150" s="700"/>
      <c r="AX150" s="700"/>
    </row>
    <row r="151" spans="1:50" ht="15" customHeight="1">
      <c r="A151" s="829">
        <v>42</v>
      </c>
      <c r="B151" s="830">
        <v>1.5</v>
      </c>
      <c r="C151" s="831">
        <f t="shared" si="0"/>
        <v>1.52118</v>
      </c>
      <c r="D151" s="832">
        <v>1.2</v>
      </c>
      <c r="E151" s="833">
        <v>0.25</v>
      </c>
      <c r="F151" s="833">
        <v>0.45</v>
      </c>
      <c r="G151" s="833">
        <f t="shared" si="22"/>
        <v>0.55000000000000004</v>
      </c>
      <c r="H151" s="834">
        <f t="shared" si="72"/>
        <v>1.8254159999999999</v>
      </c>
      <c r="I151" s="834">
        <f t="shared" si="73"/>
        <v>0.38029499999999999</v>
      </c>
      <c r="J151" s="834">
        <f t="shared" si="74"/>
        <v>0.684531</v>
      </c>
      <c r="K151" s="834">
        <f t="shared" si="5"/>
        <v>0.83664900000000009</v>
      </c>
      <c r="L151" s="835" t="str">
        <f t="shared" si="6"/>
        <v>42X1,5</v>
      </c>
      <c r="M151" s="835" t="str">
        <f t="shared" si="7"/>
        <v>42X1,5XF</v>
      </c>
      <c r="N151" s="836"/>
      <c r="O151" s="837">
        <f t="shared" si="8"/>
        <v>6.3128970000000004</v>
      </c>
      <c r="P151" s="838">
        <f t="shared" si="9"/>
        <v>2.8902419999999998</v>
      </c>
      <c r="Q151" s="838">
        <f t="shared" si="10"/>
        <v>8.3664900000000006</v>
      </c>
      <c r="R151" s="838">
        <f t="shared" si="11"/>
        <v>3.3465960000000003</v>
      </c>
      <c r="S151" s="839" t="str">
        <f t="shared" si="12"/>
        <v>F</v>
      </c>
      <c r="T151" s="840">
        <f>VLOOKUP(L151,[3]C!A:D,4,FALSE)</f>
        <v>366</v>
      </c>
      <c r="U151" s="841"/>
      <c r="V151" s="847">
        <f>IF(V$12="Max",VLOOKUP(L151,[3]S!A:G,7,FALSE),VLOOKUP(L151,[3]S!A:G,6,FALSE))</f>
        <v>0.54</v>
      </c>
      <c r="W151" s="855">
        <f t="shared" si="13"/>
        <v>6.8528970000000005</v>
      </c>
      <c r="X151" s="856">
        <f t="shared" si="14"/>
        <v>3.4302419999999998</v>
      </c>
      <c r="Y151" s="856">
        <f t="shared" si="15"/>
        <v>8.9064900000000016</v>
      </c>
      <c r="Z151" s="857">
        <f t="shared" si="16"/>
        <v>3.8865960000000004</v>
      </c>
      <c r="AA151" s="846"/>
      <c r="AB151" s="847">
        <f t="shared" si="70"/>
        <v>0.86645000000000005</v>
      </c>
      <c r="AC151" s="847">
        <f>IF(AB$12="Max",VLOOKUP(M151,[3]L!A:J,9,FALSE),VLOOKUP(M151,[3]L!A:J,6,FALSE))</f>
        <v>0.86645000000000005</v>
      </c>
      <c r="AD151" s="847">
        <f>IF(AB$12="Max",VLOOKUP(M151,[3]L!A:J,10,FALSE),VLOOKUP(M151,[3]L!A:J,7,FALSE))</f>
        <v>0.86645000000000005</v>
      </c>
      <c r="AE151" s="847">
        <f>IF(AB$12="Max",VLOOKUP(M151,[3]L!A:K,11,FALSE),VLOOKUP(M151,[3]L!A:J,8,FALSE))</f>
        <v>0.86645000000000005</v>
      </c>
      <c r="AF151" s="853">
        <f t="shared" si="18"/>
        <v>7.1793470000000008</v>
      </c>
      <c r="AG151" s="854">
        <f t="shared" si="19"/>
        <v>3.7566919999999997</v>
      </c>
      <c r="AH151" s="854">
        <f t="shared" si="20"/>
        <v>9.232940000000001</v>
      </c>
      <c r="AI151" s="854">
        <f t="shared" si="21"/>
        <v>4.2130460000000003</v>
      </c>
      <c r="AJ151" s="851"/>
      <c r="AK151" s="852">
        <f>VLOOKUP(L151,[3]E!A:G,7,FALSE)</f>
        <v>1.26</v>
      </c>
      <c r="AL151" s="853">
        <f t="shared" si="79"/>
        <v>7.5728970000000002</v>
      </c>
      <c r="AM151" s="853">
        <f t="shared" si="80"/>
        <v>4.1502419999999995</v>
      </c>
      <c r="AN151" s="853">
        <f t="shared" si="81"/>
        <v>9.6264900000000004</v>
      </c>
      <c r="AO151" s="854">
        <f t="shared" si="82"/>
        <v>4.6065960000000006</v>
      </c>
      <c r="AP151" s="700"/>
      <c r="AQ151" s="700"/>
      <c r="AR151" s="700"/>
      <c r="AS151" s="700"/>
      <c r="AT151" s="700"/>
      <c r="AU151" s="700"/>
      <c r="AV151" s="700"/>
      <c r="AW151" s="700"/>
      <c r="AX151" s="700"/>
    </row>
    <row r="152" spans="1:50" ht="15" customHeight="1">
      <c r="A152" s="829">
        <v>42</v>
      </c>
      <c r="B152" s="830">
        <v>2</v>
      </c>
      <c r="C152" s="831">
        <f t="shared" si="0"/>
        <v>2.0032000000000001</v>
      </c>
      <c r="D152" s="832">
        <v>0.95</v>
      </c>
      <c r="E152" s="833">
        <v>0.25</v>
      </c>
      <c r="F152" s="833">
        <v>0.55000000000000004</v>
      </c>
      <c r="G152" s="833">
        <f t="shared" si="22"/>
        <v>0.65</v>
      </c>
      <c r="H152" s="834">
        <f t="shared" si="72"/>
        <v>1.9030400000000001</v>
      </c>
      <c r="I152" s="834">
        <f t="shared" si="73"/>
        <v>0.50080000000000002</v>
      </c>
      <c r="J152" s="834">
        <f t="shared" si="74"/>
        <v>1.1017600000000001</v>
      </c>
      <c r="K152" s="834">
        <f t="shared" si="5"/>
        <v>1.3020800000000001</v>
      </c>
      <c r="L152" s="835" t="str">
        <f t="shared" si="6"/>
        <v>42X2</v>
      </c>
      <c r="M152" s="835" t="str">
        <f t="shared" si="7"/>
        <v>42X2XC</v>
      </c>
      <c r="N152" s="861"/>
      <c r="O152" s="837">
        <f t="shared" si="8"/>
        <v>7.8124799999999999</v>
      </c>
      <c r="P152" s="838">
        <f t="shared" si="9"/>
        <v>3.3052799999999998</v>
      </c>
      <c r="Q152" s="838">
        <f t="shared" si="10"/>
        <v>10.71712</v>
      </c>
      <c r="R152" s="838">
        <f t="shared" si="11"/>
        <v>4.10656</v>
      </c>
      <c r="S152" s="839" t="str">
        <f t="shared" si="12"/>
        <v>C</v>
      </c>
      <c r="T152" s="840">
        <f>VLOOKUP(L152,[3]C!A:D,4,FALSE)</f>
        <v>366</v>
      </c>
      <c r="U152" s="841"/>
      <c r="V152" s="847">
        <f>IF(V$12="Max",VLOOKUP(L152,[3]S!A:G,7,FALSE),VLOOKUP(L152,[3]S!A:G,6,FALSE))</f>
        <v>0.54</v>
      </c>
      <c r="W152" s="855">
        <f t="shared" si="13"/>
        <v>8.3524799999999999</v>
      </c>
      <c r="X152" s="856">
        <f t="shared" si="14"/>
        <v>3.8452799999999998</v>
      </c>
      <c r="Y152" s="856">
        <f t="shared" si="15"/>
        <v>11.25712</v>
      </c>
      <c r="Z152" s="857">
        <f t="shared" si="16"/>
        <v>4.64656</v>
      </c>
      <c r="AA152" s="846"/>
      <c r="AB152" s="847">
        <f t="shared" si="70"/>
        <v>1.1040000000000001</v>
      </c>
      <c r="AC152" s="847">
        <f>IF(AB$12="Max",VLOOKUP(M152,[3]L!A:J,9,FALSE),VLOOKUP(M152,[3]L!A:J,6,FALSE))</f>
        <v>1.1040000000000001</v>
      </c>
      <c r="AD152" s="847">
        <f>IF(AB$12="Max",VLOOKUP(M152,[3]L!A:J,10,FALSE),VLOOKUP(M152,[3]L!A:J,7,FALSE))</f>
        <v>1.288</v>
      </c>
      <c r="AE152" s="847">
        <f>IF(AB$12="Max",VLOOKUP(M152,[3]L!A:K,11,FALSE),VLOOKUP(M152,[3]L!A:J,8,FALSE))</f>
        <v>1.6744000000000001</v>
      </c>
      <c r="AF152" s="853">
        <f t="shared" si="18"/>
        <v>8.91648</v>
      </c>
      <c r="AG152" s="854">
        <f t="shared" si="19"/>
        <v>4.4092799999999999</v>
      </c>
      <c r="AH152" s="854">
        <f t="shared" si="20"/>
        <v>11.821120000000001</v>
      </c>
      <c r="AI152" s="854">
        <f t="shared" si="21"/>
        <v>5.2105600000000001</v>
      </c>
      <c r="AJ152" s="851"/>
      <c r="AK152" s="852">
        <f>VLOOKUP(L152,[3]E!A:G,7,FALSE)</f>
        <v>1.26</v>
      </c>
      <c r="AL152" s="853">
        <f t="shared" si="79"/>
        <v>9.0724800000000005</v>
      </c>
      <c r="AM152" s="853">
        <f t="shared" si="80"/>
        <v>4.5652799999999996</v>
      </c>
      <c r="AN152" s="853">
        <f t="shared" si="81"/>
        <v>11.977119999999999</v>
      </c>
      <c r="AO152" s="854">
        <f t="shared" si="82"/>
        <v>5.3665599999999998</v>
      </c>
      <c r="AP152" s="700"/>
      <c r="AQ152" s="700"/>
      <c r="AR152" s="700"/>
      <c r="AS152" s="700"/>
      <c r="AT152" s="700"/>
      <c r="AU152" s="700"/>
      <c r="AV152" s="700"/>
      <c r="AW152" s="700"/>
      <c r="AX152" s="700"/>
    </row>
    <row r="153" spans="1:50" ht="15" customHeight="1">
      <c r="A153" s="829">
        <v>42.4</v>
      </c>
      <c r="B153" s="830">
        <v>1</v>
      </c>
      <c r="C153" s="831">
        <f t="shared" si="0"/>
        <v>1.036656</v>
      </c>
      <c r="D153" s="859">
        <v>1.53</v>
      </c>
      <c r="E153" s="833">
        <v>0.25</v>
      </c>
      <c r="F153" s="833">
        <v>0.45</v>
      </c>
      <c r="G153" s="833">
        <f t="shared" si="22"/>
        <v>0.55000000000000004</v>
      </c>
      <c r="H153" s="834">
        <f t="shared" si="72"/>
        <v>1.58608368</v>
      </c>
      <c r="I153" s="834">
        <f t="shared" si="73"/>
        <v>0.25916400000000001</v>
      </c>
      <c r="J153" s="834">
        <f t="shared" si="74"/>
        <v>0.4664952</v>
      </c>
      <c r="K153" s="834">
        <f t="shared" si="5"/>
        <v>0.57016080000000002</v>
      </c>
      <c r="L153" s="835" t="str">
        <f t="shared" si="6"/>
        <v>42,4X1</v>
      </c>
      <c r="M153" s="835" t="str">
        <f t="shared" si="7"/>
        <v>42,4X1XF</v>
      </c>
      <c r="N153" s="836"/>
      <c r="O153" s="837">
        <f t="shared" si="8"/>
        <v>4.6442188800000004</v>
      </c>
      <c r="P153" s="838">
        <f t="shared" si="9"/>
        <v>2.3117428800000002</v>
      </c>
      <c r="Q153" s="838">
        <f t="shared" si="10"/>
        <v>6.0437044800000006</v>
      </c>
      <c r="R153" s="838">
        <f t="shared" si="11"/>
        <v>2.6227396800000005</v>
      </c>
      <c r="S153" s="839" t="str">
        <f t="shared" si="12"/>
        <v>F</v>
      </c>
      <c r="T153" s="840">
        <f>VLOOKUP(L153,[3]C!A:D,4,FALSE)</f>
        <v>366</v>
      </c>
      <c r="U153" s="841"/>
      <c r="V153" s="847">
        <f>IF(V$12="Max",VLOOKUP(L153,[3]S!A:G,7,FALSE),VLOOKUP(L153,[3]S!A:G,6,FALSE))</f>
        <v>0.55000000000000004</v>
      </c>
      <c r="W153" s="855">
        <f t="shared" si="13"/>
        <v>5.1942188800000002</v>
      </c>
      <c r="X153" s="856">
        <f t="shared" si="14"/>
        <v>2.8617428800000004</v>
      </c>
      <c r="Y153" s="856">
        <f t="shared" si="15"/>
        <v>6.5937044800000004</v>
      </c>
      <c r="Z153" s="857">
        <f t="shared" si="16"/>
        <v>3.1727396800000003</v>
      </c>
      <c r="AA153" s="846"/>
      <c r="AB153" s="847">
        <f t="shared" si="70"/>
        <v>0.87569192313055522</v>
      </c>
      <c r="AC153" s="847">
        <f>IF(AB$12="Max",VLOOKUP(M153,[3]L!A:J,9,FALSE),VLOOKUP(M153,[3]L!A:J,6,FALSE))</f>
        <v>0.87569192313055522</v>
      </c>
      <c r="AD153" s="847">
        <f>IF(AB$12="Max",VLOOKUP(M153,[3]L!A:J,10,FALSE),VLOOKUP(M153,[3]L!A:J,7,FALSE))</f>
        <v>0.87569192313055522</v>
      </c>
      <c r="AE153" s="847">
        <f>IF(AB$12="Max",VLOOKUP(M153,[3]L!A:K,11,FALSE),VLOOKUP(M153,[3]L!A:J,8,FALSE))</f>
        <v>0.87569192313055522</v>
      </c>
      <c r="AF153" s="853">
        <f t="shared" si="18"/>
        <v>5.5199108031305553</v>
      </c>
      <c r="AG153" s="854">
        <f t="shared" si="19"/>
        <v>3.1874348031305555</v>
      </c>
      <c r="AH153" s="854">
        <f t="shared" si="20"/>
        <v>6.9193964031305555</v>
      </c>
      <c r="AI153" s="854">
        <f t="shared" si="21"/>
        <v>3.4984316031305558</v>
      </c>
      <c r="AJ153" s="851"/>
      <c r="AK153" s="852">
        <f>VLOOKUP(L153,[3]E!A:G,7,FALSE)</f>
        <v>1.27</v>
      </c>
      <c r="AL153" s="853">
        <f t="shared" si="79"/>
        <v>5.91421888</v>
      </c>
      <c r="AM153" s="853">
        <f t="shared" si="80"/>
        <v>3.5817428800000002</v>
      </c>
      <c r="AN153" s="853">
        <f t="shared" si="81"/>
        <v>7.3137044800000002</v>
      </c>
      <c r="AO153" s="854">
        <f t="shared" si="82"/>
        <v>3.8927396800000005</v>
      </c>
      <c r="AP153" s="700"/>
      <c r="AQ153" s="700"/>
      <c r="AR153" s="700"/>
      <c r="AS153" s="700"/>
      <c r="AT153" s="700"/>
      <c r="AU153" s="700"/>
      <c r="AV153" s="700"/>
      <c r="AW153" s="700"/>
      <c r="AX153" s="700"/>
    </row>
    <row r="154" spans="1:50" ht="15" customHeight="1">
      <c r="A154" s="829">
        <v>42.4</v>
      </c>
      <c r="B154" s="830">
        <v>1.2</v>
      </c>
      <c r="C154" s="831">
        <f t="shared" si="0"/>
        <v>1.2379775999999998</v>
      </c>
      <c r="D154" s="832">
        <v>1.31</v>
      </c>
      <c r="E154" s="833">
        <v>0.25</v>
      </c>
      <c r="F154" s="833">
        <v>0.45</v>
      </c>
      <c r="G154" s="833">
        <f t="shared" si="22"/>
        <v>0.55000000000000004</v>
      </c>
      <c r="H154" s="834">
        <f t="shared" si="72"/>
        <v>1.6217506559999997</v>
      </c>
      <c r="I154" s="834">
        <f t="shared" si="73"/>
        <v>0.30949439999999995</v>
      </c>
      <c r="J154" s="834">
        <f t="shared" si="74"/>
        <v>0.55708991999999991</v>
      </c>
      <c r="K154" s="834">
        <f t="shared" si="5"/>
        <v>0.68088767999999988</v>
      </c>
      <c r="L154" s="835" t="str">
        <f t="shared" si="6"/>
        <v>42,4X1,2</v>
      </c>
      <c r="M154" s="835" t="str">
        <f t="shared" si="7"/>
        <v>42,4X1,2XF</v>
      </c>
      <c r="N154" s="836"/>
      <c r="O154" s="837">
        <f t="shared" si="8"/>
        <v>5.2737845759999988</v>
      </c>
      <c r="P154" s="838">
        <f t="shared" si="9"/>
        <v>2.4883349759999995</v>
      </c>
      <c r="Q154" s="838">
        <f t="shared" si="10"/>
        <v>6.9450543359999983</v>
      </c>
      <c r="R154" s="838">
        <f t="shared" si="11"/>
        <v>2.8597282559999995</v>
      </c>
      <c r="S154" s="839" t="str">
        <f t="shared" si="12"/>
        <v>F</v>
      </c>
      <c r="T154" s="840">
        <f>VLOOKUP(L154,[3]C!A:D,4,FALSE)</f>
        <v>366</v>
      </c>
      <c r="U154" s="841"/>
      <c r="V154" s="847">
        <f>IF(V$12="Max",VLOOKUP(L154,[3]S!A:G,7,FALSE),VLOOKUP(L154,[3]S!A:G,6,FALSE))</f>
        <v>0.54744431303485563</v>
      </c>
      <c r="W154" s="855">
        <f t="shared" si="13"/>
        <v>5.8212288890348542</v>
      </c>
      <c r="X154" s="856">
        <f t="shared" si="14"/>
        <v>3.0357792890348554</v>
      </c>
      <c r="Y154" s="856">
        <f t="shared" si="15"/>
        <v>7.4924986490348537</v>
      </c>
      <c r="Z154" s="857">
        <f t="shared" si="16"/>
        <v>3.4071725690348549</v>
      </c>
      <c r="AA154" s="846"/>
      <c r="AB154" s="847">
        <f t="shared" si="70"/>
        <v>0.87569192313055522</v>
      </c>
      <c r="AC154" s="847">
        <f>IF(AB$12="Max",VLOOKUP(M154,[3]L!A:J,9,FALSE),VLOOKUP(M154,[3]L!A:J,6,FALSE))</f>
        <v>0.87569192313055522</v>
      </c>
      <c r="AD154" s="847">
        <f>IF(AB$12="Max",VLOOKUP(M154,[3]L!A:J,10,FALSE),VLOOKUP(M154,[3]L!A:J,7,FALSE))</f>
        <v>0.87569192313055522</v>
      </c>
      <c r="AE154" s="847">
        <f>IF(AB$12="Max",VLOOKUP(M154,[3]L!A:K,11,FALSE),VLOOKUP(M154,[3]L!A:J,8,FALSE))</f>
        <v>0.87569192313055522</v>
      </c>
      <c r="AF154" s="853">
        <f t="shared" si="18"/>
        <v>6.1494764991305537</v>
      </c>
      <c r="AG154" s="854">
        <f t="shared" si="19"/>
        <v>3.3640268991305549</v>
      </c>
      <c r="AH154" s="854">
        <f t="shared" si="20"/>
        <v>7.8207462591305532</v>
      </c>
      <c r="AI154" s="854">
        <f t="shared" si="21"/>
        <v>3.7354201791305548</v>
      </c>
      <c r="AJ154" s="851"/>
      <c r="AK154" s="852">
        <f>VLOOKUP(L154,[3]E!A:G,7,FALSE)</f>
        <v>1.27</v>
      </c>
      <c r="AL154" s="853">
        <f t="shared" si="79"/>
        <v>6.5437845759999984</v>
      </c>
      <c r="AM154" s="853">
        <f t="shared" si="80"/>
        <v>3.7583349759999995</v>
      </c>
      <c r="AN154" s="853">
        <f t="shared" si="81"/>
        <v>8.2150543359999979</v>
      </c>
      <c r="AO154" s="854">
        <f t="shared" si="82"/>
        <v>4.1297282559999999</v>
      </c>
      <c r="AP154" s="700"/>
      <c r="AQ154" s="700"/>
      <c r="AR154" s="700"/>
      <c r="AS154" s="700"/>
      <c r="AT154" s="700"/>
      <c r="AU154" s="700"/>
      <c r="AV154" s="700"/>
      <c r="AW154" s="700"/>
      <c r="AX154" s="700"/>
    </row>
    <row r="155" spans="1:50" ht="15" customHeight="1">
      <c r="A155" s="829">
        <v>42.4</v>
      </c>
      <c r="B155" s="830">
        <v>1.5</v>
      </c>
      <c r="C155" s="831">
        <f t="shared" si="0"/>
        <v>1.5362039999999999</v>
      </c>
      <c r="D155" s="832">
        <v>1.18</v>
      </c>
      <c r="E155" s="833">
        <v>0.25</v>
      </c>
      <c r="F155" s="833">
        <v>0.45</v>
      </c>
      <c r="G155" s="833">
        <f t="shared" si="22"/>
        <v>0.55000000000000004</v>
      </c>
      <c r="H155" s="834">
        <f t="shared" si="72"/>
        <v>1.8127207199999997</v>
      </c>
      <c r="I155" s="834">
        <f t="shared" si="73"/>
        <v>0.38405099999999998</v>
      </c>
      <c r="J155" s="834">
        <f t="shared" si="74"/>
        <v>0.69129180000000001</v>
      </c>
      <c r="K155" s="834">
        <f t="shared" si="5"/>
        <v>0.8449122</v>
      </c>
      <c r="L155" s="835" t="str">
        <f t="shared" si="6"/>
        <v>42,4X1,5</v>
      </c>
      <c r="M155" s="835" t="str">
        <f t="shared" si="7"/>
        <v>42,4X1,5XF</v>
      </c>
      <c r="N155" s="836"/>
      <c r="O155" s="837">
        <f t="shared" si="8"/>
        <v>6.3445225199999991</v>
      </c>
      <c r="P155" s="838">
        <f t="shared" si="9"/>
        <v>2.8880635199999998</v>
      </c>
      <c r="Q155" s="838">
        <f t="shared" si="10"/>
        <v>8.4183979200000003</v>
      </c>
      <c r="R155" s="838">
        <f t="shared" si="11"/>
        <v>3.3489247199999994</v>
      </c>
      <c r="S155" s="839" t="str">
        <f t="shared" si="12"/>
        <v>F</v>
      </c>
      <c r="T155" s="840">
        <f>VLOOKUP(L155,[3]C!A:D,4,FALSE)</f>
        <v>366</v>
      </c>
      <c r="U155" s="841"/>
      <c r="V155" s="847">
        <f>IF(V$12="Max",VLOOKUP(L155,[3]S!A:G,7,FALSE),VLOOKUP(L155,[3]S!A:G,6,FALSE))</f>
        <v>0.54744431303485563</v>
      </c>
      <c r="W155" s="855">
        <f t="shared" si="13"/>
        <v>6.8919668330348545</v>
      </c>
      <c r="X155" s="856">
        <f t="shared" si="14"/>
        <v>3.4355078330348556</v>
      </c>
      <c r="Y155" s="856">
        <f t="shared" si="15"/>
        <v>8.9658422330348557</v>
      </c>
      <c r="Z155" s="857">
        <f t="shared" si="16"/>
        <v>3.8963690330348548</v>
      </c>
      <c r="AA155" s="846"/>
      <c r="AB155" s="847">
        <f t="shared" si="70"/>
        <v>0.87569192313055522</v>
      </c>
      <c r="AC155" s="847">
        <f>IF(AB$12="Max",VLOOKUP(M155,[3]L!A:J,9,FALSE),VLOOKUP(M155,[3]L!A:J,6,FALSE))</f>
        <v>0.87569192313055522</v>
      </c>
      <c r="AD155" s="847">
        <f>IF(AB$12="Max",VLOOKUP(M155,[3]L!A:J,10,FALSE),VLOOKUP(M155,[3]L!A:J,7,FALSE))</f>
        <v>0.87569192313055522</v>
      </c>
      <c r="AE155" s="847">
        <f>IF(AB$12="Max",VLOOKUP(M155,[3]L!A:K,11,FALSE),VLOOKUP(M155,[3]L!A:J,8,FALSE))</f>
        <v>0.87569192313055522</v>
      </c>
      <c r="AF155" s="853">
        <f t="shared" si="18"/>
        <v>7.2202144431305539</v>
      </c>
      <c r="AG155" s="854">
        <f t="shared" si="19"/>
        <v>3.7637554431305551</v>
      </c>
      <c r="AH155" s="854">
        <f t="shared" si="20"/>
        <v>9.2940898431305552</v>
      </c>
      <c r="AI155" s="854">
        <f t="shared" si="21"/>
        <v>4.2246166431305543</v>
      </c>
      <c r="AJ155" s="851"/>
      <c r="AK155" s="852">
        <f>VLOOKUP(L155,[3]E!A:G,7,FALSE)</f>
        <v>1.27</v>
      </c>
      <c r="AL155" s="853">
        <f t="shared" si="79"/>
        <v>7.6145225199999995</v>
      </c>
      <c r="AM155" s="853">
        <f t="shared" si="80"/>
        <v>4.1580635199999998</v>
      </c>
      <c r="AN155" s="853">
        <f t="shared" si="81"/>
        <v>9.6883979199999999</v>
      </c>
      <c r="AO155" s="854">
        <f t="shared" si="82"/>
        <v>4.618924719999999</v>
      </c>
      <c r="AP155" s="700"/>
      <c r="AQ155" s="700"/>
      <c r="AR155" s="700"/>
      <c r="AS155" s="700"/>
      <c r="AT155" s="700"/>
      <c r="AU155" s="700"/>
      <c r="AV155" s="700"/>
      <c r="AW155" s="700"/>
      <c r="AX155" s="700"/>
    </row>
    <row r="156" spans="1:50" ht="15" customHeight="1">
      <c r="A156" s="829">
        <v>42.4</v>
      </c>
      <c r="B156" s="830">
        <v>1.6</v>
      </c>
      <c r="C156" s="831">
        <f t="shared" si="0"/>
        <v>1.6346111999999999</v>
      </c>
      <c r="D156" s="832">
        <v>1.18</v>
      </c>
      <c r="E156" s="833">
        <v>0.25</v>
      </c>
      <c r="F156" s="833">
        <v>0.45</v>
      </c>
      <c r="G156" s="833">
        <f t="shared" si="22"/>
        <v>0.55000000000000004</v>
      </c>
      <c r="H156" s="834">
        <f t="shared" si="72"/>
        <v>1.9288412159999999</v>
      </c>
      <c r="I156" s="834">
        <f t="shared" si="73"/>
        <v>0.40865279999999998</v>
      </c>
      <c r="J156" s="834">
        <f t="shared" si="74"/>
        <v>0.73557503999999996</v>
      </c>
      <c r="K156" s="834">
        <f t="shared" si="5"/>
        <v>0.89903616000000008</v>
      </c>
      <c r="L156" s="835" t="str">
        <f t="shared" si="6"/>
        <v>42,4X1,6</v>
      </c>
      <c r="M156" s="835" t="str">
        <f t="shared" si="7"/>
        <v>42,4X1,6XF</v>
      </c>
      <c r="N156" s="836"/>
      <c r="O156" s="837">
        <f t="shared" si="8"/>
        <v>6.7509442559999995</v>
      </c>
      <c r="P156" s="838">
        <f t="shared" si="9"/>
        <v>3.0730690559999996</v>
      </c>
      <c r="Q156" s="838">
        <f t="shared" si="10"/>
        <v>8.9576693760000001</v>
      </c>
      <c r="R156" s="838">
        <f t="shared" si="11"/>
        <v>3.5634524159999992</v>
      </c>
      <c r="S156" s="839" t="str">
        <f t="shared" si="12"/>
        <v>F</v>
      </c>
      <c r="T156" s="840">
        <f>VLOOKUP(L156,[3]C!A:D,4,FALSE)</f>
        <v>366</v>
      </c>
      <c r="U156" s="841"/>
      <c r="V156" s="847">
        <f>IF(V$12="Max",VLOOKUP(L156,[3]S!A:G,7,FALSE),VLOOKUP(L156,[3]S!A:G,6,FALSE))</f>
        <v>0.54744431303485563</v>
      </c>
      <c r="W156" s="855">
        <f t="shared" si="13"/>
        <v>7.2983885690348549</v>
      </c>
      <c r="X156" s="856">
        <f t="shared" si="14"/>
        <v>3.620513369034855</v>
      </c>
      <c r="Y156" s="856">
        <f t="shared" si="15"/>
        <v>9.5051136890348555</v>
      </c>
      <c r="Z156" s="857">
        <f t="shared" si="16"/>
        <v>4.110896729034855</v>
      </c>
      <c r="AA156" s="846"/>
      <c r="AB156" s="847">
        <f t="shared" si="70"/>
        <v>0.87569192313055522</v>
      </c>
      <c r="AC156" s="847">
        <f>IF(AB$12="Max",VLOOKUP(M156,[3]L!A:J,9,FALSE),VLOOKUP(M156,[3]L!A:J,6,FALSE))</f>
        <v>0.87569192313055522</v>
      </c>
      <c r="AD156" s="847">
        <f>IF(AB$12="Max",VLOOKUP(M156,[3]L!A:J,10,FALSE),VLOOKUP(M156,[3]L!A:J,7,FALSE))</f>
        <v>0.87569192313055522</v>
      </c>
      <c r="AE156" s="847">
        <f>IF(AB$12="Max",VLOOKUP(M156,[3]L!A:K,11,FALSE),VLOOKUP(M156,[3]L!A:J,8,FALSE))</f>
        <v>0.87569192313055522</v>
      </c>
      <c r="AF156" s="853">
        <f t="shared" si="18"/>
        <v>7.6266361791305544</v>
      </c>
      <c r="AG156" s="854">
        <f t="shared" si="19"/>
        <v>3.9487609791305549</v>
      </c>
      <c r="AH156" s="854">
        <f t="shared" si="20"/>
        <v>9.833361299130555</v>
      </c>
      <c r="AI156" s="854">
        <f t="shared" si="21"/>
        <v>4.4391443391305545</v>
      </c>
      <c r="AJ156" s="851"/>
      <c r="AK156" s="852">
        <f>VLOOKUP(L156,[3]E!A:G,7,FALSE)</f>
        <v>1.27</v>
      </c>
      <c r="AL156" s="853">
        <f t="shared" si="79"/>
        <v>8.0209442559999999</v>
      </c>
      <c r="AM156" s="853">
        <f t="shared" si="80"/>
        <v>4.3430690559999992</v>
      </c>
      <c r="AN156" s="853">
        <f t="shared" si="81"/>
        <v>10.227669376</v>
      </c>
      <c r="AO156" s="854">
        <f t="shared" si="82"/>
        <v>4.8334524159999992</v>
      </c>
      <c r="AP156" s="700"/>
      <c r="AQ156" s="700"/>
      <c r="AR156" s="700"/>
      <c r="AS156" s="700"/>
      <c r="AT156" s="700"/>
      <c r="AU156" s="700"/>
      <c r="AV156" s="700"/>
      <c r="AW156" s="700"/>
      <c r="AX156" s="700"/>
    </row>
    <row r="157" spans="1:50" ht="15" customHeight="1">
      <c r="A157" s="829">
        <v>42.4</v>
      </c>
      <c r="B157" s="830">
        <v>2</v>
      </c>
      <c r="C157" s="831">
        <f t="shared" si="0"/>
        <v>2.0232319999999997</v>
      </c>
      <c r="D157" s="832">
        <v>0.93</v>
      </c>
      <c r="E157" s="833">
        <v>0.25</v>
      </c>
      <c r="F157" s="833">
        <v>0.55000000000000004</v>
      </c>
      <c r="G157" s="833">
        <f t="shared" si="22"/>
        <v>0.65</v>
      </c>
      <c r="H157" s="834">
        <f t="shared" si="72"/>
        <v>1.8816057599999998</v>
      </c>
      <c r="I157" s="834">
        <f t="shared" si="73"/>
        <v>0.50580799999999992</v>
      </c>
      <c r="J157" s="834">
        <f t="shared" si="74"/>
        <v>1.1127776</v>
      </c>
      <c r="K157" s="834">
        <f t="shared" si="5"/>
        <v>1.3151008</v>
      </c>
      <c r="L157" s="835" t="str">
        <f t="shared" si="6"/>
        <v>42,4X2</v>
      </c>
      <c r="M157" s="835" t="str">
        <f t="shared" si="7"/>
        <v>42,4X2XC</v>
      </c>
      <c r="N157" s="836"/>
      <c r="O157" s="837">
        <f t="shared" si="8"/>
        <v>7.8501401599999987</v>
      </c>
      <c r="P157" s="838">
        <f t="shared" si="9"/>
        <v>3.2978681599999997</v>
      </c>
      <c r="Q157" s="838">
        <f t="shared" si="10"/>
        <v>10.783826559999998</v>
      </c>
      <c r="R157" s="838">
        <f t="shared" si="11"/>
        <v>4.1071609599999999</v>
      </c>
      <c r="S157" s="839" t="str">
        <f t="shared" si="12"/>
        <v>C</v>
      </c>
      <c r="T157" s="840">
        <f>VLOOKUP(L157,[3]C!A:D,4,FALSE)</f>
        <v>366</v>
      </c>
      <c r="U157" s="841"/>
      <c r="V157" s="847">
        <f>IF(V$12="Max",VLOOKUP(L157,[3]S!A:G,7,FALSE),VLOOKUP(L157,[3]S!A:G,6,FALSE))</f>
        <v>0.54744431303485563</v>
      </c>
      <c r="W157" s="855">
        <f t="shared" si="13"/>
        <v>8.3975844730348541</v>
      </c>
      <c r="X157" s="856">
        <f t="shared" si="14"/>
        <v>3.8453124730348556</v>
      </c>
      <c r="Y157" s="856">
        <f t="shared" si="15"/>
        <v>11.331270873034853</v>
      </c>
      <c r="Z157" s="857">
        <f t="shared" si="16"/>
        <v>4.6546052730348553</v>
      </c>
      <c r="AA157" s="846"/>
      <c r="AB157" s="847">
        <f t="shared" si="70"/>
        <v>1.1040000000000001</v>
      </c>
      <c r="AC157" s="847">
        <f>IF(AB$12="Max",VLOOKUP(M157,[3]L!A:J,9,FALSE),VLOOKUP(M157,[3]L!A:J,6,FALSE))</f>
        <v>1.1040000000000001</v>
      </c>
      <c r="AD157" s="847">
        <f>IF(AB$12="Max",VLOOKUP(M157,[3]L!A:J,10,FALSE),VLOOKUP(M157,[3]L!A:J,7,FALSE))</f>
        <v>1.288</v>
      </c>
      <c r="AE157" s="847">
        <f>IF(AB$12="Max",VLOOKUP(M157,[3]L!A:K,11,FALSE),VLOOKUP(M157,[3]L!A:J,8,FALSE))</f>
        <v>1.6744000000000001</v>
      </c>
      <c r="AF157" s="853">
        <f t="shared" si="18"/>
        <v>8.9541401599999979</v>
      </c>
      <c r="AG157" s="854">
        <f t="shared" si="19"/>
        <v>4.4018681599999994</v>
      </c>
      <c r="AH157" s="854">
        <f t="shared" si="20"/>
        <v>11.887826559999997</v>
      </c>
      <c r="AI157" s="854">
        <f t="shared" si="21"/>
        <v>5.21116096</v>
      </c>
      <c r="AJ157" s="851"/>
      <c r="AK157" s="852"/>
      <c r="AL157" s="853"/>
      <c r="AM157" s="853"/>
      <c r="AN157" s="853"/>
      <c r="AO157" s="854"/>
      <c r="AP157" s="700"/>
      <c r="AQ157" s="700"/>
      <c r="AR157" s="700"/>
      <c r="AS157" s="700"/>
      <c r="AT157" s="700"/>
      <c r="AU157" s="700"/>
      <c r="AV157" s="700"/>
      <c r="AW157" s="700"/>
      <c r="AX157" s="700"/>
    </row>
    <row r="158" spans="1:50" ht="15" customHeight="1">
      <c r="A158" s="829">
        <v>42.4</v>
      </c>
      <c r="B158" s="830">
        <v>2.5</v>
      </c>
      <c r="C158" s="831">
        <f t="shared" si="0"/>
        <v>2.4977399999999998</v>
      </c>
      <c r="D158" s="832">
        <v>0.89</v>
      </c>
      <c r="E158" s="833">
        <v>0.25</v>
      </c>
      <c r="F158" s="833">
        <v>0.55000000000000004</v>
      </c>
      <c r="G158" s="833">
        <f t="shared" si="22"/>
        <v>0.65</v>
      </c>
      <c r="H158" s="834">
        <f t="shared" ref="H158:J158" si="83">+H159</f>
        <v>2.2024683199999999</v>
      </c>
      <c r="I158" s="834">
        <f t="shared" si="83"/>
        <v>0.64778479999999994</v>
      </c>
      <c r="J158" s="834">
        <f t="shared" si="83"/>
        <v>1.42512656</v>
      </c>
      <c r="K158" s="834">
        <f t="shared" si="5"/>
        <v>1.6235310000000001</v>
      </c>
      <c r="L158" s="835" t="str">
        <f t="shared" si="6"/>
        <v>42,4X2,5</v>
      </c>
      <c r="M158" s="835" t="str">
        <f t="shared" si="7"/>
        <v>42,4X2,5XC</v>
      </c>
      <c r="N158" s="836"/>
      <c r="O158" s="837">
        <f t="shared" si="8"/>
        <v>9.5913215999999988</v>
      </c>
      <c r="P158" s="838">
        <f t="shared" si="9"/>
        <v>3.9714065999999999</v>
      </c>
      <c r="Q158" s="838">
        <f t="shared" si="10"/>
        <v>13.2130446</v>
      </c>
      <c r="R158" s="838">
        <f t="shared" si="11"/>
        <v>4.9705026000000005</v>
      </c>
      <c r="S158" s="839" t="str">
        <f t="shared" si="12"/>
        <v>C</v>
      </c>
      <c r="T158" s="840">
        <f>VLOOKUP(L158,[3]C!A:D,4,FALSE)</f>
        <v>264</v>
      </c>
      <c r="U158" s="841"/>
      <c r="V158" s="847">
        <f>IF(V$12="Max",VLOOKUP(L158,[3]S!A:G,7,FALSE),VLOOKUP(L158,[3]S!A:G,6,FALSE))</f>
        <v>0.56934208555624999</v>
      </c>
      <c r="W158" s="855">
        <f t="shared" si="13"/>
        <v>10.16066368555625</v>
      </c>
      <c r="X158" s="856">
        <f t="shared" si="14"/>
        <v>4.5407486855562498</v>
      </c>
      <c r="Y158" s="856">
        <f t="shared" si="15"/>
        <v>13.782386685556251</v>
      </c>
      <c r="Z158" s="857">
        <f t="shared" si="16"/>
        <v>5.5398446855562504</v>
      </c>
      <c r="AA158" s="846"/>
      <c r="AB158" s="847">
        <f t="shared" si="70"/>
        <v>1.1040000000000001</v>
      </c>
      <c r="AC158" s="847">
        <f>IF(AB$12="Max",VLOOKUP(M158,[3]L!A:J,9,FALSE),VLOOKUP(M158,[3]L!A:J,6,FALSE))</f>
        <v>1.1040000000000001</v>
      </c>
      <c r="AD158" s="847">
        <f>IF(AB$12="Max",VLOOKUP(M158,[3]L!A:J,10,FALSE),VLOOKUP(M158,[3]L!A:J,7,FALSE))</f>
        <v>1.288</v>
      </c>
      <c r="AE158" s="847">
        <f>IF(AB$12="Max",VLOOKUP(M158,[3]L!A:K,11,FALSE),VLOOKUP(M158,[3]L!A:J,8,FALSE))</f>
        <v>1.6744000000000001</v>
      </c>
      <c r="AF158" s="853">
        <f t="shared" si="18"/>
        <v>10.6953216</v>
      </c>
      <c r="AG158" s="854">
        <f t="shared" si="19"/>
        <v>5.0754066</v>
      </c>
      <c r="AH158" s="854">
        <f t="shared" si="20"/>
        <v>14.317044599999999</v>
      </c>
      <c r="AI158" s="854">
        <f t="shared" si="21"/>
        <v>6.0745026000000006</v>
      </c>
      <c r="AJ158" s="851"/>
      <c r="AK158" s="852"/>
      <c r="AL158" s="853"/>
      <c r="AM158" s="853"/>
      <c r="AN158" s="853"/>
      <c r="AO158" s="854"/>
      <c r="AP158" s="700"/>
      <c r="AQ158" s="700"/>
      <c r="AR158" s="700"/>
      <c r="AS158" s="700"/>
      <c r="AT158" s="700"/>
      <c r="AU158" s="700"/>
      <c r="AV158" s="700"/>
      <c r="AW158" s="700"/>
      <c r="AX158" s="700"/>
    </row>
    <row r="159" spans="1:50" ht="15" customHeight="1">
      <c r="A159" s="829">
        <v>42.4</v>
      </c>
      <c r="B159" s="830">
        <v>2.6</v>
      </c>
      <c r="C159" s="831">
        <f t="shared" si="0"/>
        <v>2.5911391999999998</v>
      </c>
      <c r="D159" s="832">
        <v>0.85</v>
      </c>
      <c r="E159" s="833">
        <v>0.25</v>
      </c>
      <c r="F159" s="833">
        <v>0.55000000000000004</v>
      </c>
      <c r="G159" s="833">
        <f t="shared" si="22"/>
        <v>0.65</v>
      </c>
      <c r="H159" s="834">
        <f t="shared" ref="H159:H166" si="84">D159*C159</f>
        <v>2.2024683199999999</v>
      </c>
      <c r="I159" s="834">
        <f t="shared" ref="I159:I166" si="85">+E159*C159</f>
        <v>0.64778479999999994</v>
      </c>
      <c r="J159" s="834">
        <f t="shared" ref="J159:J166" si="86">+F159*C159</f>
        <v>1.42512656</v>
      </c>
      <c r="K159" s="834">
        <f t="shared" si="5"/>
        <v>1.6842404799999999</v>
      </c>
      <c r="L159" s="835" t="str">
        <f t="shared" si="6"/>
        <v>42,4X2,6</v>
      </c>
      <c r="M159" s="835" t="str">
        <f t="shared" si="7"/>
        <v>42,4X2,6XC</v>
      </c>
      <c r="N159" s="836"/>
      <c r="O159" s="837">
        <f t="shared" si="8"/>
        <v>9.8463289599999992</v>
      </c>
      <c r="P159" s="838">
        <f t="shared" si="9"/>
        <v>4.0162657599999996</v>
      </c>
      <c r="Q159" s="838">
        <f t="shared" si="10"/>
        <v>13.603480799999998</v>
      </c>
      <c r="R159" s="838">
        <f t="shared" si="11"/>
        <v>5.05272144</v>
      </c>
      <c r="S159" s="839" t="str">
        <f t="shared" si="12"/>
        <v>C</v>
      </c>
      <c r="T159" s="840">
        <f>VLOOKUP(L159,[3]C!A:D,4,FALSE)</f>
        <v>264</v>
      </c>
      <c r="U159" s="841"/>
      <c r="V159" s="847">
        <f>IF(V$12="Max",VLOOKUP(L159,[3]S!A:G,7,FALSE),VLOOKUP(L159,[3]S!A:G,6,FALSE))</f>
        <v>0.56934208555624999</v>
      </c>
      <c r="W159" s="855">
        <f t="shared" si="13"/>
        <v>10.41567104555625</v>
      </c>
      <c r="X159" s="856">
        <f t="shared" si="14"/>
        <v>4.5856078455562495</v>
      </c>
      <c r="Y159" s="856">
        <f t="shared" si="15"/>
        <v>14.172822885556249</v>
      </c>
      <c r="Z159" s="857">
        <f t="shared" si="16"/>
        <v>5.6220635255562499</v>
      </c>
      <c r="AA159" s="846"/>
      <c r="AB159" s="847">
        <f t="shared" si="70"/>
        <v>1.1040000000000001</v>
      </c>
      <c r="AC159" s="847">
        <f>IF(AB$12="Max",VLOOKUP(M159,[3]L!A:J,9,FALSE),VLOOKUP(M159,[3]L!A:J,6,FALSE))</f>
        <v>1.1040000000000001</v>
      </c>
      <c r="AD159" s="847">
        <f>IF(AB$12="Max",VLOOKUP(M159,[3]L!A:J,10,FALSE),VLOOKUP(M159,[3]L!A:J,7,FALSE))</f>
        <v>1.288</v>
      </c>
      <c r="AE159" s="847">
        <f>IF(AB$12="Max",VLOOKUP(M159,[3]L!A:K,11,FALSE),VLOOKUP(M159,[3]L!A:J,8,FALSE))</f>
        <v>1.6744000000000001</v>
      </c>
      <c r="AF159" s="853">
        <f t="shared" si="18"/>
        <v>10.95032896</v>
      </c>
      <c r="AG159" s="854">
        <f t="shared" si="19"/>
        <v>5.1202657599999997</v>
      </c>
      <c r="AH159" s="854">
        <f t="shared" si="20"/>
        <v>14.707480799999999</v>
      </c>
      <c r="AI159" s="854">
        <f t="shared" si="21"/>
        <v>6.1567214400000001</v>
      </c>
      <c r="AJ159" s="851"/>
      <c r="AK159" s="852"/>
      <c r="AL159" s="853"/>
      <c r="AM159" s="853"/>
      <c r="AN159" s="853"/>
      <c r="AO159" s="854"/>
      <c r="AP159" s="700"/>
      <c r="AQ159" s="700"/>
      <c r="AR159" s="700"/>
      <c r="AS159" s="700"/>
      <c r="AT159" s="700"/>
      <c r="AU159" s="700"/>
      <c r="AV159" s="700"/>
      <c r="AW159" s="700"/>
      <c r="AX159" s="700"/>
    </row>
    <row r="160" spans="1:50" ht="15" customHeight="1">
      <c r="A160" s="829">
        <v>42.4</v>
      </c>
      <c r="B160" s="830">
        <v>3</v>
      </c>
      <c r="C160" s="831">
        <f t="shared" si="0"/>
        <v>2.9597279999999997</v>
      </c>
      <c r="D160" s="832">
        <v>0.82</v>
      </c>
      <c r="E160" s="833">
        <v>0.25</v>
      </c>
      <c r="F160" s="833">
        <v>0.45</v>
      </c>
      <c r="G160" s="833">
        <f t="shared" si="22"/>
        <v>0.55000000000000004</v>
      </c>
      <c r="H160" s="834">
        <f t="shared" si="84"/>
        <v>2.4269769599999997</v>
      </c>
      <c r="I160" s="834">
        <f t="shared" si="85"/>
        <v>0.73993199999999992</v>
      </c>
      <c r="J160" s="834">
        <f t="shared" si="86"/>
        <v>1.3318775999999999</v>
      </c>
      <c r="K160" s="834">
        <f t="shared" si="5"/>
        <v>1.6278504</v>
      </c>
      <c r="L160" s="835" t="str">
        <f t="shared" si="6"/>
        <v>42,4X3</v>
      </c>
      <c r="M160" s="835" t="str">
        <f t="shared" si="7"/>
        <v>42,4X3XC</v>
      </c>
      <c r="N160" s="836"/>
      <c r="O160" s="837">
        <f t="shared" si="8"/>
        <v>11.158174559999999</v>
      </c>
      <c r="P160" s="838">
        <f t="shared" si="9"/>
        <v>4.4987865599999992</v>
      </c>
      <c r="Q160" s="838">
        <f t="shared" si="10"/>
        <v>15.153807359999998</v>
      </c>
      <c r="R160" s="838">
        <f t="shared" si="11"/>
        <v>5.3867049599999994</v>
      </c>
      <c r="S160" s="839" t="str">
        <f t="shared" si="12"/>
        <v>C</v>
      </c>
      <c r="T160" s="840">
        <f>VLOOKUP(L160,[3]C!A:D,4,FALSE)</f>
        <v>264</v>
      </c>
      <c r="U160" s="841"/>
      <c r="V160" s="847">
        <f>IF(V$12="Max",VLOOKUP(L160,[3]S!A:G,7,FALSE),VLOOKUP(L160,[3]S!A:G,6,FALSE))</f>
        <v>0.61313763059903836</v>
      </c>
      <c r="W160" s="855">
        <f t="shared" si="13"/>
        <v>11.771312190599037</v>
      </c>
      <c r="X160" s="856">
        <f t="shared" si="14"/>
        <v>5.1119241905990371</v>
      </c>
      <c r="Y160" s="856">
        <f t="shared" si="15"/>
        <v>15.766944990599036</v>
      </c>
      <c r="Z160" s="857">
        <f t="shared" si="16"/>
        <v>5.9998425905990374</v>
      </c>
      <c r="AA160" s="846"/>
      <c r="AB160" s="847">
        <f t="shared" si="70"/>
        <v>1.1040000000000001</v>
      </c>
      <c r="AC160" s="847">
        <f>IF(AB$12="Max",VLOOKUP(M160,[3]L!A:J,9,FALSE),VLOOKUP(M160,[3]L!A:J,6,FALSE))</f>
        <v>1.1040000000000001</v>
      </c>
      <c r="AD160" s="847">
        <f>IF(AB$12="Max",VLOOKUP(M160,[3]L!A:J,10,FALSE),VLOOKUP(M160,[3]L!A:J,7,FALSE))</f>
        <v>1.288</v>
      </c>
      <c r="AE160" s="847">
        <f>IF(AB$12="Max",VLOOKUP(M160,[3]L!A:K,11,FALSE),VLOOKUP(M160,[3]L!A:J,8,FALSE))</f>
        <v>1.6744000000000001</v>
      </c>
      <c r="AF160" s="853">
        <f t="shared" si="18"/>
        <v>12.262174559999998</v>
      </c>
      <c r="AG160" s="854">
        <f t="shared" si="19"/>
        <v>5.6027865599999993</v>
      </c>
      <c r="AH160" s="854">
        <f t="shared" si="20"/>
        <v>16.257807359999997</v>
      </c>
      <c r="AI160" s="854">
        <f t="shared" si="21"/>
        <v>6.4907049599999995</v>
      </c>
      <c r="AJ160" s="851"/>
      <c r="AK160" s="852"/>
      <c r="AL160" s="853"/>
      <c r="AM160" s="853"/>
      <c r="AN160" s="853"/>
      <c r="AO160" s="854"/>
      <c r="AP160" s="700"/>
      <c r="AQ160" s="700"/>
      <c r="AR160" s="700"/>
      <c r="AS160" s="700"/>
      <c r="AT160" s="700"/>
      <c r="AU160" s="700"/>
      <c r="AV160" s="700"/>
      <c r="AW160" s="700"/>
      <c r="AX160" s="700"/>
    </row>
    <row r="161" spans="1:50" ht="15" customHeight="1">
      <c r="A161" s="829">
        <v>42.4</v>
      </c>
      <c r="B161" s="830">
        <v>3.2</v>
      </c>
      <c r="C161" s="831">
        <f t="shared" si="0"/>
        <v>3.1410176000000001</v>
      </c>
      <c r="D161" s="832">
        <v>0.82</v>
      </c>
      <c r="E161" s="833">
        <v>0.25</v>
      </c>
      <c r="F161" s="833">
        <v>0.45</v>
      </c>
      <c r="G161" s="833">
        <f t="shared" si="22"/>
        <v>0.55000000000000004</v>
      </c>
      <c r="H161" s="834">
        <f t="shared" si="84"/>
        <v>2.5756344319999998</v>
      </c>
      <c r="I161" s="834">
        <f t="shared" si="85"/>
        <v>0.78525440000000002</v>
      </c>
      <c r="J161" s="834">
        <f t="shared" si="86"/>
        <v>1.4134579200000001</v>
      </c>
      <c r="K161" s="834">
        <f t="shared" si="5"/>
        <v>1.7275596800000002</v>
      </c>
      <c r="L161" s="835" t="str">
        <f t="shared" si="6"/>
        <v>42,4X3,2</v>
      </c>
      <c r="M161" s="835" t="str">
        <f t="shared" si="7"/>
        <v>42,4X3,2XC</v>
      </c>
      <c r="N161" s="836"/>
      <c r="O161" s="837">
        <f t="shared" si="8"/>
        <v>11.841636352</v>
      </c>
      <c r="P161" s="838">
        <f t="shared" si="9"/>
        <v>4.7743467520000005</v>
      </c>
      <c r="Q161" s="838">
        <f t="shared" si="10"/>
        <v>16.082010111999999</v>
      </c>
      <c r="R161" s="838">
        <f t="shared" si="11"/>
        <v>5.7166520320000007</v>
      </c>
      <c r="S161" s="839" t="str">
        <f t="shared" si="12"/>
        <v>C</v>
      </c>
      <c r="T161" s="840">
        <f>VLOOKUP(L161,[3]C!A:D,4,FALSE)</f>
        <v>264</v>
      </c>
      <c r="U161" s="841"/>
      <c r="V161" s="847">
        <f>IF(V$12="Max",VLOOKUP(L161,[3]S!A:G,7,FALSE),VLOOKUP(L161,[3]S!A:G,6,FALSE))</f>
        <v>0.61313763059903836</v>
      </c>
      <c r="W161" s="855">
        <f t="shared" si="13"/>
        <v>12.454773982599038</v>
      </c>
      <c r="X161" s="856">
        <f t="shared" si="14"/>
        <v>5.3874843825990393</v>
      </c>
      <c r="Y161" s="856">
        <f t="shared" si="15"/>
        <v>16.695147742599037</v>
      </c>
      <c r="Z161" s="857">
        <f t="shared" si="16"/>
        <v>6.3297896625990386</v>
      </c>
      <c r="AA161" s="846"/>
      <c r="AB161" s="847">
        <f t="shared" si="70"/>
        <v>1.1040000000000001</v>
      </c>
      <c r="AC161" s="847">
        <f>IF(AB$12="Max",VLOOKUP(M161,[3]L!A:J,9,FALSE),VLOOKUP(M161,[3]L!A:J,6,FALSE))</f>
        <v>1.1040000000000001</v>
      </c>
      <c r="AD161" s="847">
        <f>IF(AB$12="Max",VLOOKUP(M161,[3]L!A:J,10,FALSE),VLOOKUP(M161,[3]L!A:J,7,FALSE))</f>
        <v>1.288</v>
      </c>
      <c r="AE161" s="847">
        <f>IF(AB$12="Max",VLOOKUP(M161,[3]L!A:K,11,FALSE),VLOOKUP(M161,[3]L!A:J,8,FALSE))</f>
        <v>1.6744000000000001</v>
      </c>
      <c r="AF161" s="853">
        <f t="shared" si="18"/>
        <v>12.945636352000001</v>
      </c>
      <c r="AG161" s="854">
        <f t="shared" si="19"/>
        <v>5.8783467520000006</v>
      </c>
      <c r="AH161" s="854">
        <f t="shared" si="20"/>
        <v>17.186010111999998</v>
      </c>
      <c r="AI161" s="854">
        <f t="shared" si="21"/>
        <v>6.8206520320000008</v>
      </c>
      <c r="AJ161" s="851"/>
      <c r="AK161" s="852"/>
      <c r="AL161" s="853"/>
      <c r="AM161" s="853"/>
      <c r="AN161" s="853"/>
      <c r="AO161" s="854"/>
      <c r="AP161" s="700"/>
      <c r="AQ161" s="700"/>
      <c r="AR161" s="700"/>
      <c r="AS161" s="700"/>
      <c r="AT161" s="700"/>
      <c r="AU161" s="700"/>
      <c r="AV161" s="700"/>
      <c r="AW161" s="700"/>
      <c r="AX161" s="700"/>
    </row>
    <row r="162" spans="1:50" ht="15" customHeight="1">
      <c r="A162" s="829">
        <v>42.4</v>
      </c>
      <c r="B162" s="830">
        <v>3.6</v>
      </c>
      <c r="C162" s="831">
        <f t="shared" si="0"/>
        <v>3.4975872000000003</v>
      </c>
      <c r="D162" s="832">
        <v>0.87</v>
      </c>
      <c r="E162" s="833">
        <v>0.25</v>
      </c>
      <c r="F162" s="833">
        <v>0.45</v>
      </c>
      <c r="G162" s="833">
        <f t="shared" si="22"/>
        <v>0.55000000000000004</v>
      </c>
      <c r="H162" s="834">
        <f t="shared" si="84"/>
        <v>3.0429008640000004</v>
      </c>
      <c r="I162" s="834">
        <f t="shared" si="85"/>
        <v>0.87439680000000009</v>
      </c>
      <c r="J162" s="834">
        <f t="shared" si="86"/>
        <v>1.5739142400000001</v>
      </c>
      <c r="K162" s="834">
        <f t="shared" si="5"/>
        <v>1.9236729600000004</v>
      </c>
      <c r="L162" s="835" t="str">
        <f t="shared" si="6"/>
        <v>42,4X3,6</v>
      </c>
      <c r="M162" s="835" t="str">
        <f t="shared" si="7"/>
        <v>42,4X3,6XC</v>
      </c>
      <c r="N162" s="836"/>
      <c r="O162" s="837">
        <f t="shared" si="8"/>
        <v>13.360783104000003</v>
      </c>
      <c r="P162" s="838">
        <f t="shared" si="9"/>
        <v>5.4912119040000009</v>
      </c>
      <c r="Q162" s="838">
        <f t="shared" si="10"/>
        <v>18.082525824000001</v>
      </c>
      <c r="R162" s="838">
        <f t="shared" si="11"/>
        <v>6.5404880640000007</v>
      </c>
      <c r="S162" s="839" t="str">
        <f t="shared" si="12"/>
        <v>C</v>
      </c>
      <c r="T162" s="840">
        <f>VLOOKUP(L162,[3]C!A:D,4,FALSE)</f>
        <v>264</v>
      </c>
      <c r="U162" s="841"/>
      <c r="V162" s="847">
        <f>IF(V$12="Max",VLOOKUP(L162,[3]S!A:G,7,FALSE),VLOOKUP(L162,[3]S!A:G,6,FALSE))</f>
        <v>0.65693317564182685</v>
      </c>
      <c r="W162" s="855">
        <f t="shared" si="13"/>
        <v>14.01771627964183</v>
      </c>
      <c r="X162" s="856">
        <f t="shared" si="14"/>
        <v>6.1481450796418278</v>
      </c>
      <c r="Y162" s="856">
        <f t="shared" si="15"/>
        <v>18.739458999641826</v>
      </c>
      <c r="Z162" s="857">
        <f t="shared" si="16"/>
        <v>7.1974212396418276</v>
      </c>
      <c r="AA162" s="846"/>
      <c r="AB162" s="847">
        <f t="shared" si="70"/>
        <v>1.1040000000000001</v>
      </c>
      <c r="AC162" s="847">
        <f>IF(AB$12="Max",VLOOKUP(M162,[3]L!A:J,9,FALSE),VLOOKUP(M162,[3]L!A:J,6,FALSE))</f>
        <v>1.1040000000000001</v>
      </c>
      <c r="AD162" s="847">
        <f>IF(AB$12="Max",VLOOKUP(M162,[3]L!A:J,10,FALSE),VLOOKUP(M162,[3]L!A:J,7,FALSE))</f>
        <v>1.288</v>
      </c>
      <c r="AE162" s="847">
        <f>IF(AB$12="Max",VLOOKUP(M162,[3]L!A:K,11,FALSE),VLOOKUP(M162,[3]L!A:J,8,FALSE))</f>
        <v>1.6744000000000001</v>
      </c>
      <c r="AF162" s="853">
        <f t="shared" si="18"/>
        <v>14.464783104000002</v>
      </c>
      <c r="AG162" s="854">
        <f t="shared" si="19"/>
        <v>6.595211904000001</v>
      </c>
      <c r="AH162" s="854">
        <f t="shared" si="20"/>
        <v>19.186525824</v>
      </c>
      <c r="AI162" s="854">
        <f t="shared" si="21"/>
        <v>7.6444880640000008</v>
      </c>
      <c r="AJ162" s="851"/>
      <c r="AK162" s="852"/>
      <c r="AL162" s="853"/>
      <c r="AM162" s="853"/>
      <c r="AN162" s="853"/>
      <c r="AO162" s="854"/>
      <c r="AP162" s="700"/>
      <c r="AQ162" s="700"/>
      <c r="AR162" s="700"/>
      <c r="AS162" s="700"/>
      <c r="AT162" s="700"/>
      <c r="AU162" s="700"/>
      <c r="AV162" s="700"/>
      <c r="AW162" s="700"/>
      <c r="AX162" s="700"/>
    </row>
    <row r="163" spans="1:50" ht="15" customHeight="1">
      <c r="A163" s="829">
        <v>43</v>
      </c>
      <c r="B163" s="830">
        <v>1.5</v>
      </c>
      <c r="C163" s="831">
        <f t="shared" si="0"/>
        <v>1.55874</v>
      </c>
      <c r="D163" s="832">
        <v>1.18</v>
      </c>
      <c r="E163" s="833">
        <v>0.25</v>
      </c>
      <c r="F163" s="833">
        <v>0.45</v>
      </c>
      <c r="G163" s="833">
        <f t="shared" si="22"/>
        <v>0.55000000000000004</v>
      </c>
      <c r="H163" s="834">
        <f t="shared" si="84"/>
        <v>1.8393131999999999</v>
      </c>
      <c r="I163" s="834">
        <f t="shared" si="85"/>
        <v>0.389685</v>
      </c>
      <c r="J163" s="834">
        <f t="shared" si="86"/>
        <v>0.70143299999999997</v>
      </c>
      <c r="K163" s="834">
        <f t="shared" si="5"/>
        <v>0.85730700000000004</v>
      </c>
      <c r="L163" s="835" t="str">
        <f t="shared" si="6"/>
        <v>43X1,5</v>
      </c>
      <c r="M163" s="835" t="str">
        <f t="shared" si="7"/>
        <v>43X1,5XF</v>
      </c>
      <c r="N163" s="836"/>
      <c r="O163" s="837">
        <f t="shared" si="8"/>
        <v>6.4375961999999998</v>
      </c>
      <c r="P163" s="838">
        <f t="shared" si="9"/>
        <v>2.9304311999999997</v>
      </c>
      <c r="Q163" s="838">
        <f t="shared" si="10"/>
        <v>8.5418952000000008</v>
      </c>
      <c r="R163" s="838">
        <f t="shared" si="11"/>
        <v>3.3980531999999997</v>
      </c>
      <c r="S163" s="839" t="str">
        <f t="shared" si="12"/>
        <v>F</v>
      </c>
      <c r="T163" s="840">
        <f>VLOOKUP(L163,[3]C!A:D,4,FALSE)</f>
        <v>366</v>
      </c>
      <c r="U163" s="841"/>
      <c r="V163" s="847">
        <f>IF(V$12="Max",VLOOKUP(L163,[3]S!A:G,7,FALSE),VLOOKUP(L163,[3]S!A:G,6,FALSE))</f>
        <v>0.55519116652119793</v>
      </c>
      <c r="W163" s="855">
        <f t="shared" si="13"/>
        <v>6.9927873665211973</v>
      </c>
      <c r="X163" s="856">
        <f t="shared" si="14"/>
        <v>3.4856223665211976</v>
      </c>
      <c r="Y163" s="856">
        <f t="shared" si="15"/>
        <v>9.0970863665211983</v>
      </c>
      <c r="Z163" s="857">
        <f t="shared" si="16"/>
        <v>3.9532443665211976</v>
      </c>
      <c r="AA163" s="846"/>
      <c r="AB163" s="847">
        <f t="shared" si="70"/>
        <v>0.8880837899673083</v>
      </c>
      <c r="AC163" s="847">
        <f>IF(AB$12="Max",VLOOKUP(M163,[3]L!A:J,9,FALSE),VLOOKUP(M163,[3]L!A:J,6,FALSE))</f>
        <v>0.8880837899673083</v>
      </c>
      <c r="AD163" s="847">
        <f>IF(AB$12="Max",VLOOKUP(M163,[3]L!A:J,10,FALSE),VLOOKUP(M163,[3]L!A:J,7,FALSE))</f>
        <v>0.8880837899673083</v>
      </c>
      <c r="AE163" s="847">
        <f>IF(AB$12="Max",VLOOKUP(M163,[3]L!A:K,11,FALSE),VLOOKUP(M163,[3]L!A:J,8,FALSE))</f>
        <v>0.8880837899673083</v>
      </c>
      <c r="AF163" s="853">
        <f t="shared" si="18"/>
        <v>7.3256799899673082</v>
      </c>
      <c r="AG163" s="854">
        <f t="shared" si="19"/>
        <v>3.8185149899673081</v>
      </c>
      <c r="AH163" s="854">
        <f t="shared" si="20"/>
        <v>9.4299789899673083</v>
      </c>
      <c r="AI163" s="854">
        <f t="shared" si="21"/>
        <v>4.2861369899673081</v>
      </c>
      <c r="AJ163" s="851"/>
      <c r="AK163" s="852">
        <f>VLOOKUP(L163,[3]E!A:G,7,FALSE)</f>
        <v>1.29</v>
      </c>
      <c r="AL163" s="853">
        <f t="shared" ref="AL163:AL166" si="87">O163+AK163*$Q$8</f>
        <v>7.7275961999999998</v>
      </c>
      <c r="AM163" s="853">
        <f t="shared" ref="AM163:AM166" si="88">P163+AK163*$Q$8</f>
        <v>4.2204312000000002</v>
      </c>
      <c r="AN163" s="853">
        <f t="shared" ref="AN163:AN166" si="89">Q163+AK163*$Q$8</f>
        <v>9.8318952000000017</v>
      </c>
      <c r="AO163" s="854">
        <f t="shared" ref="AO163:AO166" si="90">R163+AK163*$Q$8</f>
        <v>4.6880531999999997</v>
      </c>
      <c r="AP163" s="700"/>
      <c r="AQ163" s="700"/>
      <c r="AR163" s="700"/>
      <c r="AS163" s="700"/>
      <c r="AT163" s="700"/>
      <c r="AU163" s="700"/>
      <c r="AV163" s="700"/>
      <c r="AW163" s="700"/>
      <c r="AX163" s="700"/>
    </row>
    <row r="164" spans="1:50" ht="15" customHeight="1">
      <c r="A164" s="829">
        <v>44.5</v>
      </c>
      <c r="B164" s="830">
        <v>1.2</v>
      </c>
      <c r="C164" s="831">
        <f t="shared" si="0"/>
        <v>1.3010783999999997</v>
      </c>
      <c r="D164" s="832">
        <v>1.51</v>
      </c>
      <c r="E164" s="833">
        <v>0.25</v>
      </c>
      <c r="F164" s="833">
        <v>0.45</v>
      </c>
      <c r="G164" s="833">
        <f t="shared" si="22"/>
        <v>0.55000000000000004</v>
      </c>
      <c r="H164" s="834">
        <f t="shared" si="84"/>
        <v>1.9646283839999996</v>
      </c>
      <c r="I164" s="834">
        <f t="shared" si="85"/>
        <v>0.32526959999999994</v>
      </c>
      <c r="J164" s="834">
        <f t="shared" si="86"/>
        <v>0.58548527999999989</v>
      </c>
      <c r="K164" s="834">
        <f t="shared" si="5"/>
        <v>0.71559311999999997</v>
      </c>
      <c r="L164" s="835" t="str">
        <f t="shared" si="6"/>
        <v>44,5X1,2</v>
      </c>
      <c r="M164" s="835" t="str">
        <f t="shared" si="7"/>
        <v>44,5X1,2XF</v>
      </c>
      <c r="N164" s="836"/>
      <c r="O164" s="837">
        <f t="shared" si="8"/>
        <v>5.8028096639999989</v>
      </c>
      <c r="P164" s="838">
        <f t="shared" si="9"/>
        <v>2.8753832639999994</v>
      </c>
      <c r="Q164" s="838">
        <f t="shared" si="10"/>
        <v>7.559265503999999</v>
      </c>
      <c r="R164" s="838">
        <f t="shared" si="11"/>
        <v>3.2657067839999989</v>
      </c>
      <c r="S164" s="839" t="str">
        <f t="shared" si="12"/>
        <v>F</v>
      </c>
      <c r="T164" s="840">
        <f>VLOOKUP(L164,[3]C!A:D,4,FALSE)</f>
        <v>366</v>
      </c>
      <c r="U164" s="841"/>
      <c r="V164" s="847">
        <f>IF(V$12="Max",VLOOKUP(L164,[3]S!A:G,7,FALSE),VLOOKUP(L164,[3]S!A:G,6,FALSE))</f>
        <v>0.57455830023705368</v>
      </c>
      <c r="W164" s="855">
        <f t="shared" si="13"/>
        <v>6.3773679642370524</v>
      </c>
      <c r="X164" s="856">
        <f t="shared" si="14"/>
        <v>3.449941564237053</v>
      </c>
      <c r="Y164" s="856">
        <f t="shared" si="15"/>
        <v>8.1338238042370534</v>
      </c>
      <c r="Z164" s="857">
        <f t="shared" si="16"/>
        <v>3.8402650842370525</v>
      </c>
      <c r="AA164" s="846"/>
      <c r="AB164" s="847">
        <f t="shared" si="70"/>
        <v>0.91906345705919112</v>
      </c>
      <c r="AC164" s="847">
        <f>IF(AB$12="Max",VLOOKUP(M164,[3]L!A:J,9,FALSE),VLOOKUP(M164,[3]L!A:J,6,FALSE))</f>
        <v>0.91906345705919112</v>
      </c>
      <c r="AD164" s="847">
        <f>IF(AB$12="Max",VLOOKUP(M164,[3]L!A:J,10,FALSE),VLOOKUP(M164,[3]L!A:J,7,FALSE))</f>
        <v>0.91906345705919112</v>
      </c>
      <c r="AE164" s="847">
        <f>IF(AB$12="Max",VLOOKUP(M164,[3]L!A:K,11,FALSE),VLOOKUP(M164,[3]L!A:J,8,FALSE))</f>
        <v>0.91906345705919112</v>
      </c>
      <c r="AF164" s="853">
        <f t="shared" si="18"/>
        <v>6.7218731210591898</v>
      </c>
      <c r="AG164" s="854">
        <f t="shared" si="19"/>
        <v>3.7944467210591908</v>
      </c>
      <c r="AH164" s="854">
        <f t="shared" si="20"/>
        <v>8.4783289610591908</v>
      </c>
      <c r="AI164" s="854">
        <f t="shared" si="21"/>
        <v>4.1847702410591898</v>
      </c>
      <c r="AJ164" s="851"/>
      <c r="AK164" s="852">
        <f>VLOOKUP(L164,[3]E!A:G,7,FALSE)</f>
        <v>1.33</v>
      </c>
      <c r="AL164" s="853">
        <f t="shared" si="87"/>
        <v>7.1328096639999989</v>
      </c>
      <c r="AM164" s="853">
        <f t="shared" si="88"/>
        <v>4.205383264</v>
      </c>
      <c r="AN164" s="853">
        <f t="shared" si="89"/>
        <v>8.889265503999999</v>
      </c>
      <c r="AO164" s="854">
        <f t="shared" si="90"/>
        <v>4.595706783999999</v>
      </c>
      <c r="AP164" s="700"/>
      <c r="AQ164" s="700"/>
      <c r="AR164" s="700"/>
      <c r="AS164" s="700"/>
      <c r="AT164" s="700"/>
      <c r="AU164" s="700"/>
      <c r="AV164" s="700"/>
      <c r="AW164" s="700"/>
      <c r="AX164" s="700"/>
    </row>
    <row r="165" spans="1:50" ht="15" customHeight="1">
      <c r="A165" s="829">
        <v>44.5</v>
      </c>
      <c r="B165" s="830">
        <v>1.5</v>
      </c>
      <c r="C165" s="831">
        <f t="shared" si="0"/>
        <v>1.6150800000000001</v>
      </c>
      <c r="D165" s="832">
        <v>1.4</v>
      </c>
      <c r="E165" s="833">
        <v>0.25</v>
      </c>
      <c r="F165" s="833">
        <v>0.45</v>
      </c>
      <c r="G165" s="833">
        <f t="shared" si="22"/>
        <v>0.55000000000000004</v>
      </c>
      <c r="H165" s="834">
        <f t="shared" si="84"/>
        <v>2.2611119999999998</v>
      </c>
      <c r="I165" s="834">
        <f t="shared" si="85"/>
        <v>0.40377000000000002</v>
      </c>
      <c r="J165" s="834">
        <f t="shared" si="86"/>
        <v>0.72678600000000004</v>
      </c>
      <c r="K165" s="834">
        <f t="shared" si="5"/>
        <v>0.88829400000000014</v>
      </c>
      <c r="L165" s="835" t="str">
        <f t="shared" si="6"/>
        <v>44,5X1,5</v>
      </c>
      <c r="M165" s="835" t="str">
        <f t="shared" si="7"/>
        <v>44,5X1,5XF</v>
      </c>
      <c r="N165" s="836"/>
      <c r="O165" s="837">
        <f t="shared" si="8"/>
        <v>7.0255979999999996</v>
      </c>
      <c r="P165" s="838">
        <f t="shared" si="9"/>
        <v>3.3916679999999997</v>
      </c>
      <c r="Q165" s="838">
        <f t="shared" si="10"/>
        <v>9.2059559999999987</v>
      </c>
      <c r="R165" s="838">
        <f t="shared" si="11"/>
        <v>3.8761920000000001</v>
      </c>
      <c r="S165" s="839" t="str">
        <f t="shared" si="12"/>
        <v>F</v>
      </c>
      <c r="T165" s="840">
        <f>VLOOKUP(L165,[3]C!A:D,4,FALSE)</f>
        <v>366</v>
      </c>
      <c r="U165" s="841"/>
      <c r="V165" s="847">
        <f>IF(V$12="Max",VLOOKUP(L165,[3]S!A:G,7,FALSE),VLOOKUP(L165,[3]S!A:G,6,FALSE))</f>
        <v>0.57455830023705368</v>
      </c>
      <c r="W165" s="855">
        <f t="shared" si="13"/>
        <v>7.6001563002370531</v>
      </c>
      <c r="X165" s="856">
        <f t="shared" si="14"/>
        <v>3.9662263002370532</v>
      </c>
      <c r="Y165" s="856">
        <f t="shared" si="15"/>
        <v>9.7805143002370531</v>
      </c>
      <c r="Z165" s="857">
        <f t="shared" si="16"/>
        <v>4.4507503002370541</v>
      </c>
      <c r="AA165" s="846"/>
      <c r="AB165" s="847">
        <f t="shared" si="70"/>
        <v>0.91906345705919112</v>
      </c>
      <c r="AC165" s="847">
        <f>IF(AB$12="Max",VLOOKUP(M165,[3]L!A:J,9,FALSE),VLOOKUP(M165,[3]L!A:J,6,FALSE))</f>
        <v>0.91906345705919112</v>
      </c>
      <c r="AD165" s="847">
        <f>IF(AB$12="Max",VLOOKUP(M165,[3]L!A:J,10,FALSE),VLOOKUP(M165,[3]L!A:J,7,FALSE))</f>
        <v>0.91906345705919112</v>
      </c>
      <c r="AE165" s="847">
        <f>IF(AB$12="Max",VLOOKUP(M165,[3]L!A:K,11,FALSE),VLOOKUP(M165,[3]L!A:J,8,FALSE))</f>
        <v>0.91906345705919112</v>
      </c>
      <c r="AF165" s="853">
        <f t="shared" si="18"/>
        <v>7.9446614570591905</v>
      </c>
      <c r="AG165" s="854">
        <f t="shared" si="19"/>
        <v>4.310731457059191</v>
      </c>
      <c r="AH165" s="854">
        <f t="shared" si="20"/>
        <v>10.12501945705919</v>
      </c>
      <c r="AI165" s="854">
        <f t="shared" si="21"/>
        <v>4.7952554570591914</v>
      </c>
      <c r="AJ165" s="851"/>
      <c r="AK165" s="852">
        <f>VLOOKUP(L165,[3]E!A:G,7,FALSE)</f>
        <v>1.33</v>
      </c>
      <c r="AL165" s="853">
        <f t="shared" si="87"/>
        <v>8.3555980000000005</v>
      </c>
      <c r="AM165" s="853">
        <f t="shared" si="88"/>
        <v>4.7216679999999993</v>
      </c>
      <c r="AN165" s="853">
        <f t="shared" si="89"/>
        <v>10.535955999999999</v>
      </c>
      <c r="AO165" s="854">
        <f t="shared" si="90"/>
        <v>5.2061919999999997</v>
      </c>
      <c r="AP165" s="700"/>
      <c r="AQ165" s="700"/>
      <c r="AR165" s="700"/>
      <c r="AS165" s="700"/>
      <c r="AT165" s="700"/>
      <c r="AU165" s="700"/>
      <c r="AV165" s="700"/>
      <c r="AW165" s="700"/>
      <c r="AX165" s="700"/>
    </row>
    <row r="166" spans="1:50" ht="15" customHeight="1">
      <c r="A166" s="829">
        <v>44.5</v>
      </c>
      <c r="B166" s="830">
        <v>2</v>
      </c>
      <c r="C166" s="831">
        <f t="shared" si="0"/>
        <v>2.1284000000000001</v>
      </c>
      <c r="D166" s="832">
        <v>1.1100000000000001</v>
      </c>
      <c r="E166" s="833">
        <v>0.25</v>
      </c>
      <c r="F166" s="833">
        <v>0.55000000000000004</v>
      </c>
      <c r="G166" s="833">
        <f t="shared" si="22"/>
        <v>0.65</v>
      </c>
      <c r="H166" s="834">
        <f t="shared" si="84"/>
        <v>2.3625240000000001</v>
      </c>
      <c r="I166" s="834">
        <f t="shared" si="85"/>
        <v>0.53210000000000002</v>
      </c>
      <c r="J166" s="834">
        <f t="shared" si="86"/>
        <v>1.1706200000000002</v>
      </c>
      <c r="K166" s="834">
        <f t="shared" si="5"/>
        <v>1.3834600000000001</v>
      </c>
      <c r="L166" s="835" t="str">
        <f t="shared" si="6"/>
        <v>44,5X2</v>
      </c>
      <c r="M166" s="835" t="str">
        <f t="shared" si="7"/>
        <v>44,5X2XC</v>
      </c>
      <c r="N166" s="836"/>
      <c r="O166" s="837">
        <f t="shared" si="8"/>
        <v>8.6413040000000017</v>
      </c>
      <c r="P166" s="838">
        <f t="shared" si="9"/>
        <v>3.8524040000000004</v>
      </c>
      <c r="Q166" s="838">
        <f t="shared" si="10"/>
        <v>11.727484</v>
      </c>
      <c r="R166" s="838">
        <f t="shared" si="11"/>
        <v>4.7037640000000005</v>
      </c>
      <c r="S166" s="839" t="str">
        <f t="shared" si="12"/>
        <v>C</v>
      </c>
      <c r="T166" s="840">
        <f>VLOOKUP(L166,[3]C!A:D,4,FALSE)</f>
        <v>366</v>
      </c>
      <c r="U166" s="841"/>
      <c r="V166" s="847">
        <f>IF(V$12="Max",VLOOKUP(L166,[3]S!A:G,7,FALSE),VLOOKUP(L166,[3]S!A:G,6,FALSE))</f>
        <v>0.57455830023705368</v>
      </c>
      <c r="W166" s="855">
        <f t="shared" si="13"/>
        <v>9.2158623002370561</v>
      </c>
      <c r="X166" s="856">
        <f t="shared" si="14"/>
        <v>4.4269623002370544</v>
      </c>
      <c r="Y166" s="856">
        <f t="shared" si="15"/>
        <v>12.302042300237055</v>
      </c>
      <c r="Z166" s="857">
        <f t="shared" si="16"/>
        <v>5.2783223002370541</v>
      </c>
      <c r="AA166" s="846"/>
      <c r="AB166" s="847">
        <f t="shared" si="70"/>
        <v>1.1759999999999999</v>
      </c>
      <c r="AC166" s="847">
        <f>IF(AB$12="Max",VLOOKUP(M166,[3]L!A:J,9,FALSE),VLOOKUP(M166,[3]L!A:J,6,FALSE))</f>
        <v>1.1759999999999999</v>
      </c>
      <c r="AD166" s="847">
        <f>IF(AB$12="Max",VLOOKUP(M166,[3]L!A:J,10,FALSE),VLOOKUP(M166,[3]L!A:J,7,FALSE))</f>
        <v>1.3719999999999999</v>
      </c>
      <c r="AE166" s="847">
        <f>IF(AB$12="Max",VLOOKUP(M166,[3]L!A:K,11,FALSE),VLOOKUP(M166,[3]L!A:J,8,FALSE))</f>
        <v>1.7835999999999999</v>
      </c>
      <c r="AF166" s="853">
        <f t="shared" si="18"/>
        <v>9.8173040000000018</v>
      </c>
      <c r="AG166" s="854">
        <f t="shared" si="19"/>
        <v>5.0284040000000001</v>
      </c>
      <c r="AH166" s="854">
        <f t="shared" si="20"/>
        <v>12.903484000000001</v>
      </c>
      <c r="AI166" s="854">
        <f t="shared" si="21"/>
        <v>5.8797640000000007</v>
      </c>
      <c r="AJ166" s="851"/>
      <c r="AK166" s="852">
        <f>VLOOKUP(L166,[3]E!A:G,7,FALSE)</f>
        <v>1.33</v>
      </c>
      <c r="AL166" s="853">
        <f t="shared" si="87"/>
        <v>9.9713040000000017</v>
      </c>
      <c r="AM166" s="853">
        <f t="shared" si="88"/>
        <v>5.182404</v>
      </c>
      <c r="AN166" s="853">
        <f t="shared" si="89"/>
        <v>13.057484000000001</v>
      </c>
      <c r="AO166" s="854">
        <f t="shared" si="90"/>
        <v>6.0337640000000006</v>
      </c>
      <c r="AP166" s="700"/>
      <c r="AQ166" s="700"/>
      <c r="AR166" s="700"/>
      <c r="AS166" s="700"/>
      <c r="AT166" s="700"/>
      <c r="AU166" s="700"/>
      <c r="AV166" s="700"/>
      <c r="AW166" s="700"/>
      <c r="AX166" s="700"/>
    </row>
    <row r="167" spans="1:50" ht="15" customHeight="1">
      <c r="A167" s="829">
        <v>44.5</v>
      </c>
      <c r="B167" s="830">
        <v>2.5</v>
      </c>
      <c r="C167" s="831">
        <f t="shared" si="0"/>
        <v>2.6292</v>
      </c>
      <c r="D167" s="832">
        <v>1.24</v>
      </c>
      <c r="E167" s="833">
        <v>0.25</v>
      </c>
      <c r="F167" s="833">
        <v>0.55000000000000004</v>
      </c>
      <c r="G167" s="833">
        <f t="shared" si="22"/>
        <v>0.65</v>
      </c>
      <c r="H167" s="834">
        <f t="shared" ref="H167:J167" si="91">+H168</f>
        <v>3.2188719679999998</v>
      </c>
      <c r="I167" s="834">
        <f t="shared" si="91"/>
        <v>0.68196440000000003</v>
      </c>
      <c r="J167" s="834">
        <f t="shared" si="91"/>
        <v>1.5003216800000001</v>
      </c>
      <c r="K167" s="834">
        <f t="shared" si="5"/>
        <v>1.7089799999999999</v>
      </c>
      <c r="L167" s="835" t="str">
        <f t="shared" si="6"/>
        <v>44,5X2,5</v>
      </c>
      <c r="M167" s="835" t="str">
        <f t="shared" si="7"/>
        <v>44,5X2,5XC</v>
      </c>
      <c r="N167" s="836"/>
      <c r="O167" s="837">
        <f t="shared" si="8"/>
        <v>11.016347999999999</v>
      </c>
      <c r="P167" s="838">
        <f t="shared" si="9"/>
        <v>5.1006479999999996</v>
      </c>
      <c r="Q167" s="838">
        <f t="shared" si="10"/>
        <v>14.828688000000001</v>
      </c>
      <c r="R167" s="838">
        <f t="shared" si="11"/>
        <v>6.1523279999999998</v>
      </c>
      <c r="S167" s="839" t="str">
        <f t="shared" si="12"/>
        <v>C</v>
      </c>
      <c r="T167" s="840">
        <f>VLOOKUP(L167,[3]C!A:D,4,FALSE)</f>
        <v>366</v>
      </c>
      <c r="U167" s="841"/>
      <c r="V167" s="847">
        <f>IF(V$12="Max",VLOOKUP(L167,[3]S!A:G,7,FALSE),VLOOKUP(L167,[3]S!A:G,6,FALSE))</f>
        <v>0.59754063224653586</v>
      </c>
      <c r="W167" s="855">
        <f t="shared" si="13"/>
        <v>11.613888632246535</v>
      </c>
      <c r="X167" s="856">
        <f t="shared" si="14"/>
        <v>5.6981886322465352</v>
      </c>
      <c r="Y167" s="856">
        <f t="shared" si="15"/>
        <v>15.426228632246538</v>
      </c>
      <c r="Z167" s="857">
        <f t="shared" si="16"/>
        <v>6.7498686322465353</v>
      </c>
      <c r="AA167" s="846"/>
      <c r="AB167" s="847">
        <f t="shared" si="70"/>
        <v>1.1759999999999999</v>
      </c>
      <c r="AC167" s="847">
        <f>IF(AB$12="Max",VLOOKUP(M167,[3]L!A:J,9,FALSE),VLOOKUP(M167,[3]L!A:J,6,FALSE))</f>
        <v>1.1759999999999999</v>
      </c>
      <c r="AD167" s="847">
        <f>IF(AB$12="Max",VLOOKUP(M167,[3]L!A:J,10,FALSE),VLOOKUP(M167,[3]L!A:J,7,FALSE))</f>
        <v>1.3719999999999999</v>
      </c>
      <c r="AE167" s="847">
        <f>IF(AB$12="Max",VLOOKUP(M167,[3]L!A:K,11,FALSE),VLOOKUP(M167,[3]L!A:J,8,FALSE))</f>
        <v>1.7835999999999999</v>
      </c>
      <c r="AF167" s="853">
        <f t="shared" si="18"/>
        <v>12.192347999999999</v>
      </c>
      <c r="AG167" s="854">
        <f t="shared" si="19"/>
        <v>6.2766479999999998</v>
      </c>
      <c r="AH167" s="854">
        <f t="shared" si="20"/>
        <v>16.004688000000002</v>
      </c>
      <c r="AI167" s="854">
        <f t="shared" si="21"/>
        <v>7.328328</v>
      </c>
      <c r="AJ167" s="851"/>
      <c r="AK167" s="852"/>
      <c r="AL167" s="853"/>
      <c r="AM167" s="853"/>
      <c r="AN167" s="853"/>
      <c r="AO167" s="854"/>
      <c r="AP167" s="700"/>
      <c r="AQ167" s="700"/>
      <c r="AR167" s="700"/>
      <c r="AS167" s="700"/>
      <c r="AT167" s="700"/>
      <c r="AU167" s="700"/>
      <c r="AV167" s="700"/>
      <c r="AW167" s="700"/>
      <c r="AX167" s="700"/>
    </row>
    <row r="168" spans="1:50" ht="15" customHeight="1">
      <c r="A168" s="829">
        <v>44.5</v>
      </c>
      <c r="B168" s="830">
        <v>2.6</v>
      </c>
      <c r="C168" s="831">
        <f t="shared" si="0"/>
        <v>2.7278576000000001</v>
      </c>
      <c r="D168" s="832">
        <v>1.18</v>
      </c>
      <c r="E168" s="833">
        <v>0.25</v>
      </c>
      <c r="F168" s="833">
        <v>0.55000000000000004</v>
      </c>
      <c r="G168" s="833">
        <f t="shared" si="22"/>
        <v>0.65</v>
      </c>
      <c r="H168" s="834">
        <f t="shared" ref="H168:H179" si="92">D168*C168</f>
        <v>3.2188719679999998</v>
      </c>
      <c r="I168" s="834">
        <f t="shared" ref="I168:I179" si="93">+E168*C168</f>
        <v>0.68196440000000003</v>
      </c>
      <c r="J168" s="834">
        <f t="shared" ref="J168:J179" si="94">+F168*C168</f>
        <v>1.5003216800000001</v>
      </c>
      <c r="K168" s="834">
        <f t="shared" si="5"/>
        <v>1.7731074400000002</v>
      </c>
      <c r="L168" s="835" t="str">
        <f t="shared" si="6"/>
        <v>44,5X2,6</v>
      </c>
      <c r="M168" s="835" t="str">
        <f t="shared" si="7"/>
        <v>44,5X2,6XC</v>
      </c>
      <c r="N168" s="836"/>
      <c r="O168" s="837">
        <f t="shared" si="8"/>
        <v>11.266051888</v>
      </c>
      <c r="P168" s="838">
        <f t="shared" si="9"/>
        <v>5.1283722879999996</v>
      </c>
      <c r="Q168" s="838">
        <f t="shared" si="10"/>
        <v>15.221445408000001</v>
      </c>
      <c r="R168" s="838">
        <f t="shared" si="11"/>
        <v>6.219515328</v>
      </c>
      <c r="S168" s="839" t="str">
        <f t="shared" si="12"/>
        <v>C</v>
      </c>
      <c r="T168" s="840">
        <f>VLOOKUP(L168,[3]C!A:D,4,FALSE)</f>
        <v>366</v>
      </c>
      <c r="U168" s="841"/>
      <c r="V168" s="847">
        <f>IF(V$12="Max",VLOOKUP(L168,[3]S!A:G,7,FALSE),VLOOKUP(L168,[3]S!A:G,6,FALSE))</f>
        <v>0.59754063224653586</v>
      </c>
      <c r="W168" s="855">
        <f t="shared" si="13"/>
        <v>11.863592520246536</v>
      </c>
      <c r="X168" s="856">
        <f t="shared" si="14"/>
        <v>5.7259129202465351</v>
      </c>
      <c r="Y168" s="856">
        <f t="shared" si="15"/>
        <v>15.818986040246537</v>
      </c>
      <c r="Z168" s="857">
        <f t="shared" si="16"/>
        <v>6.8170559602465355</v>
      </c>
      <c r="AA168" s="846"/>
      <c r="AB168" s="847">
        <f t="shared" si="70"/>
        <v>1.1759999999999999</v>
      </c>
      <c r="AC168" s="847">
        <f>IF(AB$12="Max",VLOOKUP(M168,[3]L!A:J,9,FALSE),VLOOKUP(M168,[3]L!A:J,6,FALSE))</f>
        <v>1.1759999999999999</v>
      </c>
      <c r="AD168" s="847">
        <f>IF(AB$12="Max",VLOOKUP(M168,[3]L!A:J,10,FALSE),VLOOKUP(M168,[3]L!A:J,7,FALSE))</f>
        <v>1.3719999999999999</v>
      </c>
      <c r="AE168" s="847">
        <f>IF(AB$12="Max",VLOOKUP(M168,[3]L!A:K,11,FALSE),VLOOKUP(M168,[3]L!A:J,8,FALSE))</f>
        <v>1.7835999999999999</v>
      </c>
      <c r="AF168" s="853">
        <f t="shared" si="18"/>
        <v>12.442051888</v>
      </c>
      <c r="AG168" s="854">
        <f t="shared" si="19"/>
        <v>6.3043722879999997</v>
      </c>
      <c r="AH168" s="854">
        <f t="shared" si="20"/>
        <v>16.397445407999999</v>
      </c>
      <c r="AI168" s="854">
        <f t="shared" si="21"/>
        <v>7.3955153280000001</v>
      </c>
      <c r="AJ168" s="851"/>
      <c r="AK168" s="852"/>
      <c r="AL168" s="853"/>
      <c r="AM168" s="853"/>
      <c r="AN168" s="853"/>
      <c r="AO168" s="854"/>
      <c r="AP168" s="700"/>
      <c r="AQ168" s="700"/>
      <c r="AR168" s="700"/>
      <c r="AS168" s="700"/>
      <c r="AT168" s="700"/>
      <c r="AU168" s="700"/>
      <c r="AV168" s="700"/>
      <c r="AW168" s="700"/>
      <c r="AX168" s="700"/>
    </row>
    <row r="169" spans="1:50" ht="15" customHeight="1">
      <c r="A169" s="829">
        <v>44.5</v>
      </c>
      <c r="B169" s="830">
        <v>3</v>
      </c>
      <c r="C169" s="831">
        <f t="shared" si="0"/>
        <v>3.11748</v>
      </c>
      <c r="D169" s="832">
        <v>1.18</v>
      </c>
      <c r="E169" s="833">
        <v>0.25</v>
      </c>
      <c r="F169" s="833">
        <v>0.45</v>
      </c>
      <c r="G169" s="833">
        <f t="shared" si="22"/>
        <v>0.55000000000000004</v>
      </c>
      <c r="H169" s="834">
        <f t="shared" si="92"/>
        <v>3.6786263999999997</v>
      </c>
      <c r="I169" s="834">
        <f t="shared" si="93"/>
        <v>0.77937000000000001</v>
      </c>
      <c r="J169" s="834">
        <f t="shared" si="94"/>
        <v>1.4028659999999999</v>
      </c>
      <c r="K169" s="834">
        <f t="shared" si="5"/>
        <v>1.7146140000000001</v>
      </c>
      <c r="L169" s="835" t="str">
        <f t="shared" si="6"/>
        <v>44,5X3</v>
      </c>
      <c r="M169" s="835" t="str">
        <f t="shared" si="7"/>
        <v>44,5X3XC</v>
      </c>
      <c r="N169" s="836"/>
      <c r="O169" s="837">
        <f t="shared" si="8"/>
        <v>12.8751924</v>
      </c>
      <c r="P169" s="838">
        <f t="shared" si="9"/>
        <v>5.8608623999999994</v>
      </c>
      <c r="Q169" s="838">
        <f t="shared" si="10"/>
        <v>17.083790400000002</v>
      </c>
      <c r="R169" s="838">
        <f t="shared" si="11"/>
        <v>6.7961063999999993</v>
      </c>
      <c r="S169" s="839" t="str">
        <f t="shared" si="12"/>
        <v>C</v>
      </c>
      <c r="T169" s="840">
        <f>VLOOKUP(L169,[3]C!A:D,4,FALSE)</f>
        <v>366</v>
      </c>
      <c r="U169" s="841"/>
      <c r="V169" s="847">
        <f>IF(V$12="Max",VLOOKUP(L169,[3]S!A:G,7,FALSE),VLOOKUP(L169,[3]S!A:G,6,FALSE))</f>
        <v>0.64350529626550013</v>
      </c>
      <c r="W169" s="855">
        <f t="shared" si="13"/>
        <v>13.5186976962655</v>
      </c>
      <c r="X169" s="856">
        <f t="shared" si="14"/>
        <v>6.5043676962654997</v>
      </c>
      <c r="Y169" s="856">
        <f t="shared" si="15"/>
        <v>17.7272956962655</v>
      </c>
      <c r="Z169" s="857">
        <f t="shared" si="16"/>
        <v>7.4396116962654997</v>
      </c>
      <c r="AA169" s="846"/>
      <c r="AB169" s="847">
        <f t="shared" si="70"/>
        <v>1.1759999999999999</v>
      </c>
      <c r="AC169" s="847">
        <f>IF(AB$12="Max",VLOOKUP(M169,[3]L!A:J,9,FALSE),VLOOKUP(M169,[3]L!A:J,6,FALSE))</f>
        <v>1.1759999999999999</v>
      </c>
      <c r="AD169" s="847">
        <f>IF(AB$12="Max",VLOOKUP(M169,[3]L!A:J,10,FALSE),VLOOKUP(M169,[3]L!A:J,7,FALSE))</f>
        <v>1.3719999999999999</v>
      </c>
      <c r="AE169" s="847">
        <f>IF(AB$12="Max",VLOOKUP(M169,[3]L!A:K,11,FALSE),VLOOKUP(M169,[3]L!A:J,8,FALSE))</f>
        <v>1.7835999999999999</v>
      </c>
      <c r="AF169" s="853">
        <f t="shared" si="18"/>
        <v>14.0511924</v>
      </c>
      <c r="AG169" s="854">
        <f t="shared" si="19"/>
        <v>7.0368623999999995</v>
      </c>
      <c r="AH169" s="854">
        <f t="shared" si="20"/>
        <v>18.2597904</v>
      </c>
      <c r="AI169" s="854">
        <f t="shared" si="21"/>
        <v>7.9721063999999995</v>
      </c>
      <c r="AJ169" s="851"/>
      <c r="AK169" s="852"/>
      <c r="AL169" s="853"/>
      <c r="AM169" s="853"/>
      <c r="AN169" s="853"/>
      <c r="AO169" s="854"/>
      <c r="AP169" s="700"/>
      <c r="AQ169" s="700"/>
      <c r="AR169" s="700"/>
      <c r="AS169" s="700"/>
      <c r="AT169" s="700"/>
      <c r="AU169" s="700"/>
      <c r="AV169" s="700"/>
      <c r="AW169" s="700"/>
      <c r="AX169" s="700"/>
    </row>
    <row r="170" spans="1:50" ht="15" customHeight="1">
      <c r="A170" s="829">
        <v>45</v>
      </c>
      <c r="B170" s="830">
        <v>1</v>
      </c>
      <c r="C170" s="831">
        <f t="shared" si="0"/>
        <v>1.1017600000000001</v>
      </c>
      <c r="D170" s="859">
        <v>1.65</v>
      </c>
      <c r="E170" s="833">
        <v>0.25</v>
      </c>
      <c r="F170" s="833">
        <v>0.45</v>
      </c>
      <c r="G170" s="833">
        <f t="shared" si="22"/>
        <v>0.55000000000000004</v>
      </c>
      <c r="H170" s="834">
        <f t="shared" si="92"/>
        <v>1.817904</v>
      </c>
      <c r="I170" s="834">
        <f t="shared" si="93"/>
        <v>0.27544000000000002</v>
      </c>
      <c r="J170" s="834">
        <f t="shared" si="94"/>
        <v>0.49579200000000007</v>
      </c>
      <c r="K170" s="834">
        <f t="shared" si="5"/>
        <v>0.60596800000000006</v>
      </c>
      <c r="L170" s="835" t="str">
        <f t="shared" si="6"/>
        <v>45X1</v>
      </c>
      <c r="M170" s="835" t="str">
        <f t="shared" si="7"/>
        <v>45X1XF</v>
      </c>
      <c r="N170" s="836"/>
      <c r="O170" s="837">
        <f t="shared" si="8"/>
        <v>5.0680959999999997</v>
      </c>
      <c r="P170" s="838">
        <f t="shared" si="9"/>
        <v>2.5891360000000003</v>
      </c>
      <c r="Q170" s="838">
        <f t="shared" si="10"/>
        <v>6.5554720000000009</v>
      </c>
      <c r="R170" s="838">
        <f t="shared" si="11"/>
        <v>2.9196640000000005</v>
      </c>
      <c r="S170" s="839" t="str">
        <f t="shared" si="12"/>
        <v>F</v>
      </c>
      <c r="T170" s="840">
        <f>VLOOKUP(L170,[3]C!A:D,4,FALSE)</f>
        <v>366</v>
      </c>
      <c r="U170" s="841"/>
      <c r="V170" s="847">
        <f>IF(V$12="Max",VLOOKUP(L170,[3]S!A:G,7,FALSE),VLOOKUP(L170,[3]S!A:G,6,FALSE))</f>
        <v>0.57999999999999996</v>
      </c>
      <c r="W170" s="855">
        <f t="shared" si="13"/>
        <v>5.6480959999999998</v>
      </c>
      <c r="X170" s="856">
        <f t="shared" si="14"/>
        <v>3.1691360000000004</v>
      </c>
      <c r="Y170" s="856">
        <f t="shared" si="15"/>
        <v>7.1354720000000009</v>
      </c>
      <c r="Z170" s="857">
        <f t="shared" si="16"/>
        <v>3.4996640000000006</v>
      </c>
      <c r="AA170" s="846"/>
      <c r="AB170" s="847">
        <f t="shared" si="70"/>
        <v>0.92939001275648547</v>
      </c>
      <c r="AC170" s="847">
        <f>IF(AB$12="Max",VLOOKUP(M170,[3]L!A:J,9,FALSE),VLOOKUP(M170,[3]L!A:J,6,FALSE))</f>
        <v>0.92939001275648547</v>
      </c>
      <c r="AD170" s="847">
        <f>IF(AB$12="Max",VLOOKUP(M170,[3]L!A:J,10,FALSE),VLOOKUP(M170,[3]L!A:J,7,FALSE))</f>
        <v>0.92939001275648547</v>
      </c>
      <c r="AE170" s="847">
        <f>IF(AB$12="Max",VLOOKUP(M170,[3]L!A:K,11,FALSE),VLOOKUP(M170,[3]L!A:J,8,FALSE))</f>
        <v>0.96460000000000001</v>
      </c>
      <c r="AF170" s="853">
        <f t="shared" si="18"/>
        <v>5.9974860127564851</v>
      </c>
      <c r="AG170" s="854">
        <f t="shared" si="19"/>
        <v>3.5185260127564857</v>
      </c>
      <c r="AH170" s="854">
        <f t="shared" si="20"/>
        <v>7.4848620127564862</v>
      </c>
      <c r="AI170" s="854">
        <f t="shared" si="21"/>
        <v>3.8490540127564858</v>
      </c>
      <c r="AJ170" s="851"/>
      <c r="AK170" s="852">
        <f>VLOOKUP(L170,[3]E!A:G,7,FALSE)</f>
        <v>1.35</v>
      </c>
      <c r="AL170" s="853">
        <f t="shared" ref="AL170:AL172" si="95">O170+AK170*$Q$8</f>
        <v>6.4180960000000002</v>
      </c>
      <c r="AM170" s="853">
        <f t="shared" ref="AM170:AM172" si="96">P170+AK170*$Q$8</f>
        <v>3.9391360000000004</v>
      </c>
      <c r="AN170" s="853">
        <f t="shared" ref="AN170:AN172" si="97">Q170+AK170*$Q$8</f>
        <v>7.9054720000000014</v>
      </c>
      <c r="AO170" s="854">
        <f t="shared" ref="AO170:AO172" si="98">R170+AK170*$Q$8</f>
        <v>4.2696640000000006</v>
      </c>
      <c r="AP170" s="700"/>
      <c r="AQ170" s="700"/>
      <c r="AR170" s="700"/>
      <c r="AS170" s="700"/>
      <c r="AT170" s="700"/>
      <c r="AU170" s="700"/>
      <c r="AV170" s="700"/>
      <c r="AW170" s="700"/>
      <c r="AX170" s="700"/>
    </row>
    <row r="171" spans="1:50" ht="15" customHeight="1">
      <c r="A171" s="829">
        <v>45</v>
      </c>
      <c r="B171" s="830">
        <v>1.2</v>
      </c>
      <c r="C171" s="831">
        <f t="shared" si="0"/>
        <v>1.3161023999999999</v>
      </c>
      <c r="D171" s="832">
        <v>1.47</v>
      </c>
      <c r="E171" s="833">
        <v>0.25</v>
      </c>
      <c r="F171" s="833">
        <v>0.45</v>
      </c>
      <c r="G171" s="833">
        <f t="shared" si="22"/>
        <v>0.55000000000000004</v>
      </c>
      <c r="H171" s="834">
        <f t="shared" si="92"/>
        <v>1.9346705279999998</v>
      </c>
      <c r="I171" s="834">
        <f t="shared" si="93"/>
        <v>0.32902559999999997</v>
      </c>
      <c r="J171" s="834">
        <f t="shared" si="94"/>
        <v>0.59224608000000001</v>
      </c>
      <c r="K171" s="834">
        <f t="shared" si="5"/>
        <v>0.72385632</v>
      </c>
      <c r="L171" s="835" t="str">
        <f t="shared" si="6"/>
        <v>45X1,2</v>
      </c>
      <c r="M171" s="835" t="str">
        <f t="shared" si="7"/>
        <v>45X1,2XF</v>
      </c>
      <c r="N171" s="836"/>
      <c r="O171" s="837">
        <f t="shared" si="8"/>
        <v>5.817172607999999</v>
      </c>
      <c r="P171" s="838">
        <f t="shared" si="9"/>
        <v>2.8559422079999996</v>
      </c>
      <c r="Q171" s="838">
        <f t="shared" si="10"/>
        <v>7.5939108479999993</v>
      </c>
      <c r="R171" s="838">
        <f t="shared" si="11"/>
        <v>3.2507729279999995</v>
      </c>
      <c r="S171" s="839" t="str">
        <f t="shared" si="12"/>
        <v>F</v>
      </c>
      <c r="T171" s="840">
        <f>VLOOKUP(L171,[3]C!A:D,4,FALSE)</f>
        <v>366</v>
      </c>
      <c r="U171" s="841"/>
      <c r="V171" s="847">
        <f>IF(V$12="Max",VLOOKUP(L171,[3]S!A:G,7,FALSE),VLOOKUP(L171,[3]S!A:G,6,FALSE))</f>
        <v>0.58101401147567233</v>
      </c>
      <c r="W171" s="855">
        <f t="shared" si="13"/>
        <v>6.3981866194756716</v>
      </c>
      <c r="X171" s="856">
        <f t="shared" si="14"/>
        <v>3.4369562194756718</v>
      </c>
      <c r="Y171" s="856">
        <f t="shared" si="15"/>
        <v>8.1749248594756718</v>
      </c>
      <c r="Z171" s="857">
        <f t="shared" si="16"/>
        <v>3.8317869394756716</v>
      </c>
      <c r="AA171" s="846"/>
      <c r="AB171" s="847">
        <f t="shared" si="70"/>
        <v>0.93</v>
      </c>
      <c r="AC171" s="847">
        <f>IF(AB$12="Max",VLOOKUP(M171,[3]L!A:J,9,FALSE),VLOOKUP(M171,[3]L!A:J,6,FALSE))</f>
        <v>0.93</v>
      </c>
      <c r="AD171" s="847">
        <f>IF(AB$12="Max",VLOOKUP(M171,[3]L!A:J,10,FALSE),VLOOKUP(M171,[3]L!A:J,7,FALSE))</f>
        <v>0.92939001275648547</v>
      </c>
      <c r="AE171" s="847">
        <f>IF(AB$12="Max",VLOOKUP(M171,[3]L!A:K,11,FALSE),VLOOKUP(M171,[3]L!A:J,8,FALSE))</f>
        <v>0.96460000000000001</v>
      </c>
      <c r="AF171" s="853">
        <f t="shared" si="18"/>
        <v>6.7471726079999987</v>
      </c>
      <c r="AG171" s="854">
        <f t="shared" si="19"/>
        <v>3.7859422079999998</v>
      </c>
      <c r="AH171" s="854">
        <f t="shared" si="20"/>
        <v>8.5239108479999999</v>
      </c>
      <c r="AI171" s="854">
        <f t="shared" si="21"/>
        <v>4.1807729279999997</v>
      </c>
      <c r="AJ171" s="851"/>
      <c r="AK171" s="852">
        <f>VLOOKUP(L171,[3]E!A:G,7,FALSE)</f>
        <v>1.35</v>
      </c>
      <c r="AL171" s="853">
        <f t="shared" si="95"/>
        <v>7.1671726079999996</v>
      </c>
      <c r="AM171" s="853">
        <f t="shared" si="96"/>
        <v>4.2059422079999997</v>
      </c>
      <c r="AN171" s="853">
        <f t="shared" si="97"/>
        <v>8.9439108479999998</v>
      </c>
      <c r="AO171" s="854">
        <f t="shared" si="98"/>
        <v>4.6007729279999996</v>
      </c>
      <c r="AP171" s="700"/>
      <c r="AQ171" s="700"/>
      <c r="AR171" s="700"/>
      <c r="AS171" s="700"/>
      <c r="AT171" s="700"/>
      <c r="AU171" s="700"/>
      <c r="AV171" s="700"/>
      <c r="AW171" s="700"/>
      <c r="AX171" s="700"/>
    </row>
    <row r="172" spans="1:50" ht="15" customHeight="1">
      <c r="A172" s="829">
        <v>45</v>
      </c>
      <c r="B172" s="830">
        <v>1.5</v>
      </c>
      <c r="C172" s="831">
        <f t="shared" si="0"/>
        <v>1.6338600000000001</v>
      </c>
      <c r="D172" s="832">
        <v>1.36</v>
      </c>
      <c r="E172" s="833">
        <v>0.25</v>
      </c>
      <c r="F172" s="833">
        <v>0.45</v>
      </c>
      <c r="G172" s="833">
        <f t="shared" si="22"/>
        <v>0.55000000000000004</v>
      </c>
      <c r="H172" s="834">
        <f t="shared" si="92"/>
        <v>2.2220496000000001</v>
      </c>
      <c r="I172" s="834">
        <f t="shared" si="93"/>
        <v>0.40846500000000002</v>
      </c>
      <c r="J172" s="834">
        <f t="shared" si="94"/>
        <v>0.73523700000000003</v>
      </c>
      <c r="K172" s="834">
        <f t="shared" si="5"/>
        <v>0.89862300000000017</v>
      </c>
      <c r="L172" s="835" t="str">
        <f t="shared" si="6"/>
        <v>45X1,5</v>
      </c>
      <c r="M172" s="835" t="str">
        <f t="shared" si="7"/>
        <v>45X1,5XF</v>
      </c>
      <c r="N172" s="836"/>
      <c r="O172" s="837">
        <f t="shared" si="8"/>
        <v>7.0419366000000014</v>
      </c>
      <c r="P172" s="838">
        <f t="shared" si="9"/>
        <v>3.3657516000000003</v>
      </c>
      <c r="Q172" s="838">
        <f t="shared" si="10"/>
        <v>9.2476476000000005</v>
      </c>
      <c r="R172" s="838">
        <f t="shared" si="11"/>
        <v>3.8559096000000008</v>
      </c>
      <c r="S172" s="839" t="str">
        <f t="shared" si="12"/>
        <v>F</v>
      </c>
      <c r="T172" s="840">
        <f>VLOOKUP(L172,[3]C!A:D,4,FALSE)</f>
        <v>366</v>
      </c>
      <c r="U172" s="841"/>
      <c r="V172" s="847">
        <f>IF(V$12="Max",VLOOKUP(L172,[3]S!A:G,7,FALSE),VLOOKUP(L172,[3]S!A:G,6,FALSE))</f>
        <v>0.58101401147567233</v>
      </c>
      <c r="W172" s="855">
        <f t="shared" si="13"/>
        <v>7.622950611475674</v>
      </c>
      <c r="X172" s="856">
        <f t="shared" si="14"/>
        <v>3.9467656114756728</v>
      </c>
      <c r="Y172" s="856">
        <f t="shared" si="15"/>
        <v>9.8286616114756722</v>
      </c>
      <c r="Z172" s="857">
        <f t="shared" si="16"/>
        <v>4.4369236114756729</v>
      </c>
      <c r="AA172" s="846"/>
      <c r="AB172" s="847">
        <f t="shared" si="70"/>
        <v>0.92939001275648547</v>
      </c>
      <c r="AC172" s="847">
        <f>IF(AB$12="Max",VLOOKUP(M172,[3]L!A:J,9,FALSE),VLOOKUP(M172,[3]L!A:J,6,FALSE))</f>
        <v>0.92939001275648547</v>
      </c>
      <c r="AD172" s="847">
        <f>IF(AB$12="Max",VLOOKUP(M172,[3]L!A:J,10,FALSE),VLOOKUP(M172,[3]L!A:J,7,FALSE))</f>
        <v>0.92939001275648547</v>
      </c>
      <c r="AE172" s="847">
        <f>IF(AB$12="Max",VLOOKUP(M172,[3]L!A:K,11,FALSE),VLOOKUP(M172,[3]L!A:J,8,FALSE))</f>
        <v>0.96460000000000001</v>
      </c>
      <c r="AF172" s="853">
        <f t="shared" si="18"/>
        <v>7.9713266127564868</v>
      </c>
      <c r="AG172" s="854">
        <f t="shared" si="19"/>
        <v>4.2951416127564856</v>
      </c>
      <c r="AH172" s="854">
        <f t="shared" si="20"/>
        <v>10.177037612756486</v>
      </c>
      <c r="AI172" s="854">
        <f t="shared" si="21"/>
        <v>4.7852996127564866</v>
      </c>
      <c r="AJ172" s="851"/>
      <c r="AK172" s="852">
        <f>VLOOKUP(L172,[3]E!A:G,7,FALSE)</f>
        <v>1.35</v>
      </c>
      <c r="AL172" s="853">
        <f t="shared" si="95"/>
        <v>8.3919366000000011</v>
      </c>
      <c r="AM172" s="853">
        <f t="shared" si="96"/>
        <v>4.7157516000000008</v>
      </c>
      <c r="AN172" s="853">
        <f t="shared" si="97"/>
        <v>10.5976476</v>
      </c>
      <c r="AO172" s="854">
        <f t="shared" si="98"/>
        <v>5.2059096000000009</v>
      </c>
      <c r="AP172" s="700"/>
      <c r="AQ172" s="700"/>
      <c r="AR172" s="700"/>
      <c r="AS172" s="700"/>
      <c r="AT172" s="700"/>
      <c r="AU172" s="700"/>
      <c r="AV172" s="700"/>
      <c r="AW172" s="700"/>
      <c r="AX172" s="700"/>
    </row>
    <row r="173" spans="1:50" ht="15" customHeight="1">
      <c r="A173" s="829">
        <v>45</v>
      </c>
      <c r="B173" s="830">
        <v>2</v>
      </c>
      <c r="C173" s="831">
        <f t="shared" si="0"/>
        <v>2.1534399999999998</v>
      </c>
      <c r="D173" s="832">
        <v>1.0900000000000001</v>
      </c>
      <c r="E173" s="833">
        <v>0.25</v>
      </c>
      <c r="F173" s="833">
        <v>0.55000000000000004</v>
      </c>
      <c r="G173" s="833">
        <f t="shared" si="22"/>
        <v>0.65</v>
      </c>
      <c r="H173" s="834">
        <f t="shared" si="92"/>
        <v>2.3472496</v>
      </c>
      <c r="I173" s="834">
        <f t="shared" si="93"/>
        <v>0.53835999999999995</v>
      </c>
      <c r="J173" s="834">
        <f t="shared" si="94"/>
        <v>1.1843919999999999</v>
      </c>
      <c r="K173" s="834">
        <f t="shared" si="5"/>
        <v>1.3997359999999999</v>
      </c>
      <c r="L173" s="835" t="str">
        <f t="shared" si="6"/>
        <v>45X2</v>
      </c>
      <c r="M173" s="835" t="str">
        <f t="shared" si="7"/>
        <v>45X2XC</v>
      </c>
      <c r="N173" s="836"/>
      <c r="O173" s="837">
        <f t="shared" si="8"/>
        <v>8.6998975999999999</v>
      </c>
      <c r="P173" s="838">
        <f t="shared" si="9"/>
        <v>3.8546575999999999</v>
      </c>
      <c r="Q173" s="838">
        <f t="shared" si="10"/>
        <v>11.822385599999999</v>
      </c>
      <c r="R173" s="838">
        <f t="shared" si="11"/>
        <v>4.7160335999999994</v>
      </c>
      <c r="S173" s="839" t="str">
        <f t="shared" si="12"/>
        <v>C</v>
      </c>
      <c r="T173" s="840">
        <f>VLOOKUP(L173,[3]C!A:D,4,FALSE)</f>
        <v>366</v>
      </c>
      <c r="U173" s="841"/>
      <c r="V173" s="847">
        <f>IF(V$12="Max",VLOOKUP(L173,[3]S!A:G,7,FALSE),VLOOKUP(L173,[3]S!A:G,6,FALSE))</f>
        <v>0.58101401147567233</v>
      </c>
      <c r="W173" s="855">
        <f t="shared" si="13"/>
        <v>9.2809116114756716</v>
      </c>
      <c r="X173" s="856">
        <f t="shared" si="14"/>
        <v>4.435671611475672</v>
      </c>
      <c r="Y173" s="856">
        <f t="shared" si="15"/>
        <v>12.40339961147567</v>
      </c>
      <c r="Z173" s="857">
        <f t="shared" si="16"/>
        <v>5.2970476114756719</v>
      </c>
      <c r="AA173" s="846"/>
      <c r="AB173" s="847">
        <f t="shared" si="70"/>
        <v>1.272</v>
      </c>
      <c r="AC173" s="847">
        <f>IF(AB$12="Max",VLOOKUP(M173,[3]L!A:J,9,FALSE),VLOOKUP(M173,[3]L!A:J,6,FALSE))</f>
        <v>1.272</v>
      </c>
      <c r="AD173" s="847">
        <f>IF(AB$12="Max",VLOOKUP(M173,[3]L!A:J,10,FALSE),VLOOKUP(M173,[3]L!A:J,7,FALSE))</f>
        <v>1.484</v>
      </c>
      <c r="AE173" s="847">
        <f>IF(AB$12="Max",VLOOKUP(M173,[3]L!A:K,11,FALSE),VLOOKUP(M173,[3]L!A:J,8,FALSE))</f>
        <v>1.9292</v>
      </c>
      <c r="AF173" s="853">
        <f t="shared" si="18"/>
        <v>9.9718976000000001</v>
      </c>
      <c r="AG173" s="854">
        <f t="shared" si="19"/>
        <v>5.1266575999999997</v>
      </c>
      <c r="AH173" s="854">
        <f t="shared" si="20"/>
        <v>13.094385599999999</v>
      </c>
      <c r="AI173" s="854">
        <f t="shared" si="21"/>
        <v>5.9880335999999996</v>
      </c>
      <c r="AJ173" s="851"/>
      <c r="AK173" s="852"/>
      <c r="AL173" s="853"/>
      <c r="AM173" s="853"/>
      <c r="AN173" s="853"/>
      <c r="AO173" s="854"/>
      <c r="AP173" s="700"/>
      <c r="AQ173" s="700"/>
      <c r="AR173" s="700"/>
      <c r="AS173" s="700"/>
      <c r="AT173" s="700"/>
      <c r="AU173" s="700"/>
      <c r="AV173" s="700"/>
      <c r="AW173" s="700"/>
      <c r="AX173" s="700"/>
    </row>
    <row r="174" spans="1:50" ht="15" customHeight="1">
      <c r="A174" s="829">
        <v>45</v>
      </c>
      <c r="B174" s="830">
        <v>2.5</v>
      </c>
      <c r="C174" s="831">
        <f t="shared" si="0"/>
        <v>2.6604999999999999</v>
      </c>
      <c r="D174" s="832">
        <v>1.25</v>
      </c>
      <c r="E174" s="833">
        <v>0.25</v>
      </c>
      <c r="F174" s="833">
        <v>0.55000000000000004</v>
      </c>
      <c r="G174" s="833">
        <f t="shared" si="22"/>
        <v>0.65</v>
      </c>
      <c r="H174" s="834">
        <f t="shared" si="92"/>
        <v>3.3256249999999996</v>
      </c>
      <c r="I174" s="834">
        <f t="shared" si="93"/>
        <v>0.66512499999999997</v>
      </c>
      <c r="J174" s="834">
        <f t="shared" si="94"/>
        <v>1.4632750000000001</v>
      </c>
      <c r="K174" s="834">
        <f t="shared" si="5"/>
        <v>1.729325</v>
      </c>
      <c r="L174" s="835" t="str">
        <f t="shared" si="6"/>
        <v>45X2,5</v>
      </c>
      <c r="M174" s="835" t="str">
        <f t="shared" si="7"/>
        <v>45X2,5XC</v>
      </c>
      <c r="N174" s="861"/>
      <c r="O174" s="837">
        <f t="shared" si="8"/>
        <v>11.174099999999999</v>
      </c>
      <c r="P174" s="838">
        <f t="shared" si="9"/>
        <v>5.1879749999999998</v>
      </c>
      <c r="Q174" s="838">
        <f t="shared" si="10"/>
        <v>15.031825</v>
      </c>
      <c r="R174" s="838">
        <f t="shared" si="11"/>
        <v>6.2521750000000003</v>
      </c>
      <c r="S174" s="839" t="str">
        <f t="shared" si="12"/>
        <v>C</v>
      </c>
      <c r="T174" s="840">
        <f>VLOOKUP(L174,[3]C!A:D,4,FALSE)</f>
        <v>366</v>
      </c>
      <c r="U174" s="841"/>
      <c r="V174" s="847">
        <f>IF(V$12="Max",VLOOKUP(L174,[3]S!A:G,7,FALSE),VLOOKUP(L174,[3]S!A:G,6,FALSE))</f>
        <v>0.60425457193469923</v>
      </c>
      <c r="W174" s="855">
        <f t="shared" si="13"/>
        <v>11.778354571934699</v>
      </c>
      <c r="X174" s="856">
        <f t="shared" si="14"/>
        <v>5.7922295719346995</v>
      </c>
      <c r="Y174" s="856">
        <f t="shared" si="15"/>
        <v>15.636079571934699</v>
      </c>
      <c r="Z174" s="857">
        <f t="shared" si="16"/>
        <v>6.856429571934699</v>
      </c>
      <c r="AA174" s="846"/>
      <c r="AB174" s="847">
        <f t="shared" si="70"/>
        <v>1.272</v>
      </c>
      <c r="AC174" s="847">
        <f>IF(AB$12="Max",VLOOKUP(M174,[3]L!A:J,9,FALSE),VLOOKUP(M174,[3]L!A:J,6,FALSE))</f>
        <v>1.272</v>
      </c>
      <c r="AD174" s="847">
        <f>IF(AB$12="Max",VLOOKUP(M174,[3]L!A:J,10,FALSE),VLOOKUP(M174,[3]L!A:J,7,FALSE))</f>
        <v>1.484</v>
      </c>
      <c r="AE174" s="847">
        <f>IF(AB$12="Max",VLOOKUP(M174,[3]L!A:K,11,FALSE),VLOOKUP(M174,[3]L!A:J,8,FALSE))</f>
        <v>1.9292</v>
      </c>
      <c r="AF174" s="853">
        <f t="shared" si="18"/>
        <v>12.446099999999999</v>
      </c>
      <c r="AG174" s="854">
        <f t="shared" si="19"/>
        <v>6.459975</v>
      </c>
      <c r="AH174" s="854">
        <f t="shared" si="20"/>
        <v>16.303825</v>
      </c>
      <c r="AI174" s="854">
        <f t="shared" si="21"/>
        <v>7.5241750000000005</v>
      </c>
      <c r="AJ174" s="851"/>
      <c r="AK174" s="852"/>
      <c r="AL174" s="853"/>
      <c r="AM174" s="853"/>
      <c r="AN174" s="853"/>
      <c r="AO174" s="854"/>
      <c r="AP174" s="700"/>
      <c r="AQ174" s="700"/>
      <c r="AR174" s="700"/>
      <c r="AS174" s="700"/>
      <c r="AT174" s="700"/>
      <c r="AU174" s="700"/>
      <c r="AV174" s="700"/>
      <c r="AW174" s="700"/>
      <c r="AX174" s="700"/>
    </row>
    <row r="175" spans="1:50" ht="15" customHeight="1">
      <c r="A175" s="829">
        <v>48.3</v>
      </c>
      <c r="B175" s="830">
        <v>1</v>
      </c>
      <c r="C175" s="831">
        <f t="shared" si="0"/>
        <v>1.1843919999999999</v>
      </c>
      <c r="D175" s="859">
        <v>1.47</v>
      </c>
      <c r="E175" s="833">
        <v>0.25</v>
      </c>
      <c r="F175" s="833">
        <v>0.45</v>
      </c>
      <c r="G175" s="833">
        <f t="shared" si="22"/>
        <v>0.55000000000000004</v>
      </c>
      <c r="H175" s="834">
        <f t="shared" si="92"/>
        <v>1.7410562399999998</v>
      </c>
      <c r="I175" s="834">
        <f t="shared" si="93"/>
        <v>0.29609799999999997</v>
      </c>
      <c r="J175" s="834">
        <f t="shared" si="94"/>
        <v>0.53297640000000002</v>
      </c>
      <c r="K175" s="834">
        <f t="shared" si="5"/>
        <v>0.65141559999999998</v>
      </c>
      <c r="L175" s="835" t="str">
        <f t="shared" si="6"/>
        <v>48,3X1</v>
      </c>
      <c r="M175" s="835" t="str">
        <f t="shared" si="7"/>
        <v>48,3X1XF</v>
      </c>
      <c r="N175" s="836"/>
      <c r="O175" s="837">
        <f t="shared" si="8"/>
        <v>5.235012639999999</v>
      </c>
      <c r="P175" s="838">
        <f t="shared" si="9"/>
        <v>2.5701306399999995</v>
      </c>
      <c r="Q175" s="838">
        <f t="shared" si="10"/>
        <v>6.8339418399999987</v>
      </c>
      <c r="R175" s="838">
        <f t="shared" si="11"/>
        <v>2.9254482399999993</v>
      </c>
      <c r="S175" s="839" t="str">
        <f t="shared" si="12"/>
        <v>F</v>
      </c>
      <c r="T175" s="840">
        <f>VLOOKUP(L175,[3]C!A:D,4,FALSE)</f>
        <v>366</v>
      </c>
      <c r="U175" s="841"/>
      <c r="V175" s="847">
        <f>IF(V$12="Max",VLOOKUP(L175,[3]S!A:G,7,FALSE),VLOOKUP(L175,[3]S!A:G,6,FALSE))</f>
        <v>0.62</v>
      </c>
      <c r="W175" s="855">
        <f t="shared" si="13"/>
        <v>5.8550126399999991</v>
      </c>
      <c r="X175" s="856">
        <f t="shared" si="14"/>
        <v>3.1901306399999996</v>
      </c>
      <c r="Y175" s="856">
        <f t="shared" si="15"/>
        <v>7.4539418399999988</v>
      </c>
      <c r="Z175" s="857">
        <f t="shared" si="16"/>
        <v>3.5454482399999994</v>
      </c>
      <c r="AA175" s="846"/>
      <c r="AB175" s="847">
        <f t="shared" si="70"/>
        <v>0.99754528035862766</v>
      </c>
      <c r="AC175" s="847">
        <f>IF(AB$12="Max",VLOOKUP(M175,[3]L!A:J,9,FALSE),VLOOKUP(M175,[3]L!A:J,6,FALSE))</f>
        <v>0.99754528035862766</v>
      </c>
      <c r="AD175" s="847">
        <f>IF(AB$12="Max",VLOOKUP(M175,[3]L!A:J,10,FALSE),VLOOKUP(M175,[3]L!A:J,7,FALSE))</f>
        <v>0.99754528035862766</v>
      </c>
      <c r="AE175" s="847">
        <f>IF(AB$12="Max",VLOOKUP(M175,[3]L!A:K,11,FALSE),VLOOKUP(M175,[3]L!A:J,8,FALSE))</f>
        <v>0.99754528035862766</v>
      </c>
      <c r="AF175" s="853">
        <f t="shared" si="18"/>
        <v>6.2325579203586265</v>
      </c>
      <c r="AG175" s="854">
        <f t="shared" si="19"/>
        <v>3.567675920358627</v>
      </c>
      <c r="AH175" s="854">
        <f t="shared" si="20"/>
        <v>7.8314871203586263</v>
      </c>
      <c r="AI175" s="854">
        <f t="shared" si="21"/>
        <v>3.9229935203586268</v>
      </c>
      <c r="AJ175" s="851"/>
      <c r="AK175" s="852">
        <f>VLOOKUP(L175,[3]E!A:G,7,FALSE)</f>
        <v>1.45</v>
      </c>
      <c r="AL175" s="853">
        <f t="shared" ref="AL175:AL178" si="99">O175+AK175*$Q$8</f>
        <v>6.6850126399999992</v>
      </c>
      <c r="AM175" s="853">
        <f t="shared" ref="AM175:AM178" si="100">P175+AK175*$Q$8</f>
        <v>4.0201306399999996</v>
      </c>
      <c r="AN175" s="853">
        <f t="shared" ref="AN175:AN178" si="101">Q175+AK175*$Q$8</f>
        <v>8.2839418399999989</v>
      </c>
      <c r="AO175" s="854">
        <f t="shared" ref="AO175:AO178" si="102">R175+AK175*$Q$8</f>
        <v>4.375448239999999</v>
      </c>
      <c r="AP175" s="700"/>
      <c r="AQ175" s="700"/>
      <c r="AR175" s="700"/>
      <c r="AS175" s="700"/>
      <c r="AT175" s="700"/>
      <c r="AU175" s="700"/>
      <c r="AV175" s="700"/>
      <c r="AW175" s="700"/>
      <c r="AX175" s="700"/>
    </row>
    <row r="176" spans="1:50" ht="15" customHeight="1">
      <c r="A176" s="829">
        <v>48.3</v>
      </c>
      <c r="B176" s="830">
        <v>1.2</v>
      </c>
      <c r="C176" s="831">
        <f t="shared" si="0"/>
        <v>1.4152607999999998</v>
      </c>
      <c r="D176" s="832">
        <v>1.27</v>
      </c>
      <c r="E176" s="833">
        <v>0.25</v>
      </c>
      <c r="F176" s="833">
        <v>0.45</v>
      </c>
      <c r="G176" s="833">
        <f t="shared" si="22"/>
        <v>0.55000000000000004</v>
      </c>
      <c r="H176" s="834">
        <f t="shared" si="92"/>
        <v>1.7973812159999998</v>
      </c>
      <c r="I176" s="834">
        <f t="shared" si="93"/>
        <v>0.35381519999999994</v>
      </c>
      <c r="J176" s="834">
        <f t="shared" si="94"/>
        <v>0.63686735999999988</v>
      </c>
      <c r="K176" s="834">
        <f t="shared" si="5"/>
        <v>0.77839343999999988</v>
      </c>
      <c r="L176" s="835" t="str">
        <f t="shared" si="6"/>
        <v>48,3X1,2</v>
      </c>
      <c r="M176" s="835" t="str">
        <f t="shared" si="7"/>
        <v>48,3X1,2XF</v>
      </c>
      <c r="N176" s="836"/>
      <c r="O176" s="837">
        <f t="shared" si="8"/>
        <v>5.9724005759999983</v>
      </c>
      <c r="P176" s="838">
        <f t="shared" si="9"/>
        <v>2.7880637759999995</v>
      </c>
      <c r="Q176" s="838">
        <f t="shared" si="10"/>
        <v>7.8830026559999995</v>
      </c>
      <c r="R176" s="838">
        <f t="shared" si="11"/>
        <v>3.2126420159999993</v>
      </c>
      <c r="S176" s="839" t="str">
        <f t="shared" si="12"/>
        <v>F</v>
      </c>
      <c r="T176" s="840">
        <f>VLOOKUP(L176,[3]C!A:D,4,FALSE)</f>
        <v>366</v>
      </c>
      <c r="U176" s="841"/>
      <c r="V176" s="847">
        <f>IF(V$12="Max",VLOOKUP(L176,[3]S!A:G,7,FALSE),VLOOKUP(L176,[3]S!A:G,6,FALSE))</f>
        <v>0.62362170565055497</v>
      </c>
      <c r="W176" s="855">
        <f t="shared" si="13"/>
        <v>6.5960222816505532</v>
      </c>
      <c r="X176" s="856">
        <f t="shared" si="14"/>
        <v>3.4116854816505544</v>
      </c>
      <c r="Y176" s="856">
        <f t="shared" si="15"/>
        <v>8.5066243616505552</v>
      </c>
      <c r="Z176" s="857">
        <f t="shared" si="16"/>
        <v>3.8362637216505542</v>
      </c>
      <c r="AA176" s="846"/>
      <c r="AB176" s="847">
        <f t="shared" si="70"/>
        <v>0.99754528035862766</v>
      </c>
      <c r="AC176" s="847">
        <f>IF(AB$12="Max",VLOOKUP(M176,[3]L!A:J,9,FALSE),VLOOKUP(M176,[3]L!A:J,6,FALSE))</f>
        <v>0.99754528035862766</v>
      </c>
      <c r="AD176" s="847">
        <f>IF(AB$12="Max",VLOOKUP(M176,[3]L!A:J,10,FALSE),VLOOKUP(M176,[3]L!A:J,7,FALSE))</f>
        <v>0.99754528035862766</v>
      </c>
      <c r="AE176" s="847">
        <f>IF(AB$12="Max",VLOOKUP(M176,[3]L!A:K,11,FALSE),VLOOKUP(M176,[3]L!A:J,8,FALSE))</f>
        <v>0.99754528035862766</v>
      </c>
      <c r="AF176" s="853">
        <f t="shared" si="18"/>
        <v>6.9699458563586258</v>
      </c>
      <c r="AG176" s="854">
        <f t="shared" si="19"/>
        <v>3.7856090563586271</v>
      </c>
      <c r="AH176" s="854">
        <f t="shared" si="20"/>
        <v>8.8805479363586279</v>
      </c>
      <c r="AI176" s="854">
        <f t="shared" si="21"/>
        <v>4.2101872963586269</v>
      </c>
      <c r="AJ176" s="851"/>
      <c r="AK176" s="852">
        <f>VLOOKUP(L176,[3]E!A:G,7,FALSE)</f>
        <v>1.45</v>
      </c>
      <c r="AL176" s="853">
        <f t="shared" si="99"/>
        <v>7.4224005759999985</v>
      </c>
      <c r="AM176" s="853">
        <f t="shared" si="100"/>
        <v>4.2380637759999997</v>
      </c>
      <c r="AN176" s="853">
        <f t="shared" si="101"/>
        <v>9.3330026559999997</v>
      </c>
      <c r="AO176" s="854">
        <f t="shared" si="102"/>
        <v>4.6626420159999995</v>
      </c>
      <c r="AP176" s="700"/>
      <c r="AQ176" s="700"/>
      <c r="AR176" s="700"/>
      <c r="AS176" s="700"/>
      <c r="AT176" s="700"/>
      <c r="AU176" s="700"/>
      <c r="AV176" s="700"/>
      <c r="AW176" s="700"/>
      <c r="AX176" s="700"/>
    </row>
    <row r="177" spans="1:50" ht="15" customHeight="1">
      <c r="A177" s="829">
        <v>48.3</v>
      </c>
      <c r="B177" s="830">
        <v>1.5</v>
      </c>
      <c r="C177" s="831">
        <f t="shared" si="0"/>
        <v>1.7578079999999996</v>
      </c>
      <c r="D177" s="832">
        <v>1.1499999999999999</v>
      </c>
      <c r="E177" s="833">
        <v>0.25</v>
      </c>
      <c r="F177" s="833">
        <v>0.45</v>
      </c>
      <c r="G177" s="833">
        <f t="shared" si="22"/>
        <v>0.55000000000000004</v>
      </c>
      <c r="H177" s="834">
        <f t="shared" si="92"/>
        <v>2.0214791999999995</v>
      </c>
      <c r="I177" s="834">
        <f t="shared" si="93"/>
        <v>0.4394519999999999</v>
      </c>
      <c r="J177" s="834">
        <f t="shared" si="94"/>
        <v>0.79101359999999987</v>
      </c>
      <c r="K177" s="834">
        <f t="shared" si="5"/>
        <v>0.96679439999999983</v>
      </c>
      <c r="L177" s="835" t="str">
        <f t="shared" si="6"/>
        <v>48,3X1,5</v>
      </c>
      <c r="M177" s="835" t="str">
        <f t="shared" si="7"/>
        <v>48,3X1,5XF</v>
      </c>
      <c r="N177" s="836"/>
      <c r="O177" s="837">
        <f t="shared" si="8"/>
        <v>7.2070127999999976</v>
      </c>
      <c r="P177" s="838">
        <f t="shared" si="9"/>
        <v>3.2519447999999991</v>
      </c>
      <c r="Q177" s="838">
        <f t="shared" si="10"/>
        <v>9.5800535999999958</v>
      </c>
      <c r="R177" s="838">
        <f t="shared" si="11"/>
        <v>3.7792871999999988</v>
      </c>
      <c r="S177" s="839" t="str">
        <f t="shared" si="12"/>
        <v>F</v>
      </c>
      <c r="T177" s="840">
        <f>VLOOKUP(L177,[3]C!A:D,4,FALSE)</f>
        <v>366</v>
      </c>
      <c r="U177" s="841"/>
      <c r="V177" s="847">
        <f>IF(V$12="Max",VLOOKUP(L177,[3]S!A:G,7,FALSE),VLOOKUP(L177,[3]S!A:G,6,FALSE))</f>
        <v>0.62362170565055497</v>
      </c>
      <c r="W177" s="855">
        <f t="shared" si="13"/>
        <v>7.8306345056505524</v>
      </c>
      <c r="X177" s="856">
        <f t="shared" si="14"/>
        <v>3.8755665056505539</v>
      </c>
      <c r="Y177" s="856">
        <f t="shared" si="15"/>
        <v>10.203675305650551</v>
      </c>
      <c r="Z177" s="857">
        <f t="shared" si="16"/>
        <v>4.4029089056505537</v>
      </c>
      <c r="AA177" s="846"/>
      <c r="AB177" s="847">
        <f t="shared" si="70"/>
        <v>0.99754528035862766</v>
      </c>
      <c r="AC177" s="847">
        <f>IF(AB$12="Max",VLOOKUP(M177,[3]L!A:J,9,FALSE),VLOOKUP(M177,[3]L!A:J,6,FALSE))</f>
        <v>0.99754528035862766</v>
      </c>
      <c r="AD177" s="847">
        <f>IF(AB$12="Max",VLOOKUP(M177,[3]L!A:J,10,FALSE),VLOOKUP(M177,[3]L!A:J,7,FALSE))</f>
        <v>0.99754528035862766</v>
      </c>
      <c r="AE177" s="847">
        <f>IF(AB$12="Max",VLOOKUP(M177,[3]L!A:K,11,FALSE),VLOOKUP(M177,[3]L!A:J,8,FALSE))</f>
        <v>0.99754528035862766</v>
      </c>
      <c r="AF177" s="853">
        <f t="shared" si="18"/>
        <v>8.2045580803586251</v>
      </c>
      <c r="AG177" s="854">
        <f t="shared" si="19"/>
        <v>4.2494900803586271</v>
      </c>
      <c r="AH177" s="854">
        <f t="shared" si="20"/>
        <v>10.577598880358623</v>
      </c>
      <c r="AI177" s="854">
        <f t="shared" si="21"/>
        <v>4.7768324803586264</v>
      </c>
      <c r="AJ177" s="851"/>
      <c r="AK177" s="852">
        <f>VLOOKUP(L177,[3]E!A:G,7,FALSE)</f>
        <v>1.45</v>
      </c>
      <c r="AL177" s="853">
        <f t="shared" si="99"/>
        <v>8.6570127999999968</v>
      </c>
      <c r="AM177" s="853">
        <f t="shared" si="100"/>
        <v>4.7019447999999988</v>
      </c>
      <c r="AN177" s="853">
        <f t="shared" si="101"/>
        <v>11.030053599999995</v>
      </c>
      <c r="AO177" s="854">
        <f t="shared" si="102"/>
        <v>5.229287199999999</v>
      </c>
      <c r="AP177" s="700"/>
      <c r="AQ177" s="700"/>
      <c r="AR177" s="700"/>
      <c r="AS177" s="700"/>
      <c r="AT177" s="700"/>
      <c r="AU177" s="700"/>
      <c r="AV177" s="700"/>
      <c r="AW177" s="700"/>
      <c r="AX177" s="700"/>
    </row>
    <row r="178" spans="1:50" ht="15" customHeight="1">
      <c r="A178" s="829">
        <v>48.3</v>
      </c>
      <c r="B178" s="830">
        <v>1.6</v>
      </c>
      <c r="C178" s="831">
        <f t="shared" si="0"/>
        <v>1.8709887999999999</v>
      </c>
      <c r="D178" s="832">
        <v>1.1499999999999999</v>
      </c>
      <c r="E178" s="833">
        <v>0.25</v>
      </c>
      <c r="F178" s="833">
        <v>0.45</v>
      </c>
      <c r="G178" s="833">
        <f t="shared" si="22"/>
        <v>0.55000000000000004</v>
      </c>
      <c r="H178" s="834">
        <f t="shared" si="92"/>
        <v>2.1516371199999997</v>
      </c>
      <c r="I178" s="834">
        <f t="shared" si="93"/>
        <v>0.46774719999999997</v>
      </c>
      <c r="J178" s="834">
        <f t="shared" si="94"/>
        <v>0.84194495999999996</v>
      </c>
      <c r="K178" s="834">
        <f t="shared" si="5"/>
        <v>1.0290438399999999</v>
      </c>
      <c r="L178" s="835" t="str">
        <f t="shared" si="6"/>
        <v>48,3X1,6</v>
      </c>
      <c r="M178" s="835" t="str">
        <f t="shared" si="7"/>
        <v>48,3X1,6XF</v>
      </c>
      <c r="N178" s="836"/>
      <c r="O178" s="837">
        <f t="shared" si="8"/>
        <v>7.6710540799999993</v>
      </c>
      <c r="P178" s="838">
        <f t="shared" si="9"/>
        <v>3.4613292799999997</v>
      </c>
      <c r="Q178" s="838">
        <f t="shared" si="10"/>
        <v>10.196888959999997</v>
      </c>
      <c r="R178" s="838">
        <f t="shared" si="11"/>
        <v>4.0226259199999994</v>
      </c>
      <c r="S178" s="839" t="str">
        <f t="shared" si="12"/>
        <v>F</v>
      </c>
      <c r="T178" s="840">
        <f>VLOOKUP(L178,[3]C!A:D,4,FALSE)</f>
        <v>366</v>
      </c>
      <c r="U178" s="841"/>
      <c r="V178" s="847">
        <f>IF(V$12="Max",VLOOKUP(L178,[3]S!A:G,7,FALSE),VLOOKUP(L178,[3]S!A:G,6,FALSE))</f>
        <v>0.62362170565055497</v>
      </c>
      <c r="W178" s="855">
        <f t="shared" si="13"/>
        <v>8.2946757856505542</v>
      </c>
      <c r="X178" s="856">
        <f t="shared" si="14"/>
        <v>4.084950985650555</v>
      </c>
      <c r="Y178" s="856">
        <f t="shared" si="15"/>
        <v>10.820510665650552</v>
      </c>
      <c r="Z178" s="857">
        <f t="shared" si="16"/>
        <v>4.6462476256505543</v>
      </c>
      <c r="AA178" s="846"/>
      <c r="AB178" s="847">
        <f t="shared" si="70"/>
        <v>0.99754528035862766</v>
      </c>
      <c r="AC178" s="847">
        <f>IF(AB$12="Max",VLOOKUP(M178,[3]L!A:J,9,FALSE),VLOOKUP(M178,[3]L!A:J,6,FALSE))</f>
        <v>0.99754528035862766</v>
      </c>
      <c r="AD178" s="847">
        <f>IF(AB$12="Max",VLOOKUP(M178,[3]L!A:J,10,FALSE),VLOOKUP(M178,[3]L!A:J,7,FALSE))</f>
        <v>0.99754528035862766</v>
      </c>
      <c r="AE178" s="847">
        <f>IF(AB$12="Max",VLOOKUP(M178,[3]L!A:K,11,FALSE),VLOOKUP(M178,[3]L!A:J,8,FALSE))</f>
        <v>0.99754528035862766</v>
      </c>
      <c r="AF178" s="853">
        <f t="shared" si="18"/>
        <v>8.6685993603586269</v>
      </c>
      <c r="AG178" s="854">
        <f t="shared" si="19"/>
        <v>4.4588745603586277</v>
      </c>
      <c r="AH178" s="854">
        <f t="shared" si="20"/>
        <v>11.194434240358625</v>
      </c>
      <c r="AI178" s="854">
        <f t="shared" si="21"/>
        <v>5.020171200358627</v>
      </c>
      <c r="AJ178" s="851"/>
      <c r="AK178" s="852">
        <f>VLOOKUP(L178,[3]E!A:G,7,FALSE)</f>
        <v>1.45</v>
      </c>
      <c r="AL178" s="853">
        <f t="shared" si="99"/>
        <v>9.1210540799999986</v>
      </c>
      <c r="AM178" s="853">
        <f t="shared" si="100"/>
        <v>4.9113292799999995</v>
      </c>
      <c r="AN178" s="853">
        <f t="shared" si="101"/>
        <v>11.646888959999997</v>
      </c>
      <c r="AO178" s="854">
        <f t="shared" si="102"/>
        <v>5.4726259199999996</v>
      </c>
      <c r="AP178" s="700"/>
      <c r="AQ178" s="700"/>
      <c r="AR178" s="700"/>
      <c r="AS178" s="700"/>
      <c r="AT178" s="700"/>
      <c r="AU178" s="700"/>
      <c r="AV178" s="700"/>
      <c r="AW178" s="700"/>
      <c r="AX178" s="700"/>
    </row>
    <row r="179" spans="1:50" ht="15" customHeight="1">
      <c r="A179" s="829">
        <v>48.3</v>
      </c>
      <c r="B179" s="830">
        <v>2</v>
      </c>
      <c r="C179" s="831">
        <f t="shared" si="0"/>
        <v>2.3187039999999999</v>
      </c>
      <c r="D179" s="832">
        <v>0.91</v>
      </c>
      <c r="E179" s="833">
        <v>0.25</v>
      </c>
      <c r="F179" s="833">
        <v>0.55000000000000004</v>
      </c>
      <c r="G179" s="833">
        <f t="shared" si="22"/>
        <v>0.65</v>
      </c>
      <c r="H179" s="834">
        <f t="shared" si="92"/>
        <v>2.1100206400000001</v>
      </c>
      <c r="I179" s="834">
        <f t="shared" si="93"/>
        <v>0.57967599999999997</v>
      </c>
      <c r="J179" s="834">
        <f t="shared" si="94"/>
        <v>1.2752872</v>
      </c>
      <c r="K179" s="834">
        <f t="shared" si="5"/>
        <v>1.5071576</v>
      </c>
      <c r="L179" s="835" t="str">
        <f t="shared" si="6"/>
        <v>48,3X2</v>
      </c>
      <c r="M179" s="835" t="str">
        <f t="shared" si="7"/>
        <v>48,3X2XC</v>
      </c>
      <c r="N179" s="836"/>
      <c r="O179" s="837">
        <f t="shared" si="8"/>
        <v>8.9501974400000002</v>
      </c>
      <c r="P179" s="838">
        <f t="shared" si="9"/>
        <v>3.7331134399999999</v>
      </c>
      <c r="Q179" s="838">
        <f t="shared" si="10"/>
        <v>12.31231824</v>
      </c>
      <c r="R179" s="838">
        <f t="shared" si="11"/>
        <v>4.6605950400000005</v>
      </c>
      <c r="S179" s="839" t="str">
        <f t="shared" si="12"/>
        <v>C</v>
      </c>
      <c r="T179" s="840">
        <f>VLOOKUP(L179,[3]C!A:D,4,FALSE)</f>
        <v>366</v>
      </c>
      <c r="U179" s="841"/>
      <c r="V179" s="847">
        <f>IF(V$12="Max",VLOOKUP(L179,[3]S!A:G,7,FALSE),VLOOKUP(L179,[3]S!A:G,6,FALSE))</f>
        <v>0.62362170565055497</v>
      </c>
      <c r="W179" s="855">
        <f t="shared" si="13"/>
        <v>9.573819145650555</v>
      </c>
      <c r="X179" s="856">
        <f t="shared" si="14"/>
        <v>4.3567351456505552</v>
      </c>
      <c r="Y179" s="856">
        <f t="shared" si="15"/>
        <v>12.935939945650555</v>
      </c>
      <c r="Z179" s="857">
        <f t="shared" si="16"/>
        <v>5.2842167456505553</v>
      </c>
      <c r="AA179" s="846"/>
      <c r="AB179" s="847">
        <f t="shared" si="70"/>
        <v>1.272</v>
      </c>
      <c r="AC179" s="847">
        <f>IF(AB$12="Max",VLOOKUP(M179,[3]L!A:J,9,FALSE),VLOOKUP(M179,[3]L!A:J,6,FALSE))</f>
        <v>1.272</v>
      </c>
      <c r="AD179" s="847">
        <f>IF(AB$12="Max",VLOOKUP(M179,[3]L!A:J,10,FALSE),VLOOKUP(M179,[3]L!A:J,7,FALSE))</f>
        <v>1.484</v>
      </c>
      <c r="AE179" s="847">
        <f>IF(AB$12="Max",VLOOKUP(M179,[3]L!A:K,11,FALSE),VLOOKUP(M179,[3]L!A:J,8,FALSE))</f>
        <v>1.9292</v>
      </c>
      <c r="AF179" s="853">
        <f t="shared" si="18"/>
        <v>10.22219744</v>
      </c>
      <c r="AG179" s="854">
        <f t="shared" si="19"/>
        <v>5.0051134399999997</v>
      </c>
      <c r="AH179" s="854">
        <f t="shared" si="20"/>
        <v>13.58431824</v>
      </c>
      <c r="AI179" s="854">
        <f t="shared" si="21"/>
        <v>5.9325950400000007</v>
      </c>
      <c r="AJ179" s="851"/>
      <c r="AK179" s="852"/>
      <c r="AL179" s="853"/>
      <c r="AM179" s="853"/>
      <c r="AN179" s="853"/>
      <c r="AO179" s="854"/>
      <c r="AP179" s="700"/>
      <c r="AQ179" s="700"/>
      <c r="AR179" s="700"/>
      <c r="AS179" s="700"/>
      <c r="AT179" s="700"/>
      <c r="AU179" s="700"/>
      <c r="AV179" s="700"/>
      <c r="AW179" s="700"/>
      <c r="AX179" s="700"/>
    </row>
    <row r="180" spans="1:50" ht="15" customHeight="1">
      <c r="A180" s="829">
        <v>48.3</v>
      </c>
      <c r="B180" s="830">
        <v>2.5</v>
      </c>
      <c r="C180" s="831">
        <f t="shared" si="0"/>
        <v>2.8670800000000001</v>
      </c>
      <c r="D180" s="832">
        <v>0.85</v>
      </c>
      <c r="E180" s="833">
        <v>0.25</v>
      </c>
      <c r="F180" s="833">
        <v>0.55000000000000004</v>
      </c>
      <c r="G180" s="833">
        <f t="shared" si="22"/>
        <v>0.65</v>
      </c>
      <c r="H180" s="834">
        <f t="shared" ref="H180:J180" si="103">+H181</f>
        <v>2.4397072959999999</v>
      </c>
      <c r="I180" s="834">
        <f t="shared" si="103"/>
        <v>0.74381319999999995</v>
      </c>
      <c r="J180" s="834">
        <f t="shared" si="103"/>
        <v>1.6363890400000001</v>
      </c>
      <c r="K180" s="834">
        <f t="shared" si="5"/>
        <v>1.8636020000000002</v>
      </c>
      <c r="L180" s="835" t="str">
        <f t="shared" si="6"/>
        <v>48,3X2,5</v>
      </c>
      <c r="M180" s="835" t="str">
        <f t="shared" si="7"/>
        <v>48,3X2,5XC</v>
      </c>
      <c r="N180" s="836"/>
      <c r="O180" s="837">
        <f t="shared" si="8"/>
        <v>10.894904</v>
      </c>
      <c r="P180" s="838">
        <f t="shared" si="9"/>
        <v>4.4439739999999999</v>
      </c>
      <c r="Q180" s="838">
        <f t="shared" si="10"/>
        <v>15.05217</v>
      </c>
      <c r="R180" s="838">
        <f t="shared" si="11"/>
        <v>5.5908060000000006</v>
      </c>
      <c r="S180" s="839" t="str">
        <f t="shared" si="12"/>
        <v>C</v>
      </c>
      <c r="T180" s="840">
        <f>VLOOKUP(L180,[3]C!A:D,4,FALSE)</f>
        <v>264</v>
      </c>
      <c r="U180" s="841"/>
      <c r="V180" s="847">
        <f>IF(V$12="Max",VLOOKUP(L180,[3]S!A:G,7,FALSE),VLOOKUP(L180,[3]S!A:G,6,FALSE))</f>
        <v>0.64856657387657712</v>
      </c>
      <c r="W180" s="855">
        <f t="shared" si="13"/>
        <v>11.543470573876577</v>
      </c>
      <c r="X180" s="856">
        <f t="shared" si="14"/>
        <v>5.092540573876577</v>
      </c>
      <c r="Y180" s="856">
        <f t="shared" si="15"/>
        <v>15.700736573876577</v>
      </c>
      <c r="Z180" s="857">
        <f t="shared" si="16"/>
        <v>6.2393725738765777</v>
      </c>
      <c r="AA180" s="846"/>
      <c r="AB180" s="847">
        <f t="shared" si="70"/>
        <v>1.272</v>
      </c>
      <c r="AC180" s="847">
        <f>IF(AB$12="Max",VLOOKUP(M180,[3]L!A:J,9,FALSE),VLOOKUP(M180,[3]L!A:J,6,FALSE))</f>
        <v>1.272</v>
      </c>
      <c r="AD180" s="847">
        <f>IF(AB$12="Max",VLOOKUP(M180,[3]L!A:J,10,FALSE),VLOOKUP(M180,[3]L!A:J,7,FALSE))</f>
        <v>1.484</v>
      </c>
      <c r="AE180" s="847">
        <f>IF(AB$12="Max",VLOOKUP(M180,[3]L!A:K,11,FALSE),VLOOKUP(M180,[3]L!A:J,8,FALSE))</f>
        <v>1.9292</v>
      </c>
      <c r="AF180" s="853">
        <f t="shared" si="18"/>
        <v>12.166904000000001</v>
      </c>
      <c r="AG180" s="854">
        <f t="shared" si="19"/>
        <v>5.7159740000000001</v>
      </c>
      <c r="AH180" s="854">
        <f t="shared" si="20"/>
        <v>16.324169999999999</v>
      </c>
      <c r="AI180" s="854">
        <f t="shared" si="21"/>
        <v>6.8628060000000009</v>
      </c>
      <c r="AJ180" s="851"/>
      <c r="AK180" s="852"/>
      <c r="AL180" s="853"/>
      <c r="AM180" s="853"/>
      <c r="AN180" s="853"/>
      <c r="AO180" s="854"/>
      <c r="AP180" s="700"/>
      <c r="AQ180" s="700"/>
      <c r="AR180" s="700"/>
      <c r="AS180" s="700"/>
      <c r="AT180" s="700"/>
      <c r="AU180" s="700"/>
      <c r="AV180" s="700"/>
      <c r="AW180" s="700"/>
      <c r="AX180" s="700"/>
    </row>
    <row r="181" spans="1:50" ht="15" customHeight="1">
      <c r="A181" s="829">
        <v>48.3</v>
      </c>
      <c r="B181" s="830">
        <v>2.6</v>
      </c>
      <c r="C181" s="831">
        <f t="shared" si="0"/>
        <v>2.9752527999999998</v>
      </c>
      <c r="D181" s="832">
        <v>0.82</v>
      </c>
      <c r="E181" s="833">
        <v>0.25</v>
      </c>
      <c r="F181" s="833">
        <v>0.55000000000000004</v>
      </c>
      <c r="G181" s="833">
        <f t="shared" si="22"/>
        <v>0.65</v>
      </c>
      <c r="H181" s="834">
        <f t="shared" ref="H181:H197" si="104">D181*C181</f>
        <v>2.4397072959999999</v>
      </c>
      <c r="I181" s="834">
        <f t="shared" ref="I181:I197" si="105">+E181*C181</f>
        <v>0.74381319999999995</v>
      </c>
      <c r="J181" s="834">
        <f t="shared" ref="J181:J197" si="106">+F181*C181</f>
        <v>1.6363890400000001</v>
      </c>
      <c r="K181" s="834">
        <f t="shared" si="5"/>
        <v>1.93391432</v>
      </c>
      <c r="L181" s="835" t="str">
        <f t="shared" si="6"/>
        <v>48,3X2,6</v>
      </c>
      <c r="M181" s="835" t="str">
        <f t="shared" si="7"/>
        <v>48,3X2,6XC</v>
      </c>
      <c r="N181" s="836"/>
      <c r="O181" s="837">
        <f t="shared" si="8"/>
        <v>11.216703056</v>
      </c>
      <c r="P181" s="838">
        <f t="shared" si="9"/>
        <v>4.5223842559999996</v>
      </c>
      <c r="Q181" s="838">
        <f t="shared" si="10"/>
        <v>15.530819615999999</v>
      </c>
      <c r="R181" s="838">
        <f t="shared" si="11"/>
        <v>5.7124853759999992</v>
      </c>
      <c r="S181" s="839" t="str">
        <f t="shared" si="12"/>
        <v>C</v>
      </c>
      <c r="T181" s="840">
        <f>VLOOKUP(L181,[3]C!A:D,4,FALSE)</f>
        <v>264</v>
      </c>
      <c r="U181" s="841"/>
      <c r="V181" s="847">
        <f>IF(V$12="Max",VLOOKUP(L181,[3]S!A:G,7,FALSE),VLOOKUP(L181,[3]S!A:G,6,FALSE))</f>
        <v>0.64856657387657712</v>
      </c>
      <c r="W181" s="855">
        <f t="shared" si="13"/>
        <v>11.865269629876577</v>
      </c>
      <c r="X181" s="856">
        <f t="shared" si="14"/>
        <v>5.1709508298765767</v>
      </c>
      <c r="Y181" s="856">
        <f t="shared" si="15"/>
        <v>16.179386189876574</v>
      </c>
      <c r="Z181" s="857">
        <f t="shared" si="16"/>
        <v>6.3610519498765763</v>
      </c>
      <c r="AA181" s="846"/>
      <c r="AB181" s="847">
        <f t="shared" si="70"/>
        <v>1.272</v>
      </c>
      <c r="AC181" s="847">
        <f>IF(AB$12="Max",VLOOKUP(M181,[3]L!A:J,9,FALSE),VLOOKUP(M181,[3]L!A:J,6,FALSE))</f>
        <v>1.272</v>
      </c>
      <c r="AD181" s="847">
        <f>IF(AB$12="Max",VLOOKUP(M181,[3]L!A:J,10,FALSE),VLOOKUP(M181,[3]L!A:J,7,FALSE))</f>
        <v>1.484</v>
      </c>
      <c r="AE181" s="847">
        <f>IF(AB$12="Max",VLOOKUP(M181,[3]L!A:K,11,FALSE),VLOOKUP(M181,[3]L!A:J,8,FALSE))</f>
        <v>1.9292</v>
      </c>
      <c r="AF181" s="853">
        <f t="shared" si="18"/>
        <v>12.488703056</v>
      </c>
      <c r="AG181" s="854">
        <f t="shared" si="19"/>
        <v>5.7943842559999998</v>
      </c>
      <c r="AH181" s="854">
        <f t="shared" si="20"/>
        <v>16.802819615999997</v>
      </c>
      <c r="AI181" s="854">
        <f t="shared" si="21"/>
        <v>6.9844853759999994</v>
      </c>
      <c r="AJ181" s="851"/>
      <c r="AK181" s="852"/>
      <c r="AL181" s="853"/>
      <c r="AM181" s="853"/>
      <c r="AN181" s="853"/>
      <c r="AO181" s="854"/>
      <c r="AP181" s="700"/>
      <c r="AQ181" s="700"/>
      <c r="AR181" s="700"/>
      <c r="AS181" s="700"/>
      <c r="AT181" s="700"/>
      <c r="AU181" s="700"/>
      <c r="AV181" s="700"/>
      <c r="AW181" s="700"/>
      <c r="AX181" s="700"/>
    </row>
    <row r="182" spans="1:50" ht="15" customHeight="1">
      <c r="A182" s="829">
        <v>48.3</v>
      </c>
      <c r="B182" s="830">
        <v>3</v>
      </c>
      <c r="C182" s="831">
        <f t="shared" si="0"/>
        <v>3.4029359999999995</v>
      </c>
      <c r="D182" s="832">
        <v>0.78</v>
      </c>
      <c r="E182" s="833">
        <v>0.25</v>
      </c>
      <c r="F182" s="833">
        <v>0.45</v>
      </c>
      <c r="G182" s="833">
        <f t="shared" si="22"/>
        <v>0.55000000000000004</v>
      </c>
      <c r="H182" s="834">
        <f t="shared" si="104"/>
        <v>2.6542900799999996</v>
      </c>
      <c r="I182" s="834">
        <f t="shared" si="105"/>
        <v>0.85073399999999988</v>
      </c>
      <c r="J182" s="834">
        <f t="shared" si="106"/>
        <v>1.5313211999999998</v>
      </c>
      <c r="K182" s="834">
        <f t="shared" si="5"/>
        <v>1.8716147999999999</v>
      </c>
      <c r="L182" s="835" t="str">
        <f t="shared" si="6"/>
        <v>48,3X3</v>
      </c>
      <c r="M182" s="835" t="str">
        <f t="shared" si="7"/>
        <v>48,3X3XC</v>
      </c>
      <c r="N182" s="836"/>
      <c r="O182" s="837">
        <f t="shared" si="8"/>
        <v>12.692951279999997</v>
      </c>
      <c r="P182" s="838">
        <f t="shared" si="9"/>
        <v>5.036345279999999</v>
      </c>
      <c r="Q182" s="838">
        <f t="shared" si="10"/>
        <v>17.286914879999998</v>
      </c>
      <c r="R182" s="838">
        <f t="shared" si="11"/>
        <v>6.0572260799999995</v>
      </c>
      <c r="S182" s="839" t="str">
        <f t="shared" si="12"/>
        <v>C</v>
      </c>
      <c r="T182" s="840">
        <f>VLOOKUP(L182,[3]C!A:D,4,FALSE)</f>
        <v>264</v>
      </c>
      <c r="U182" s="841"/>
      <c r="V182" s="847">
        <f>IF(V$12="Max",VLOOKUP(L182,[3]S!A:G,7,FALSE),VLOOKUP(L182,[3]S!A:G,6,FALSE))</f>
        <v>0.69845631032862154</v>
      </c>
      <c r="W182" s="855">
        <f t="shared" si="13"/>
        <v>13.391407590328619</v>
      </c>
      <c r="X182" s="856">
        <f t="shared" si="14"/>
        <v>5.7348015903286207</v>
      </c>
      <c r="Y182" s="856">
        <f t="shared" si="15"/>
        <v>17.985371190328618</v>
      </c>
      <c r="Z182" s="857">
        <f t="shared" si="16"/>
        <v>6.7556823903286212</v>
      </c>
      <c r="AA182" s="846"/>
      <c r="AB182" s="847">
        <f t="shared" si="70"/>
        <v>1.272</v>
      </c>
      <c r="AC182" s="847">
        <f>IF(AB$12="Max",VLOOKUP(M182,[3]L!A:J,9,FALSE),VLOOKUP(M182,[3]L!A:J,6,FALSE))</f>
        <v>1.272</v>
      </c>
      <c r="AD182" s="847">
        <f>IF(AB$12="Max",VLOOKUP(M182,[3]L!A:J,10,FALSE),VLOOKUP(M182,[3]L!A:J,7,FALSE))</f>
        <v>1.484</v>
      </c>
      <c r="AE182" s="847">
        <f>IF(AB$12="Max",VLOOKUP(M182,[3]L!A:K,11,FALSE),VLOOKUP(M182,[3]L!A:J,8,FALSE))</f>
        <v>1.9292</v>
      </c>
      <c r="AF182" s="853">
        <f t="shared" si="18"/>
        <v>13.964951279999998</v>
      </c>
      <c r="AG182" s="854">
        <f t="shared" si="19"/>
        <v>6.3083452799999993</v>
      </c>
      <c r="AH182" s="854">
        <f t="shared" si="20"/>
        <v>18.558914879999996</v>
      </c>
      <c r="AI182" s="854">
        <f t="shared" si="21"/>
        <v>7.3292260799999998</v>
      </c>
      <c r="AJ182" s="851"/>
      <c r="AK182" s="852"/>
      <c r="AL182" s="853"/>
      <c r="AM182" s="853"/>
      <c r="AN182" s="853"/>
      <c r="AO182" s="854"/>
      <c r="AP182" s="700"/>
      <c r="AQ182" s="700"/>
      <c r="AR182" s="700"/>
      <c r="AS182" s="700"/>
      <c r="AT182" s="700"/>
      <c r="AU182" s="700"/>
      <c r="AV182" s="700"/>
      <c r="AW182" s="700"/>
      <c r="AX182" s="700"/>
    </row>
    <row r="183" spans="1:50" ht="15" customHeight="1">
      <c r="A183" s="829">
        <v>48.3</v>
      </c>
      <c r="B183" s="830">
        <v>3.2</v>
      </c>
      <c r="C183" s="831">
        <f t="shared" si="0"/>
        <v>3.6137728</v>
      </c>
      <c r="D183" s="832">
        <v>0.78</v>
      </c>
      <c r="E183" s="833">
        <v>0.25</v>
      </c>
      <c r="F183" s="833">
        <v>0.45</v>
      </c>
      <c r="G183" s="833">
        <f t="shared" si="22"/>
        <v>0.55000000000000004</v>
      </c>
      <c r="H183" s="834">
        <f t="shared" si="104"/>
        <v>2.8187427839999999</v>
      </c>
      <c r="I183" s="834">
        <f t="shared" si="105"/>
        <v>0.9034432</v>
      </c>
      <c r="J183" s="834">
        <f t="shared" si="106"/>
        <v>1.6261977599999999</v>
      </c>
      <c r="K183" s="834">
        <f t="shared" si="5"/>
        <v>1.9875750400000001</v>
      </c>
      <c r="L183" s="835" t="str">
        <f t="shared" si="6"/>
        <v>48,3X3,2</v>
      </c>
      <c r="M183" s="835" t="str">
        <f t="shared" si="7"/>
        <v>48,3X3,2XC</v>
      </c>
      <c r="N183" s="836"/>
      <c r="O183" s="837">
        <f t="shared" si="8"/>
        <v>13.479372544</v>
      </c>
      <c r="P183" s="838">
        <f t="shared" si="9"/>
        <v>5.3483837440000004</v>
      </c>
      <c r="Q183" s="838">
        <f t="shared" si="10"/>
        <v>18.357965824000001</v>
      </c>
      <c r="R183" s="838">
        <f t="shared" si="11"/>
        <v>6.4325155839999999</v>
      </c>
      <c r="S183" s="839" t="str">
        <f t="shared" si="12"/>
        <v>C</v>
      </c>
      <c r="T183" s="840">
        <f>VLOOKUP(L183,[3]C!A:D,4,FALSE)</f>
        <v>264</v>
      </c>
      <c r="U183" s="841"/>
      <c r="V183" s="847">
        <f>IF(V$12="Max",VLOOKUP(L183,[3]S!A:G,7,FALSE),VLOOKUP(L183,[3]S!A:G,6,FALSE))</f>
        <v>0.69845631032862154</v>
      </c>
      <c r="W183" s="855">
        <f t="shared" si="13"/>
        <v>14.177828854328622</v>
      </c>
      <c r="X183" s="856">
        <f t="shared" si="14"/>
        <v>6.046840054328622</v>
      </c>
      <c r="Y183" s="856">
        <f t="shared" si="15"/>
        <v>19.056422134328621</v>
      </c>
      <c r="Z183" s="857">
        <f t="shared" si="16"/>
        <v>7.1309718943286216</v>
      </c>
      <c r="AA183" s="846"/>
      <c r="AB183" s="847">
        <f t="shared" si="70"/>
        <v>1.272</v>
      </c>
      <c r="AC183" s="847">
        <f>IF(AB$12="Max",VLOOKUP(M183,[3]L!A:J,9,FALSE),VLOOKUP(M183,[3]L!A:J,6,FALSE))</f>
        <v>1.272</v>
      </c>
      <c r="AD183" s="847">
        <f>IF(AB$12="Max",VLOOKUP(M183,[3]L!A:J,10,FALSE),VLOOKUP(M183,[3]L!A:J,7,FALSE))</f>
        <v>1.484</v>
      </c>
      <c r="AE183" s="847">
        <f>IF(AB$12="Max",VLOOKUP(M183,[3]L!A:K,11,FALSE),VLOOKUP(M183,[3]L!A:J,8,FALSE))</f>
        <v>1.9292</v>
      </c>
      <c r="AF183" s="853">
        <f t="shared" si="18"/>
        <v>14.751372544000001</v>
      </c>
      <c r="AG183" s="854">
        <f t="shared" si="19"/>
        <v>6.6203837440000006</v>
      </c>
      <c r="AH183" s="854">
        <f t="shared" si="20"/>
        <v>19.629965823999999</v>
      </c>
      <c r="AI183" s="854">
        <f t="shared" si="21"/>
        <v>7.7045155840000001</v>
      </c>
      <c r="AJ183" s="851"/>
      <c r="AK183" s="852"/>
      <c r="AL183" s="853"/>
      <c r="AM183" s="853"/>
      <c r="AN183" s="853"/>
      <c r="AO183" s="854"/>
      <c r="AP183" s="700"/>
      <c r="AQ183" s="700"/>
      <c r="AR183" s="700"/>
      <c r="AS183" s="700"/>
      <c r="AT183" s="700"/>
      <c r="AU183" s="700"/>
      <c r="AV183" s="700"/>
      <c r="AW183" s="700"/>
      <c r="AX183" s="700"/>
    </row>
    <row r="184" spans="1:50" ht="15" customHeight="1">
      <c r="A184" s="829">
        <v>48.3</v>
      </c>
      <c r="B184" s="830">
        <v>3.6</v>
      </c>
      <c r="C184" s="831">
        <f t="shared" si="0"/>
        <v>4.0294368</v>
      </c>
      <c r="D184" s="832">
        <v>0.89</v>
      </c>
      <c r="E184" s="833">
        <v>0.25</v>
      </c>
      <c r="F184" s="833">
        <v>0.45</v>
      </c>
      <c r="G184" s="833">
        <f t="shared" si="22"/>
        <v>0.55000000000000004</v>
      </c>
      <c r="H184" s="834">
        <f t="shared" si="104"/>
        <v>3.586198752</v>
      </c>
      <c r="I184" s="834">
        <f t="shared" si="105"/>
        <v>1.0073592</v>
      </c>
      <c r="J184" s="834">
        <f t="shared" si="106"/>
        <v>1.8132465600000001</v>
      </c>
      <c r="K184" s="834">
        <f t="shared" si="5"/>
        <v>2.2161902400000004</v>
      </c>
      <c r="L184" s="835" t="str">
        <f t="shared" si="6"/>
        <v>48,3X3,6</v>
      </c>
      <c r="M184" s="835" t="str">
        <f t="shared" si="7"/>
        <v>48,3X3,6XC</v>
      </c>
      <c r="N184" s="861"/>
      <c r="O184" s="837">
        <f t="shared" si="8"/>
        <v>15.473037311999999</v>
      </c>
      <c r="P184" s="838">
        <f t="shared" si="9"/>
        <v>6.4068045120000008</v>
      </c>
      <c r="Q184" s="838">
        <f t="shared" si="10"/>
        <v>20.912776991999998</v>
      </c>
      <c r="R184" s="838">
        <f t="shared" si="11"/>
        <v>7.6156355520000005</v>
      </c>
      <c r="S184" s="839" t="str">
        <f t="shared" si="12"/>
        <v>C</v>
      </c>
      <c r="T184" s="840">
        <f>VLOOKUP(L184,[3]C!A:D,4,FALSE)</f>
        <v>264</v>
      </c>
      <c r="U184" s="841"/>
      <c r="V184" s="847">
        <f>IF(V$12="Max",VLOOKUP(L184,[3]S!A:G,7,FALSE),VLOOKUP(L184,[3]S!A:G,6,FALSE))</f>
        <v>0.74834604678066596</v>
      </c>
      <c r="W184" s="855">
        <f t="shared" si="13"/>
        <v>16.221383358780663</v>
      </c>
      <c r="X184" s="856">
        <f t="shared" si="14"/>
        <v>7.155150558780667</v>
      </c>
      <c r="Y184" s="856">
        <f t="shared" si="15"/>
        <v>21.661123038780662</v>
      </c>
      <c r="Z184" s="857">
        <f t="shared" si="16"/>
        <v>8.3639815987806667</v>
      </c>
      <c r="AA184" s="846"/>
      <c r="AB184" s="847">
        <f t="shared" si="70"/>
        <v>1.272</v>
      </c>
      <c r="AC184" s="847">
        <f>IF(AB$12="Max",VLOOKUP(M184,[3]L!A:J,9,FALSE),VLOOKUP(M184,[3]L!A:J,6,FALSE))</f>
        <v>1.272</v>
      </c>
      <c r="AD184" s="847">
        <f>IF(AB$12="Max",VLOOKUP(M184,[3]L!A:J,10,FALSE),VLOOKUP(M184,[3]L!A:J,7,FALSE))</f>
        <v>1.484</v>
      </c>
      <c r="AE184" s="847">
        <f>IF(AB$12="Max",VLOOKUP(M184,[3]L!A:K,11,FALSE),VLOOKUP(M184,[3]L!A:J,8,FALSE))</f>
        <v>1.9292</v>
      </c>
      <c r="AF184" s="853">
        <f t="shared" si="18"/>
        <v>16.745037311999997</v>
      </c>
      <c r="AG184" s="854">
        <f t="shared" si="19"/>
        <v>7.678804512000001</v>
      </c>
      <c r="AH184" s="854">
        <f t="shared" si="20"/>
        <v>22.184776991999996</v>
      </c>
      <c r="AI184" s="854">
        <f t="shared" si="21"/>
        <v>8.8876355520000008</v>
      </c>
      <c r="AJ184" s="851"/>
      <c r="AK184" s="852"/>
      <c r="AL184" s="853"/>
      <c r="AM184" s="853"/>
      <c r="AN184" s="853"/>
      <c r="AO184" s="854"/>
      <c r="AP184" s="700"/>
      <c r="AQ184" s="700"/>
      <c r="AR184" s="700"/>
      <c r="AS184" s="700"/>
      <c r="AT184" s="700"/>
      <c r="AU184" s="700"/>
      <c r="AV184" s="700"/>
      <c r="AW184" s="700"/>
      <c r="AX184" s="700"/>
    </row>
    <row r="185" spans="1:50" ht="15" customHeight="1">
      <c r="A185" s="829">
        <v>50</v>
      </c>
      <c r="B185" s="830">
        <v>1</v>
      </c>
      <c r="C185" s="831">
        <f t="shared" si="0"/>
        <v>1.2269600000000001</v>
      </c>
      <c r="D185" s="832">
        <v>1.47</v>
      </c>
      <c r="E185" s="833">
        <v>0.25</v>
      </c>
      <c r="F185" s="833">
        <v>0.45</v>
      </c>
      <c r="G185" s="833">
        <f t="shared" si="22"/>
        <v>0.55000000000000004</v>
      </c>
      <c r="H185" s="834">
        <f t="shared" si="104"/>
        <v>1.8036312000000001</v>
      </c>
      <c r="I185" s="834">
        <f t="shared" si="105"/>
        <v>0.30674000000000001</v>
      </c>
      <c r="J185" s="834">
        <f t="shared" si="106"/>
        <v>0.55213200000000007</v>
      </c>
      <c r="K185" s="834">
        <f t="shared" si="5"/>
        <v>0.67482800000000009</v>
      </c>
      <c r="L185" s="835" t="str">
        <f t="shared" si="6"/>
        <v>50X1</v>
      </c>
      <c r="M185" s="835" t="str">
        <f t="shared" si="7"/>
        <v>50X1XF</v>
      </c>
      <c r="N185" s="836"/>
      <c r="O185" s="837">
        <f t="shared" si="8"/>
        <v>5.4231632000000003</v>
      </c>
      <c r="P185" s="838">
        <f t="shared" si="9"/>
        <v>2.6625032000000002</v>
      </c>
      <c r="Q185" s="838">
        <f t="shared" si="10"/>
        <v>7.0795591999999994</v>
      </c>
      <c r="R185" s="838">
        <f t="shared" si="11"/>
        <v>3.0305911999999999</v>
      </c>
      <c r="S185" s="839" t="str">
        <f t="shared" si="12"/>
        <v>F</v>
      </c>
      <c r="T185" s="840">
        <f>VLOOKUP(L185,[3]C!A:D,4,FALSE)</f>
        <v>366</v>
      </c>
      <c r="U185" s="841"/>
      <c r="V185" s="847">
        <f>IF(V$12="Max",VLOOKUP(L185,[3]S!A:G,7,FALSE),VLOOKUP(L185,[3]S!A:G,6,FALSE))</f>
        <v>0.64557112386185811</v>
      </c>
      <c r="W185" s="855">
        <f t="shared" si="13"/>
        <v>6.0687343238618583</v>
      </c>
      <c r="X185" s="856">
        <f t="shared" si="14"/>
        <v>3.3080743238618582</v>
      </c>
      <c r="Y185" s="856">
        <f t="shared" si="15"/>
        <v>7.7251303238618574</v>
      </c>
      <c r="Z185" s="857">
        <f t="shared" si="16"/>
        <v>3.6761623238618579</v>
      </c>
      <c r="AA185" s="846"/>
      <c r="AB185" s="847">
        <f t="shared" si="70"/>
        <v>1.0326555697294282</v>
      </c>
      <c r="AC185" s="847">
        <f>IF(AB$12="Max",VLOOKUP(M185,[3]L!A:J,9,FALSE),VLOOKUP(M185,[3]L!A:J,6,FALSE))</f>
        <v>1.0326555697294282</v>
      </c>
      <c r="AD185" s="847">
        <f>IF(AB$12="Max",VLOOKUP(M185,[3]L!A:J,10,FALSE),VLOOKUP(M185,[3]L!A:J,7,FALSE))</f>
        <v>1.0326555697294282</v>
      </c>
      <c r="AE185" s="847">
        <f>IF(AB$12="Max",VLOOKUP(M185,[3]L!A:K,11,FALSE),VLOOKUP(M185,[3]L!A:J,8,FALSE))</f>
        <v>1.0326555697294282</v>
      </c>
      <c r="AF185" s="853">
        <f t="shared" si="18"/>
        <v>6.4558187697294285</v>
      </c>
      <c r="AG185" s="854">
        <f t="shared" si="19"/>
        <v>3.6951587697294284</v>
      </c>
      <c r="AH185" s="854">
        <f t="shared" si="20"/>
        <v>8.1122147697294267</v>
      </c>
      <c r="AI185" s="854">
        <f t="shared" si="21"/>
        <v>4.0632467697294281</v>
      </c>
      <c r="AJ185" s="851"/>
      <c r="AK185" s="852">
        <f>VLOOKUP(L185,[3]E!A:G,7,FALSE)</f>
        <v>1.5</v>
      </c>
      <c r="AL185" s="853">
        <f t="shared" ref="AL185:AL188" si="107">O185+AK185*$Q$8</f>
        <v>6.9231632000000003</v>
      </c>
      <c r="AM185" s="853">
        <f t="shared" ref="AM185:AM188" si="108">P185+AK185*$Q$8</f>
        <v>4.1625031999999997</v>
      </c>
      <c r="AN185" s="853">
        <f t="shared" ref="AN185:AN188" si="109">Q185+AK185*$Q$8</f>
        <v>8.5795591999999985</v>
      </c>
      <c r="AO185" s="854">
        <f t="shared" ref="AO185:AO188" si="110">R185+AK185*$Q$8</f>
        <v>4.5305911999999999</v>
      </c>
      <c r="AP185" s="700"/>
      <c r="AQ185" s="700"/>
      <c r="AR185" s="700"/>
      <c r="AS185" s="700"/>
      <c r="AT185" s="700"/>
      <c r="AU185" s="700"/>
      <c r="AV185" s="700"/>
      <c r="AW185" s="700"/>
      <c r="AX185" s="700"/>
    </row>
    <row r="186" spans="1:50" ht="15" customHeight="1">
      <c r="A186" s="829">
        <v>50</v>
      </c>
      <c r="B186" s="830">
        <v>1.2</v>
      </c>
      <c r="C186" s="831">
        <f t="shared" si="0"/>
        <v>1.4663423999999998</v>
      </c>
      <c r="D186" s="832">
        <v>1.27</v>
      </c>
      <c r="E186" s="833">
        <v>0.25</v>
      </c>
      <c r="F186" s="833">
        <v>0.45</v>
      </c>
      <c r="G186" s="833">
        <f t="shared" si="22"/>
        <v>0.55000000000000004</v>
      </c>
      <c r="H186" s="834">
        <f t="shared" si="104"/>
        <v>1.8622548479999999</v>
      </c>
      <c r="I186" s="834">
        <f t="shared" si="105"/>
        <v>0.36658559999999996</v>
      </c>
      <c r="J186" s="834">
        <f t="shared" si="106"/>
        <v>0.6598540799999999</v>
      </c>
      <c r="K186" s="834">
        <f t="shared" si="5"/>
        <v>0.80648831999999993</v>
      </c>
      <c r="L186" s="835" t="str">
        <f t="shared" si="6"/>
        <v>50X1,2</v>
      </c>
      <c r="M186" s="835" t="str">
        <f t="shared" si="7"/>
        <v>50X1,2XF</v>
      </c>
      <c r="N186" s="836"/>
      <c r="O186" s="837">
        <f t="shared" si="8"/>
        <v>6.1879649279999986</v>
      </c>
      <c r="P186" s="838">
        <f t="shared" si="9"/>
        <v>2.8886945279999998</v>
      </c>
      <c r="Q186" s="838">
        <f t="shared" si="10"/>
        <v>8.1675271679999994</v>
      </c>
      <c r="R186" s="838">
        <f t="shared" si="11"/>
        <v>3.3285972479999995</v>
      </c>
      <c r="S186" s="839" t="str">
        <f t="shared" si="12"/>
        <v>F</v>
      </c>
      <c r="T186" s="840">
        <f>VLOOKUP(L186,[3]C!A:D,4,FALSE)</f>
        <v>366</v>
      </c>
      <c r="U186" s="841"/>
      <c r="V186" s="847">
        <f>IF(V$12="Max",VLOOKUP(L186,[3]S!A:G,7,FALSE),VLOOKUP(L186,[3]S!A:G,6,FALSE))</f>
        <v>0.64557112386185811</v>
      </c>
      <c r="W186" s="855">
        <f t="shared" si="13"/>
        <v>6.8335360518618566</v>
      </c>
      <c r="X186" s="856">
        <f t="shared" si="14"/>
        <v>3.5342656518618578</v>
      </c>
      <c r="Y186" s="856">
        <f t="shared" si="15"/>
        <v>8.8130982918618574</v>
      </c>
      <c r="Z186" s="857">
        <f t="shared" si="16"/>
        <v>3.9741683718618575</v>
      </c>
      <c r="AA186" s="846"/>
      <c r="AB186" s="847">
        <f t="shared" si="70"/>
        <v>1.0326555697294282</v>
      </c>
      <c r="AC186" s="847">
        <f>IF(AB$12="Max",VLOOKUP(M186,[3]L!A:J,9,FALSE),VLOOKUP(M186,[3]L!A:J,6,FALSE))</f>
        <v>1.0326555697294282</v>
      </c>
      <c r="AD186" s="847">
        <f>IF(AB$12="Max",VLOOKUP(M186,[3]L!A:J,10,FALSE),VLOOKUP(M186,[3]L!A:J,7,FALSE))</f>
        <v>1.0326555697294282</v>
      </c>
      <c r="AE186" s="847">
        <f>IF(AB$12="Max",VLOOKUP(M186,[3]L!A:K,11,FALSE),VLOOKUP(M186,[3]L!A:J,8,FALSE))</f>
        <v>1.0326555697294282</v>
      </c>
      <c r="AF186" s="853">
        <f t="shared" si="18"/>
        <v>7.2206204977294268</v>
      </c>
      <c r="AG186" s="854">
        <f t="shared" si="19"/>
        <v>3.921350097729428</v>
      </c>
      <c r="AH186" s="854">
        <f t="shared" si="20"/>
        <v>9.2001827377294276</v>
      </c>
      <c r="AI186" s="854">
        <f t="shared" si="21"/>
        <v>4.3612528177294276</v>
      </c>
      <c r="AJ186" s="851"/>
      <c r="AK186" s="852">
        <f>VLOOKUP(L186,[3]E!A:G,7,FALSE)</f>
        <v>1.5</v>
      </c>
      <c r="AL186" s="853">
        <f t="shared" si="107"/>
        <v>7.6879649279999986</v>
      </c>
      <c r="AM186" s="853">
        <f t="shared" si="108"/>
        <v>4.3886945280000003</v>
      </c>
      <c r="AN186" s="853">
        <f t="shared" si="109"/>
        <v>9.6675271679999994</v>
      </c>
      <c r="AO186" s="854">
        <f t="shared" si="110"/>
        <v>4.8285972479999995</v>
      </c>
      <c r="AP186" s="700"/>
      <c r="AQ186" s="700"/>
      <c r="AR186" s="700"/>
      <c r="AS186" s="700"/>
      <c r="AT186" s="700"/>
      <c r="AU186" s="700"/>
      <c r="AV186" s="700"/>
      <c r="AW186" s="700"/>
      <c r="AX186" s="700"/>
    </row>
    <row r="187" spans="1:50" ht="15" customHeight="1">
      <c r="A187" s="829">
        <v>50</v>
      </c>
      <c r="B187" s="830">
        <v>1.5</v>
      </c>
      <c r="C187" s="831">
        <f t="shared" si="0"/>
        <v>1.8216600000000001</v>
      </c>
      <c r="D187" s="832">
        <v>1.1499999999999999</v>
      </c>
      <c r="E187" s="833">
        <v>0.25</v>
      </c>
      <c r="F187" s="833">
        <v>0.45</v>
      </c>
      <c r="G187" s="833">
        <f t="shared" si="22"/>
        <v>0.55000000000000004</v>
      </c>
      <c r="H187" s="834">
        <f t="shared" si="104"/>
        <v>2.0949089999999999</v>
      </c>
      <c r="I187" s="834">
        <f t="shared" si="105"/>
        <v>0.45541500000000001</v>
      </c>
      <c r="J187" s="834">
        <f t="shared" si="106"/>
        <v>0.819747</v>
      </c>
      <c r="K187" s="834">
        <f t="shared" si="5"/>
        <v>1.0019130000000001</v>
      </c>
      <c r="L187" s="835" t="str">
        <f t="shared" si="6"/>
        <v>50X1,5</v>
      </c>
      <c r="M187" s="835" t="str">
        <f t="shared" si="7"/>
        <v>50X1,5XF</v>
      </c>
      <c r="N187" s="836"/>
      <c r="O187" s="837">
        <f t="shared" si="8"/>
        <v>7.4688059999999998</v>
      </c>
      <c r="P187" s="838">
        <f t="shared" si="9"/>
        <v>3.3700709999999998</v>
      </c>
      <c r="Q187" s="838">
        <f t="shared" si="10"/>
        <v>9.9280469999999994</v>
      </c>
      <c r="R187" s="838">
        <f t="shared" si="11"/>
        <v>3.916569</v>
      </c>
      <c r="S187" s="839" t="str">
        <f t="shared" si="12"/>
        <v>F</v>
      </c>
      <c r="T187" s="840">
        <f>VLOOKUP(L187,[3]C!A:D,4,FALSE)</f>
        <v>366</v>
      </c>
      <c r="U187" s="841"/>
      <c r="V187" s="847">
        <f>IF(V$12="Max",VLOOKUP(L187,[3]S!A:G,7,FALSE),VLOOKUP(L187,[3]S!A:G,6,FALSE))</f>
        <v>0.64557112386185811</v>
      </c>
      <c r="W187" s="855">
        <f t="shared" si="13"/>
        <v>8.1143771238618587</v>
      </c>
      <c r="X187" s="856">
        <f t="shared" si="14"/>
        <v>4.0156421238618583</v>
      </c>
      <c r="Y187" s="856">
        <f t="shared" si="15"/>
        <v>10.573618123861857</v>
      </c>
      <c r="Z187" s="857">
        <f t="shared" si="16"/>
        <v>4.562140123861858</v>
      </c>
      <c r="AA187" s="846"/>
      <c r="AB187" s="847">
        <f t="shared" si="70"/>
        <v>1.0326555697294282</v>
      </c>
      <c r="AC187" s="847">
        <f>IF(AB$12="Max",VLOOKUP(M187,[3]L!A:J,9,FALSE),VLOOKUP(M187,[3]L!A:J,6,FALSE))</f>
        <v>1.0326555697294282</v>
      </c>
      <c r="AD187" s="847">
        <f>IF(AB$12="Max",VLOOKUP(M187,[3]L!A:J,10,FALSE),VLOOKUP(M187,[3]L!A:J,7,FALSE))</f>
        <v>1.0326555697294282</v>
      </c>
      <c r="AE187" s="847">
        <f>IF(AB$12="Max",VLOOKUP(M187,[3]L!A:K,11,FALSE),VLOOKUP(M187,[3]L!A:J,8,FALSE))</f>
        <v>1.0326555697294282</v>
      </c>
      <c r="AF187" s="853">
        <f t="shared" si="18"/>
        <v>8.5014615697294289</v>
      </c>
      <c r="AG187" s="854">
        <f t="shared" si="19"/>
        <v>4.4027265697294276</v>
      </c>
      <c r="AH187" s="854">
        <f t="shared" si="20"/>
        <v>10.960702569729428</v>
      </c>
      <c r="AI187" s="854">
        <f t="shared" si="21"/>
        <v>4.9492245697294281</v>
      </c>
      <c r="AJ187" s="851"/>
      <c r="AK187" s="852">
        <f>VLOOKUP(L187,[3]E!A:G,7,FALSE)</f>
        <v>1.5</v>
      </c>
      <c r="AL187" s="853">
        <f t="shared" si="107"/>
        <v>8.9688060000000007</v>
      </c>
      <c r="AM187" s="853">
        <f t="shared" si="108"/>
        <v>4.8700709999999994</v>
      </c>
      <c r="AN187" s="853">
        <f t="shared" si="109"/>
        <v>11.428046999999999</v>
      </c>
      <c r="AO187" s="854">
        <f t="shared" si="110"/>
        <v>5.416569</v>
      </c>
      <c r="AP187" s="700"/>
      <c r="AQ187" s="700"/>
      <c r="AR187" s="700"/>
      <c r="AS187" s="700"/>
      <c r="AT187" s="700"/>
      <c r="AU187" s="700"/>
      <c r="AV187" s="700"/>
      <c r="AW187" s="700"/>
      <c r="AX187" s="700"/>
    </row>
    <row r="188" spans="1:50" ht="15" customHeight="1">
      <c r="A188" s="829">
        <v>50</v>
      </c>
      <c r="B188" s="830">
        <v>2</v>
      </c>
      <c r="C188" s="831">
        <f t="shared" si="0"/>
        <v>2.4038399999999998</v>
      </c>
      <c r="D188" s="832">
        <v>0.91</v>
      </c>
      <c r="E188" s="833">
        <v>0.25</v>
      </c>
      <c r="F188" s="833">
        <v>0.55000000000000004</v>
      </c>
      <c r="G188" s="833">
        <f t="shared" si="22"/>
        <v>0.65</v>
      </c>
      <c r="H188" s="834">
        <f t="shared" si="104"/>
        <v>2.1874943999999998</v>
      </c>
      <c r="I188" s="834">
        <f t="shared" si="105"/>
        <v>0.60095999999999994</v>
      </c>
      <c r="J188" s="834">
        <f t="shared" si="106"/>
        <v>1.322112</v>
      </c>
      <c r="K188" s="834">
        <f t="shared" si="5"/>
        <v>1.5624959999999999</v>
      </c>
      <c r="L188" s="835" t="str">
        <f t="shared" si="6"/>
        <v>50X2</v>
      </c>
      <c r="M188" s="835" t="str">
        <f t="shared" si="7"/>
        <v>50X2XC</v>
      </c>
      <c r="N188" s="836"/>
      <c r="O188" s="837">
        <f t="shared" si="8"/>
        <v>9.2788223999999992</v>
      </c>
      <c r="P188" s="838">
        <f t="shared" si="9"/>
        <v>3.8701824</v>
      </c>
      <c r="Q188" s="838">
        <f t="shared" si="10"/>
        <v>12.7643904</v>
      </c>
      <c r="R188" s="838">
        <f t="shared" si="11"/>
        <v>4.8317183999999997</v>
      </c>
      <c r="S188" s="839" t="str">
        <f t="shared" si="12"/>
        <v>C</v>
      </c>
      <c r="T188" s="840">
        <f>VLOOKUP(L188,[3]C!A:D,4,FALSE)</f>
        <v>366</v>
      </c>
      <c r="U188" s="841"/>
      <c r="V188" s="847">
        <f>IF(V$12="Max",VLOOKUP(L188,[3]S!A:G,7,FALSE),VLOOKUP(L188,[3]S!A:G,6,FALSE))</f>
        <v>0.64557112386185811</v>
      </c>
      <c r="W188" s="855">
        <f t="shared" si="13"/>
        <v>9.9243935238618572</v>
      </c>
      <c r="X188" s="856">
        <f t="shared" si="14"/>
        <v>4.515753523861858</v>
      </c>
      <c r="Y188" s="856">
        <f t="shared" si="15"/>
        <v>13.409961523861858</v>
      </c>
      <c r="Z188" s="857">
        <f t="shared" si="16"/>
        <v>5.4772895238618577</v>
      </c>
      <c r="AA188" s="846"/>
      <c r="AB188" s="847">
        <f t="shared" si="70"/>
        <v>1.272</v>
      </c>
      <c r="AC188" s="847">
        <f>IF(AB$12="Max",VLOOKUP(M188,[3]L!A:J,9,FALSE),VLOOKUP(M188,[3]L!A:J,6,FALSE))</f>
        <v>1.272</v>
      </c>
      <c r="AD188" s="847">
        <f>IF(AB$12="Max",VLOOKUP(M188,[3]L!A:J,10,FALSE),VLOOKUP(M188,[3]L!A:J,7,FALSE))</f>
        <v>1.484</v>
      </c>
      <c r="AE188" s="847">
        <f>IF(AB$12="Max",VLOOKUP(M188,[3]L!A:K,11,FALSE),VLOOKUP(M188,[3]L!A:J,8,FALSE))</f>
        <v>1.9292</v>
      </c>
      <c r="AF188" s="853">
        <f t="shared" si="18"/>
        <v>10.550822399999999</v>
      </c>
      <c r="AG188" s="854">
        <f t="shared" si="19"/>
        <v>5.1421824000000003</v>
      </c>
      <c r="AH188" s="854">
        <f t="shared" si="20"/>
        <v>14.0363904</v>
      </c>
      <c r="AI188" s="854">
        <f t="shared" si="21"/>
        <v>6.1037184</v>
      </c>
      <c r="AJ188" s="851"/>
      <c r="AK188" s="852">
        <f>VLOOKUP(L188,[3]E!A:G,7,FALSE)</f>
        <v>1.5</v>
      </c>
      <c r="AL188" s="853">
        <f t="shared" si="107"/>
        <v>10.778822399999999</v>
      </c>
      <c r="AM188" s="853">
        <f t="shared" si="108"/>
        <v>5.3701824</v>
      </c>
      <c r="AN188" s="853">
        <f t="shared" si="109"/>
        <v>14.2643904</v>
      </c>
      <c r="AO188" s="854">
        <f t="shared" si="110"/>
        <v>6.3317183999999997</v>
      </c>
      <c r="AP188" s="700"/>
      <c r="AQ188" s="700"/>
      <c r="AR188" s="700"/>
      <c r="AS188" s="700"/>
      <c r="AT188" s="700"/>
      <c r="AU188" s="700"/>
      <c r="AV188" s="700"/>
      <c r="AW188" s="700"/>
      <c r="AX188" s="700"/>
    </row>
    <row r="189" spans="1:50" ht="15" customHeight="1">
      <c r="A189" s="829">
        <v>50</v>
      </c>
      <c r="B189" s="830">
        <v>2.5</v>
      </c>
      <c r="C189" s="831">
        <f t="shared" si="0"/>
        <v>2.9735</v>
      </c>
      <c r="D189" s="832">
        <v>0.91</v>
      </c>
      <c r="E189" s="833">
        <v>0.25</v>
      </c>
      <c r="F189" s="833">
        <v>0.55000000000000004</v>
      </c>
      <c r="G189" s="833">
        <f t="shared" si="22"/>
        <v>0.65</v>
      </c>
      <c r="H189" s="834">
        <f t="shared" si="104"/>
        <v>2.7058850000000003</v>
      </c>
      <c r="I189" s="834">
        <f t="shared" si="105"/>
        <v>0.74337500000000001</v>
      </c>
      <c r="J189" s="834">
        <f t="shared" si="106"/>
        <v>1.6354250000000001</v>
      </c>
      <c r="K189" s="834">
        <f t="shared" si="5"/>
        <v>1.9327750000000001</v>
      </c>
      <c r="L189" s="835" t="str">
        <f t="shared" si="6"/>
        <v>50X2,5</v>
      </c>
      <c r="M189" s="835" t="str">
        <f t="shared" si="7"/>
        <v>50X2,5XC</v>
      </c>
      <c r="N189" s="836"/>
      <c r="O189" s="837">
        <f t="shared" si="8"/>
        <v>11.477710000000002</v>
      </c>
      <c r="P189" s="838">
        <f t="shared" si="9"/>
        <v>4.7873350000000006</v>
      </c>
      <c r="Q189" s="838">
        <f t="shared" si="10"/>
        <v>15.789285000000001</v>
      </c>
      <c r="R189" s="838">
        <f t="shared" si="11"/>
        <v>5.9767350000000006</v>
      </c>
      <c r="S189" s="839" t="str">
        <f t="shared" si="12"/>
        <v>C</v>
      </c>
      <c r="T189" s="840">
        <f>VLOOKUP(L189,[3]C!A:D,4,FALSE)</f>
        <v>264</v>
      </c>
      <c r="U189" s="841"/>
      <c r="V189" s="847">
        <f>IF(V$12="Max",VLOOKUP(L189,[3]S!A:G,7,FALSE),VLOOKUP(L189,[3]S!A:G,6,FALSE))</f>
        <v>0.6713939688163324</v>
      </c>
      <c r="W189" s="855">
        <f t="shared" si="13"/>
        <v>12.149103968816334</v>
      </c>
      <c r="X189" s="856">
        <f t="shared" si="14"/>
        <v>5.4587289688163327</v>
      </c>
      <c r="Y189" s="856">
        <f t="shared" si="15"/>
        <v>16.460678968816335</v>
      </c>
      <c r="Z189" s="857">
        <f t="shared" si="16"/>
        <v>6.6481289688163328</v>
      </c>
      <c r="AA189" s="846"/>
      <c r="AB189" s="847">
        <f t="shared" si="70"/>
        <v>1.272</v>
      </c>
      <c r="AC189" s="847">
        <f>IF(AB$12="Max",VLOOKUP(M189,[3]L!A:J,9,FALSE),VLOOKUP(M189,[3]L!A:J,6,FALSE))</f>
        <v>1.272</v>
      </c>
      <c r="AD189" s="847">
        <f>IF(AB$12="Max",VLOOKUP(M189,[3]L!A:J,10,FALSE),VLOOKUP(M189,[3]L!A:J,7,FALSE))</f>
        <v>1.484</v>
      </c>
      <c r="AE189" s="847">
        <f>IF(AB$12="Max",VLOOKUP(M189,[3]L!A:K,11,FALSE),VLOOKUP(M189,[3]L!A:J,8,FALSE))</f>
        <v>1.9292</v>
      </c>
      <c r="AF189" s="853">
        <f t="shared" si="18"/>
        <v>12.749710000000002</v>
      </c>
      <c r="AG189" s="854">
        <f t="shared" si="19"/>
        <v>6.0593350000000008</v>
      </c>
      <c r="AH189" s="854">
        <f t="shared" si="20"/>
        <v>17.061285000000002</v>
      </c>
      <c r="AI189" s="854">
        <f t="shared" si="21"/>
        <v>7.2487350000000008</v>
      </c>
      <c r="AJ189" s="851"/>
      <c r="AK189" s="852"/>
      <c r="AL189" s="853"/>
      <c r="AM189" s="853"/>
      <c r="AN189" s="853"/>
      <c r="AO189" s="854"/>
      <c r="AP189" s="700"/>
      <c r="AQ189" s="700"/>
      <c r="AR189" s="700"/>
      <c r="AS189" s="700"/>
      <c r="AT189" s="700"/>
      <c r="AU189" s="700"/>
      <c r="AV189" s="700"/>
      <c r="AW189" s="700"/>
      <c r="AX189" s="700"/>
    </row>
    <row r="190" spans="1:50" ht="15" customHeight="1">
      <c r="A190" s="829">
        <v>50</v>
      </c>
      <c r="B190" s="830">
        <v>3</v>
      </c>
      <c r="C190" s="831">
        <f t="shared" si="0"/>
        <v>3.53064</v>
      </c>
      <c r="D190" s="832">
        <v>0.78</v>
      </c>
      <c r="E190" s="833">
        <v>0.25</v>
      </c>
      <c r="F190" s="833">
        <v>0.45</v>
      </c>
      <c r="G190" s="833">
        <f t="shared" si="22"/>
        <v>0.55000000000000004</v>
      </c>
      <c r="H190" s="834">
        <f t="shared" si="104"/>
        <v>2.7538992000000002</v>
      </c>
      <c r="I190" s="834">
        <f t="shared" si="105"/>
        <v>0.88266</v>
      </c>
      <c r="J190" s="834">
        <f t="shared" si="106"/>
        <v>1.5887880000000001</v>
      </c>
      <c r="K190" s="834">
        <f t="shared" si="5"/>
        <v>1.9418520000000001</v>
      </c>
      <c r="L190" s="835" t="str">
        <f t="shared" si="6"/>
        <v>50X3</v>
      </c>
      <c r="M190" s="835" t="str">
        <f t="shared" si="7"/>
        <v>50X3XC</v>
      </c>
      <c r="N190" s="861"/>
      <c r="O190" s="837">
        <f t="shared" si="8"/>
        <v>13.169287199999999</v>
      </c>
      <c r="P190" s="838">
        <f t="shared" si="9"/>
        <v>5.2253471999999999</v>
      </c>
      <c r="Q190" s="838">
        <f t="shared" si="10"/>
        <v>17.935651199999999</v>
      </c>
      <c r="R190" s="838">
        <f t="shared" si="11"/>
        <v>6.2845392000000002</v>
      </c>
      <c r="S190" s="839" t="str">
        <f t="shared" si="12"/>
        <v>C</v>
      </c>
      <c r="T190" s="840">
        <f>VLOOKUP(L190,[3]C!A:D,4,FALSE)</f>
        <v>264</v>
      </c>
      <c r="U190" s="841"/>
      <c r="V190" s="847">
        <f>IF(V$12="Max",VLOOKUP(L190,[3]S!A:G,7,FALSE),VLOOKUP(L190,[3]S!A:G,6,FALSE))</f>
        <v>0.72303965872528109</v>
      </c>
      <c r="W190" s="855">
        <f t="shared" si="13"/>
        <v>13.89232685872528</v>
      </c>
      <c r="X190" s="856">
        <f t="shared" si="14"/>
        <v>5.9483868587252813</v>
      </c>
      <c r="Y190" s="856">
        <f t="shared" si="15"/>
        <v>18.658690858725279</v>
      </c>
      <c r="Z190" s="857">
        <f t="shared" si="16"/>
        <v>7.0075788587252816</v>
      </c>
      <c r="AA190" s="846"/>
      <c r="AB190" s="847">
        <f t="shared" si="70"/>
        <v>1.272</v>
      </c>
      <c r="AC190" s="847">
        <f>IF(AB$12="Max",VLOOKUP(M190,[3]L!A:J,9,FALSE),VLOOKUP(M190,[3]L!A:J,6,FALSE))</f>
        <v>1.272</v>
      </c>
      <c r="AD190" s="847">
        <f>IF(AB$12="Max",VLOOKUP(M190,[3]L!A:J,10,FALSE),VLOOKUP(M190,[3]L!A:J,7,FALSE))</f>
        <v>1.484</v>
      </c>
      <c r="AE190" s="847">
        <f>IF(AB$12="Max",VLOOKUP(M190,[3]L!A:K,11,FALSE),VLOOKUP(M190,[3]L!A:J,8,FALSE))</f>
        <v>1.9292</v>
      </c>
      <c r="AF190" s="853">
        <f t="shared" si="18"/>
        <v>14.4412872</v>
      </c>
      <c r="AG190" s="854">
        <f t="shared" si="19"/>
        <v>6.4973472000000001</v>
      </c>
      <c r="AH190" s="854">
        <f t="shared" si="20"/>
        <v>19.207651199999997</v>
      </c>
      <c r="AI190" s="854">
        <f t="shared" si="21"/>
        <v>7.5565392000000005</v>
      </c>
      <c r="AJ190" s="851"/>
      <c r="AK190" s="852"/>
      <c r="AL190" s="853"/>
      <c r="AM190" s="853"/>
      <c r="AN190" s="853"/>
      <c r="AO190" s="854"/>
      <c r="AP190" s="700"/>
      <c r="AQ190" s="700"/>
      <c r="AR190" s="700"/>
      <c r="AS190" s="700"/>
      <c r="AT190" s="700"/>
      <c r="AU190" s="700"/>
      <c r="AV190" s="700"/>
      <c r="AW190" s="700"/>
      <c r="AX190" s="700"/>
    </row>
    <row r="191" spans="1:50" ht="15" customHeight="1">
      <c r="A191" s="829">
        <v>50.8</v>
      </c>
      <c r="B191" s="830">
        <v>1</v>
      </c>
      <c r="C191" s="831">
        <f t="shared" si="0"/>
        <v>1.2469919999999999</v>
      </c>
      <c r="D191" s="832">
        <v>1.47</v>
      </c>
      <c r="E191" s="833">
        <v>0.25</v>
      </c>
      <c r="F191" s="833">
        <v>0.45</v>
      </c>
      <c r="G191" s="833">
        <f t="shared" si="22"/>
        <v>0.55000000000000004</v>
      </c>
      <c r="H191" s="834">
        <f t="shared" si="104"/>
        <v>1.8330782399999999</v>
      </c>
      <c r="I191" s="834">
        <f t="shared" si="105"/>
        <v>0.31174799999999997</v>
      </c>
      <c r="J191" s="834">
        <f t="shared" si="106"/>
        <v>0.56114639999999993</v>
      </c>
      <c r="K191" s="834">
        <f t="shared" si="5"/>
        <v>0.68584559999999994</v>
      </c>
      <c r="L191" s="835" t="str">
        <f t="shared" si="6"/>
        <v>50,8X1</v>
      </c>
      <c r="M191" s="835" t="str">
        <f t="shared" si="7"/>
        <v>50,8X1XF</v>
      </c>
      <c r="N191" s="836"/>
      <c r="O191" s="837">
        <f t="shared" si="8"/>
        <v>5.5117046399999996</v>
      </c>
      <c r="P191" s="838">
        <f t="shared" si="9"/>
        <v>2.7059726399999997</v>
      </c>
      <c r="Q191" s="838">
        <f t="shared" si="10"/>
        <v>7.1951438399999992</v>
      </c>
      <c r="R191" s="838">
        <f t="shared" si="11"/>
        <v>3.0800702399999995</v>
      </c>
      <c r="S191" s="839" t="str">
        <f t="shared" si="12"/>
        <v>F</v>
      </c>
      <c r="T191" s="840">
        <f>VLOOKUP(L191,[3]C!A:D,4,FALSE)</f>
        <v>366</v>
      </c>
      <c r="U191" s="841"/>
      <c r="V191" s="847">
        <f>IF(V$12="Max",VLOOKUP(L191,[3]S!A:G,7,FALSE),VLOOKUP(L191,[3]S!A:G,6,FALSE))</f>
        <v>0.6559002618436478</v>
      </c>
      <c r="W191" s="855">
        <f t="shared" si="13"/>
        <v>6.1676049018436476</v>
      </c>
      <c r="X191" s="856">
        <f t="shared" si="14"/>
        <v>3.3618729018436477</v>
      </c>
      <c r="Y191" s="856">
        <f t="shared" si="15"/>
        <v>7.8510441018436472</v>
      </c>
      <c r="Z191" s="857">
        <f t="shared" si="16"/>
        <v>3.7359705018436475</v>
      </c>
      <c r="AA191" s="846"/>
      <c r="AB191" s="847">
        <f t="shared" si="70"/>
        <v>1.0491780588450992</v>
      </c>
      <c r="AC191" s="847">
        <f>IF(AB$12="Max",VLOOKUP(M191,[3]L!A:J,9,FALSE),VLOOKUP(M191,[3]L!A:J,6,FALSE))</f>
        <v>1.0491780588450992</v>
      </c>
      <c r="AD191" s="847">
        <f>IF(AB$12="Max",VLOOKUP(M191,[3]L!A:J,10,FALSE),VLOOKUP(M191,[3]L!A:J,7,FALSE))</f>
        <v>1.0491780588450992</v>
      </c>
      <c r="AE191" s="847">
        <f>IF(AB$12="Max",VLOOKUP(M191,[3]L!A:K,11,FALSE),VLOOKUP(M191,[3]L!A:J,8,FALSE))</f>
        <v>1.0491780588450992</v>
      </c>
      <c r="AF191" s="853">
        <f t="shared" si="18"/>
        <v>6.5608826988450986</v>
      </c>
      <c r="AG191" s="854">
        <f t="shared" si="19"/>
        <v>3.7551506988450987</v>
      </c>
      <c r="AH191" s="854">
        <f t="shared" si="20"/>
        <v>8.244321898845099</v>
      </c>
      <c r="AI191" s="854">
        <f t="shared" si="21"/>
        <v>4.1292482988450985</v>
      </c>
      <c r="AJ191" s="851"/>
      <c r="AK191" s="852">
        <f>VLOOKUP(L191,[3]E!A:G,7,FALSE)</f>
        <v>1.52</v>
      </c>
      <c r="AL191" s="853">
        <f t="shared" ref="AL191:AL196" si="111">O191+AK191*$Q$8</f>
        <v>7.0317046399999992</v>
      </c>
      <c r="AM191" s="853">
        <f t="shared" ref="AM191:AM196" si="112">P191+AK191*$Q$8</f>
        <v>4.2259726400000002</v>
      </c>
      <c r="AN191" s="853">
        <f t="shared" ref="AN191:AN196" si="113">Q191+AK191*$Q$8</f>
        <v>8.7151438399999996</v>
      </c>
      <c r="AO191" s="854">
        <f t="shared" ref="AO191:AO196" si="114">R191+AK191*$Q$8</f>
        <v>4.6000702399999991</v>
      </c>
      <c r="AP191" s="700"/>
      <c r="AQ191" s="700"/>
      <c r="AR191" s="700"/>
      <c r="AS191" s="700"/>
      <c r="AT191" s="700"/>
      <c r="AU191" s="700"/>
      <c r="AV191" s="700"/>
      <c r="AW191" s="700"/>
      <c r="AX191" s="700"/>
    </row>
    <row r="192" spans="1:50" ht="15" customHeight="1">
      <c r="A192" s="829">
        <v>50.8</v>
      </c>
      <c r="B192" s="830">
        <v>1.2</v>
      </c>
      <c r="C192" s="831">
        <f t="shared" si="0"/>
        <v>1.4903807999999996</v>
      </c>
      <c r="D192" s="832">
        <v>1.45</v>
      </c>
      <c r="E192" s="833">
        <v>0.25</v>
      </c>
      <c r="F192" s="833">
        <v>0.45</v>
      </c>
      <c r="G192" s="833">
        <f t="shared" si="22"/>
        <v>0.55000000000000004</v>
      </c>
      <c r="H192" s="834">
        <f t="shared" si="104"/>
        <v>2.1610521599999992</v>
      </c>
      <c r="I192" s="834">
        <f t="shared" si="105"/>
        <v>0.3725951999999999</v>
      </c>
      <c r="J192" s="834">
        <f t="shared" si="106"/>
        <v>0.67067135999999983</v>
      </c>
      <c r="K192" s="834">
        <f t="shared" si="5"/>
        <v>0.8197094399999999</v>
      </c>
      <c r="L192" s="835" t="str">
        <f t="shared" si="6"/>
        <v>50,8X1,2</v>
      </c>
      <c r="M192" s="835" t="str">
        <f t="shared" si="7"/>
        <v>50,8X1,2XF</v>
      </c>
      <c r="N192" s="836"/>
      <c r="O192" s="837">
        <f t="shared" si="8"/>
        <v>6.5576755199999992</v>
      </c>
      <c r="P192" s="838">
        <f t="shared" si="9"/>
        <v>3.204318719999999</v>
      </c>
      <c r="Q192" s="838">
        <f t="shared" si="10"/>
        <v>8.5696895999999985</v>
      </c>
      <c r="R192" s="838">
        <f t="shared" si="11"/>
        <v>3.6514329599999993</v>
      </c>
      <c r="S192" s="839" t="str">
        <f t="shared" si="12"/>
        <v>F</v>
      </c>
      <c r="T192" s="840">
        <f>VLOOKUP(L192,[3]C!A:D,4,FALSE)</f>
        <v>366</v>
      </c>
      <c r="U192" s="841"/>
      <c r="V192" s="847">
        <f>IF(V$12="Max",VLOOKUP(L192,[3]S!A:G,7,FALSE),VLOOKUP(L192,[3]S!A:G,6,FALSE))</f>
        <v>0.6559002618436478</v>
      </c>
      <c r="W192" s="855">
        <f t="shared" si="13"/>
        <v>7.2135757818436472</v>
      </c>
      <c r="X192" s="856">
        <f t="shared" si="14"/>
        <v>3.860218981843647</v>
      </c>
      <c r="Y192" s="856">
        <f t="shared" si="15"/>
        <v>9.2255898618436465</v>
      </c>
      <c r="Z192" s="857">
        <f t="shared" si="16"/>
        <v>4.3073332218436473</v>
      </c>
      <c r="AA192" s="846"/>
      <c r="AB192" s="847">
        <f t="shared" si="70"/>
        <v>1.0491780588450992</v>
      </c>
      <c r="AC192" s="847">
        <f>IF(AB$12="Max",VLOOKUP(M192,[3]L!A:J,9,FALSE),VLOOKUP(M192,[3]L!A:J,6,FALSE))</f>
        <v>1.0491780588450992</v>
      </c>
      <c r="AD192" s="847">
        <f>IF(AB$12="Max",VLOOKUP(M192,[3]L!A:J,10,FALSE),VLOOKUP(M192,[3]L!A:J,7,FALSE))</f>
        <v>1.0491780588450992</v>
      </c>
      <c r="AE192" s="847">
        <f>IF(AB$12="Max",VLOOKUP(M192,[3]L!A:K,11,FALSE),VLOOKUP(M192,[3]L!A:J,8,FALSE))</f>
        <v>1.0491780588450992</v>
      </c>
      <c r="AF192" s="853">
        <f t="shared" si="18"/>
        <v>7.6068535788450982</v>
      </c>
      <c r="AG192" s="854">
        <f t="shared" si="19"/>
        <v>4.2534967788450979</v>
      </c>
      <c r="AH192" s="854">
        <f t="shared" si="20"/>
        <v>9.6188676588450974</v>
      </c>
      <c r="AI192" s="854">
        <f t="shared" si="21"/>
        <v>4.7006110188450982</v>
      </c>
      <c r="AJ192" s="851"/>
      <c r="AK192" s="852">
        <f>VLOOKUP(L192,[3]E!A:G,7,FALSE)</f>
        <v>1.52</v>
      </c>
      <c r="AL192" s="853">
        <f t="shared" si="111"/>
        <v>8.0776755199999997</v>
      </c>
      <c r="AM192" s="853">
        <f t="shared" si="112"/>
        <v>4.7243187199999994</v>
      </c>
      <c r="AN192" s="853">
        <f t="shared" si="113"/>
        <v>10.089689599999998</v>
      </c>
      <c r="AO192" s="854">
        <f t="shared" si="114"/>
        <v>5.1714329599999989</v>
      </c>
      <c r="AP192" s="700"/>
      <c r="AQ192" s="700"/>
      <c r="AR192" s="700"/>
      <c r="AS192" s="700"/>
      <c r="AT192" s="700"/>
      <c r="AU192" s="700"/>
      <c r="AV192" s="700"/>
      <c r="AW192" s="700"/>
      <c r="AX192" s="700"/>
    </row>
    <row r="193" spans="1:50" ht="15" customHeight="1">
      <c r="A193" s="829">
        <v>50.8</v>
      </c>
      <c r="B193" s="830">
        <v>1.5</v>
      </c>
      <c r="C193" s="831">
        <f t="shared" si="0"/>
        <v>1.8517079999999997</v>
      </c>
      <c r="D193" s="832">
        <v>1.33</v>
      </c>
      <c r="E193" s="833">
        <v>0.25</v>
      </c>
      <c r="F193" s="833">
        <v>0.45</v>
      </c>
      <c r="G193" s="833">
        <f t="shared" si="22"/>
        <v>0.55000000000000004</v>
      </c>
      <c r="H193" s="834">
        <f t="shared" si="104"/>
        <v>2.4627716399999997</v>
      </c>
      <c r="I193" s="834">
        <f t="shared" si="105"/>
        <v>0.46292699999999992</v>
      </c>
      <c r="J193" s="834">
        <f t="shared" si="106"/>
        <v>0.83326859999999991</v>
      </c>
      <c r="K193" s="834">
        <f t="shared" si="5"/>
        <v>1.0184393999999999</v>
      </c>
      <c r="L193" s="835" t="str">
        <f t="shared" si="6"/>
        <v>50,8X1,5</v>
      </c>
      <c r="M193" s="835" t="str">
        <f t="shared" si="7"/>
        <v>50,8X1,5XF</v>
      </c>
      <c r="N193" s="836"/>
      <c r="O193" s="837">
        <f t="shared" si="8"/>
        <v>7.9253102399999991</v>
      </c>
      <c r="P193" s="838">
        <f t="shared" si="9"/>
        <v>3.75896724</v>
      </c>
      <c r="Q193" s="838">
        <f t="shared" si="10"/>
        <v>10.425116039999999</v>
      </c>
      <c r="R193" s="838">
        <f t="shared" si="11"/>
        <v>4.3144796399999992</v>
      </c>
      <c r="S193" s="839" t="str">
        <f t="shared" si="12"/>
        <v>F</v>
      </c>
      <c r="T193" s="840">
        <f>VLOOKUP(L193,[3]C!A:D,4,FALSE)</f>
        <v>366</v>
      </c>
      <c r="U193" s="841"/>
      <c r="V193" s="847">
        <f>IF(V$12="Max",VLOOKUP(L193,[3]S!A:G,7,FALSE),VLOOKUP(L193,[3]S!A:G,6,FALSE))</f>
        <v>0.6559002618436478</v>
      </c>
      <c r="W193" s="855">
        <f t="shared" si="13"/>
        <v>8.5812105018436462</v>
      </c>
      <c r="X193" s="856">
        <f t="shared" si="14"/>
        <v>4.4148675018436476</v>
      </c>
      <c r="Y193" s="856">
        <f t="shared" si="15"/>
        <v>11.081016301843647</v>
      </c>
      <c r="Z193" s="857">
        <f t="shared" si="16"/>
        <v>4.9703799018436472</v>
      </c>
      <c r="AA193" s="846"/>
      <c r="AB193" s="847">
        <f t="shared" si="70"/>
        <v>1.0491780588450992</v>
      </c>
      <c r="AC193" s="847">
        <f>IF(AB$12="Max",VLOOKUP(M193,[3]L!A:J,9,FALSE),VLOOKUP(M193,[3]L!A:J,6,FALSE))</f>
        <v>1.0491780588450992</v>
      </c>
      <c r="AD193" s="847">
        <f>IF(AB$12="Max",VLOOKUP(M193,[3]L!A:J,10,FALSE),VLOOKUP(M193,[3]L!A:J,7,FALSE))</f>
        <v>1.0491780588450992</v>
      </c>
      <c r="AE193" s="847">
        <f>IF(AB$12="Max",VLOOKUP(M193,[3]L!A:K,11,FALSE),VLOOKUP(M193,[3]L!A:J,8,FALSE))</f>
        <v>1.0491780588450992</v>
      </c>
      <c r="AF193" s="853">
        <f t="shared" si="18"/>
        <v>8.9744882988450989</v>
      </c>
      <c r="AG193" s="854">
        <f t="shared" si="19"/>
        <v>4.8081452988450994</v>
      </c>
      <c r="AH193" s="854">
        <f t="shared" si="20"/>
        <v>11.474294098845098</v>
      </c>
      <c r="AI193" s="854">
        <f t="shared" si="21"/>
        <v>5.3636576988450981</v>
      </c>
      <c r="AJ193" s="851"/>
      <c r="AK193" s="852">
        <f>VLOOKUP(L193,[3]E!A:G,7,FALSE)</f>
        <v>1.52</v>
      </c>
      <c r="AL193" s="853">
        <f t="shared" si="111"/>
        <v>9.4453102399999995</v>
      </c>
      <c r="AM193" s="853">
        <f t="shared" si="112"/>
        <v>5.2789672400000001</v>
      </c>
      <c r="AN193" s="853">
        <f t="shared" si="113"/>
        <v>11.945116039999998</v>
      </c>
      <c r="AO193" s="854">
        <f t="shared" si="114"/>
        <v>5.8344796399999996</v>
      </c>
      <c r="AP193" s="700"/>
      <c r="AQ193" s="700"/>
      <c r="AR193" s="700"/>
      <c r="AS193" s="700"/>
      <c r="AT193" s="700"/>
      <c r="AU193" s="700"/>
      <c r="AV193" s="700"/>
      <c r="AW193" s="700"/>
      <c r="AX193" s="700"/>
    </row>
    <row r="194" spans="1:50" ht="15" customHeight="1">
      <c r="A194" s="829">
        <v>50.8</v>
      </c>
      <c r="B194" s="830">
        <v>1.6</v>
      </c>
      <c r="C194" s="831">
        <f t="shared" si="0"/>
        <v>1.9711487999999999</v>
      </c>
      <c r="D194" s="864">
        <v>1.33</v>
      </c>
      <c r="E194" s="833">
        <v>0.25</v>
      </c>
      <c r="F194" s="833">
        <v>0.45</v>
      </c>
      <c r="G194" s="833">
        <f t="shared" si="22"/>
        <v>0.55000000000000004</v>
      </c>
      <c r="H194" s="834">
        <f t="shared" si="104"/>
        <v>2.6216279039999999</v>
      </c>
      <c r="I194" s="834">
        <f t="shared" si="105"/>
        <v>0.49278719999999998</v>
      </c>
      <c r="J194" s="834">
        <f t="shared" si="106"/>
        <v>0.88701695999999997</v>
      </c>
      <c r="K194" s="834">
        <f t="shared" si="5"/>
        <v>1.08413184</v>
      </c>
      <c r="L194" s="835" t="str">
        <f t="shared" si="6"/>
        <v>50,8X1,6</v>
      </c>
      <c r="M194" s="835" t="str">
        <f t="shared" si="7"/>
        <v>50,8X1,6XF</v>
      </c>
      <c r="N194" s="836"/>
      <c r="O194" s="837">
        <f t="shared" si="8"/>
        <v>8.4365168639999997</v>
      </c>
      <c r="P194" s="838">
        <f t="shared" si="9"/>
        <v>4.0014320640000003</v>
      </c>
      <c r="Q194" s="838">
        <f t="shared" si="10"/>
        <v>11.097567743999999</v>
      </c>
      <c r="R194" s="838">
        <f t="shared" si="11"/>
        <v>4.5927767040000003</v>
      </c>
      <c r="S194" s="839" t="str">
        <f t="shared" si="12"/>
        <v>F</v>
      </c>
      <c r="T194" s="840">
        <f>VLOOKUP(L194,[3]C!A:D,4,FALSE)</f>
        <v>366</v>
      </c>
      <c r="U194" s="841"/>
      <c r="V194" s="847">
        <f>V193</f>
        <v>0.6559002618436478</v>
      </c>
      <c r="W194" s="855">
        <f t="shared" si="13"/>
        <v>9.0924171258436477</v>
      </c>
      <c r="X194" s="856">
        <f t="shared" si="14"/>
        <v>4.6573323258436483</v>
      </c>
      <c r="Y194" s="856">
        <f t="shared" si="15"/>
        <v>11.753468005843647</v>
      </c>
      <c r="Z194" s="857">
        <f t="shared" si="16"/>
        <v>5.2486769658436483</v>
      </c>
      <c r="AA194" s="846"/>
      <c r="AB194" s="847">
        <f>AB193</f>
        <v>1.0491780588450992</v>
      </c>
      <c r="AC194" s="847" t="e">
        <f>IF(AB$12="Max",VLOOKUP(M194,[3]L!A:J,9,FALSE),VLOOKUP(M194,[3]L!A:J,6,FALSE))</f>
        <v>#N/A</v>
      </c>
      <c r="AD194" s="847" t="e">
        <f>IF(AB$12="Max",VLOOKUP(M194,[3]L!A:J,10,FALSE),VLOOKUP(M194,[3]L!A:J,7,FALSE))</f>
        <v>#N/A</v>
      </c>
      <c r="AE194" s="847" t="e">
        <f>IF(AB$12="Max",VLOOKUP(M194,[3]L!A:K,11,FALSE),VLOOKUP(M194,[3]L!A:J,8,FALSE))</f>
        <v>#N/A</v>
      </c>
      <c r="AF194" s="853">
        <f t="shared" si="18"/>
        <v>9.4856949228450986</v>
      </c>
      <c r="AG194" s="854">
        <f t="shared" si="19"/>
        <v>5.0506101228450992</v>
      </c>
      <c r="AH194" s="854">
        <f t="shared" si="20"/>
        <v>12.146745802845098</v>
      </c>
      <c r="AI194" s="854">
        <f t="shared" si="21"/>
        <v>5.6419547628450992</v>
      </c>
      <c r="AJ194" s="851"/>
      <c r="AK194" s="852">
        <f>AK193</f>
        <v>1.52</v>
      </c>
      <c r="AL194" s="853">
        <f t="shared" si="111"/>
        <v>9.9565168639999992</v>
      </c>
      <c r="AM194" s="853">
        <f t="shared" si="112"/>
        <v>5.5214320640000008</v>
      </c>
      <c r="AN194" s="853">
        <f t="shared" si="113"/>
        <v>12.617567743999999</v>
      </c>
      <c r="AO194" s="854">
        <f t="shared" si="114"/>
        <v>6.1127767039999998</v>
      </c>
      <c r="AP194" s="700"/>
      <c r="AQ194" s="700"/>
      <c r="AR194" s="700"/>
      <c r="AS194" s="700"/>
      <c r="AT194" s="700"/>
      <c r="AU194" s="700"/>
      <c r="AV194" s="700"/>
      <c r="AW194" s="700"/>
      <c r="AX194" s="700"/>
    </row>
    <row r="195" spans="1:50" ht="15" customHeight="1">
      <c r="A195" s="829">
        <v>50.8</v>
      </c>
      <c r="B195" s="830">
        <v>1.65</v>
      </c>
      <c r="C195" s="831">
        <f t="shared" si="0"/>
        <v>2.0306813999999997</v>
      </c>
      <c r="D195" s="832">
        <v>1.22</v>
      </c>
      <c r="E195" s="833">
        <v>0.25</v>
      </c>
      <c r="F195" s="833">
        <v>0.45</v>
      </c>
      <c r="G195" s="833">
        <f t="shared" si="22"/>
        <v>0.55000000000000004</v>
      </c>
      <c r="H195" s="834">
        <f t="shared" si="104"/>
        <v>2.4774313079999994</v>
      </c>
      <c r="I195" s="834">
        <f t="shared" si="105"/>
        <v>0.50767034999999994</v>
      </c>
      <c r="J195" s="834">
        <f t="shared" si="106"/>
        <v>0.91380662999999995</v>
      </c>
      <c r="K195" s="834">
        <f t="shared" si="5"/>
        <v>1.1168747699999999</v>
      </c>
      <c r="L195" s="835" t="str">
        <f t="shared" si="6"/>
        <v>50,8X1,65</v>
      </c>
      <c r="M195" s="835" t="str">
        <f t="shared" si="7"/>
        <v>50,8X1,65XF</v>
      </c>
      <c r="N195" s="836"/>
      <c r="O195" s="837">
        <f t="shared" si="8"/>
        <v>8.4679414379999987</v>
      </c>
      <c r="P195" s="838">
        <f t="shared" si="9"/>
        <v>3.8989082879999994</v>
      </c>
      <c r="Q195" s="838">
        <f t="shared" si="10"/>
        <v>11.209361327999998</v>
      </c>
      <c r="R195" s="838">
        <f t="shared" si="11"/>
        <v>4.5081127079999987</v>
      </c>
      <c r="S195" s="839" t="str">
        <f t="shared" si="12"/>
        <v>F</v>
      </c>
      <c r="T195" s="840">
        <f>VLOOKUP(L195,[3]C!A:D,4,FALSE)</f>
        <v>366</v>
      </c>
      <c r="U195" s="841"/>
      <c r="V195" s="847">
        <f>IF(V$12="Max",VLOOKUP(L195,[3]S!A:G,7,FALSE),VLOOKUP(L195,[3]S!A:G,6,FALSE))</f>
        <v>0.6559002618436478</v>
      </c>
      <c r="W195" s="855">
        <f t="shared" si="13"/>
        <v>9.1238416998436467</v>
      </c>
      <c r="X195" s="856">
        <f t="shared" si="14"/>
        <v>4.5548085498436475</v>
      </c>
      <c r="Y195" s="856">
        <f t="shared" si="15"/>
        <v>11.865261589843646</v>
      </c>
      <c r="Z195" s="857">
        <f t="shared" si="16"/>
        <v>5.1640129698436468</v>
      </c>
      <c r="AA195" s="846"/>
      <c r="AB195" s="847">
        <f t="shared" ref="AB195:AB344" si="115">IF(AB$9=999,AC195,IF(AB$9=777,AD195,AE195))</f>
        <v>1.0491780588450992</v>
      </c>
      <c r="AC195" s="847">
        <f>IF(AB$12="Max",VLOOKUP(M195,[3]L!A:J,9,FALSE),VLOOKUP(M195,[3]L!A:J,6,FALSE))</f>
        <v>1.0491780588450992</v>
      </c>
      <c r="AD195" s="847">
        <f>IF(AB$12="Max",VLOOKUP(M195,[3]L!A:J,10,FALSE),VLOOKUP(M195,[3]L!A:J,7,FALSE))</f>
        <v>1.0491780588450992</v>
      </c>
      <c r="AE195" s="847">
        <f>IF(AB$12="Max",VLOOKUP(M195,[3]L!A:K,11,FALSE),VLOOKUP(M195,[3]L!A:J,8,FALSE))</f>
        <v>1.0491780588450992</v>
      </c>
      <c r="AF195" s="853">
        <f t="shared" si="18"/>
        <v>9.5171194968450976</v>
      </c>
      <c r="AG195" s="854">
        <f t="shared" si="19"/>
        <v>4.9480863468450984</v>
      </c>
      <c r="AH195" s="854">
        <f t="shared" si="20"/>
        <v>12.258539386845097</v>
      </c>
      <c r="AI195" s="854">
        <f t="shared" si="21"/>
        <v>5.5572907668450977</v>
      </c>
      <c r="AJ195" s="851"/>
      <c r="AK195" s="852">
        <f>VLOOKUP(L195,[3]E!A:G,7,FALSE)</f>
        <v>1.52</v>
      </c>
      <c r="AL195" s="853">
        <f t="shared" si="111"/>
        <v>9.9879414379999982</v>
      </c>
      <c r="AM195" s="853">
        <f t="shared" si="112"/>
        <v>5.418908287999999</v>
      </c>
      <c r="AN195" s="853">
        <f t="shared" si="113"/>
        <v>12.729361327999998</v>
      </c>
      <c r="AO195" s="854">
        <f t="shared" si="114"/>
        <v>6.0281127079999983</v>
      </c>
      <c r="AP195" s="700"/>
      <c r="AQ195" s="700"/>
      <c r="AR195" s="700"/>
      <c r="AS195" s="700"/>
      <c r="AT195" s="700"/>
      <c r="AU195" s="700"/>
      <c r="AV195" s="700"/>
      <c r="AW195" s="700"/>
      <c r="AX195" s="700"/>
    </row>
    <row r="196" spans="1:50" ht="15" customHeight="1">
      <c r="A196" s="829">
        <v>50.8</v>
      </c>
      <c r="B196" s="830">
        <v>2</v>
      </c>
      <c r="C196" s="831">
        <f t="shared" si="0"/>
        <v>2.4439039999999999</v>
      </c>
      <c r="D196" s="832">
        <v>1.1100000000000001</v>
      </c>
      <c r="E196" s="833">
        <v>0.25</v>
      </c>
      <c r="F196" s="833">
        <v>0.55000000000000004</v>
      </c>
      <c r="G196" s="833">
        <f t="shared" si="22"/>
        <v>0.65</v>
      </c>
      <c r="H196" s="834">
        <f t="shared" si="104"/>
        <v>2.7127334400000001</v>
      </c>
      <c r="I196" s="834">
        <f t="shared" si="105"/>
        <v>0.61097599999999996</v>
      </c>
      <c r="J196" s="834">
        <f t="shared" si="106"/>
        <v>1.3441472000000001</v>
      </c>
      <c r="K196" s="834">
        <f t="shared" si="5"/>
        <v>1.5885376</v>
      </c>
      <c r="L196" s="835" t="str">
        <f t="shared" si="6"/>
        <v>50,8X2</v>
      </c>
      <c r="M196" s="835" t="str">
        <f t="shared" si="7"/>
        <v>50,8X2XC</v>
      </c>
      <c r="N196" s="836"/>
      <c r="O196" s="837">
        <f t="shared" si="8"/>
        <v>9.9222502400000003</v>
      </c>
      <c r="P196" s="838">
        <f t="shared" si="9"/>
        <v>4.4234662399999998</v>
      </c>
      <c r="Q196" s="838">
        <f t="shared" si="10"/>
        <v>13.465911039999998</v>
      </c>
      <c r="R196" s="838">
        <f t="shared" si="11"/>
        <v>5.4010278399999994</v>
      </c>
      <c r="S196" s="839" t="str">
        <f t="shared" si="12"/>
        <v>C</v>
      </c>
      <c r="T196" s="840">
        <f>VLOOKUP(L196,[3]C!A:D,4,FALSE)</f>
        <v>366</v>
      </c>
      <c r="U196" s="841"/>
      <c r="V196" s="847">
        <f>IF(V$12="Max",VLOOKUP(L196,[3]S!A:G,7,FALSE),VLOOKUP(L196,[3]S!A:G,6,FALSE))</f>
        <v>0.6559002618436478</v>
      </c>
      <c r="W196" s="855">
        <f t="shared" si="13"/>
        <v>10.578150501843648</v>
      </c>
      <c r="X196" s="856">
        <f t="shared" si="14"/>
        <v>5.0793665018436478</v>
      </c>
      <c r="Y196" s="856">
        <f t="shared" si="15"/>
        <v>14.121811301843646</v>
      </c>
      <c r="Z196" s="857">
        <f t="shared" si="16"/>
        <v>6.0569281018436474</v>
      </c>
      <c r="AA196" s="846"/>
      <c r="AB196" s="847">
        <f t="shared" si="115"/>
        <v>1.296</v>
      </c>
      <c r="AC196" s="847">
        <f>IF(AB$12="Max",VLOOKUP(M196,[3]L!A:J,9,FALSE),VLOOKUP(M196,[3]L!A:J,6,FALSE))</f>
        <v>1.296</v>
      </c>
      <c r="AD196" s="847">
        <f>IF(AB$12="Max",VLOOKUP(M196,[3]L!A:J,10,FALSE),VLOOKUP(M196,[3]L!A:J,7,FALSE))</f>
        <v>1.512</v>
      </c>
      <c r="AE196" s="847">
        <f>IF(AB$12="Max",VLOOKUP(M196,[3]L!A:K,11,FALSE),VLOOKUP(M196,[3]L!A:J,8,FALSE))</f>
        <v>1.9656</v>
      </c>
      <c r="AF196" s="853">
        <f t="shared" si="18"/>
        <v>11.21825024</v>
      </c>
      <c r="AG196" s="854">
        <f t="shared" si="19"/>
        <v>5.71946624</v>
      </c>
      <c r="AH196" s="854">
        <f t="shared" si="20"/>
        <v>14.761911039999998</v>
      </c>
      <c r="AI196" s="854">
        <f t="shared" si="21"/>
        <v>6.6970278399999996</v>
      </c>
      <c r="AJ196" s="851"/>
      <c r="AK196" s="852">
        <f>VLOOKUP(L196,[3]E!A:G,7,FALSE)</f>
        <v>1.52</v>
      </c>
      <c r="AL196" s="853">
        <f t="shared" si="111"/>
        <v>11.44225024</v>
      </c>
      <c r="AM196" s="853">
        <f t="shared" si="112"/>
        <v>5.9434662399999993</v>
      </c>
      <c r="AN196" s="853">
        <f t="shared" si="113"/>
        <v>14.985911039999998</v>
      </c>
      <c r="AO196" s="854">
        <f t="shared" si="114"/>
        <v>6.9210278399999989</v>
      </c>
      <c r="AP196" s="700"/>
      <c r="AQ196" s="700"/>
      <c r="AR196" s="700"/>
      <c r="AS196" s="700"/>
      <c r="AT196" s="700"/>
      <c r="AU196" s="700"/>
      <c r="AV196" s="700"/>
      <c r="AW196" s="700"/>
      <c r="AX196" s="700"/>
    </row>
    <row r="197" spans="1:50" ht="15" customHeight="1">
      <c r="A197" s="829">
        <v>50.8</v>
      </c>
      <c r="B197" s="830">
        <v>2.11</v>
      </c>
      <c r="C197" s="831">
        <f t="shared" si="0"/>
        <v>2.5725069359999995</v>
      </c>
      <c r="D197" s="832">
        <v>1.1100000000000001</v>
      </c>
      <c r="E197" s="833">
        <v>0.25</v>
      </c>
      <c r="F197" s="833">
        <v>0.55000000000000004</v>
      </c>
      <c r="G197" s="833">
        <f t="shared" si="22"/>
        <v>0.65</v>
      </c>
      <c r="H197" s="834">
        <f t="shared" si="104"/>
        <v>2.8554826989599995</v>
      </c>
      <c r="I197" s="834">
        <f t="shared" si="105"/>
        <v>0.64312673399999987</v>
      </c>
      <c r="J197" s="834">
        <f t="shared" si="106"/>
        <v>1.4148788147999998</v>
      </c>
      <c r="K197" s="834">
        <f t="shared" si="5"/>
        <v>1.6721295083999996</v>
      </c>
      <c r="L197" s="835" t="str">
        <f t="shared" si="6"/>
        <v>50,8X2,11</v>
      </c>
      <c r="M197" s="835" t="str">
        <f t="shared" si="7"/>
        <v>50,8X2,11XC</v>
      </c>
      <c r="N197" s="836"/>
      <c r="O197" s="837">
        <f t="shared" si="8"/>
        <v>10.444378160159999</v>
      </c>
      <c r="P197" s="838">
        <f t="shared" si="9"/>
        <v>4.6562375541599987</v>
      </c>
      <c r="Q197" s="838">
        <f t="shared" si="10"/>
        <v>14.174513217359996</v>
      </c>
      <c r="R197" s="838">
        <f t="shared" si="11"/>
        <v>5.6852403285599991</v>
      </c>
      <c r="S197" s="839" t="str">
        <f t="shared" si="12"/>
        <v>C</v>
      </c>
      <c r="T197" s="840">
        <f>VLOOKUP(L197,[3]C!A:D,4,FALSE)</f>
        <v>366</v>
      </c>
      <c r="U197" s="841"/>
      <c r="V197" s="847">
        <f>IF(V$12="Max",VLOOKUP(L197,[3]S!A:G,7,FALSE),VLOOKUP(L197,[3]S!A:G,6,FALSE))</f>
        <v>0.6559002618436478</v>
      </c>
      <c r="W197" s="855">
        <f t="shared" si="13"/>
        <v>11.100278422003647</v>
      </c>
      <c r="X197" s="856">
        <f t="shared" si="14"/>
        <v>5.3121378160036468</v>
      </c>
      <c r="Y197" s="856">
        <f t="shared" si="15"/>
        <v>14.830413479203644</v>
      </c>
      <c r="Z197" s="857">
        <f t="shared" si="16"/>
        <v>6.3411405904036471</v>
      </c>
      <c r="AA197" s="846"/>
      <c r="AB197" s="847">
        <f t="shared" si="115"/>
        <v>1.296</v>
      </c>
      <c r="AC197" s="847">
        <f>IF(AB$12="Max",VLOOKUP(M197,[3]L!A:J,9,FALSE),VLOOKUP(M197,[3]L!A:J,6,FALSE))</f>
        <v>1.296</v>
      </c>
      <c r="AD197" s="847">
        <f>IF(AB$12="Max",VLOOKUP(M197,[3]L!A:J,10,FALSE),VLOOKUP(M197,[3]L!A:J,7,FALSE))</f>
        <v>1.512</v>
      </c>
      <c r="AE197" s="847">
        <f>IF(AB$12="Max",VLOOKUP(M197,[3]L!A:K,11,FALSE),VLOOKUP(M197,[3]L!A:J,8,FALSE))</f>
        <v>1.9656</v>
      </c>
      <c r="AF197" s="853">
        <f t="shared" si="18"/>
        <v>11.740378160159999</v>
      </c>
      <c r="AG197" s="854">
        <f t="shared" si="19"/>
        <v>5.952237554159999</v>
      </c>
      <c r="AH197" s="854">
        <f t="shared" si="20"/>
        <v>15.470513217359995</v>
      </c>
      <c r="AI197" s="854">
        <f t="shared" si="21"/>
        <v>6.9812403285599993</v>
      </c>
      <c r="AJ197" s="851"/>
      <c r="AK197" s="852"/>
      <c r="AL197" s="853"/>
      <c r="AM197" s="853"/>
      <c r="AN197" s="853"/>
      <c r="AO197" s="854"/>
      <c r="AP197" s="700"/>
      <c r="AQ197" s="700"/>
      <c r="AR197" s="700"/>
      <c r="AS197" s="700"/>
      <c r="AT197" s="700"/>
      <c r="AU197" s="700"/>
      <c r="AV197" s="700"/>
      <c r="AW197" s="700"/>
      <c r="AX197" s="700"/>
    </row>
    <row r="198" spans="1:50" ht="15" customHeight="1">
      <c r="A198" s="829">
        <v>50.8</v>
      </c>
      <c r="B198" s="830">
        <v>2.5</v>
      </c>
      <c r="C198" s="831">
        <f t="shared" si="0"/>
        <v>3.0235799999999999</v>
      </c>
      <c r="D198" s="832">
        <v>0.89</v>
      </c>
      <c r="E198" s="833">
        <v>0.25</v>
      </c>
      <c r="F198" s="833">
        <v>0.55000000000000004</v>
      </c>
      <c r="G198" s="833">
        <f t="shared" si="22"/>
        <v>0.65</v>
      </c>
      <c r="H198" s="834">
        <f t="shared" ref="H198:J198" si="116">+H199</f>
        <v>2.6673108799999996</v>
      </c>
      <c r="I198" s="834">
        <f t="shared" si="116"/>
        <v>0.78450319999999996</v>
      </c>
      <c r="J198" s="834">
        <f t="shared" si="116"/>
        <v>1.7259070400000001</v>
      </c>
      <c r="K198" s="834">
        <f t="shared" si="5"/>
        <v>1.965327</v>
      </c>
      <c r="L198" s="835" t="str">
        <f t="shared" si="6"/>
        <v>50,8X2,5</v>
      </c>
      <c r="M198" s="835" t="str">
        <f t="shared" si="7"/>
        <v>50,8X2,5XC</v>
      </c>
      <c r="N198" s="836"/>
      <c r="O198" s="837">
        <f t="shared" si="8"/>
        <v>11.610547199999999</v>
      </c>
      <c r="P198" s="838">
        <f t="shared" si="9"/>
        <v>4.8074922000000004</v>
      </c>
      <c r="Q198" s="838">
        <f t="shared" si="10"/>
        <v>15.9947382</v>
      </c>
      <c r="R198" s="838">
        <f t="shared" si="11"/>
        <v>6.0169242000000009</v>
      </c>
      <c r="S198" s="839" t="str">
        <f t="shared" si="12"/>
        <v>C</v>
      </c>
      <c r="T198" s="840">
        <f>VLOOKUP(L198,[3]C!A:D,4,FALSE)</f>
        <v>264</v>
      </c>
      <c r="U198" s="841"/>
      <c r="V198" s="847">
        <f>IF(V$12="Max",VLOOKUP(L198,[3]S!A:G,7,FALSE),VLOOKUP(L198,[3]S!A:G,6,FALSE))</f>
        <v>0.68213627231739371</v>
      </c>
      <c r="W198" s="855">
        <f t="shared" si="13"/>
        <v>12.292683472317393</v>
      </c>
      <c r="X198" s="856">
        <f t="shared" si="14"/>
        <v>5.4896284723173938</v>
      </c>
      <c r="Y198" s="856">
        <f t="shared" si="15"/>
        <v>16.676874472317394</v>
      </c>
      <c r="Z198" s="857">
        <f t="shared" si="16"/>
        <v>6.6990604723173943</v>
      </c>
      <c r="AA198" s="846"/>
      <c r="AB198" s="847">
        <f t="shared" si="115"/>
        <v>1.296</v>
      </c>
      <c r="AC198" s="847">
        <f>IF(AB$12="Max",VLOOKUP(M198,[3]L!A:J,9,FALSE),VLOOKUP(M198,[3]L!A:J,6,FALSE))</f>
        <v>1.296</v>
      </c>
      <c r="AD198" s="847">
        <f>IF(AB$12="Max",VLOOKUP(M198,[3]L!A:J,10,FALSE),VLOOKUP(M198,[3]L!A:J,7,FALSE))</f>
        <v>1.512</v>
      </c>
      <c r="AE198" s="847">
        <f>IF(AB$12="Max",VLOOKUP(M198,[3]L!A:K,11,FALSE),VLOOKUP(M198,[3]L!A:J,8,FALSE))</f>
        <v>1.9656</v>
      </c>
      <c r="AF198" s="853">
        <f t="shared" si="18"/>
        <v>12.906547199999999</v>
      </c>
      <c r="AG198" s="854">
        <f t="shared" si="19"/>
        <v>6.1034922000000007</v>
      </c>
      <c r="AH198" s="854">
        <f t="shared" si="20"/>
        <v>17.2907382</v>
      </c>
      <c r="AI198" s="854">
        <f t="shared" si="21"/>
        <v>7.3129242000000012</v>
      </c>
      <c r="AJ198" s="851"/>
      <c r="AK198" s="852"/>
      <c r="AL198" s="853"/>
      <c r="AM198" s="853"/>
      <c r="AN198" s="853"/>
      <c r="AO198" s="854"/>
      <c r="AP198" s="700"/>
      <c r="AQ198" s="700"/>
      <c r="AR198" s="700"/>
      <c r="AS198" s="700"/>
      <c r="AT198" s="700"/>
      <c r="AU198" s="700"/>
      <c r="AV198" s="700"/>
      <c r="AW198" s="700"/>
      <c r="AX198" s="700"/>
    </row>
    <row r="199" spans="1:50" ht="15" customHeight="1">
      <c r="A199" s="829">
        <v>50.8</v>
      </c>
      <c r="B199" s="830">
        <v>2.6</v>
      </c>
      <c r="C199" s="831">
        <f t="shared" si="0"/>
        <v>3.1380127999999998</v>
      </c>
      <c r="D199" s="832">
        <v>0.85</v>
      </c>
      <c r="E199" s="833">
        <v>0.25</v>
      </c>
      <c r="F199" s="833">
        <v>0.55000000000000004</v>
      </c>
      <c r="G199" s="833">
        <f t="shared" si="22"/>
        <v>0.65</v>
      </c>
      <c r="H199" s="834">
        <f t="shared" ref="H199:H224" si="117">D199*C199</f>
        <v>2.6673108799999996</v>
      </c>
      <c r="I199" s="834">
        <f t="shared" ref="I199:I224" si="118">+E199*C199</f>
        <v>0.78450319999999996</v>
      </c>
      <c r="J199" s="834">
        <f t="shared" ref="J199:J224" si="119">+F199*C199</f>
        <v>1.7259070400000001</v>
      </c>
      <c r="K199" s="834">
        <f t="shared" si="5"/>
        <v>2.0397083199999999</v>
      </c>
      <c r="L199" s="835" t="str">
        <f t="shared" si="6"/>
        <v>50,8X2,6</v>
      </c>
      <c r="M199" s="835" t="str">
        <f t="shared" si="7"/>
        <v>50,8X2,6XC</v>
      </c>
      <c r="N199" s="836"/>
      <c r="O199" s="837">
        <f t="shared" si="8"/>
        <v>11.92444864</v>
      </c>
      <c r="P199" s="838">
        <f t="shared" si="9"/>
        <v>4.8639198399999994</v>
      </c>
      <c r="Q199" s="838">
        <f t="shared" si="10"/>
        <v>16.474567199999999</v>
      </c>
      <c r="R199" s="838">
        <f t="shared" si="11"/>
        <v>6.1191249600000006</v>
      </c>
      <c r="S199" s="839" t="str">
        <f t="shared" si="12"/>
        <v>C</v>
      </c>
      <c r="T199" s="840">
        <f>VLOOKUP(L199,[3]C!A:D,4,FALSE)</f>
        <v>264</v>
      </c>
      <c r="U199" s="841"/>
      <c r="V199" s="847">
        <f>IF(V$12="Max",VLOOKUP(L199,[3]S!A:G,7,FALSE),VLOOKUP(L199,[3]S!A:G,6,FALSE))</f>
        <v>0.68213627231739371</v>
      </c>
      <c r="W199" s="855">
        <f t="shared" si="13"/>
        <v>12.606584912317393</v>
      </c>
      <c r="X199" s="856">
        <f t="shared" si="14"/>
        <v>5.5460561123173928</v>
      </c>
      <c r="Y199" s="856">
        <f t="shared" si="15"/>
        <v>17.156703472317393</v>
      </c>
      <c r="Z199" s="857">
        <f t="shared" si="16"/>
        <v>6.801261232317394</v>
      </c>
      <c r="AA199" s="846"/>
      <c r="AB199" s="847">
        <f t="shared" si="115"/>
        <v>1.296</v>
      </c>
      <c r="AC199" s="847">
        <f>IF(AB$12="Max",VLOOKUP(M199,[3]L!A:J,9,FALSE),VLOOKUP(M199,[3]L!A:J,6,FALSE))</f>
        <v>1.296</v>
      </c>
      <c r="AD199" s="847">
        <f>IF(AB$12="Max",VLOOKUP(M199,[3]L!A:J,10,FALSE),VLOOKUP(M199,[3]L!A:J,7,FALSE))</f>
        <v>1.512</v>
      </c>
      <c r="AE199" s="847">
        <f>IF(AB$12="Max",VLOOKUP(M199,[3]L!A:K,11,FALSE),VLOOKUP(M199,[3]L!A:J,8,FALSE))</f>
        <v>1.9656</v>
      </c>
      <c r="AF199" s="853">
        <f t="shared" si="18"/>
        <v>13.220448639999999</v>
      </c>
      <c r="AG199" s="854">
        <f t="shared" si="19"/>
        <v>6.1599198399999997</v>
      </c>
      <c r="AH199" s="854">
        <f t="shared" si="20"/>
        <v>17.770567199999999</v>
      </c>
      <c r="AI199" s="854">
        <f t="shared" si="21"/>
        <v>7.4151249600000009</v>
      </c>
      <c r="AJ199" s="851"/>
      <c r="AK199" s="852"/>
      <c r="AL199" s="853"/>
      <c r="AM199" s="853"/>
      <c r="AN199" s="853"/>
      <c r="AO199" s="854"/>
      <c r="AP199" s="700"/>
      <c r="AQ199" s="700"/>
      <c r="AR199" s="700"/>
      <c r="AS199" s="700"/>
      <c r="AT199" s="700"/>
      <c r="AU199" s="700"/>
      <c r="AV199" s="700"/>
      <c r="AW199" s="700"/>
      <c r="AX199" s="700"/>
    </row>
    <row r="200" spans="1:50" ht="15" customHeight="1">
      <c r="A200" s="829">
        <v>50.8</v>
      </c>
      <c r="B200" s="830">
        <v>3</v>
      </c>
      <c r="C200" s="831">
        <f t="shared" si="0"/>
        <v>3.5907359999999993</v>
      </c>
      <c r="D200" s="832">
        <v>0.78</v>
      </c>
      <c r="E200" s="833">
        <v>0.25</v>
      </c>
      <c r="F200" s="833">
        <v>0.45</v>
      </c>
      <c r="G200" s="833">
        <f t="shared" si="22"/>
        <v>0.55000000000000004</v>
      </c>
      <c r="H200" s="834">
        <f t="shared" si="117"/>
        <v>2.8007740799999996</v>
      </c>
      <c r="I200" s="834">
        <f t="shared" si="118"/>
        <v>0.89768399999999982</v>
      </c>
      <c r="J200" s="834">
        <f t="shared" si="119"/>
        <v>1.6158311999999997</v>
      </c>
      <c r="K200" s="834">
        <f t="shared" si="5"/>
        <v>1.9749047999999998</v>
      </c>
      <c r="L200" s="835" t="str">
        <f t="shared" si="6"/>
        <v>50,8X3</v>
      </c>
      <c r="M200" s="835" t="str">
        <f t="shared" si="7"/>
        <v>50,8X3XC</v>
      </c>
      <c r="N200" s="861"/>
      <c r="O200" s="837">
        <f t="shared" si="8"/>
        <v>13.393445279999996</v>
      </c>
      <c r="P200" s="838">
        <f t="shared" si="9"/>
        <v>5.3142892799999988</v>
      </c>
      <c r="Q200" s="838">
        <f t="shared" si="10"/>
        <v>18.240938879999998</v>
      </c>
      <c r="R200" s="838">
        <f t="shared" si="11"/>
        <v>6.3915100799999989</v>
      </c>
      <c r="S200" s="839" t="str">
        <f t="shared" si="12"/>
        <v>C</v>
      </c>
      <c r="T200" s="840">
        <f>VLOOKUP(L200,[3]C!A:D,4,FALSE)</f>
        <v>264</v>
      </c>
      <c r="U200" s="841"/>
      <c r="V200" s="847">
        <f>IF(V$12="Max",VLOOKUP(L200,[3]S!A:G,7,FALSE),VLOOKUP(L200,[3]S!A:G,6,FALSE))</f>
        <v>0.73460829326488564</v>
      </c>
      <c r="W200" s="855">
        <f t="shared" si="13"/>
        <v>14.128053573264882</v>
      </c>
      <c r="X200" s="856">
        <f t="shared" si="14"/>
        <v>6.0488975732648846</v>
      </c>
      <c r="Y200" s="856">
        <f t="shared" si="15"/>
        <v>18.975547173264882</v>
      </c>
      <c r="Z200" s="857">
        <f t="shared" si="16"/>
        <v>7.1261183732648847</v>
      </c>
      <c r="AA200" s="846"/>
      <c r="AB200" s="847">
        <f t="shared" si="115"/>
        <v>1.296</v>
      </c>
      <c r="AC200" s="847">
        <f>IF(AB$12="Max",VLOOKUP(M200,[3]L!A:J,9,FALSE),VLOOKUP(M200,[3]L!A:J,6,FALSE))</f>
        <v>1.296</v>
      </c>
      <c r="AD200" s="847">
        <f>IF(AB$12="Max",VLOOKUP(M200,[3]L!A:J,10,FALSE),VLOOKUP(M200,[3]L!A:J,7,FALSE))</f>
        <v>1.512</v>
      </c>
      <c r="AE200" s="847">
        <f>IF(AB$12="Max",VLOOKUP(M200,[3]L!A:K,11,FALSE),VLOOKUP(M200,[3]L!A:J,8,FALSE))</f>
        <v>1.9656</v>
      </c>
      <c r="AF200" s="853">
        <f t="shared" si="18"/>
        <v>14.689445279999996</v>
      </c>
      <c r="AG200" s="854">
        <f t="shared" si="19"/>
        <v>6.610289279999999</v>
      </c>
      <c r="AH200" s="854">
        <f t="shared" si="20"/>
        <v>19.536938879999997</v>
      </c>
      <c r="AI200" s="854">
        <f t="shared" si="21"/>
        <v>7.6875100799999991</v>
      </c>
      <c r="AJ200" s="851"/>
      <c r="AK200" s="852"/>
      <c r="AL200" s="853"/>
      <c r="AM200" s="853"/>
      <c r="AN200" s="853"/>
      <c r="AO200" s="854"/>
      <c r="AP200" s="700"/>
      <c r="AQ200" s="700"/>
      <c r="AR200" s="700"/>
      <c r="AS200" s="700"/>
      <c r="AT200" s="700"/>
      <c r="AU200" s="700"/>
      <c r="AV200" s="700"/>
      <c r="AW200" s="700"/>
      <c r="AX200" s="700"/>
    </row>
    <row r="201" spans="1:50" ht="15" customHeight="1">
      <c r="A201" s="829">
        <v>51</v>
      </c>
      <c r="B201" s="830">
        <v>1</v>
      </c>
      <c r="C201" s="831">
        <f t="shared" si="0"/>
        <v>1.252</v>
      </c>
      <c r="D201" s="832">
        <v>1.45</v>
      </c>
      <c r="E201" s="833">
        <v>0.25</v>
      </c>
      <c r="F201" s="833">
        <v>0.45</v>
      </c>
      <c r="G201" s="833">
        <f t="shared" si="22"/>
        <v>0.55000000000000004</v>
      </c>
      <c r="H201" s="834">
        <f t="shared" si="117"/>
        <v>1.8153999999999999</v>
      </c>
      <c r="I201" s="834">
        <f t="shared" si="118"/>
        <v>0.313</v>
      </c>
      <c r="J201" s="834">
        <f t="shared" si="119"/>
        <v>0.56340000000000001</v>
      </c>
      <c r="K201" s="834">
        <f t="shared" si="5"/>
        <v>0.6886000000000001</v>
      </c>
      <c r="L201" s="835" t="str">
        <f t="shared" si="6"/>
        <v>51X1</v>
      </c>
      <c r="M201" s="835" t="str">
        <f t="shared" si="7"/>
        <v>51X1XF</v>
      </c>
      <c r="N201" s="836"/>
      <c r="O201" s="837">
        <f t="shared" si="8"/>
        <v>5.5088000000000008</v>
      </c>
      <c r="P201" s="838">
        <f t="shared" si="9"/>
        <v>2.6917999999999997</v>
      </c>
      <c r="Q201" s="838">
        <f t="shared" si="10"/>
        <v>7.1989999999999998</v>
      </c>
      <c r="R201" s="838">
        <f t="shared" si="11"/>
        <v>3.0674000000000001</v>
      </c>
      <c r="S201" s="839" t="str">
        <f t="shared" si="12"/>
        <v>F</v>
      </c>
      <c r="T201" s="840">
        <f>VLOOKUP(L201,[3]C!A:D,4,FALSE)</f>
        <v>366</v>
      </c>
      <c r="U201" s="841"/>
      <c r="V201" s="847">
        <f>IF(V$12="Max",VLOOKUP(L201,[3]S!A:G,7,FALSE),VLOOKUP(L201,[3]S!A:G,6,FALSE))</f>
        <v>0.65848254633909531</v>
      </c>
      <c r="W201" s="855">
        <f t="shared" si="13"/>
        <v>6.1672825463390959</v>
      </c>
      <c r="X201" s="856">
        <f t="shared" si="14"/>
        <v>3.3502825463390948</v>
      </c>
      <c r="Y201" s="856">
        <f t="shared" si="15"/>
        <v>7.8574825463390949</v>
      </c>
      <c r="Z201" s="857">
        <f t="shared" si="16"/>
        <v>3.7258825463390952</v>
      </c>
      <c r="AA201" s="846"/>
      <c r="AB201" s="847">
        <f t="shared" si="115"/>
        <v>1.0533086811240169</v>
      </c>
      <c r="AC201" s="847">
        <f>IF(AB$12="Max",VLOOKUP(M201,[3]L!A:J,9,FALSE),VLOOKUP(M201,[3]L!A:J,6,FALSE))</f>
        <v>1.0533086811240169</v>
      </c>
      <c r="AD201" s="847">
        <f>IF(AB$12="Max",VLOOKUP(M201,[3]L!A:J,10,FALSE),VLOOKUP(M201,[3]L!A:J,7,FALSE))</f>
        <v>1.0533086811240169</v>
      </c>
      <c r="AE201" s="847">
        <f>IF(AB$12="Max",VLOOKUP(M201,[3]L!A:K,11,FALSE),VLOOKUP(M201,[3]L!A:J,8,FALSE))</f>
        <v>1.0533086811240169</v>
      </c>
      <c r="AF201" s="853">
        <f t="shared" si="18"/>
        <v>6.5621086811240179</v>
      </c>
      <c r="AG201" s="854">
        <f t="shared" si="19"/>
        <v>3.7451086811240168</v>
      </c>
      <c r="AH201" s="854">
        <f t="shared" si="20"/>
        <v>8.2523086811240169</v>
      </c>
      <c r="AI201" s="854">
        <f t="shared" si="21"/>
        <v>4.1207086811240172</v>
      </c>
      <c r="AJ201" s="851"/>
      <c r="AK201" s="852">
        <f>VLOOKUP(L201,[3]E!A:G,7,FALSE)</f>
        <v>1.52</v>
      </c>
      <c r="AL201" s="853">
        <f t="shared" ref="AL201:AL203" si="120">O201+AK201*$Q$8</f>
        <v>7.0288000000000004</v>
      </c>
      <c r="AM201" s="853">
        <f t="shared" ref="AM201:AM203" si="121">P201+AK201*$Q$8</f>
        <v>4.2118000000000002</v>
      </c>
      <c r="AN201" s="853">
        <f t="shared" ref="AN201:AN203" si="122">Q201+AK201*$Q$8</f>
        <v>8.7189999999999994</v>
      </c>
      <c r="AO201" s="854">
        <f t="shared" ref="AO201:AO203" si="123">R201+AK201*$Q$8</f>
        <v>4.5874000000000006</v>
      </c>
      <c r="AP201" s="700"/>
      <c r="AQ201" s="700"/>
      <c r="AR201" s="700"/>
      <c r="AS201" s="700"/>
      <c r="AT201" s="700"/>
      <c r="AU201" s="700"/>
      <c r="AV201" s="700"/>
      <c r="AW201" s="700"/>
      <c r="AX201" s="700"/>
    </row>
    <row r="202" spans="1:50" ht="15" customHeight="1">
      <c r="A202" s="829">
        <v>51</v>
      </c>
      <c r="B202" s="830">
        <v>1.2</v>
      </c>
      <c r="C202" s="831">
        <f t="shared" si="0"/>
        <v>1.4963903999999997</v>
      </c>
      <c r="D202" s="832">
        <v>1.45</v>
      </c>
      <c r="E202" s="833">
        <v>0.25</v>
      </c>
      <c r="F202" s="833">
        <v>0.45</v>
      </c>
      <c r="G202" s="833">
        <f t="shared" si="22"/>
        <v>0.55000000000000004</v>
      </c>
      <c r="H202" s="834">
        <f t="shared" si="117"/>
        <v>2.1697660799999996</v>
      </c>
      <c r="I202" s="834">
        <f t="shared" si="118"/>
        <v>0.37409759999999992</v>
      </c>
      <c r="J202" s="834">
        <f t="shared" si="119"/>
        <v>0.67337567999999992</v>
      </c>
      <c r="K202" s="834">
        <f t="shared" si="5"/>
        <v>0.82301471999999987</v>
      </c>
      <c r="L202" s="835" t="str">
        <f t="shared" si="6"/>
        <v>51X1,2</v>
      </c>
      <c r="M202" s="835" t="str">
        <f t="shared" si="7"/>
        <v>51X1,2XF</v>
      </c>
      <c r="N202" s="836"/>
      <c r="O202" s="837">
        <f t="shared" si="8"/>
        <v>6.5841177599999989</v>
      </c>
      <c r="P202" s="838">
        <f t="shared" si="9"/>
        <v>3.2172393599999993</v>
      </c>
      <c r="Q202" s="838">
        <f t="shared" si="10"/>
        <v>8.6042447999999982</v>
      </c>
      <c r="R202" s="838">
        <f t="shared" si="11"/>
        <v>3.6661564799999993</v>
      </c>
      <c r="S202" s="839" t="str">
        <f t="shared" si="12"/>
        <v>F</v>
      </c>
      <c r="T202" s="840">
        <f>VLOOKUP(L202,[3]C!A:D,4,FALSE)</f>
        <v>366</v>
      </c>
      <c r="U202" s="841"/>
      <c r="V202" s="847">
        <f>IF(V$12="Max",VLOOKUP(L202,[3]S!A:G,7,FALSE),VLOOKUP(L202,[3]S!A:G,6,FALSE))</f>
        <v>0.65848254633909531</v>
      </c>
      <c r="W202" s="855">
        <f t="shared" si="13"/>
        <v>7.242600306339094</v>
      </c>
      <c r="X202" s="856">
        <f t="shared" si="14"/>
        <v>3.8757219063390949</v>
      </c>
      <c r="Y202" s="856">
        <f t="shared" si="15"/>
        <v>9.2627273463390942</v>
      </c>
      <c r="Z202" s="857">
        <f t="shared" si="16"/>
        <v>4.3246390263390948</v>
      </c>
      <c r="AA202" s="846"/>
      <c r="AB202" s="847">
        <f t="shared" si="115"/>
        <v>1.0533086811240169</v>
      </c>
      <c r="AC202" s="847">
        <f>IF(AB$12="Max",VLOOKUP(M202,[3]L!A:J,9,FALSE),VLOOKUP(M202,[3]L!A:J,6,FALSE))</f>
        <v>1.0533086811240169</v>
      </c>
      <c r="AD202" s="847">
        <f>IF(AB$12="Max",VLOOKUP(M202,[3]L!A:J,10,FALSE),VLOOKUP(M202,[3]L!A:J,7,FALSE))</f>
        <v>1.0533086811240169</v>
      </c>
      <c r="AE202" s="847">
        <f>IF(AB$12="Max",VLOOKUP(M202,[3]L!A:K,11,FALSE),VLOOKUP(M202,[3]L!A:J,8,FALSE))</f>
        <v>1.0533086811240169</v>
      </c>
      <c r="AF202" s="853">
        <f t="shared" si="18"/>
        <v>7.637426441124016</v>
      </c>
      <c r="AG202" s="854">
        <f t="shared" si="19"/>
        <v>4.270548041124016</v>
      </c>
      <c r="AH202" s="854">
        <f t="shared" si="20"/>
        <v>9.6575534811240153</v>
      </c>
      <c r="AI202" s="854">
        <f t="shared" si="21"/>
        <v>4.7194651611240159</v>
      </c>
      <c r="AJ202" s="851"/>
      <c r="AK202" s="852">
        <f>VLOOKUP(L202,[3]E!A:G,7,FALSE)</f>
        <v>1.52</v>
      </c>
      <c r="AL202" s="853">
        <f t="shared" si="120"/>
        <v>8.1041177599999994</v>
      </c>
      <c r="AM202" s="853">
        <f t="shared" si="121"/>
        <v>4.7372393599999993</v>
      </c>
      <c r="AN202" s="853">
        <f t="shared" si="122"/>
        <v>10.124244799999998</v>
      </c>
      <c r="AO202" s="854">
        <f t="shared" si="123"/>
        <v>5.1861564799999993</v>
      </c>
      <c r="AP202" s="700"/>
      <c r="AQ202" s="700"/>
      <c r="AR202" s="700"/>
      <c r="AS202" s="700"/>
      <c r="AT202" s="700"/>
      <c r="AU202" s="700"/>
      <c r="AV202" s="700"/>
      <c r="AW202" s="700"/>
      <c r="AX202" s="700"/>
    </row>
    <row r="203" spans="1:50" ht="15" customHeight="1">
      <c r="A203" s="829">
        <v>51</v>
      </c>
      <c r="B203" s="830">
        <v>1.5</v>
      </c>
      <c r="C203" s="831">
        <f t="shared" si="0"/>
        <v>1.8592199999999999</v>
      </c>
      <c r="D203" s="832">
        <v>1.31</v>
      </c>
      <c r="E203" s="833">
        <v>0.25</v>
      </c>
      <c r="F203" s="833">
        <v>0.45</v>
      </c>
      <c r="G203" s="833">
        <f t="shared" si="22"/>
        <v>0.55000000000000004</v>
      </c>
      <c r="H203" s="834">
        <f t="shared" si="117"/>
        <v>2.4355782000000001</v>
      </c>
      <c r="I203" s="834">
        <f t="shared" si="118"/>
        <v>0.46480499999999997</v>
      </c>
      <c r="J203" s="834">
        <f t="shared" si="119"/>
        <v>0.83664899999999998</v>
      </c>
      <c r="K203" s="834">
        <f t="shared" si="5"/>
        <v>1.0225710000000001</v>
      </c>
      <c r="L203" s="835" t="str">
        <f t="shared" si="6"/>
        <v>51X1,5</v>
      </c>
      <c r="M203" s="835" t="str">
        <f t="shared" si="7"/>
        <v>51X1,5XF</v>
      </c>
      <c r="N203" s="836"/>
      <c r="O203" s="837">
        <f t="shared" si="8"/>
        <v>7.9202771999999992</v>
      </c>
      <c r="P203" s="838">
        <f t="shared" si="9"/>
        <v>3.7370321999999994</v>
      </c>
      <c r="Q203" s="838">
        <f t="shared" si="10"/>
        <v>10.430224199999998</v>
      </c>
      <c r="R203" s="838">
        <f t="shared" si="11"/>
        <v>4.2947981999999998</v>
      </c>
      <c r="S203" s="839" t="str">
        <f t="shared" si="12"/>
        <v>F</v>
      </c>
      <c r="T203" s="840">
        <f>VLOOKUP(L203,[3]C!A:D,4,FALSE)</f>
        <v>366</v>
      </c>
      <c r="U203" s="841"/>
      <c r="V203" s="847">
        <f>IF(V$12="Max",VLOOKUP(L203,[3]S!A:G,7,FALSE),VLOOKUP(L203,[3]S!A:G,6,FALSE))</f>
        <v>0.65848254633909531</v>
      </c>
      <c r="W203" s="855">
        <f t="shared" si="13"/>
        <v>8.5787597463390952</v>
      </c>
      <c r="X203" s="856">
        <f t="shared" si="14"/>
        <v>4.3955147463390949</v>
      </c>
      <c r="Y203" s="856">
        <f t="shared" si="15"/>
        <v>11.088706746339094</v>
      </c>
      <c r="Z203" s="857">
        <f t="shared" si="16"/>
        <v>4.9532807463390949</v>
      </c>
      <c r="AA203" s="846"/>
      <c r="AB203" s="847">
        <f t="shared" si="115"/>
        <v>1.0533086811240169</v>
      </c>
      <c r="AC203" s="847">
        <f>IF(AB$12="Max",VLOOKUP(M203,[3]L!A:J,9,FALSE),VLOOKUP(M203,[3]L!A:J,6,FALSE))</f>
        <v>1.0533086811240169</v>
      </c>
      <c r="AD203" s="847">
        <f>IF(AB$12="Max",VLOOKUP(M203,[3]L!A:J,10,FALSE),VLOOKUP(M203,[3]L!A:J,7,FALSE))</f>
        <v>1.0533086811240169</v>
      </c>
      <c r="AE203" s="847">
        <f>IF(AB$12="Max",VLOOKUP(M203,[3]L!A:K,11,FALSE),VLOOKUP(M203,[3]L!A:J,8,FALSE))</f>
        <v>1.0533086811240169</v>
      </c>
      <c r="AF203" s="853">
        <f t="shared" si="18"/>
        <v>8.9735858811240163</v>
      </c>
      <c r="AG203" s="854">
        <f t="shared" si="19"/>
        <v>4.790340881124016</v>
      </c>
      <c r="AH203" s="854">
        <f t="shared" si="20"/>
        <v>11.483532881124015</v>
      </c>
      <c r="AI203" s="854">
        <f t="shared" si="21"/>
        <v>5.3481068811240169</v>
      </c>
      <c r="AJ203" s="851"/>
      <c r="AK203" s="852">
        <f>VLOOKUP(L203,[3]E!A:G,7,FALSE)</f>
        <v>1.52</v>
      </c>
      <c r="AL203" s="853">
        <f t="shared" si="120"/>
        <v>9.4402771999999988</v>
      </c>
      <c r="AM203" s="853">
        <f t="shared" si="121"/>
        <v>5.2570321999999994</v>
      </c>
      <c r="AN203" s="853">
        <f t="shared" si="122"/>
        <v>11.950224199999997</v>
      </c>
      <c r="AO203" s="854">
        <f t="shared" si="123"/>
        <v>5.8147982000000003</v>
      </c>
      <c r="AP203" s="700"/>
      <c r="AQ203" s="700"/>
      <c r="AR203" s="700"/>
      <c r="AS203" s="700"/>
      <c r="AT203" s="700"/>
      <c r="AU203" s="700"/>
      <c r="AV203" s="700"/>
      <c r="AW203" s="700"/>
      <c r="AX203" s="700"/>
    </row>
    <row r="204" spans="1:50" ht="15" customHeight="1">
      <c r="A204" s="829">
        <v>51</v>
      </c>
      <c r="B204" s="830">
        <v>2</v>
      </c>
      <c r="C204" s="831">
        <f t="shared" si="0"/>
        <v>2.4539200000000001</v>
      </c>
      <c r="D204" s="832">
        <v>1.1499999999999999</v>
      </c>
      <c r="E204" s="833">
        <v>0.25</v>
      </c>
      <c r="F204" s="833">
        <v>0.55000000000000004</v>
      </c>
      <c r="G204" s="833">
        <f t="shared" si="22"/>
        <v>0.65</v>
      </c>
      <c r="H204" s="834">
        <f t="shared" si="117"/>
        <v>2.8220079999999998</v>
      </c>
      <c r="I204" s="834">
        <f t="shared" si="118"/>
        <v>0.61348000000000003</v>
      </c>
      <c r="J204" s="834">
        <f t="shared" si="119"/>
        <v>1.3496560000000002</v>
      </c>
      <c r="K204" s="834">
        <f t="shared" si="5"/>
        <v>1.595048</v>
      </c>
      <c r="L204" s="835" t="str">
        <f t="shared" si="6"/>
        <v>51X2</v>
      </c>
      <c r="M204" s="835" t="str">
        <f t="shared" si="7"/>
        <v>51X2XC</v>
      </c>
      <c r="N204" s="861"/>
      <c r="O204" s="837">
        <f t="shared" si="8"/>
        <v>10.061071999999999</v>
      </c>
      <c r="P204" s="838">
        <f t="shared" si="9"/>
        <v>4.539752</v>
      </c>
      <c r="Q204" s="838">
        <f t="shared" si="10"/>
        <v>13.619256</v>
      </c>
      <c r="R204" s="838">
        <f t="shared" si="11"/>
        <v>5.5213200000000002</v>
      </c>
      <c r="S204" s="839" t="str">
        <f t="shared" si="12"/>
        <v>C</v>
      </c>
      <c r="T204" s="840">
        <f>VLOOKUP(L204,[3]C!A:D,4,FALSE)</f>
        <v>366</v>
      </c>
      <c r="U204" s="841"/>
      <c r="V204" s="847">
        <f>IF(V$12="Max",VLOOKUP(L204,[3]S!A:G,7,FALSE),VLOOKUP(L204,[3]S!A:G,6,FALSE))</f>
        <v>0.65848254633909531</v>
      </c>
      <c r="W204" s="855">
        <f t="shared" si="13"/>
        <v>10.719554546339095</v>
      </c>
      <c r="X204" s="856">
        <f t="shared" si="14"/>
        <v>5.1982345463390951</v>
      </c>
      <c r="Y204" s="856">
        <f t="shared" si="15"/>
        <v>14.277738546339096</v>
      </c>
      <c r="Z204" s="857">
        <f t="shared" si="16"/>
        <v>6.1798025463390953</v>
      </c>
      <c r="AA204" s="846"/>
      <c r="AB204" s="847">
        <f t="shared" si="115"/>
        <v>1.296</v>
      </c>
      <c r="AC204" s="847">
        <f>IF(AB$12="Max",VLOOKUP(M204,[3]L!A:J,9,FALSE),VLOOKUP(M204,[3]L!A:J,6,FALSE))</f>
        <v>1.296</v>
      </c>
      <c r="AD204" s="847">
        <f>IF(AB$12="Max",VLOOKUP(M204,[3]L!A:J,10,FALSE),VLOOKUP(M204,[3]L!A:J,7,FALSE))</f>
        <v>1.512</v>
      </c>
      <c r="AE204" s="847">
        <f>IF(AB$12="Max",VLOOKUP(M204,[3]L!A:K,11,FALSE),VLOOKUP(M204,[3]L!A:J,8,FALSE))</f>
        <v>1.9656</v>
      </c>
      <c r="AF204" s="853">
        <f t="shared" si="18"/>
        <v>11.357071999999999</v>
      </c>
      <c r="AG204" s="854">
        <f t="shared" si="19"/>
        <v>5.8357520000000003</v>
      </c>
      <c r="AH204" s="854">
        <f t="shared" si="20"/>
        <v>14.915255999999999</v>
      </c>
      <c r="AI204" s="854">
        <f t="shared" si="21"/>
        <v>6.8173200000000005</v>
      </c>
      <c r="AJ204" s="851"/>
      <c r="AK204" s="852"/>
      <c r="AL204" s="853"/>
      <c r="AM204" s="853"/>
      <c r="AN204" s="853"/>
      <c r="AO204" s="854"/>
      <c r="AP204" s="700"/>
      <c r="AQ204" s="700"/>
      <c r="AR204" s="700"/>
      <c r="AS204" s="700"/>
      <c r="AT204" s="700"/>
      <c r="AU204" s="700"/>
      <c r="AV204" s="700"/>
      <c r="AW204" s="700"/>
      <c r="AX204" s="700"/>
    </row>
    <row r="205" spans="1:50" ht="15" customHeight="1">
      <c r="A205" s="829">
        <v>52</v>
      </c>
      <c r="B205" s="830">
        <v>1</v>
      </c>
      <c r="C205" s="831">
        <f t="shared" si="0"/>
        <v>1.27704</v>
      </c>
      <c r="D205" s="832">
        <v>1.65</v>
      </c>
      <c r="E205" s="833">
        <v>0.25</v>
      </c>
      <c r="F205" s="833">
        <v>0.45</v>
      </c>
      <c r="G205" s="833">
        <f t="shared" si="22"/>
        <v>0.55000000000000004</v>
      </c>
      <c r="H205" s="834">
        <f t="shared" si="117"/>
        <v>2.107116</v>
      </c>
      <c r="I205" s="834">
        <f t="shared" si="118"/>
        <v>0.31925999999999999</v>
      </c>
      <c r="J205" s="834">
        <f t="shared" si="119"/>
        <v>0.57466799999999996</v>
      </c>
      <c r="K205" s="834">
        <f t="shared" si="5"/>
        <v>0.702372</v>
      </c>
      <c r="L205" s="835" t="str">
        <f t="shared" si="6"/>
        <v>52X1</v>
      </c>
      <c r="M205" s="835" t="str">
        <f t="shared" si="7"/>
        <v>52X1XF</v>
      </c>
      <c r="N205" s="836"/>
      <c r="O205" s="837">
        <f t="shared" si="8"/>
        <v>5.8743839999999992</v>
      </c>
      <c r="P205" s="838">
        <f t="shared" si="9"/>
        <v>3.0010439999999998</v>
      </c>
      <c r="Q205" s="838">
        <f t="shared" si="10"/>
        <v>7.5983879999999999</v>
      </c>
      <c r="R205" s="838">
        <f t="shared" si="11"/>
        <v>3.3841560000000004</v>
      </c>
      <c r="S205" s="839" t="str">
        <f t="shared" si="12"/>
        <v>F</v>
      </c>
      <c r="T205" s="840">
        <f>VLOOKUP(L205,[3]C!A:D,4,FALSE)</f>
        <v>366</v>
      </c>
      <c r="U205" s="841"/>
      <c r="V205" s="847">
        <f>IF(V$12="Max",VLOOKUP(L205,[3]S!A:G,7,FALSE),VLOOKUP(L205,[3]S!A:G,6,FALSE))</f>
        <v>0.6713939688163324</v>
      </c>
      <c r="W205" s="855">
        <f t="shared" si="13"/>
        <v>6.5457779688163313</v>
      </c>
      <c r="X205" s="856">
        <f t="shared" si="14"/>
        <v>3.6724379688163324</v>
      </c>
      <c r="Y205" s="856">
        <f t="shared" si="15"/>
        <v>8.2697819688163321</v>
      </c>
      <c r="Z205" s="857">
        <f t="shared" si="16"/>
        <v>4.055549968816333</v>
      </c>
      <c r="AA205" s="846"/>
      <c r="AB205" s="847">
        <f t="shared" si="115"/>
        <v>1.0739617925186054</v>
      </c>
      <c r="AC205" s="847">
        <f>IF(AB$12="Max",VLOOKUP(M205,[3]L!A:J,9,FALSE),VLOOKUP(M205,[3]L!A:J,6,FALSE))</f>
        <v>1.0739617925186054</v>
      </c>
      <c r="AD205" s="847">
        <f>IF(AB$12="Max",VLOOKUP(M205,[3]L!A:J,10,FALSE),VLOOKUP(M205,[3]L!A:J,7,FALSE))</f>
        <v>1.0739617925186054</v>
      </c>
      <c r="AE205" s="847">
        <f>IF(AB$12="Max",VLOOKUP(M205,[3]L!A:K,11,FALSE),VLOOKUP(M205,[3]L!A:J,8,FALSE))</f>
        <v>1.0739617925186054</v>
      </c>
      <c r="AF205" s="853">
        <f t="shared" si="18"/>
        <v>6.9483457925186043</v>
      </c>
      <c r="AG205" s="854">
        <f t="shared" si="19"/>
        <v>4.0750057925186054</v>
      </c>
      <c r="AH205" s="854">
        <f t="shared" si="20"/>
        <v>8.6723497925186059</v>
      </c>
      <c r="AI205" s="854">
        <f t="shared" si="21"/>
        <v>4.458117792518606</v>
      </c>
      <c r="AJ205" s="851"/>
      <c r="AK205" s="852">
        <f>VLOOKUP(L205,[3]E!A:G,7,FALSE)</f>
        <v>1.55</v>
      </c>
      <c r="AL205" s="853">
        <f t="shared" ref="AL205:AL216" si="124">O205+AK205*$Q$8</f>
        <v>7.424383999999999</v>
      </c>
      <c r="AM205" s="853">
        <f t="shared" ref="AM205:AM216" si="125">P205+AK205*$Q$8</f>
        <v>4.5510440000000001</v>
      </c>
      <c r="AN205" s="853">
        <f t="shared" ref="AN205:AN216" si="126">Q205+AK205*$Q$8</f>
        <v>9.1483880000000006</v>
      </c>
      <c r="AO205" s="854">
        <f t="shared" ref="AO205:AO216" si="127">R205+AK205*$Q$8</f>
        <v>4.9341560000000007</v>
      </c>
      <c r="AP205" s="700"/>
      <c r="AQ205" s="700"/>
      <c r="AR205" s="700"/>
      <c r="AS205" s="700"/>
      <c r="AT205" s="700"/>
      <c r="AU205" s="700"/>
      <c r="AV205" s="700"/>
      <c r="AW205" s="700"/>
      <c r="AX205" s="700"/>
    </row>
    <row r="206" spans="1:50" ht="15" customHeight="1">
      <c r="A206" s="829">
        <v>52</v>
      </c>
      <c r="B206" s="830">
        <v>1.2</v>
      </c>
      <c r="C206" s="831">
        <f t="shared" si="0"/>
        <v>1.5264383999999998</v>
      </c>
      <c r="D206" s="832">
        <v>1.44</v>
      </c>
      <c r="E206" s="833">
        <v>0.25</v>
      </c>
      <c r="F206" s="833">
        <v>0.45</v>
      </c>
      <c r="G206" s="833">
        <f t="shared" si="22"/>
        <v>0.55000000000000004</v>
      </c>
      <c r="H206" s="834">
        <f t="shared" si="117"/>
        <v>2.1980712959999997</v>
      </c>
      <c r="I206" s="834">
        <f t="shared" si="118"/>
        <v>0.38160959999999994</v>
      </c>
      <c r="J206" s="834">
        <f t="shared" si="119"/>
        <v>0.68689727999999994</v>
      </c>
      <c r="K206" s="834">
        <f t="shared" si="5"/>
        <v>0.83954111999999992</v>
      </c>
      <c r="L206" s="835" t="str">
        <f t="shared" si="6"/>
        <v>52X1,2</v>
      </c>
      <c r="M206" s="835" t="str">
        <f t="shared" si="7"/>
        <v>52X1,2XF</v>
      </c>
      <c r="N206" s="836"/>
      <c r="O206" s="837">
        <f t="shared" si="8"/>
        <v>6.7010645759999985</v>
      </c>
      <c r="P206" s="838">
        <f t="shared" si="9"/>
        <v>3.266578175999999</v>
      </c>
      <c r="Q206" s="838">
        <f t="shared" si="10"/>
        <v>8.761756415999999</v>
      </c>
      <c r="R206" s="838">
        <f t="shared" si="11"/>
        <v>3.7245096959999993</v>
      </c>
      <c r="S206" s="839" t="str">
        <f t="shared" si="12"/>
        <v>F</v>
      </c>
      <c r="T206" s="840">
        <f>VLOOKUP(L206,[3]C!A:D,4,FALSE)</f>
        <v>366</v>
      </c>
      <c r="U206" s="841"/>
      <c r="V206" s="847">
        <f>IF(V$12="Max",VLOOKUP(L206,[3]S!A:G,7,FALSE),VLOOKUP(L206,[3]S!A:G,6,FALSE))</f>
        <v>0.6713939688163324</v>
      </c>
      <c r="W206" s="855">
        <f t="shared" si="13"/>
        <v>7.3724585448163307</v>
      </c>
      <c r="X206" s="856">
        <f t="shared" si="14"/>
        <v>3.9379721448163316</v>
      </c>
      <c r="Y206" s="856">
        <f t="shared" si="15"/>
        <v>9.4331503848163312</v>
      </c>
      <c r="Z206" s="857">
        <f t="shared" si="16"/>
        <v>4.3959036648163314</v>
      </c>
      <c r="AA206" s="846"/>
      <c r="AB206" s="847">
        <f t="shared" si="115"/>
        <v>1.0739617925186054</v>
      </c>
      <c r="AC206" s="847">
        <f>IF(AB$12="Max",VLOOKUP(M206,[3]L!A:J,9,FALSE),VLOOKUP(M206,[3]L!A:J,6,FALSE))</f>
        <v>1.0739617925186054</v>
      </c>
      <c r="AD206" s="847">
        <f>IF(AB$12="Max",VLOOKUP(M206,[3]L!A:J,10,FALSE),VLOOKUP(M206,[3]L!A:J,7,FALSE))</f>
        <v>1.0739617925186054</v>
      </c>
      <c r="AE206" s="847">
        <f>IF(AB$12="Max",VLOOKUP(M206,[3]L!A:K,11,FALSE),VLOOKUP(M206,[3]L!A:J,8,FALSE))</f>
        <v>1.0739617925186054</v>
      </c>
      <c r="AF206" s="853">
        <f t="shared" si="18"/>
        <v>7.7750263685186036</v>
      </c>
      <c r="AG206" s="854">
        <f t="shared" si="19"/>
        <v>4.3405399685186046</v>
      </c>
      <c r="AH206" s="854">
        <f t="shared" si="20"/>
        <v>9.835718208518605</v>
      </c>
      <c r="AI206" s="854">
        <f t="shared" si="21"/>
        <v>4.7984714885186044</v>
      </c>
      <c r="AJ206" s="851"/>
      <c r="AK206" s="852">
        <f>VLOOKUP(L206,[3]E!A:G,7,FALSE)</f>
        <v>1.55</v>
      </c>
      <c r="AL206" s="853">
        <f t="shared" si="124"/>
        <v>8.2510645759999992</v>
      </c>
      <c r="AM206" s="853">
        <f t="shared" si="125"/>
        <v>4.8165781759999993</v>
      </c>
      <c r="AN206" s="853">
        <f t="shared" si="126"/>
        <v>10.311756416</v>
      </c>
      <c r="AO206" s="854">
        <f t="shared" si="127"/>
        <v>5.2745096959999991</v>
      </c>
      <c r="AP206" s="700"/>
      <c r="AQ206" s="700"/>
      <c r="AR206" s="700"/>
      <c r="AS206" s="700"/>
      <c r="AT206" s="700"/>
      <c r="AU206" s="700"/>
      <c r="AV206" s="700"/>
      <c r="AW206" s="700"/>
      <c r="AX206" s="700"/>
    </row>
    <row r="207" spans="1:50" ht="15" customHeight="1">
      <c r="A207" s="829">
        <v>52</v>
      </c>
      <c r="B207" s="830">
        <v>1.5</v>
      </c>
      <c r="C207" s="831">
        <f t="shared" si="0"/>
        <v>1.8967799999999999</v>
      </c>
      <c r="D207" s="832">
        <v>1.33</v>
      </c>
      <c r="E207" s="833">
        <v>0.25</v>
      </c>
      <c r="F207" s="833">
        <v>0.45</v>
      </c>
      <c r="G207" s="833">
        <f t="shared" si="22"/>
        <v>0.55000000000000004</v>
      </c>
      <c r="H207" s="834">
        <f t="shared" si="117"/>
        <v>2.5227173999999999</v>
      </c>
      <c r="I207" s="834">
        <f t="shared" si="118"/>
        <v>0.47419499999999998</v>
      </c>
      <c r="J207" s="834">
        <f t="shared" si="119"/>
        <v>0.85355099999999995</v>
      </c>
      <c r="K207" s="834">
        <f t="shared" si="5"/>
        <v>1.043229</v>
      </c>
      <c r="L207" s="835" t="str">
        <f t="shared" si="6"/>
        <v>52X1,5</v>
      </c>
      <c r="M207" s="835" t="str">
        <f t="shared" si="7"/>
        <v>52X1,5XF</v>
      </c>
      <c r="N207" s="836"/>
      <c r="O207" s="837">
        <f t="shared" si="8"/>
        <v>8.1182183999999999</v>
      </c>
      <c r="P207" s="838">
        <f t="shared" si="9"/>
        <v>3.8504634000000002</v>
      </c>
      <c r="Q207" s="838">
        <f t="shared" si="10"/>
        <v>10.678871399999998</v>
      </c>
      <c r="R207" s="838">
        <f t="shared" si="11"/>
        <v>4.4194974</v>
      </c>
      <c r="S207" s="839" t="str">
        <f t="shared" si="12"/>
        <v>F</v>
      </c>
      <c r="T207" s="840">
        <f>VLOOKUP(L207,[3]C!A:D,4,FALSE)</f>
        <v>366</v>
      </c>
      <c r="U207" s="841"/>
      <c r="V207" s="847">
        <f>IF(V$12="Max",VLOOKUP(L207,[3]S!A:G,7,FALSE),VLOOKUP(L207,[3]S!A:G,6,FALSE))</f>
        <v>0.6713939688163324</v>
      </c>
      <c r="W207" s="855">
        <f t="shared" si="13"/>
        <v>8.7896123688163321</v>
      </c>
      <c r="X207" s="856">
        <f t="shared" si="14"/>
        <v>4.5218573688163328</v>
      </c>
      <c r="Y207" s="856">
        <f t="shared" si="15"/>
        <v>11.350265368816331</v>
      </c>
      <c r="Z207" s="857">
        <f t="shared" si="16"/>
        <v>5.0908913688163322</v>
      </c>
      <c r="AA207" s="846"/>
      <c r="AB207" s="847">
        <f t="shared" si="115"/>
        <v>1.0739617925186054</v>
      </c>
      <c r="AC207" s="847">
        <f>IF(AB$12="Max",VLOOKUP(M207,[3]L!A:J,9,FALSE),VLOOKUP(M207,[3]L!A:J,6,FALSE))</f>
        <v>1.0739617925186054</v>
      </c>
      <c r="AD207" s="847">
        <f>IF(AB$12="Max",VLOOKUP(M207,[3]L!A:J,10,FALSE),VLOOKUP(M207,[3]L!A:J,7,FALSE))</f>
        <v>1.0739617925186054</v>
      </c>
      <c r="AE207" s="847">
        <f>IF(AB$12="Max",VLOOKUP(M207,[3]L!A:K,11,FALSE),VLOOKUP(M207,[3]L!A:J,8,FALSE))</f>
        <v>1.0739617925186054</v>
      </c>
      <c r="AF207" s="853">
        <f t="shared" si="18"/>
        <v>9.192180192518606</v>
      </c>
      <c r="AG207" s="854">
        <f t="shared" si="19"/>
        <v>4.9244251925186058</v>
      </c>
      <c r="AH207" s="854">
        <f t="shared" si="20"/>
        <v>11.752833192518604</v>
      </c>
      <c r="AI207" s="854">
        <f t="shared" si="21"/>
        <v>5.4934591925186051</v>
      </c>
      <c r="AJ207" s="851"/>
      <c r="AK207" s="852">
        <f>VLOOKUP(L207,[3]E!A:G,7,FALSE)</f>
        <v>1.55</v>
      </c>
      <c r="AL207" s="853">
        <f t="shared" si="124"/>
        <v>9.6682184000000007</v>
      </c>
      <c r="AM207" s="853">
        <f t="shared" si="125"/>
        <v>5.4004634000000005</v>
      </c>
      <c r="AN207" s="853">
        <f t="shared" si="126"/>
        <v>12.228871399999999</v>
      </c>
      <c r="AO207" s="854">
        <f t="shared" si="127"/>
        <v>5.9694973999999998</v>
      </c>
      <c r="AP207" s="700"/>
      <c r="AQ207" s="700"/>
      <c r="AR207" s="700"/>
      <c r="AS207" s="700"/>
      <c r="AT207" s="700"/>
      <c r="AU207" s="700"/>
      <c r="AV207" s="700"/>
      <c r="AW207" s="700"/>
      <c r="AX207" s="700"/>
    </row>
    <row r="208" spans="1:50" ht="15" customHeight="1">
      <c r="A208" s="829">
        <v>52</v>
      </c>
      <c r="B208" s="830">
        <v>2</v>
      </c>
      <c r="C208" s="831">
        <f t="shared" si="0"/>
        <v>2.504</v>
      </c>
      <c r="D208" s="832">
        <v>1.22</v>
      </c>
      <c r="E208" s="833">
        <v>0.25</v>
      </c>
      <c r="F208" s="833">
        <v>0.55000000000000004</v>
      </c>
      <c r="G208" s="833">
        <f t="shared" si="22"/>
        <v>0.65</v>
      </c>
      <c r="H208" s="834">
        <f t="shared" si="117"/>
        <v>3.0548799999999998</v>
      </c>
      <c r="I208" s="834">
        <f t="shared" si="118"/>
        <v>0.626</v>
      </c>
      <c r="J208" s="834">
        <f t="shared" si="119"/>
        <v>1.3772000000000002</v>
      </c>
      <c r="K208" s="834">
        <f t="shared" si="5"/>
        <v>1.6276000000000002</v>
      </c>
      <c r="L208" s="835" t="str">
        <f t="shared" si="6"/>
        <v>52X2</v>
      </c>
      <c r="M208" s="835" t="str">
        <f t="shared" si="7"/>
        <v>52X2XC</v>
      </c>
      <c r="N208" s="861"/>
      <c r="O208" s="837">
        <f t="shared" si="8"/>
        <v>10.44168</v>
      </c>
      <c r="P208" s="838">
        <f t="shared" si="9"/>
        <v>4.8076799999999995</v>
      </c>
      <c r="Q208" s="838">
        <f t="shared" si="10"/>
        <v>14.072479999999999</v>
      </c>
      <c r="R208" s="838">
        <f t="shared" si="11"/>
        <v>5.8092799999999993</v>
      </c>
      <c r="S208" s="839" t="str">
        <f t="shared" si="12"/>
        <v>C</v>
      </c>
      <c r="T208" s="840">
        <f>VLOOKUP(L208,[3]C!A:D,4,FALSE)</f>
        <v>366</v>
      </c>
      <c r="U208" s="841"/>
      <c r="V208" s="847">
        <f>IF(V$12="Max",VLOOKUP(L208,[3]S!A:G,7,FALSE),VLOOKUP(L208,[3]S!A:G,6,FALSE))</f>
        <v>0.6713939688163324</v>
      </c>
      <c r="W208" s="855">
        <f t="shared" si="13"/>
        <v>11.113073968816332</v>
      </c>
      <c r="X208" s="856">
        <f t="shared" si="14"/>
        <v>5.4790739688163317</v>
      </c>
      <c r="Y208" s="856">
        <f t="shared" si="15"/>
        <v>14.743873968816331</v>
      </c>
      <c r="Z208" s="857">
        <f t="shared" si="16"/>
        <v>6.4806739688163315</v>
      </c>
      <c r="AA208" s="846"/>
      <c r="AB208" s="847">
        <f t="shared" si="115"/>
        <v>1.296</v>
      </c>
      <c r="AC208" s="847">
        <f>IF(AB$12="Max",VLOOKUP(M208,[3]L!A:J,9,FALSE),VLOOKUP(M208,[3]L!A:J,6,FALSE))</f>
        <v>1.296</v>
      </c>
      <c r="AD208" s="847">
        <f>IF(AB$12="Max",VLOOKUP(M208,[3]L!A:J,10,FALSE),VLOOKUP(M208,[3]L!A:J,7,FALSE))</f>
        <v>1.512</v>
      </c>
      <c r="AE208" s="847">
        <f>IF(AB$12="Max",VLOOKUP(M208,[3]L!A:K,11,FALSE),VLOOKUP(M208,[3]L!A:J,8,FALSE))</f>
        <v>1.9656</v>
      </c>
      <c r="AF208" s="853">
        <f t="shared" si="18"/>
        <v>11.737679999999999</v>
      </c>
      <c r="AG208" s="854">
        <f t="shared" si="19"/>
        <v>6.1036799999999998</v>
      </c>
      <c r="AH208" s="854">
        <f t="shared" si="20"/>
        <v>15.368479999999998</v>
      </c>
      <c r="AI208" s="854">
        <f t="shared" si="21"/>
        <v>7.1052799999999996</v>
      </c>
      <c r="AJ208" s="851"/>
      <c r="AK208" s="852">
        <f>VLOOKUP(L208,[3]E!A:G,7,FALSE)</f>
        <v>1.55</v>
      </c>
      <c r="AL208" s="853">
        <f t="shared" si="124"/>
        <v>11.991680000000001</v>
      </c>
      <c r="AM208" s="853">
        <f t="shared" si="125"/>
        <v>6.3576799999999993</v>
      </c>
      <c r="AN208" s="853">
        <f t="shared" si="126"/>
        <v>15.622479999999999</v>
      </c>
      <c r="AO208" s="854">
        <f t="shared" si="127"/>
        <v>7.3592799999999992</v>
      </c>
      <c r="AP208" s="700"/>
      <c r="AQ208" s="700"/>
      <c r="AR208" s="700"/>
      <c r="AS208" s="700"/>
      <c r="AT208" s="700"/>
      <c r="AU208" s="700"/>
      <c r="AV208" s="700"/>
      <c r="AW208" s="700"/>
      <c r="AX208" s="700"/>
    </row>
    <row r="209" spans="1:50" ht="15" customHeight="1">
      <c r="A209" s="829">
        <v>53</v>
      </c>
      <c r="B209" s="830">
        <v>1.5</v>
      </c>
      <c r="C209" s="831">
        <f t="shared" si="0"/>
        <v>1.9343399999999999</v>
      </c>
      <c r="D209" s="832">
        <v>1.25</v>
      </c>
      <c r="E209" s="833">
        <v>0.25</v>
      </c>
      <c r="F209" s="833">
        <v>0.45</v>
      </c>
      <c r="G209" s="833">
        <f t="shared" si="22"/>
        <v>0.55000000000000004</v>
      </c>
      <c r="H209" s="834">
        <f t="shared" si="117"/>
        <v>2.4179249999999999</v>
      </c>
      <c r="I209" s="834">
        <f t="shared" si="118"/>
        <v>0.48358499999999999</v>
      </c>
      <c r="J209" s="834">
        <f t="shared" si="119"/>
        <v>0.87045300000000003</v>
      </c>
      <c r="K209" s="834">
        <f t="shared" si="5"/>
        <v>1.063887</v>
      </c>
      <c r="L209" s="835" t="str">
        <f t="shared" si="6"/>
        <v>53X1,5</v>
      </c>
      <c r="M209" s="835" t="str">
        <f t="shared" si="7"/>
        <v>53X1,5XF</v>
      </c>
      <c r="N209" s="861"/>
      <c r="O209" s="837">
        <f t="shared" si="8"/>
        <v>8.1242280000000004</v>
      </c>
      <c r="P209" s="838">
        <f t="shared" si="9"/>
        <v>3.771963</v>
      </c>
      <c r="Q209" s="838">
        <f t="shared" si="10"/>
        <v>10.735586999999999</v>
      </c>
      <c r="R209" s="838">
        <f t="shared" si="11"/>
        <v>4.3522650000000001</v>
      </c>
      <c r="S209" s="839" t="str">
        <f t="shared" si="12"/>
        <v>F</v>
      </c>
      <c r="T209" s="840">
        <f>VLOOKUP(L209,[3]C!A:D,4,FALSE)</f>
        <v>366</v>
      </c>
      <c r="U209" s="841"/>
      <c r="V209" s="847">
        <f>IF(V$12="Max",VLOOKUP(L209,[3]S!A:G,7,FALSE),VLOOKUP(L209,[3]S!A:G,6,FALSE))</f>
        <v>0.6843053912935696</v>
      </c>
      <c r="W209" s="855">
        <f t="shared" si="13"/>
        <v>8.8085333912935706</v>
      </c>
      <c r="X209" s="856">
        <f t="shared" si="14"/>
        <v>4.4562683912935697</v>
      </c>
      <c r="Y209" s="856">
        <f t="shared" si="15"/>
        <v>11.419892391293569</v>
      </c>
      <c r="Z209" s="857">
        <f t="shared" si="16"/>
        <v>5.0365703912935693</v>
      </c>
      <c r="AA209" s="846"/>
      <c r="AB209" s="847">
        <f t="shared" si="115"/>
        <v>1.094614903913194</v>
      </c>
      <c r="AC209" s="847">
        <f>IF(AB$12="Max",VLOOKUP(M209,[3]L!A:J,9,FALSE),VLOOKUP(M209,[3]L!A:J,6,FALSE))</f>
        <v>1.094614903913194</v>
      </c>
      <c r="AD209" s="847">
        <f>IF(AB$12="Max",VLOOKUP(M209,[3]L!A:J,10,FALSE),VLOOKUP(M209,[3]L!A:J,7,FALSE))</f>
        <v>1.094614903913194</v>
      </c>
      <c r="AE209" s="847">
        <f>IF(AB$12="Max",VLOOKUP(M209,[3]L!A:K,11,FALSE),VLOOKUP(M209,[3]L!A:J,8,FALSE))</f>
        <v>1.094614903913194</v>
      </c>
      <c r="AF209" s="853">
        <f t="shared" si="18"/>
        <v>9.2188429039131954</v>
      </c>
      <c r="AG209" s="854">
        <f t="shared" si="19"/>
        <v>4.8665779039131944</v>
      </c>
      <c r="AH209" s="854">
        <f t="shared" si="20"/>
        <v>11.830201903913192</v>
      </c>
      <c r="AI209" s="854">
        <f t="shared" si="21"/>
        <v>5.4468799039131941</v>
      </c>
      <c r="AJ209" s="851"/>
      <c r="AK209" s="852">
        <f>VLOOKUP(L209,[3]E!A:G,7,FALSE)</f>
        <v>1.58</v>
      </c>
      <c r="AL209" s="853">
        <f t="shared" si="124"/>
        <v>9.7042280000000005</v>
      </c>
      <c r="AM209" s="853">
        <f t="shared" si="125"/>
        <v>5.3519629999999996</v>
      </c>
      <c r="AN209" s="853">
        <f t="shared" si="126"/>
        <v>12.315586999999999</v>
      </c>
      <c r="AO209" s="854">
        <f t="shared" si="127"/>
        <v>5.9322650000000001</v>
      </c>
      <c r="AP209" s="700"/>
      <c r="AQ209" s="700"/>
      <c r="AR209" s="700"/>
      <c r="AS209" s="700"/>
      <c r="AT209" s="700"/>
      <c r="AU209" s="700"/>
      <c r="AV209" s="700"/>
      <c r="AW209" s="700"/>
      <c r="AX209" s="700"/>
    </row>
    <row r="210" spans="1:50" ht="15" customHeight="1">
      <c r="A210" s="829">
        <v>54</v>
      </c>
      <c r="B210" s="830">
        <v>1</v>
      </c>
      <c r="C210" s="831">
        <f t="shared" si="0"/>
        <v>1.3271200000000001</v>
      </c>
      <c r="D210" s="859">
        <v>1.7</v>
      </c>
      <c r="E210" s="833">
        <v>0.25</v>
      </c>
      <c r="F210" s="833">
        <v>0.45</v>
      </c>
      <c r="G210" s="833">
        <f t="shared" si="22"/>
        <v>0.55000000000000004</v>
      </c>
      <c r="H210" s="834">
        <f t="shared" si="117"/>
        <v>2.2561040000000001</v>
      </c>
      <c r="I210" s="834">
        <f t="shared" si="118"/>
        <v>0.33178000000000002</v>
      </c>
      <c r="J210" s="834">
        <f t="shared" si="119"/>
        <v>0.59720400000000007</v>
      </c>
      <c r="K210" s="834">
        <f t="shared" si="5"/>
        <v>0.72991600000000012</v>
      </c>
      <c r="L210" s="835" t="str">
        <f t="shared" si="6"/>
        <v>54X1</v>
      </c>
      <c r="M210" s="835" t="str">
        <f t="shared" si="7"/>
        <v>54X1XF</v>
      </c>
      <c r="N210" s="836"/>
      <c r="O210" s="837">
        <f t="shared" si="8"/>
        <v>6.1711080000000011</v>
      </c>
      <c r="P210" s="838">
        <f t="shared" si="9"/>
        <v>3.1850879999999999</v>
      </c>
      <c r="Q210" s="838">
        <f t="shared" si="10"/>
        <v>7.9627200000000009</v>
      </c>
      <c r="R210" s="838">
        <f t="shared" si="11"/>
        <v>3.5832240000000004</v>
      </c>
      <c r="S210" s="839" t="str">
        <f t="shared" si="12"/>
        <v>F</v>
      </c>
      <c r="T210" s="840">
        <f>VLOOKUP(L210,[3]C!A:D,4,FALSE)</f>
        <v>264</v>
      </c>
      <c r="U210" s="841"/>
      <c r="V210" s="847">
        <f>IF(V$12="Max",VLOOKUP(L210,[3]S!A:G,7,FALSE),VLOOKUP(L210,[3]S!A:G,6,FALSE))</f>
        <v>0.7</v>
      </c>
      <c r="W210" s="855">
        <f t="shared" si="13"/>
        <v>6.8711080000000013</v>
      </c>
      <c r="X210" s="856">
        <f t="shared" si="14"/>
        <v>3.8850879999999997</v>
      </c>
      <c r="Y210" s="856">
        <f t="shared" si="15"/>
        <v>8.6627200000000002</v>
      </c>
      <c r="Z210" s="857">
        <f t="shared" si="16"/>
        <v>4.2832240000000006</v>
      </c>
      <c r="AA210" s="846"/>
      <c r="AB210" s="847">
        <f t="shared" si="115"/>
        <v>1.1152680153077825</v>
      </c>
      <c r="AC210" s="847">
        <f>IF(AB$12="Max",VLOOKUP(M210,[3]L!A:J,9,FALSE),VLOOKUP(M210,[3]L!A:J,6,FALSE))</f>
        <v>1.1152680153077825</v>
      </c>
      <c r="AD210" s="847">
        <f>IF(AB$12="Max",VLOOKUP(M210,[3]L!A:J,10,FALSE),VLOOKUP(M210,[3]L!A:J,7,FALSE))</f>
        <v>1.1152680153077825</v>
      </c>
      <c r="AE210" s="847">
        <f>IF(AB$12="Max",VLOOKUP(M210,[3]L!A:K,11,FALSE),VLOOKUP(M210,[3]L!A:J,8,FALSE))</f>
        <v>1.1152680153077825</v>
      </c>
      <c r="AF210" s="853">
        <f t="shared" si="18"/>
        <v>7.2863760153077841</v>
      </c>
      <c r="AG210" s="854">
        <f t="shared" si="19"/>
        <v>4.3003560153077824</v>
      </c>
      <c r="AH210" s="854">
        <f t="shared" si="20"/>
        <v>9.077988015307783</v>
      </c>
      <c r="AI210" s="854">
        <f t="shared" si="21"/>
        <v>4.6984920153077834</v>
      </c>
      <c r="AJ210" s="851"/>
      <c r="AK210" s="852">
        <f>VLOOKUP(L210,[3]E!A:G,7,FALSE)</f>
        <v>1.62</v>
      </c>
      <c r="AL210" s="853">
        <f t="shared" si="124"/>
        <v>7.7911080000000013</v>
      </c>
      <c r="AM210" s="853">
        <f t="shared" si="125"/>
        <v>4.8050879999999996</v>
      </c>
      <c r="AN210" s="853">
        <f t="shared" si="126"/>
        <v>9.5827200000000019</v>
      </c>
      <c r="AO210" s="854">
        <f t="shared" si="127"/>
        <v>5.2032240000000005</v>
      </c>
      <c r="AP210" s="700"/>
      <c r="AQ210" s="700"/>
      <c r="AR210" s="700"/>
      <c r="AS210" s="700"/>
      <c r="AT210" s="700"/>
      <c r="AU210" s="700"/>
      <c r="AV210" s="700"/>
      <c r="AW210" s="700"/>
      <c r="AX210" s="700"/>
    </row>
    <row r="211" spans="1:50" ht="15" customHeight="1">
      <c r="A211" s="829">
        <v>54</v>
      </c>
      <c r="B211" s="830">
        <v>1.2</v>
      </c>
      <c r="C211" s="831">
        <f t="shared" si="0"/>
        <v>1.5865343999999999</v>
      </c>
      <c r="D211" s="832">
        <v>1.44</v>
      </c>
      <c r="E211" s="833">
        <v>0.25</v>
      </c>
      <c r="F211" s="833">
        <v>0.45</v>
      </c>
      <c r="G211" s="833">
        <f t="shared" si="22"/>
        <v>0.55000000000000004</v>
      </c>
      <c r="H211" s="834">
        <f t="shared" si="117"/>
        <v>2.2846095359999996</v>
      </c>
      <c r="I211" s="834">
        <f t="shared" si="118"/>
        <v>0.39663359999999998</v>
      </c>
      <c r="J211" s="834">
        <f t="shared" si="119"/>
        <v>0.71394047999999999</v>
      </c>
      <c r="K211" s="834">
        <f t="shared" si="5"/>
        <v>0.87259392000000002</v>
      </c>
      <c r="L211" s="835" t="str">
        <f t="shared" si="6"/>
        <v>54X1,2</v>
      </c>
      <c r="M211" s="835" t="str">
        <f t="shared" si="7"/>
        <v>54X1,2XF</v>
      </c>
      <c r="N211" s="836"/>
      <c r="O211" s="837">
        <f t="shared" si="8"/>
        <v>6.9648860159999995</v>
      </c>
      <c r="P211" s="838">
        <f t="shared" si="9"/>
        <v>3.3951836159999993</v>
      </c>
      <c r="Q211" s="838">
        <f t="shared" si="10"/>
        <v>9.1067074560000005</v>
      </c>
      <c r="R211" s="838">
        <f t="shared" si="11"/>
        <v>3.8711439359999997</v>
      </c>
      <c r="S211" s="839" t="str">
        <f t="shared" si="12"/>
        <v>F</v>
      </c>
      <c r="T211" s="840">
        <f>VLOOKUP(L211,[3]C!A:D,4,FALSE)</f>
        <v>264</v>
      </c>
      <c r="U211" s="841"/>
      <c r="V211" s="847">
        <f>IF(V$12="Max",VLOOKUP(L211,[3]S!A:G,7,FALSE),VLOOKUP(L211,[3]S!A:G,6,FALSE))</f>
        <v>0.6972168137708068</v>
      </c>
      <c r="W211" s="855">
        <f t="shared" si="13"/>
        <v>7.6621028297708058</v>
      </c>
      <c r="X211" s="856">
        <f t="shared" si="14"/>
        <v>4.0924004297708061</v>
      </c>
      <c r="Y211" s="856">
        <f t="shared" si="15"/>
        <v>9.8039242697708069</v>
      </c>
      <c r="Z211" s="857">
        <f t="shared" si="16"/>
        <v>4.5683607497708065</v>
      </c>
      <c r="AA211" s="846"/>
      <c r="AB211" s="847">
        <f t="shared" si="115"/>
        <v>1.1152680153077825</v>
      </c>
      <c r="AC211" s="847">
        <f>IF(AB$12="Max",VLOOKUP(M211,[3]L!A:J,9,FALSE),VLOOKUP(M211,[3]L!A:J,6,FALSE))</f>
        <v>1.1152680153077825</v>
      </c>
      <c r="AD211" s="847">
        <f>IF(AB$12="Max",VLOOKUP(M211,[3]L!A:J,10,FALSE),VLOOKUP(M211,[3]L!A:J,7,FALSE))</f>
        <v>1.1152680153077825</v>
      </c>
      <c r="AE211" s="847">
        <f>IF(AB$12="Max",VLOOKUP(M211,[3]L!A:K,11,FALSE),VLOOKUP(M211,[3]L!A:J,8,FALSE))</f>
        <v>1.1152680153077825</v>
      </c>
      <c r="AF211" s="853">
        <f t="shared" si="18"/>
        <v>8.0801540313077815</v>
      </c>
      <c r="AG211" s="854">
        <f t="shared" si="19"/>
        <v>4.5104516313077818</v>
      </c>
      <c r="AH211" s="854">
        <f t="shared" si="20"/>
        <v>10.221975471307783</v>
      </c>
      <c r="AI211" s="854">
        <f t="shared" si="21"/>
        <v>4.9864119513077823</v>
      </c>
      <c r="AJ211" s="851"/>
      <c r="AK211" s="852">
        <f>VLOOKUP(L211,[3]E!A:G,7,FALSE)</f>
        <v>1.62</v>
      </c>
      <c r="AL211" s="853">
        <f t="shared" si="124"/>
        <v>8.5848860159999987</v>
      </c>
      <c r="AM211" s="853">
        <f t="shared" si="125"/>
        <v>5.0151836159999998</v>
      </c>
      <c r="AN211" s="853">
        <f t="shared" si="126"/>
        <v>10.726707456</v>
      </c>
      <c r="AO211" s="854">
        <f t="shared" si="127"/>
        <v>5.4911439360000003</v>
      </c>
      <c r="AP211" s="700"/>
      <c r="AQ211" s="700"/>
      <c r="AR211" s="700"/>
      <c r="AS211" s="700"/>
      <c r="AT211" s="700"/>
      <c r="AU211" s="700"/>
      <c r="AV211" s="700"/>
      <c r="AW211" s="700"/>
      <c r="AX211" s="700"/>
    </row>
    <row r="212" spans="1:50" ht="15" customHeight="1">
      <c r="A212" s="829">
        <v>54</v>
      </c>
      <c r="B212" s="830">
        <v>1.5</v>
      </c>
      <c r="C212" s="831">
        <f t="shared" si="0"/>
        <v>1.9719</v>
      </c>
      <c r="D212" s="832">
        <v>1.1499999999999999</v>
      </c>
      <c r="E212" s="833">
        <v>0.25</v>
      </c>
      <c r="F212" s="833">
        <v>0.45</v>
      </c>
      <c r="G212" s="833">
        <f t="shared" si="22"/>
        <v>0.55000000000000004</v>
      </c>
      <c r="H212" s="834">
        <f t="shared" si="117"/>
        <v>2.2676849999999997</v>
      </c>
      <c r="I212" s="834">
        <f t="shared" si="118"/>
        <v>0.492975</v>
      </c>
      <c r="J212" s="834">
        <f t="shared" si="119"/>
        <v>0.887355</v>
      </c>
      <c r="K212" s="834">
        <f t="shared" si="5"/>
        <v>1.0845450000000001</v>
      </c>
      <c r="L212" s="835" t="str">
        <f t="shared" si="6"/>
        <v>54X1,5</v>
      </c>
      <c r="M212" s="835" t="str">
        <f t="shared" si="7"/>
        <v>54X1,5XF</v>
      </c>
      <c r="N212" s="836"/>
      <c r="O212" s="837">
        <f t="shared" si="8"/>
        <v>8.0847899999999999</v>
      </c>
      <c r="P212" s="838">
        <f t="shared" si="9"/>
        <v>3.6480149999999996</v>
      </c>
      <c r="Q212" s="838">
        <f t="shared" si="10"/>
        <v>10.746854999999998</v>
      </c>
      <c r="R212" s="838">
        <f t="shared" si="11"/>
        <v>4.2395849999999999</v>
      </c>
      <c r="S212" s="839" t="str">
        <f t="shared" si="12"/>
        <v>F</v>
      </c>
      <c r="T212" s="840">
        <f>VLOOKUP(L212,[3]C!A:D,4,FALSE)</f>
        <v>264</v>
      </c>
      <c r="U212" s="841"/>
      <c r="V212" s="847">
        <f>IF(V$12="Max",VLOOKUP(L212,[3]S!A:G,7,FALSE),VLOOKUP(L212,[3]S!A:G,6,FALSE))</f>
        <v>0.6972168137708068</v>
      </c>
      <c r="W212" s="855">
        <f t="shared" si="13"/>
        <v>8.7820068137708063</v>
      </c>
      <c r="X212" s="856">
        <f t="shared" si="14"/>
        <v>4.3452318137708064</v>
      </c>
      <c r="Y212" s="856">
        <f t="shared" si="15"/>
        <v>11.444071813770805</v>
      </c>
      <c r="Z212" s="857">
        <f t="shared" si="16"/>
        <v>4.9368018137708063</v>
      </c>
      <c r="AA212" s="846"/>
      <c r="AB212" s="847">
        <f t="shared" si="115"/>
        <v>1.1152680153077825</v>
      </c>
      <c r="AC212" s="847">
        <f>IF(AB$12="Max",VLOOKUP(M212,[3]L!A:J,9,FALSE),VLOOKUP(M212,[3]L!A:J,6,FALSE))</f>
        <v>1.1152680153077825</v>
      </c>
      <c r="AD212" s="847">
        <f>IF(AB$12="Max",VLOOKUP(M212,[3]L!A:J,10,FALSE),VLOOKUP(M212,[3]L!A:J,7,FALSE))</f>
        <v>1.1152680153077825</v>
      </c>
      <c r="AE212" s="847">
        <f>IF(AB$12="Max",VLOOKUP(M212,[3]L!A:K,11,FALSE),VLOOKUP(M212,[3]L!A:J,8,FALSE))</f>
        <v>1.1152680153077825</v>
      </c>
      <c r="AF212" s="853">
        <f t="shared" si="18"/>
        <v>9.200058015307782</v>
      </c>
      <c r="AG212" s="854">
        <f t="shared" si="19"/>
        <v>4.7632830153077821</v>
      </c>
      <c r="AH212" s="854">
        <f t="shared" si="20"/>
        <v>11.86212301530778</v>
      </c>
      <c r="AI212" s="854">
        <f t="shared" si="21"/>
        <v>5.354853015307782</v>
      </c>
      <c r="AJ212" s="851"/>
      <c r="AK212" s="852">
        <f>VLOOKUP(L212,[3]E!A:G,7,FALSE)</f>
        <v>1.62</v>
      </c>
      <c r="AL212" s="853">
        <f t="shared" si="124"/>
        <v>9.7047899999999991</v>
      </c>
      <c r="AM212" s="853">
        <f t="shared" si="125"/>
        <v>5.2680150000000001</v>
      </c>
      <c r="AN212" s="853">
        <f t="shared" si="126"/>
        <v>12.366854999999997</v>
      </c>
      <c r="AO212" s="854">
        <f t="shared" si="127"/>
        <v>5.859585</v>
      </c>
      <c r="AP212" s="700"/>
      <c r="AQ212" s="700"/>
      <c r="AR212" s="700"/>
      <c r="AS212" s="700"/>
      <c r="AT212" s="700"/>
      <c r="AU212" s="700"/>
      <c r="AV212" s="700"/>
      <c r="AW212" s="700"/>
      <c r="AX212" s="700"/>
    </row>
    <row r="213" spans="1:50" ht="15" customHeight="1">
      <c r="A213" s="829">
        <v>54</v>
      </c>
      <c r="B213" s="830">
        <v>2</v>
      </c>
      <c r="C213" s="831">
        <f t="shared" si="0"/>
        <v>2.6041599999999998</v>
      </c>
      <c r="D213" s="832">
        <v>0.91</v>
      </c>
      <c r="E213" s="833">
        <v>0.25</v>
      </c>
      <c r="F213" s="833">
        <v>0.55000000000000004</v>
      </c>
      <c r="G213" s="833">
        <f t="shared" si="22"/>
        <v>0.65</v>
      </c>
      <c r="H213" s="834">
        <f t="shared" si="117"/>
        <v>2.3697855999999997</v>
      </c>
      <c r="I213" s="834">
        <f t="shared" si="118"/>
        <v>0.65103999999999995</v>
      </c>
      <c r="J213" s="834">
        <f t="shared" si="119"/>
        <v>1.432288</v>
      </c>
      <c r="K213" s="834">
        <f t="shared" si="5"/>
        <v>1.692704</v>
      </c>
      <c r="L213" s="835" t="str">
        <f t="shared" si="6"/>
        <v>54X2</v>
      </c>
      <c r="M213" s="835" t="str">
        <f t="shared" si="7"/>
        <v>54X2XC</v>
      </c>
      <c r="N213" s="836"/>
      <c r="O213" s="837">
        <f t="shared" si="8"/>
        <v>10.052057599999999</v>
      </c>
      <c r="P213" s="838">
        <f t="shared" si="9"/>
        <v>4.1926975999999998</v>
      </c>
      <c r="Q213" s="838">
        <f t="shared" si="10"/>
        <v>13.8280896</v>
      </c>
      <c r="R213" s="838">
        <f t="shared" si="11"/>
        <v>5.2343616000000006</v>
      </c>
      <c r="S213" s="839" t="str">
        <f t="shared" si="12"/>
        <v>C</v>
      </c>
      <c r="T213" s="840">
        <f>VLOOKUP(L213,[3]C!A:D,4,FALSE)</f>
        <v>264</v>
      </c>
      <c r="U213" s="841"/>
      <c r="V213" s="847">
        <f>IF(V$12="Max",VLOOKUP(L213,[3]S!A:G,7,FALSE),VLOOKUP(L213,[3]S!A:G,6,FALSE))</f>
        <v>0.6972168137708068</v>
      </c>
      <c r="W213" s="855">
        <f t="shared" si="13"/>
        <v>10.749274413770806</v>
      </c>
      <c r="X213" s="856">
        <f t="shared" si="14"/>
        <v>4.889914413770807</v>
      </c>
      <c r="Y213" s="856">
        <f t="shared" si="15"/>
        <v>14.525306413770807</v>
      </c>
      <c r="Z213" s="857">
        <f t="shared" si="16"/>
        <v>5.9315784137708079</v>
      </c>
      <c r="AA213" s="846"/>
      <c r="AB213" s="847">
        <f t="shared" si="115"/>
        <v>1.296</v>
      </c>
      <c r="AC213" s="847">
        <f>IF(AB$12="Max",VLOOKUP(M213,[3]L!A:J,9,FALSE),VLOOKUP(M213,[3]L!A:J,6,FALSE))</f>
        <v>1.296</v>
      </c>
      <c r="AD213" s="847">
        <f>IF(AB$12="Max",VLOOKUP(M213,[3]L!A:J,10,FALSE),VLOOKUP(M213,[3]L!A:J,7,FALSE))</f>
        <v>1.512</v>
      </c>
      <c r="AE213" s="847">
        <f>IF(AB$12="Max",VLOOKUP(M213,[3]L!A:K,11,FALSE),VLOOKUP(M213,[3]L!A:J,8,FALSE))</f>
        <v>1.9656</v>
      </c>
      <c r="AF213" s="853">
        <f t="shared" si="18"/>
        <v>11.348057599999999</v>
      </c>
      <c r="AG213" s="854">
        <f t="shared" si="19"/>
        <v>5.4886976000000001</v>
      </c>
      <c r="AH213" s="854">
        <f t="shared" si="20"/>
        <v>15.1240896</v>
      </c>
      <c r="AI213" s="854">
        <f t="shared" si="21"/>
        <v>6.5303616000000009</v>
      </c>
      <c r="AJ213" s="851"/>
      <c r="AK213" s="852">
        <f>VLOOKUP(L213,[3]E!A:G,7,FALSE)</f>
        <v>1.62</v>
      </c>
      <c r="AL213" s="853">
        <f t="shared" si="124"/>
        <v>11.672057599999999</v>
      </c>
      <c r="AM213" s="853">
        <f t="shared" si="125"/>
        <v>5.8126975999999999</v>
      </c>
      <c r="AN213" s="853">
        <f t="shared" si="126"/>
        <v>15.448089599999999</v>
      </c>
      <c r="AO213" s="854">
        <f t="shared" si="127"/>
        <v>6.8543616000000007</v>
      </c>
      <c r="AP213" s="700"/>
      <c r="AQ213" s="700"/>
      <c r="AR213" s="700"/>
      <c r="AS213" s="700"/>
      <c r="AT213" s="700"/>
      <c r="AU213" s="700"/>
      <c r="AV213" s="700"/>
      <c r="AW213" s="700"/>
      <c r="AX213" s="700"/>
    </row>
    <row r="214" spans="1:50" ht="15" customHeight="1">
      <c r="A214" s="829">
        <v>57</v>
      </c>
      <c r="B214" s="830">
        <v>1.2</v>
      </c>
      <c r="C214" s="831">
        <f t="shared" si="0"/>
        <v>1.6766783999999999</v>
      </c>
      <c r="D214" s="832">
        <v>1.47</v>
      </c>
      <c r="E214" s="833">
        <v>0.25</v>
      </c>
      <c r="F214" s="833">
        <v>0.45</v>
      </c>
      <c r="G214" s="833">
        <f t="shared" si="22"/>
        <v>0.55000000000000004</v>
      </c>
      <c r="H214" s="834">
        <f t="shared" si="117"/>
        <v>2.4647172479999999</v>
      </c>
      <c r="I214" s="834">
        <f t="shared" si="118"/>
        <v>0.41916959999999998</v>
      </c>
      <c r="J214" s="834">
        <f t="shared" si="119"/>
        <v>0.75450527999999994</v>
      </c>
      <c r="K214" s="834">
        <f t="shared" si="5"/>
        <v>0.92217312000000007</v>
      </c>
      <c r="L214" s="835" t="str">
        <f t="shared" si="6"/>
        <v>57X1,2</v>
      </c>
      <c r="M214" s="835" t="str">
        <f t="shared" si="7"/>
        <v>57X1,2XF</v>
      </c>
      <c r="N214" s="836"/>
      <c r="O214" s="837">
        <f t="shared" si="8"/>
        <v>7.4109185279999998</v>
      </c>
      <c r="P214" s="838">
        <f t="shared" si="9"/>
        <v>3.6383921279999996</v>
      </c>
      <c r="Q214" s="838">
        <f t="shared" si="10"/>
        <v>9.6744343679999982</v>
      </c>
      <c r="R214" s="838">
        <f t="shared" si="11"/>
        <v>4.1413956479999996</v>
      </c>
      <c r="S214" s="839" t="str">
        <f t="shared" si="12"/>
        <v>F</v>
      </c>
      <c r="T214" s="840">
        <f>VLOOKUP(L214,[3]C!A:D,4,FALSE)</f>
        <v>264</v>
      </c>
      <c r="U214" s="841"/>
      <c r="V214" s="847">
        <f>IF(V$12="Max",VLOOKUP(L214,[3]S!A:G,7,FALSE),VLOOKUP(L214,[3]S!A:G,6,FALSE))</f>
        <v>0.73595108120251829</v>
      </c>
      <c r="W214" s="855">
        <f t="shared" si="13"/>
        <v>8.1468696092025183</v>
      </c>
      <c r="X214" s="856">
        <f t="shared" si="14"/>
        <v>4.3743432092025181</v>
      </c>
      <c r="Y214" s="856">
        <f t="shared" si="15"/>
        <v>10.410385449202517</v>
      </c>
      <c r="Z214" s="857">
        <f t="shared" si="16"/>
        <v>4.8773467292025181</v>
      </c>
      <c r="AA214" s="846"/>
      <c r="AB214" s="847">
        <f t="shared" si="115"/>
        <v>1.1772273494915482</v>
      </c>
      <c r="AC214" s="847">
        <f>IF(AB$12="Max",VLOOKUP(M214,[3]L!A:J,9,FALSE),VLOOKUP(M214,[3]L!A:J,6,FALSE))</f>
        <v>1.1772273494915482</v>
      </c>
      <c r="AD214" s="847">
        <f>IF(AB$12="Max",VLOOKUP(M214,[3]L!A:J,10,FALSE),VLOOKUP(M214,[3]L!A:J,7,FALSE))</f>
        <v>1.1772273494915482</v>
      </c>
      <c r="AE214" s="847">
        <f>IF(AB$12="Max",VLOOKUP(M214,[3]L!A:K,11,FALSE),VLOOKUP(M214,[3]L!A:J,8,FALSE))</f>
        <v>1.1772273494915482</v>
      </c>
      <c r="AF214" s="853">
        <f t="shared" si="18"/>
        <v>8.5881458774915487</v>
      </c>
      <c r="AG214" s="854">
        <f t="shared" si="19"/>
        <v>4.8156194774915475</v>
      </c>
      <c r="AH214" s="854">
        <f t="shared" si="20"/>
        <v>10.851661717491547</v>
      </c>
      <c r="AI214" s="854">
        <f t="shared" si="21"/>
        <v>5.3186229974915475</v>
      </c>
      <c r="AJ214" s="851"/>
      <c r="AK214" s="852">
        <f>VLOOKUP(L214,[3]E!A:G,7,FALSE)</f>
        <v>1.71</v>
      </c>
      <c r="AL214" s="853">
        <f t="shared" si="124"/>
        <v>9.1209185280000007</v>
      </c>
      <c r="AM214" s="853">
        <f t="shared" si="125"/>
        <v>5.3483921279999995</v>
      </c>
      <c r="AN214" s="853">
        <f t="shared" si="126"/>
        <v>11.384434367999997</v>
      </c>
      <c r="AO214" s="854">
        <f t="shared" si="127"/>
        <v>5.8513956479999996</v>
      </c>
      <c r="AP214" s="700"/>
      <c r="AQ214" s="700"/>
      <c r="AR214" s="700"/>
      <c r="AS214" s="700"/>
      <c r="AT214" s="700"/>
      <c r="AU214" s="700"/>
      <c r="AV214" s="700"/>
      <c r="AW214" s="700"/>
      <c r="AX214" s="700"/>
    </row>
    <row r="215" spans="1:50" ht="15" customHeight="1">
      <c r="A215" s="829">
        <v>57</v>
      </c>
      <c r="B215" s="830">
        <v>1.5</v>
      </c>
      <c r="C215" s="831">
        <f t="shared" si="0"/>
        <v>2.0845799999999999</v>
      </c>
      <c r="D215" s="832">
        <v>1.2</v>
      </c>
      <c r="E215" s="833">
        <v>0.25</v>
      </c>
      <c r="F215" s="833">
        <v>0.45</v>
      </c>
      <c r="G215" s="833">
        <f t="shared" si="22"/>
        <v>0.55000000000000004</v>
      </c>
      <c r="H215" s="834">
        <f t="shared" si="117"/>
        <v>2.5014959999999999</v>
      </c>
      <c r="I215" s="834">
        <f t="shared" si="118"/>
        <v>0.52114499999999997</v>
      </c>
      <c r="J215" s="834">
        <f t="shared" si="119"/>
        <v>0.93806099999999992</v>
      </c>
      <c r="K215" s="834">
        <f t="shared" si="5"/>
        <v>1.1465190000000001</v>
      </c>
      <c r="L215" s="835" t="str">
        <f t="shared" si="6"/>
        <v>57X1,5</v>
      </c>
      <c r="M215" s="835" t="str">
        <f t="shared" si="7"/>
        <v>57X1,5XF</v>
      </c>
      <c r="N215" s="836"/>
      <c r="O215" s="837">
        <f t="shared" si="8"/>
        <v>8.6510069999999999</v>
      </c>
      <c r="P215" s="838">
        <f t="shared" si="9"/>
        <v>3.9607019999999995</v>
      </c>
      <c r="Q215" s="838">
        <f t="shared" si="10"/>
        <v>11.46519</v>
      </c>
      <c r="R215" s="838">
        <f t="shared" si="11"/>
        <v>4.5860760000000003</v>
      </c>
      <c r="S215" s="839" t="str">
        <f t="shared" si="12"/>
        <v>F</v>
      </c>
      <c r="T215" s="840">
        <f>VLOOKUP(L215,[3]C!A:D,4,FALSE)</f>
        <v>264</v>
      </c>
      <c r="U215" s="841"/>
      <c r="V215" s="847">
        <f>IF(V$12="Max",VLOOKUP(L215,[3]S!A:G,7,FALSE),VLOOKUP(L215,[3]S!A:G,6,FALSE))</f>
        <v>0.73595108120251829</v>
      </c>
      <c r="W215" s="855">
        <f t="shared" si="13"/>
        <v>9.3869580812025184</v>
      </c>
      <c r="X215" s="856">
        <f t="shared" si="14"/>
        <v>4.696653081202518</v>
      </c>
      <c r="Y215" s="856">
        <f t="shared" si="15"/>
        <v>12.201141081202518</v>
      </c>
      <c r="Z215" s="857">
        <f t="shared" si="16"/>
        <v>5.3220270812025188</v>
      </c>
      <c r="AA215" s="846"/>
      <c r="AB215" s="847">
        <f t="shared" si="115"/>
        <v>1.1772273494915482</v>
      </c>
      <c r="AC215" s="847">
        <f>IF(AB$12="Max",VLOOKUP(M215,[3]L!A:J,9,FALSE),VLOOKUP(M215,[3]L!A:J,6,FALSE))</f>
        <v>1.1772273494915482</v>
      </c>
      <c r="AD215" s="847">
        <f>IF(AB$12="Max",VLOOKUP(M215,[3]L!A:J,10,FALSE),VLOOKUP(M215,[3]L!A:J,7,FALSE))</f>
        <v>1.1772273494915482</v>
      </c>
      <c r="AE215" s="847">
        <f>IF(AB$12="Max",VLOOKUP(M215,[3]L!A:K,11,FALSE),VLOOKUP(M215,[3]L!A:J,8,FALSE))</f>
        <v>1.1772273494915482</v>
      </c>
      <c r="AF215" s="853">
        <f t="shared" si="18"/>
        <v>9.8282343494915487</v>
      </c>
      <c r="AG215" s="854">
        <f t="shared" si="19"/>
        <v>5.1379293494915474</v>
      </c>
      <c r="AH215" s="854">
        <f t="shared" si="20"/>
        <v>12.642417349491549</v>
      </c>
      <c r="AI215" s="854">
        <f t="shared" si="21"/>
        <v>5.7633033494915482</v>
      </c>
      <c r="AJ215" s="851"/>
      <c r="AK215" s="852">
        <f>VLOOKUP(L215,[3]E!A:G,7,FALSE)</f>
        <v>1.71</v>
      </c>
      <c r="AL215" s="853">
        <f t="shared" si="124"/>
        <v>10.361007000000001</v>
      </c>
      <c r="AM215" s="853">
        <f t="shared" si="125"/>
        <v>5.6707019999999995</v>
      </c>
      <c r="AN215" s="853">
        <f t="shared" si="126"/>
        <v>13.175190000000001</v>
      </c>
      <c r="AO215" s="854">
        <f t="shared" si="127"/>
        <v>6.2960760000000002</v>
      </c>
      <c r="AP215" s="700"/>
      <c r="AQ215" s="700"/>
      <c r="AR215" s="700"/>
      <c r="AS215" s="700"/>
      <c r="AT215" s="700"/>
      <c r="AU215" s="700"/>
      <c r="AV215" s="700"/>
      <c r="AW215" s="700"/>
      <c r="AX215" s="700"/>
    </row>
    <row r="216" spans="1:50" ht="15" customHeight="1">
      <c r="A216" s="829">
        <v>57</v>
      </c>
      <c r="B216" s="830">
        <v>2</v>
      </c>
      <c r="C216" s="831">
        <f t="shared" si="0"/>
        <v>2.7544</v>
      </c>
      <c r="D216" s="832">
        <v>0.95</v>
      </c>
      <c r="E216" s="833">
        <v>0.25</v>
      </c>
      <c r="F216" s="833">
        <v>0.55000000000000004</v>
      </c>
      <c r="G216" s="833">
        <f t="shared" si="22"/>
        <v>0.65</v>
      </c>
      <c r="H216" s="834">
        <f t="shared" si="117"/>
        <v>2.6166799999999997</v>
      </c>
      <c r="I216" s="834">
        <f t="shared" si="118"/>
        <v>0.68859999999999999</v>
      </c>
      <c r="J216" s="834">
        <f t="shared" si="119"/>
        <v>1.51492</v>
      </c>
      <c r="K216" s="834">
        <f t="shared" si="5"/>
        <v>1.79036</v>
      </c>
      <c r="L216" s="835" t="str">
        <f t="shared" si="6"/>
        <v>57X2</v>
      </c>
      <c r="M216" s="835" t="str">
        <f t="shared" si="7"/>
        <v>57X2XC</v>
      </c>
      <c r="N216" s="836"/>
      <c r="O216" s="837">
        <f t="shared" si="8"/>
        <v>10.74216</v>
      </c>
      <c r="P216" s="838">
        <f t="shared" si="9"/>
        <v>4.5447599999999992</v>
      </c>
      <c r="Q216" s="838">
        <f t="shared" si="10"/>
        <v>14.736039999999999</v>
      </c>
      <c r="R216" s="838">
        <f t="shared" si="11"/>
        <v>5.6465199999999998</v>
      </c>
      <c r="S216" s="839" t="str">
        <f t="shared" si="12"/>
        <v>C</v>
      </c>
      <c r="T216" s="840">
        <f>VLOOKUP(L216,[3]C!A:D,4,FALSE)</f>
        <v>264</v>
      </c>
      <c r="U216" s="841"/>
      <c r="V216" s="847">
        <f>IF(V$12="Max",VLOOKUP(L216,[3]S!A:G,7,FALSE),VLOOKUP(L216,[3]S!A:G,6,FALSE))</f>
        <v>0.73595108120251829</v>
      </c>
      <c r="W216" s="855">
        <f t="shared" si="13"/>
        <v>11.478111081202519</v>
      </c>
      <c r="X216" s="856">
        <f t="shared" si="14"/>
        <v>5.2807110812025178</v>
      </c>
      <c r="Y216" s="856">
        <f t="shared" si="15"/>
        <v>15.471991081202518</v>
      </c>
      <c r="Z216" s="857">
        <f t="shared" si="16"/>
        <v>6.3824710812025183</v>
      </c>
      <c r="AA216" s="846"/>
      <c r="AB216" s="847">
        <f t="shared" si="115"/>
        <v>1.296</v>
      </c>
      <c r="AC216" s="847">
        <f>IF(AB$12="Max",VLOOKUP(M216,[3]L!A:J,9,FALSE),VLOOKUP(M216,[3]L!A:J,6,FALSE))</f>
        <v>1.296</v>
      </c>
      <c r="AD216" s="847">
        <f>IF(AB$12="Max",VLOOKUP(M216,[3]L!A:J,10,FALSE),VLOOKUP(M216,[3]L!A:J,7,FALSE))</f>
        <v>1.512</v>
      </c>
      <c r="AE216" s="847">
        <f>IF(AB$12="Max",VLOOKUP(M216,[3]L!A:K,11,FALSE),VLOOKUP(M216,[3]L!A:J,8,FALSE))</f>
        <v>1.9656</v>
      </c>
      <c r="AF216" s="853">
        <f t="shared" si="18"/>
        <v>12.03816</v>
      </c>
      <c r="AG216" s="854">
        <f t="shared" si="19"/>
        <v>5.8407599999999995</v>
      </c>
      <c r="AH216" s="854">
        <f t="shared" si="20"/>
        <v>16.032039999999999</v>
      </c>
      <c r="AI216" s="854">
        <f t="shared" si="21"/>
        <v>6.94252</v>
      </c>
      <c r="AJ216" s="851"/>
      <c r="AK216" s="852">
        <f>VLOOKUP(L216,[3]E!A:G,7,FALSE)</f>
        <v>1.71</v>
      </c>
      <c r="AL216" s="853">
        <f t="shared" si="124"/>
        <v>12.452159999999999</v>
      </c>
      <c r="AM216" s="853">
        <f t="shared" si="125"/>
        <v>6.2547599999999992</v>
      </c>
      <c r="AN216" s="853">
        <f t="shared" si="126"/>
        <v>16.44604</v>
      </c>
      <c r="AO216" s="854">
        <f t="shared" si="127"/>
        <v>7.3565199999999997</v>
      </c>
      <c r="AP216" s="700"/>
      <c r="AQ216" s="700"/>
      <c r="AR216" s="700"/>
      <c r="AS216" s="700"/>
      <c r="AT216" s="700"/>
      <c r="AU216" s="700"/>
      <c r="AV216" s="700"/>
      <c r="AW216" s="700"/>
      <c r="AX216" s="700"/>
    </row>
    <row r="217" spans="1:50" ht="15" customHeight="1">
      <c r="A217" s="829">
        <v>57</v>
      </c>
      <c r="B217" s="830">
        <v>2.5</v>
      </c>
      <c r="C217" s="831">
        <f t="shared" si="0"/>
        <v>3.4117000000000002</v>
      </c>
      <c r="D217" s="832">
        <v>1.1100000000000001</v>
      </c>
      <c r="E217" s="833">
        <v>0.25</v>
      </c>
      <c r="F217" s="833">
        <v>0.55000000000000004</v>
      </c>
      <c r="G217" s="833">
        <f t="shared" si="22"/>
        <v>0.65</v>
      </c>
      <c r="H217" s="834">
        <f t="shared" si="117"/>
        <v>3.7869870000000003</v>
      </c>
      <c r="I217" s="834">
        <f t="shared" si="118"/>
        <v>0.85292500000000004</v>
      </c>
      <c r="J217" s="834">
        <f t="shared" si="119"/>
        <v>1.8764350000000003</v>
      </c>
      <c r="K217" s="834">
        <f t="shared" si="5"/>
        <v>2.2176050000000003</v>
      </c>
      <c r="L217" s="835" t="str">
        <f t="shared" si="6"/>
        <v>57X2,5</v>
      </c>
      <c r="M217" s="835" t="str">
        <f t="shared" si="7"/>
        <v>57X2,5XC</v>
      </c>
      <c r="N217" s="836"/>
      <c r="O217" s="837">
        <f t="shared" si="8"/>
        <v>13.851502000000002</v>
      </c>
      <c r="P217" s="838">
        <f t="shared" si="9"/>
        <v>6.1751770000000006</v>
      </c>
      <c r="Q217" s="838">
        <f t="shared" si="10"/>
        <v>18.798466999999999</v>
      </c>
      <c r="R217" s="838">
        <f t="shared" si="11"/>
        <v>7.5398570000000005</v>
      </c>
      <c r="S217" s="839" t="str">
        <f t="shared" si="12"/>
        <v>C</v>
      </c>
      <c r="T217" s="840">
        <f>VLOOKUP(L217,[3]C!A:D,4,FALSE)</f>
        <v>144</v>
      </c>
      <c r="U217" s="841"/>
      <c r="V217" s="847">
        <f>IF(V$12="Max",VLOOKUP(L217,[3]S!A:G,7,FALSE),VLOOKUP(L217,[3]S!A:G,6,FALSE))</f>
        <v>0.76538912445061902</v>
      </c>
      <c r="W217" s="855">
        <f t="shared" si="13"/>
        <v>14.616891124450621</v>
      </c>
      <c r="X217" s="856">
        <f t="shared" si="14"/>
        <v>6.9405661244506192</v>
      </c>
      <c r="Y217" s="856">
        <f t="shared" si="15"/>
        <v>19.563856124450616</v>
      </c>
      <c r="Z217" s="857">
        <f t="shared" si="16"/>
        <v>8.305246124450619</v>
      </c>
      <c r="AA217" s="846"/>
      <c r="AB217" s="847">
        <f t="shared" si="115"/>
        <v>1.296</v>
      </c>
      <c r="AC217" s="847">
        <f>IF(AB$12="Max",VLOOKUP(M217,[3]L!A:J,9,FALSE),VLOOKUP(M217,[3]L!A:J,6,FALSE))</f>
        <v>1.296</v>
      </c>
      <c r="AD217" s="847">
        <f>IF(AB$12="Max",VLOOKUP(M217,[3]L!A:J,10,FALSE),VLOOKUP(M217,[3]L!A:J,7,FALSE))</f>
        <v>1.512</v>
      </c>
      <c r="AE217" s="847">
        <f>IF(AB$12="Max",VLOOKUP(M217,[3]L!A:K,11,FALSE),VLOOKUP(M217,[3]L!A:J,8,FALSE))</f>
        <v>1.9656</v>
      </c>
      <c r="AF217" s="853">
        <f t="shared" si="18"/>
        <v>15.147502000000001</v>
      </c>
      <c r="AG217" s="854">
        <f t="shared" si="19"/>
        <v>7.4711770000000008</v>
      </c>
      <c r="AH217" s="854">
        <f t="shared" si="20"/>
        <v>20.094466999999998</v>
      </c>
      <c r="AI217" s="854">
        <f t="shared" si="21"/>
        <v>8.8358570000000007</v>
      </c>
      <c r="AJ217" s="851"/>
      <c r="AK217" s="852"/>
      <c r="AL217" s="853"/>
      <c r="AM217" s="853"/>
      <c r="AN217" s="853"/>
      <c r="AO217" s="854"/>
      <c r="AP217" s="700"/>
      <c r="AQ217" s="700"/>
      <c r="AR217" s="700"/>
      <c r="AS217" s="700"/>
      <c r="AT217" s="700"/>
      <c r="AU217" s="700"/>
      <c r="AV217" s="700"/>
      <c r="AW217" s="700"/>
      <c r="AX217" s="700"/>
    </row>
    <row r="218" spans="1:50" ht="15" customHeight="1">
      <c r="A218" s="829">
        <v>57</v>
      </c>
      <c r="B218" s="830">
        <v>3</v>
      </c>
      <c r="C218" s="831">
        <f t="shared" si="0"/>
        <v>4.0564799999999996</v>
      </c>
      <c r="D218" s="832">
        <v>0.95</v>
      </c>
      <c r="E218" s="833">
        <v>0.25</v>
      </c>
      <c r="F218" s="833">
        <v>0.45</v>
      </c>
      <c r="G218" s="833">
        <f t="shared" si="22"/>
        <v>0.55000000000000004</v>
      </c>
      <c r="H218" s="834">
        <f t="shared" si="117"/>
        <v>3.8536559999999995</v>
      </c>
      <c r="I218" s="834">
        <f t="shared" si="118"/>
        <v>1.0141199999999999</v>
      </c>
      <c r="J218" s="834">
        <f t="shared" si="119"/>
        <v>1.8254159999999999</v>
      </c>
      <c r="K218" s="834">
        <f t="shared" si="5"/>
        <v>2.2310639999999999</v>
      </c>
      <c r="L218" s="835" t="str">
        <f t="shared" si="6"/>
        <v>57X3</v>
      </c>
      <c r="M218" s="835" t="str">
        <f t="shared" si="7"/>
        <v>57X3XC</v>
      </c>
      <c r="N218" s="836"/>
      <c r="O218" s="837">
        <f t="shared" si="8"/>
        <v>15.820271999999997</v>
      </c>
      <c r="P218" s="838">
        <f t="shared" si="9"/>
        <v>6.6931919999999989</v>
      </c>
      <c r="Q218" s="838">
        <f t="shared" si="10"/>
        <v>21.296519999999997</v>
      </c>
      <c r="R218" s="838">
        <f t="shared" si="11"/>
        <v>7.9101359999999987</v>
      </c>
      <c r="S218" s="839" t="str">
        <f t="shared" si="12"/>
        <v>C</v>
      </c>
      <c r="T218" s="840">
        <f>VLOOKUP(L218,[3]C!A:D,4,FALSE)</f>
        <v>144</v>
      </c>
      <c r="U218" s="841"/>
      <c r="V218" s="847">
        <f>IF(V$12="Max",VLOOKUP(L218,[3]S!A:G,7,FALSE),VLOOKUP(L218,[3]S!A:G,6,FALSE))</f>
        <v>0.82426521094682048</v>
      </c>
      <c r="W218" s="855">
        <f t="shared" si="13"/>
        <v>16.644537210946819</v>
      </c>
      <c r="X218" s="856">
        <f t="shared" si="14"/>
        <v>7.5174572109468194</v>
      </c>
      <c r="Y218" s="856">
        <f t="shared" si="15"/>
        <v>22.120785210946817</v>
      </c>
      <c r="Z218" s="857">
        <f t="shared" si="16"/>
        <v>8.7344012109468192</v>
      </c>
      <c r="AA218" s="846"/>
      <c r="AB218" s="847">
        <f t="shared" si="115"/>
        <v>1.296</v>
      </c>
      <c r="AC218" s="847">
        <f>IF(AB$12="Max",VLOOKUP(M218,[3]L!A:J,9,FALSE),VLOOKUP(M218,[3]L!A:J,6,FALSE))</f>
        <v>1.296</v>
      </c>
      <c r="AD218" s="847">
        <f>IF(AB$12="Max",VLOOKUP(M218,[3]L!A:J,10,FALSE),VLOOKUP(M218,[3]L!A:J,7,FALSE))</f>
        <v>1.512</v>
      </c>
      <c r="AE218" s="847">
        <f>IF(AB$12="Max",VLOOKUP(M218,[3]L!A:K,11,FALSE),VLOOKUP(M218,[3]L!A:J,8,FALSE))</f>
        <v>1.9656</v>
      </c>
      <c r="AF218" s="853">
        <f t="shared" si="18"/>
        <v>17.116271999999999</v>
      </c>
      <c r="AG218" s="854">
        <f t="shared" si="19"/>
        <v>7.9891919999999992</v>
      </c>
      <c r="AH218" s="854">
        <f t="shared" si="20"/>
        <v>22.592519999999997</v>
      </c>
      <c r="AI218" s="854">
        <f t="shared" si="21"/>
        <v>9.206135999999999</v>
      </c>
      <c r="AJ218" s="851"/>
      <c r="AK218" s="852"/>
      <c r="AL218" s="853"/>
      <c r="AM218" s="853"/>
      <c r="AN218" s="853"/>
      <c r="AO218" s="854"/>
      <c r="AP218" s="700"/>
      <c r="AQ218" s="700"/>
      <c r="AR218" s="700"/>
      <c r="AS218" s="700"/>
      <c r="AT218" s="700"/>
      <c r="AU218" s="700"/>
      <c r="AV218" s="700"/>
      <c r="AW218" s="700"/>
      <c r="AX218" s="700"/>
    </row>
    <row r="219" spans="1:50" ht="15" customHeight="1">
      <c r="A219" s="829">
        <v>60</v>
      </c>
      <c r="B219" s="830">
        <v>1</v>
      </c>
      <c r="C219" s="831">
        <f t="shared" si="0"/>
        <v>1.47736</v>
      </c>
      <c r="D219" s="859">
        <v>1.82</v>
      </c>
      <c r="E219" s="833">
        <v>0.25</v>
      </c>
      <c r="F219" s="833">
        <v>0.45</v>
      </c>
      <c r="G219" s="833">
        <f t="shared" si="22"/>
        <v>0.55000000000000004</v>
      </c>
      <c r="H219" s="834">
        <f t="shared" si="117"/>
        <v>2.6887951999999999</v>
      </c>
      <c r="I219" s="834">
        <f t="shared" si="118"/>
        <v>0.36934</v>
      </c>
      <c r="J219" s="834">
        <f t="shared" si="119"/>
        <v>0.66481200000000007</v>
      </c>
      <c r="K219" s="834">
        <f t="shared" si="5"/>
        <v>0.81254800000000005</v>
      </c>
      <c r="L219" s="835" t="str">
        <f t="shared" si="6"/>
        <v>60X1</v>
      </c>
      <c r="M219" s="835" t="str">
        <f t="shared" si="7"/>
        <v>60X1XF</v>
      </c>
      <c r="N219" s="836"/>
      <c r="O219" s="837">
        <f t="shared" si="8"/>
        <v>7.0470071999999995</v>
      </c>
      <c r="P219" s="838">
        <f t="shared" si="9"/>
        <v>3.7229472000000001</v>
      </c>
      <c r="Q219" s="838">
        <f t="shared" si="10"/>
        <v>9.0414431999999998</v>
      </c>
      <c r="R219" s="838">
        <f t="shared" si="11"/>
        <v>4.1661552000000004</v>
      </c>
      <c r="S219" s="839" t="str">
        <f t="shared" si="12"/>
        <v>F</v>
      </c>
      <c r="T219" s="840">
        <f>VLOOKUP(L219,[3]C!A:D,4,FALSE)</f>
        <v>222</v>
      </c>
      <c r="U219" s="841"/>
      <c r="V219" s="847">
        <f>IF(V$12="Max",VLOOKUP(L219,[3]S!A:G,7,FALSE),VLOOKUP(L219,[3]S!A:G,6,FALSE))</f>
        <v>0.78</v>
      </c>
      <c r="W219" s="855">
        <f t="shared" si="13"/>
        <v>7.8270071999999997</v>
      </c>
      <c r="X219" s="856">
        <f t="shared" si="14"/>
        <v>4.5029472000000004</v>
      </c>
      <c r="Y219" s="856">
        <f t="shared" si="15"/>
        <v>9.8214431999999992</v>
      </c>
      <c r="Z219" s="857">
        <f t="shared" si="16"/>
        <v>4.9461552000000006</v>
      </c>
      <c r="AA219" s="846"/>
      <c r="AB219" s="847">
        <f t="shared" si="115"/>
        <v>1.2453826170936906</v>
      </c>
      <c r="AC219" s="847">
        <f>IF(AB$12="Max",VLOOKUP(M219,[3]L!A:J,9,FALSE),VLOOKUP(M219,[3]L!A:J,6,FALSE))</f>
        <v>1.2453826170936906</v>
      </c>
      <c r="AD219" s="847">
        <f>IF(AB$12="Max",VLOOKUP(M219,[3]L!A:J,10,FALSE),VLOOKUP(M219,[3]L!A:J,7,FALSE))</f>
        <v>1.2453826170936906</v>
      </c>
      <c r="AE219" s="847">
        <f>IF(AB$12="Max",VLOOKUP(M219,[3]L!A:K,11,FALSE),VLOOKUP(M219,[3]L!A:J,8,FALSE))</f>
        <v>1.2453826170936906</v>
      </c>
      <c r="AF219" s="853">
        <f t="shared" si="18"/>
        <v>8.2923898170936905</v>
      </c>
      <c r="AG219" s="854">
        <f t="shared" si="19"/>
        <v>4.9683298170936911</v>
      </c>
      <c r="AH219" s="854">
        <f t="shared" si="20"/>
        <v>10.286825817093691</v>
      </c>
      <c r="AI219" s="854">
        <f t="shared" si="21"/>
        <v>5.4115378170936914</v>
      </c>
      <c r="AJ219" s="851"/>
      <c r="AK219" s="852">
        <f>VLOOKUP(L219,[3]E!A:G,7,FALSE)</f>
        <v>1.81</v>
      </c>
      <c r="AL219" s="853">
        <f t="shared" ref="AL219:AL223" si="128">O219+AK219*$Q$8</f>
        <v>8.8570072</v>
      </c>
      <c r="AM219" s="853">
        <f t="shared" ref="AM219:AM223" si="129">P219+AK219*$Q$8</f>
        <v>5.5329472000000006</v>
      </c>
      <c r="AN219" s="853">
        <f t="shared" ref="AN219:AN223" si="130">Q219+AK219*$Q$8</f>
        <v>10.8514432</v>
      </c>
      <c r="AO219" s="854">
        <f t="shared" ref="AO219:AO223" si="131">R219+AK219*$Q$8</f>
        <v>5.9761552000000009</v>
      </c>
      <c r="AP219" s="700"/>
      <c r="AQ219" s="700"/>
      <c r="AR219" s="700"/>
      <c r="AS219" s="700"/>
      <c r="AT219" s="700"/>
      <c r="AU219" s="700"/>
      <c r="AV219" s="700"/>
      <c r="AW219" s="700"/>
      <c r="AX219" s="700"/>
    </row>
    <row r="220" spans="1:50" ht="15" customHeight="1">
      <c r="A220" s="829">
        <v>60.3</v>
      </c>
      <c r="B220" s="830">
        <v>1</v>
      </c>
      <c r="C220" s="831">
        <f t="shared" si="0"/>
        <v>1.484872</v>
      </c>
      <c r="D220" s="859">
        <v>1.82</v>
      </c>
      <c r="E220" s="833">
        <v>0.25</v>
      </c>
      <c r="F220" s="833">
        <v>0.45</v>
      </c>
      <c r="G220" s="833">
        <f t="shared" si="22"/>
        <v>0.55000000000000004</v>
      </c>
      <c r="H220" s="834">
        <f t="shared" si="117"/>
        <v>2.7024670400000002</v>
      </c>
      <c r="I220" s="834">
        <f t="shared" si="118"/>
        <v>0.37121799999999999</v>
      </c>
      <c r="J220" s="834">
        <f t="shared" si="119"/>
        <v>0.66819240000000002</v>
      </c>
      <c r="K220" s="834">
        <f t="shared" si="5"/>
        <v>0.81667960000000006</v>
      </c>
      <c r="L220" s="835" t="str">
        <f t="shared" si="6"/>
        <v>60,3X1</v>
      </c>
      <c r="M220" s="835" t="str">
        <f t="shared" si="7"/>
        <v>60,3X1XF</v>
      </c>
      <c r="N220" s="836"/>
      <c r="O220" s="837">
        <f t="shared" si="8"/>
        <v>7.082839439999999</v>
      </c>
      <c r="P220" s="838">
        <f t="shared" si="9"/>
        <v>3.7418774400000001</v>
      </c>
      <c r="Q220" s="838">
        <f t="shared" si="10"/>
        <v>9.0874166400000007</v>
      </c>
      <c r="R220" s="838">
        <f t="shared" si="11"/>
        <v>4.1873390400000003</v>
      </c>
      <c r="S220" s="839" t="str">
        <f t="shared" si="12"/>
        <v>F</v>
      </c>
      <c r="T220" s="840">
        <f>VLOOKUP(L220,[3]C!A:D,4,FALSE)</f>
        <v>222</v>
      </c>
      <c r="U220" s="841"/>
      <c r="V220" s="847">
        <f>IF(V$12="Max",VLOOKUP(L220,[3]S!A:G,7,FALSE),VLOOKUP(L220,[3]S!A:G,6,FALSE))</f>
        <v>0.78</v>
      </c>
      <c r="W220" s="855">
        <f t="shared" si="13"/>
        <v>7.8628394399999992</v>
      </c>
      <c r="X220" s="856">
        <f t="shared" si="14"/>
        <v>4.5218774399999999</v>
      </c>
      <c r="Y220" s="856">
        <f t="shared" si="15"/>
        <v>9.8674166400000001</v>
      </c>
      <c r="Z220" s="857">
        <f t="shared" si="16"/>
        <v>4.9673390400000006</v>
      </c>
      <c r="AA220" s="846"/>
      <c r="AB220" s="847">
        <f t="shared" si="115"/>
        <v>1.2453826170936906</v>
      </c>
      <c r="AC220" s="847">
        <f>IF(AB$12="Max",VLOOKUP(M220,[3]L!A:J,9,FALSE),VLOOKUP(M220,[3]L!A:J,6,FALSE))</f>
        <v>1.2453826170936906</v>
      </c>
      <c r="AD220" s="847">
        <f>IF(AB$12="Max",VLOOKUP(M220,[3]L!A:J,10,FALSE),VLOOKUP(M220,[3]L!A:J,7,FALSE))</f>
        <v>1.2453826170936906</v>
      </c>
      <c r="AE220" s="847">
        <f>IF(AB$12="Max",VLOOKUP(M220,[3]L!A:K,11,FALSE),VLOOKUP(M220,[3]L!A:J,8,FALSE))</f>
        <v>1.2453826170936906</v>
      </c>
      <c r="AF220" s="853">
        <f t="shared" si="18"/>
        <v>8.32822205709369</v>
      </c>
      <c r="AG220" s="854">
        <f t="shared" si="19"/>
        <v>4.9872600570936907</v>
      </c>
      <c r="AH220" s="854">
        <f t="shared" si="20"/>
        <v>10.332799257093692</v>
      </c>
      <c r="AI220" s="854">
        <f t="shared" si="21"/>
        <v>5.4327216570936905</v>
      </c>
      <c r="AJ220" s="851"/>
      <c r="AK220" s="852">
        <f>VLOOKUP(L220,[3]E!A:G,7,FALSE)</f>
        <v>1.81</v>
      </c>
      <c r="AL220" s="853">
        <f t="shared" si="128"/>
        <v>8.8928394399999995</v>
      </c>
      <c r="AM220" s="853">
        <f t="shared" si="129"/>
        <v>5.5518774400000002</v>
      </c>
      <c r="AN220" s="853">
        <f t="shared" si="130"/>
        <v>10.897416640000001</v>
      </c>
      <c r="AO220" s="854">
        <f t="shared" si="131"/>
        <v>5.99733904</v>
      </c>
      <c r="AP220" s="700"/>
      <c r="AQ220" s="700"/>
      <c r="AR220" s="700"/>
      <c r="AS220" s="700"/>
      <c r="AT220" s="700"/>
      <c r="AU220" s="700"/>
      <c r="AV220" s="700"/>
      <c r="AW220" s="700"/>
      <c r="AX220" s="700"/>
    </row>
    <row r="221" spans="1:50" ht="15" customHeight="1">
      <c r="A221" s="829">
        <v>60.3</v>
      </c>
      <c r="B221" s="830">
        <v>1.2</v>
      </c>
      <c r="C221" s="831">
        <f t="shared" si="0"/>
        <v>1.7758367999999998</v>
      </c>
      <c r="D221" s="832">
        <v>1.42</v>
      </c>
      <c r="E221" s="833">
        <v>0.25</v>
      </c>
      <c r="F221" s="833">
        <v>0.45</v>
      </c>
      <c r="G221" s="833">
        <f t="shared" si="22"/>
        <v>0.55000000000000004</v>
      </c>
      <c r="H221" s="834">
        <f t="shared" si="117"/>
        <v>2.5216882559999996</v>
      </c>
      <c r="I221" s="834">
        <f t="shared" si="118"/>
        <v>0.44395919999999994</v>
      </c>
      <c r="J221" s="834">
        <f t="shared" si="119"/>
        <v>0.79912655999999993</v>
      </c>
      <c r="K221" s="834">
        <f t="shared" si="5"/>
        <v>0.97671023999999995</v>
      </c>
      <c r="L221" s="835" t="str">
        <f t="shared" si="6"/>
        <v>60,3X1,2</v>
      </c>
      <c r="M221" s="835" t="str">
        <f t="shared" si="7"/>
        <v>60,3X1,2XF</v>
      </c>
      <c r="N221" s="836"/>
      <c r="O221" s="837">
        <f t="shared" si="8"/>
        <v>7.7604068159999988</v>
      </c>
      <c r="P221" s="838">
        <f t="shared" si="9"/>
        <v>3.7647740159999996</v>
      </c>
      <c r="Q221" s="838">
        <f t="shared" si="10"/>
        <v>10.157786495999998</v>
      </c>
      <c r="R221" s="838">
        <f t="shared" si="11"/>
        <v>4.2975250559999996</v>
      </c>
      <c r="S221" s="839" t="str">
        <f t="shared" si="12"/>
        <v>F</v>
      </c>
      <c r="T221" s="840">
        <f>VLOOKUP(L221,[3]C!A:D,4,FALSE)</f>
        <v>222</v>
      </c>
      <c r="U221" s="841"/>
      <c r="V221" s="847">
        <f>IF(V$12="Max",VLOOKUP(L221,[3]S!A:G,7,FALSE),VLOOKUP(L221,[3]S!A:G,6,FALSE))</f>
        <v>0.77855877537740092</v>
      </c>
      <c r="W221" s="855">
        <f t="shared" si="13"/>
        <v>8.5389655913773996</v>
      </c>
      <c r="X221" s="856">
        <f t="shared" si="14"/>
        <v>4.5433327913774004</v>
      </c>
      <c r="Y221" s="856">
        <f t="shared" si="15"/>
        <v>10.9363452713774</v>
      </c>
      <c r="Z221" s="857">
        <f t="shared" si="16"/>
        <v>5.0760838313774004</v>
      </c>
      <c r="AA221" s="846"/>
      <c r="AB221" s="847">
        <f t="shared" si="115"/>
        <v>1.2453826170936906</v>
      </c>
      <c r="AC221" s="847">
        <f>IF(AB$12="Max",VLOOKUP(M221,[3]L!A:J,9,FALSE),VLOOKUP(M221,[3]L!A:J,6,FALSE))</f>
        <v>1.2453826170936906</v>
      </c>
      <c r="AD221" s="847">
        <f>IF(AB$12="Max",VLOOKUP(M221,[3]L!A:J,10,FALSE),VLOOKUP(M221,[3]L!A:J,7,FALSE))</f>
        <v>1.2453826170936906</v>
      </c>
      <c r="AE221" s="847">
        <f>IF(AB$12="Max",VLOOKUP(M221,[3]L!A:K,11,FALSE),VLOOKUP(M221,[3]L!A:J,8,FALSE))</f>
        <v>1.2453826170936906</v>
      </c>
      <c r="AF221" s="853">
        <f t="shared" si="18"/>
        <v>9.005789433093689</v>
      </c>
      <c r="AG221" s="854">
        <f t="shared" si="19"/>
        <v>5.0101566330936897</v>
      </c>
      <c r="AH221" s="854">
        <f t="shared" si="20"/>
        <v>11.403169113093689</v>
      </c>
      <c r="AI221" s="854">
        <f t="shared" si="21"/>
        <v>5.5429076730936906</v>
      </c>
      <c r="AJ221" s="851"/>
      <c r="AK221" s="852">
        <f>VLOOKUP(L221,[3]E!A:G,7,FALSE)</f>
        <v>1.81</v>
      </c>
      <c r="AL221" s="853">
        <f t="shared" si="128"/>
        <v>9.5704068159999984</v>
      </c>
      <c r="AM221" s="853">
        <f t="shared" si="129"/>
        <v>5.5747740159999992</v>
      </c>
      <c r="AN221" s="853">
        <f t="shared" si="130"/>
        <v>11.967786495999999</v>
      </c>
      <c r="AO221" s="854">
        <f t="shared" si="131"/>
        <v>6.1075250560000001</v>
      </c>
      <c r="AP221" s="700"/>
      <c r="AQ221" s="700"/>
      <c r="AR221" s="700"/>
      <c r="AS221" s="700"/>
      <c r="AT221" s="700"/>
      <c r="AU221" s="700"/>
      <c r="AV221" s="700"/>
      <c r="AW221" s="700"/>
      <c r="AX221" s="700"/>
    </row>
    <row r="222" spans="1:50" ht="15" customHeight="1">
      <c r="A222" s="829">
        <v>60.3</v>
      </c>
      <c r="B222" s="830">
        <v>1.5</v>
      </c>
      <c r="C222" s="831">
        <f t="shared" si="0"/>
        <v>2.2085279999999998</v>
      </c>
      <c r="D222" s="832">
        <v>1.0900000000000001</v>
      </c>
      <c r="E222" s="833">
        <v>0.25</v>
      </c>
      <c r="F222" s="833">
        <v>0.45</v>
      </c>
      <c r="G222" s="833">
        <f t="shared" si="22"/>
        <v>0.55000000000000004</v>
      </c>
      <c r="H222" s="834">
        <f t="shared" si="117"/>
        <v>2.4072955199999999</v>
      </c>
      <c r="I222" s="834">
        <f t="shared" si="118"/>
        <v>0.55213199999999996</v>
      </c>
      <c r="J222" s="834">
        <f t="shared" si="119"/>
        <v>0.99383759999999999</v>
      </c>
      <c r="K222" s="834">
        <f t="shared" si="5"/>
        <v>1.2146904000000001</v>
      </c>
      <c r="L222" s="835" t="str">
        <f t="shared" si="6"/>
        <v>60,3X1,5</v>
      </c>
      <c r="M222" s="835" t="str">
        <f t="shared" si="7"/>
        <v>60,3X1,5XF</v>
      </c>
      <c r="N222" s="836"/>
      <c r="O222" s="837">
        <f t="shared" si="8"/>
        <v>8.9224531200000001</v>
      </c>
      <c r="P222" s="838">
        <f t="shared" si="9"/>
        <v>3.9532651199999997</v>
      </c>
      <c r="Q222" s="838">
        <f t="shared" si="10"/>
        <v>11.903965919999999</v>
      </c>
      <c r="R222" s="838">
        <f t="shared" si="11"/>
        <v>4.6158235199999993</v>
      </c>
      <c r="S222" s="839" t="str">
        <f t="shared" si="12"/>
        <v>F</v>
      </c>
      <c r="T222" s="840">
        <f>VLOOKUP(L222,[3]C!A:D,4,FALSE)</f>
        <v>222</v>
      </c>
      <c r="U222" s="841"/>
      <c r="V222" s="847">
        <f>IF(V$12="Max",VLOOKUP(L222,[3]S!A:G,7,FALSE),VLOOKUP(L222,[3]S!A:G,6,FALSE))</f>
        <v>0.77855877537740092</v>
      </c>
      <c r="W222" s="855">
        <f t="shared" si="13"/>
        <v>9.7010118953774018</v>
      </c>
      <c r="X222" s="856">
        <f t="shared" si="14"/>
        <v>4.731823895377401</v>
      </c>
      <c r="Y222" s="856">
        <f t="shared" si="15"/>
        <v>12.682524695377401</v>
      </c>
      <c r="Z222" s="857">
        <f t="shared" si="16"/>
        <v>5.3943822953774001</v>
      </c>
      <c r="AA222" s="846"/>
      <c r="AB222" s="847">
        <f t="shared" si="115"/>
        <v>1.2453826170936906</v>
      </c>
      <c r="AC222" s="847">
        <f>IF(AB$12="Max",VLOOKUP(M222,[3]L!A:J,9,FALSE),VLOOKUP(M222,[3]L!A:J,6,FALSE))</f>
        <v>1.2453826170936906</v>
      </c>
      <c r="AD222" s="847">
        <f>IF(AB$12="Max",VLOOKUP(M222,[3]L!A:J,10,FALSE),VLOOKUP(M222,[3]L!A:J,7,FALSE))</f>
        <v>1.2453826170936906</v>
      </c>
      <c r="AE222" s="847">
        <f>IF(AB$12="Max",VLOOKUP(M222,[3]L!A:K,11,FALSE),VLOOKUP(M222,[3]L!A:J,8,FALSE))</f>
        <v>1.2453826170936906</v>
      </c>
      <c r="AF222" s="853">
        <f t="shared" si="18"/>
        <v>10.167835737093691</v>
      </c>
      <c r="AG222" s="854">
        <f t="shared" si="19"/>
        <v>5.1986477370936903</v>
      </c>
      <c r="AH222" s="854">
        <f t="shared" si="20"/>
        <v>13.14934853709369</v>
      </c>
      <c r="AI222" s="854">
        <f t="shared" si="21"/>
        <v>5.8612061370936903</v>
      </c>
      <c r="AJ222" s="851"/>
      <c r="AK222" s="852">
        <f>VLOOKUP(L222,[3]E!A:G,7,FALSE)</f>
        <v>1.81</v>
      </c>
      <c r="AL222" s="853">
        <f t="shared" si="128"/>
        <v>10.732453120000001</v>
      </c>
      <c r="AM222" s="853">
        <f t="shared" si="129"/>
        <v>5.7632651199999998</v>
      </c>
      <c r="AN222" s="853">
        <f t="shared" si="130"/>
        <v>13.71396592</v>
      </c>
      <c r="AO222" s="854">
        <f t="shared" si="131"/>
        <v>6.4258235199999998</v>
      </c>
      <c r="AP222" s="700"/>
      <c r="AQ222" s="700"/>
      <c r="AR222" s="700"/>
      <c r="AS222" s="700"/>
      <c r="AT222" s="700"/>
      <c r="AU222" s="700"/>
      <c r="AV222" s="700"/>
      <c r="AW222" s="700"/>
      <c r="AX222" s="700"/>
    </row>
    <row r="223" spans="1:50" ht="15" customHeight="1">
      <c r="A223" s="829">
        <v>60.3</v>
      </c>
      <c r="B223" s="830">
        <v>1.6</v>
      </c>
      <c r="C223" s="831">
        <f t="shared" si="0"/>
        <v>2.3517568</v>
      </c>
      <c r="D223" s="832">
        <v>1.0900000000000001</v>
      </c>
      <c r="E223" s="833">
        <v>0.25</v>
      </c>
      <c r="F223" s="833">
        <v>0.45</v>
      </c>
      <c r="G223" s="833">
        <f t="shared" si="22"/>
        <v>0.55000000000000004</v>
      </c>
      <c r="H223" s="834">
        <f t="shared" si="117"/>
        <v>2.5634149120000003</v>
      </c>
      <c r="I223" s="834">
        <f t="shared" si="118"/>
        <v>0.5879392</v>
      </c>
      <c r="J223" s="834">
        <f t="shared" si="119"/>
        <v>1.0582905600000001</v>
      </c>
      <c r="K223" s="834">
        <f t="shared" si="5"/>
        <v>1.2934662400000001</v>
      </c>
      <c r="L223" s="835" t="str">
        <f t="shared" si="6"/>
        <v>60,3X1,6</v>
      </c>
      <c r="M223" s="835" t="str">
        <f t="shared" si="7"/>
        <v>60,3X1,6XF</v>
      </c>
      <c r="N223" s="836"/>
      <c r="O223" s="837">
        <f t="shared" si="8"/>
        <v>9.5010974719999997</v>
      </c>
      <c r="P223" s="838">
        <f t="shared" si="9"/>
        <v>4.2096446720000005</v>
      </c>
      <c r="Q223" s="838">
        <f t="shared" si="10"/>
        <v>12.675969151999999</v>
      </c>
      <c r="R223" s="838">
        <f t="shared" si="11"/>
        <v>4.9151717119999994</v>
      </c>
      <c r="S223" s="839" t="str">
        <f t="shared" si="12"/>
        <v>F</v>
      </c>
      <c r="T223" s="840">
        <f>VLOOKUP(L223,[3]C!A:D,4,FALSE)</f>
        <v>222</v>
      </c>
      <c r="U223" s="841"/>
      <c r="V223" s="847">
        <f>IF(V$12="Max",VLOOKUP(L223,[3]S!A:G,7,FALSE),VLOOKUP(L223,[3]S!A:G,6,FALSE))</f>
        <v>0.77855877537740092</v>
      </c>
      <c r="W223" s="855">
        <f t="shared" si="13"/>
        <v>10.279656247377401</v>
      </c>
      <c r="X223" s="856">
        <f t="shared" si="14"/>
        <v>4.9882034473774013</v>
      </c>
      <c r="Y223" s="856">
        <f t="shared" si="15"/>
        <v>13.4545279273774</v>
      </c>
      <c r="Z223" s="857">
        <f t="shared" si="16"/>
        <v>5.6937304873774002</v>
      </c>
      <c r="AA223" s="846"/>
      <c r="AB223" s="847">
        <f t="shared" si="115"/>
        <v>1.2453826170936906</v>
      </c>
      <c r="AC223" s="847">
        <f>IF(AB$12="Max",VLOOKUP(M223,[3]L!A:J,9,FALSE),VLOOKUP(M223,[3]L!A:J,6,FALSE))</f>
        <v>1.2453826170936906</v>
      </c>
      <c r="AD223" s="847">
        <f>IF(AB$12="Max",VLOOKUP(M223,[3]L!A:J,10,FALSE),VLOOKUP(M223,[3]L!A:J,7,FALSE))</f>
        <v>1.2453826170936906</v>
      </c>
      <c r="AE223" s="847">
        <f>IF(AB$12="Max",VLOOKUP(M223,[3]L!A:K,11,FALSE),VLOOKUP(M223,[3]L!A:J,8,FALSE))</f>
        <v>1.2453826170936906</v>
      </c>
      <c r="AF223" s="853">
        <f t="shared" si="18"/>
        <v>10.746480089093691</v>
      </c>
      <c r="AG223" s="854">
        <f t="shared" si="19"/>
        <v>5.4550272890936906</v>
      </c>
      <c r="AH223" s="854">
        <f t="shared" si="20"/>
        <v>13.92135176909369</v>
      </c>
      <c r="AI223" s="854">
        <f t="shared" si="21"/>
        <v>6.1605543290936904</v>
      </c>
      <c r="AJ223" s="851"/>
      <c r="AK223" s="852">
        <f>VLOOKUP(L223,[3]E!A:G,7,FALSE)</f>
        <v>1.81</v>
      </c>
      <c r="AL223" s="853">
        <f t="shared" si="128"/>
        <v>11.311097472</v>
      </c>
      <c r="AM223" s="853">
        <f t="shared" si="129"/>
        <v>6.0196446720000001</v>
      </c>
      <c r="AN223" s="853">
        <f t="shared" si="130"/>
        <v>14.485969151999999</v>
      </c>
      <c r="AO223" s="854">
        <f t="shared" si="131"/>
        <v>6.7251717119999999</v>
      </c>
      <c r="AP223" s="700"/>
      <c r="AQ223" s="700"/>
      <c r="AR223" s="700"/>
      <c r="AS223" s="700"/>
      <c r="AT223" s="700"/>
      <c r="AU223" s="700"/>
      <c r="AV223" s="700"/>
      <c r="AW223" s="700"/>
      <c r="AX223" s="700"/>
    </row>
    <row r="224" spans="1:50" ht="15" customHeight="1">
      <c r="A224" s="829">
        <v>60.3</v>
      </c>
      <c r="B224" s="830">
        <v>2</v>
      </c>
      <c r="C224" s="831">
        <f t="shared" si="0"/>
        <v>2.919664</v>
      </c>
      <c r="D224" s="832">
        <v>0.84</v>
      </c>
      <c r="E224" s="833">
        <v>0.25</v>
      </c>
      <c r="F224" s="833">
        <v>0.55000000000000004</v>
      </c>
      <c r="G224" s="833">
        <f t="shared" si="22"/>
        <v>0.65</v>
      </c>
      <c r="H224" s="834">
        <f t="shared" si="117"/>
        <v>2.4525177600000001</v>
      </c>
      <c r="I224" s="834">
        <f t="shared" si="118"/>
        <v>0.72991600000000001</v>
      </c>
      <c r="J224" s="834">
        <f t="shared" si="119"/>
        <v>1.6058152000000001</v>
      </c>
      <c r="K224" s="834">
        <f t="shared" si="5"/>
        <v>1.8977816000000001</v>
      </c>
      <c r="L224" s="835" t="str">
        <f t="shared" si="6"/>
        <v>60,3X2</v>
      </c>
      <c r="M224" s="835" t="str">
        <f t="shared" si="7"/>
        <v>60,3X2XC</v>
      </c>
      <c r="N224" s="836"/>
      <c r="O224" s="837">
        <f t="shared" si="8"/>
        <v>11.06552656</v>
      </c>
      <c r="P224" s="838">
        <f t="shared" si="9"/>
        <v>4.49628256</v>
      </c>
      <c r="Q224" s="838">
        <f t="shared" si="10"/>
        <v>15.29903936</v>
      </c>
      <c r="R224" s="838">
        <f t="shared" si="11"/>
        <v>5.6641481599999999</v>
      </c>
      <c r="S224" s="839" t="str">
        <f t="shared" si="12"/>
        <v>C</v>
      </c>
      <c r="T224" s="840">
        <f>VLOOKUP(L224,[3]C!A:D,4,FALSE)</f>
        <v>222</v>
      </c>
      <c r="U224" s="841"/>
      <c r="V224" s="847">
        <f>IF(V$12="Max",VLOOKUP(L224,[3]S!A:G,7,FALSE),VLOOKUP(L224,[3]S!A:G,6,FALSE))</f>
        <v>0.77855877537740092</v>
      </c>
      <c r="W224" s="855">
        <f t="shared" si="13"/>
        <v>11.844085335377402</v>
      </c>
      <c r="X224" s="856">
        <f t="shared" si="14"/>
        <v>5.2748413353774009</v>
      </c>
      <c r="Y224" s="856">
        <f t="shared" si="15"/>
        <v>16.0775981353774</v>
      </c>
      <c r="Z224" s="857">
        <f t="shared" si="16"/>
        <v>6.4427069353774007</v>
      </c>
      <c r="AA224" s="846"/>
      <c r="AB224" s="847">
        <f t="shared" si="115"/>
        <v>1.296</v>
      </c>
      <c r="AC224" s="847">
        <f>IF(AB$12="Max",VLOOKUP(M224,[3]L!A:J,9,FALSE),VLOOKUP(M224,[3]L!A:J,6,FALSE))</f>
        <v>1.296</v>
      </c>
      <c r="AD224" s="847">
        <f>IF(AB$12="Max",VLOOKUP(M224,[3]L!A:J,10,FALSE),VLOOKUP(M224,[3]L!A:J,7,FALSE))</f>
        <v>1.512</v>
      </c>
      <c r="AE224" s="847">
        <f>IF(AB$12="Max",VLOOKUP(M224,[3]L!A:K,11,FALSE),VLOOKUP(M224,[3]L!A:J,8,FALSE))</f>
        <v>1.9656</v>
      </c>
      <c r="AF224" s="853">
        <f t="shared" si="18"/>
        <v>12.36152656</v>
      </c>
      <c r="AG224" s="854">
        <f t="shared" si="19"/>
        <v>5.7922825600000003</v>
      </c>
      <c r="AH224" s="854">
        <f t="shared" si="20"/>
        <v>16.595039360000001</v>
      </c>
      <c r="AI224" s="854">
        <f t="shared" si="21"/>
        <v>6.9601481600000001</v>
      </c>
      <c r="AJ224" s="851"/>
      <c r="AK224" s="852"/>
      <c r="AL224" s="853"/>
      <c r="AM224" s="853"/>
      <c r="AN224" s="853"/>
      <c r="AO224" s="854"/>
      <c r="AP224" s="700"/>
      <c r="AQ224" s="700"/>
      <c r="AR224" s="700"/>
      <c r="AS224" s="700"/>
      <c r="AT224" s="700"/>
      <c r="AU224" s="700"/>
      <c r="AV224" s="700"/>
      <c r="AW224" s="700"/>
      <c r="AX224" s="700"/>
    </row>
    <row r="225" spans="1:50" ht="15" customHeight="1">
      <c r="A225" s="829">
        <v>60.3</v>
      </c>
      <c r="B225" s="830">
        <v>2.5</v>
      </c>
      <c r="C225" s="831">
        <f t="shared" si="0"/>
        <v>3.6182799999999999</v>
      </c>
      <c r="D225" s="832">
        <v>0.82</v>
      </c>
      <c r="E225" s="833">
        <v>0.25</v>
      </c>
      <c r="F225" s="833">
        <v>0.55000000000000004</v>
      </c>
      <c r="G225" s="833">
        <f t="shared" si="22"/>
        <v>0.65</v>
      </c>
      <c r="H225" s="834">
        <f t="shared" ref="H225:J225" si="132">+H226</f>
        <v>2.9300706239999998</v>
      </c>
      <c r="I225" s="834">
        <f t="shared" si="132"/>
        <v>0.93912519999999988</v>
      </c>
      <c r="J225" s="834">
        <f t="shared" si="132"/>
        <v>2.0660754400000001</v>
      </c>
      <c r="K225" s="834">
        <f t="shared" si="5"/>
        <v>2.3518820000000003</v>
      </c>
      <c r="L225" s="835" t="str">
        <f t="shared" si="6"/>
        <v>60,3X2,5</v>
      </c>
      <c r="M225" s="835" t="str">
        <f t="shared" si="7"/>
        <v>60,3X2,5XC</v>
      </c>
      <c r="N225" s="836"/>
      <c r="O225" s="837">
        <f t="shared" si="8"/>
        <v>13.6409156</v>
      </c>
      <c r="P225" s="838">
        <f t="shared" si="9"/>
        <v>5.4997856000000001</v>
      </c>
      <c r="Q225" s="838">
        <f t="shared" si="10"/>
        <v>18.8874216</v>
      </c>
      <c r="R225" s="838">
        <f t="shared" si="11"/>
        <v>6.9470975999999993</v>
      </c>
      <c r="S225" s="839" t="str">
        <f t="shared" si="12"/>
        <v>C</v>
      </c>
      <c r="T225" s="840">
        <f>VLOOKUP(L225,[3]C!A:D,4,FALSE)</f>
        <v>222</v>
      </c>
      <c r="U225" s="841"/>
      <c r="V225" s="847">
        <f>IF(V$12="Max",VLOOKUP(L225,[3]S!A:G,7,FALSE),VLOOKUP(L225,[3]S!A:G,6,FALSE))</f>
        <v>0.80970112639249692</v>
      </c>
      <c r="W225" s="855">
        <f t="shared" si="13"/>
        <v>14.450616726392497</v>
      </c>
      <c r="X225" s="856">
        <f t="shared" si="14"/>
        <v>6.309486726392497</v>
      </c>
      <c r="Y225" s="856">
        <f t="shared" si="15"/>
        <v>19.697122726392497</v>
      </c>
      <c r="Z225" s="857">
        <f t="shared" si="16"/>
        <v>7.7567987263924962</v>
      </c>
      <c r="AA225" s="846"/>
      <c r="AB225" s="847">
        <f t="shared" si="115"/>
        <v>1.296</v>
      </c>
      <c r="AC225" s="847">
        <f>IF(AB$12="Max",VLOOKUP(M225,[3]L!A:J,9,FALSE),VLOOKUP(M225,[3]L!A:J,6,FALSE))</f>
        <v>1.296</v>
      </c>
      <c r="AD225" s="847">
        <f>IF(AB$12="Max",VLOOKUP(M225,[3]L!A:J,10,FALSE),VLOOKUP(M225,[3]L!A:J,7,FALSE))</f>
        <v>1.512</v>
      </c>
      <c r="AE225" s="847">
        <f>IF(AB$12="Max",VLOOKUP(M225,[3]L!A:K,11,FALSE),VLOOKUP(M225,[3]L!A:J,8,FALSE))</f>
        <v>1.9656</v>
      </c>
      <c r="AF225" s="853">
        <f t="shared" si="18"/>
        <v>14.936915599999999</v>
      </c>
      <c r="AG225" s="854">
        <f t="shared" si="19"/>
        <v>6.7957856000000003</v>
      </c>
      <c r="AH225" s="854">
        <f t="shared" si="20"/>
        <v>20.183421599999999</v>
      </c>
      <c r="AI225" s="854">
        <f t="shared" si="21"/>
        <v>8.2430975999999987</v>
      </c>
      <c r="AJ225" s="851"/>
      <c r="AK225" s="852"/>
      <c r="AL225" s="853"/>
      <c r="AM225" s="853"/>
      <c r="AN225" s="853"/>
      <c r="AO225" s="854"/>
      <c r="AP225" s="700"/>
      <c r="AQ225" s="700"/>
      <c r="AR225" s="700"/>
      <c r="AS225" s="700"/>
      <c r="AT225" s="700"/>
      <c r="AU225" s="700"/>
      <c r="AV225" s="700"/>
      <c r="AW225" s="700"/>
      <c r="AX225" s="700"/>
    </row>
    <row r="226" spans="1:50" ht="15" customHeight="1">
      <c r="A226" s="829">
        <v>60.3</v>
      </c>
      <c r="B226" s="830">
        <v>2.6</v>
      </c>
      <c r="C226" s="831">
        <f t="shared" si="0"/>
        <v>3.7565007999999995</v>
      </c>
      <c r="D226" s="832">
        <v>0.78</v>
      </c>
      <c r="E226" s="833">
        <v>0.25</v>
      </c>
      <c r="F226" s="833">
        <v>0.55000000000000004</v>
      </c>
      <c r="G226" s="833">
        <f t="shared" si="22"/>
        <v>0.65</v>
      </c>
      <c r="H226" s="834">
        <f t="shared" ref="H226:H234" si="133">D226*C226</f>
        <v>2.9300706239999998</v>
      </c>
      <c r="I226" s="834">
        <f t="shared" ref="I226:I234" si="134">+E226*C226</f>
        <v>0.93912519999999988</v>
      </c>
      <c r="J226" s="834">
        <f t="shared" ref="J226:J234" si="135">+F226*C226</f>
        <v>2.0660754400000001</v>
      </c>
      <c r="K226" s="834">
        <f t="shared" si="5"/>
        <v>2.4417255199999999</v>
      </c>
      <c r="L226" s="835" t="str">
        <f t="shared" si="6"/>
        <v>60,3X2,6</v>
      </c>
      <c r="M226" s="835" t="str">
        <f t="shared" si="7"/>
        <v>60,3X2,6XC</v>
      </c>
      <c r="N226" s="836"/>
      <c r="O226" s="837">
        <f t="shared" si="8"/>
        <v>14.011747983999998</v>
      </c>
      <c r="P226" s="838">
        <f t="shared" si="9"/>
        <v>5.5596211839999992</v>
      </c>
      <c r="Q226" s="838">
        <f t="shared" si="10"/>
        <v>19.458674143999996</v>
      </c>
      <c r="R226" s="838">
        <f t="shared" si="11"/>
        <v>7.0622215039999992</v>
      </c>
      <c r="S226" s="839" t="str">
        <f t="shared" si="12"/>
        <v>C</v>
      </c>
      <c r="T226" s="840">
        <f>VLOOKUP(L226,[3]C!A:D,4,FALSE)</f>
        <v>222</v>
      </c>
      <c r="U226" s="841"/>
      <c r="V226" s="847">
        <f>IF(V$12="Max",VLOOKUP(L226,[3]S!A:G,7,FALSE),VLOOKUP(L226,[3]S!A:G,6,FALSE))</f>
        <v>0.80970112639249692</v>
      </c>
      <c r="W226" s="855">
        <f t="shared" si="13"/>
        <v>14.821449110392495</v>
      </c>
      <c r="X226" s="856">
        <f t="shared" si="14"/>
        <v>6.3693223103924961</v>
      </c>
      <c r="Y226" s="856">
        <f t="shared" si="15"/>
        <v>20.268375270392493</v>
      </c>
      <c r="Z226" s="857">
        <f t="shared" si="16"/>
        <v>7.8719226303924961</v>
      </c>
      <c r="AA226" s="846"/>
      <c r="AB226" s="847">
        <f t="shared" si="115"/>
        <v>1.296</v>
      </c>
      <c r="AC226" s="847">
        <f>IF(AB$12="Max",VLOOKUP(M226,[3]L!A:J,9,FALSE),VLOOKUP(M226,[3]L!A:J,6,FALSE))</f>
        <v>1.296</v>
      </c>
      <c r="AD226" s="847">
        <f>IF(AB$12="Max",VLOOKUP(M226,[3]L!A:J,10,FALSE),VLOOKUP(M226,[3]L!A:J,7,FALSE))</f>
        <v>1.512</v>
      </c>
      <c r="AE226" s="847">
        <f>IF(AB$12="Max",VLOOKUP(M226,[3]L!A:K,11,FALSE),VLOOKUP(M226,[3]L!A:J,8,FALSE))</f>
        <v>1.9656</v>
      </c>
      <c r="AF226" s="853">
        <f t="shared" si="18"/>
        <v>15.307747983999997</v>
      </c>
      <c r="AG226" s="854">
        <f t="shared" si="19"/>
        <v>6.8556211839999994</v>
      </c>
      <c r="AH226" s="854">
        <f t="shared" si="20"/>
        <v>20.754674143999996</v>
      </c>
      <c r="AI226" s="854">
        <f t="shared" si="21"/>
        <v>8.3582215039999994</v>
      </c>
      <c r="AJ226" s="851"/>
      <c r="AK226" s="852"/>
      <c r="AL226" s="853"/>
      <c r="AM226" s="853"/>
      <c r="AN226" s="853"/>
      <c r="AO226" s="854"/>
      <c r="AP226" s="700"/>
      <c r="AQ226" s="700"/>
      <c r="AR226" s="700"/>
      <c r="AS226" s="700"/>
      <c r="AT226" s="700"/>
      <c r="AU226" s="700"/>
      <c r="AV226" s="700"/>
      <c r="AW226" s="700"/>
      <c r="AX226" s="700"/>
    </row>
    <row r="227" spans="1:50" ht="15" customHeight="1">
      <c r="A227" s="829">
        <v>60.3</v>
      </c>
      <c r="B227" s="830">
        <v>3</v>
      </c>
      <c r="C227" s="831">
        <f t="shared" si="0"/>
        <v>4.3043759999999995</v>
      </c>
      <c r="D227" s="832">
        <v>0.73</v>
      </c>
      <c r="E227" s="833">
        <v>0.25</v>
      </c>
      <c r="F227" s="833">
        <v>0.45</v>
      </c>
      <c r="G227" s="833">
        <f t="shared" si="22"/>
        <v>0.55000000000000004</v>
      </c>
      <c r="H227" s="834">
        <f t="shared" si="133"/>
        <v>3.1421944799999997</v>
      </c>
      <c r="I227" s="834">
        <f t="shared" si="134"/>
        <v>1.0760939999999999</v>
      </c>
      <c r="J227" s="834">
        <f t="shared" si="135"/>
        <v>1.9369691999999998</v>
      </c>
      <c r="K227" s="834">
        <f t="shared" si="5"/>
        <v>2.3674067999999999</v>
      </c>
      <c r="L227" s="835" t="str">
        <f t="shared" si="6"/>
        <v>60,3X3</v>
      </c>
      <c r="M227" s="835" t="str">
        <f t="shared" si="7"/>
        <v>60,3X3XC</v>
      </c>
      <c r="N227" s="836"/>
      <c r="O227" s="837">
        <f t="shared" si="8"/>
        <v>15.840103679999997</v>
      </c>
      <c r="P227" s="838">
        <f t="shared" si="9"/>
        <v>6.1552576799999992</v>
      </c>
      <c r="Q227" s="838">
        <f t="shared" si="10"/>
        <v>21.651011279999995</v>
      </c>
      <c r="R227" s="838">
        <f t="shared" si="11"/>
        <v>7.4465704799999992</v>
      </c>
      <c r="S227" s="839" t="str">
        <f t="shared" si="12"/>
        <v>C</v>
      </c>
      <c r="T227" s="840">
        <f>VLOOKUP(L227,[3]C!A:D,4,FALSE)</f>
        <v>144</v>
      </c>
      <c r="U227" s="841"/>
      <c r="V227" s="847">
        <f>IF(V$12="Max",VLOOKUP(L227,[3]S!A:G,7,FALSE),VLOOKUP(L227,[3]S!A:G,6,FALSE))</f>
        <v>0.87198582842268901</v>
      </c>
      <c r="W227" s="855">
        <f t="shared" si="13"/>
        <v>16.712089508422686</v>
      </c>
      <c r="X227" s="856">
        <f t="shared" si="14"/>
        <v>7.0272435084226883</v>
      </c>
      <c r="Y227" s="856">
        <f t="shared" si="15"/>
        <v>22.522997108422683</v>
      </c>
      <c r="Z227" s="857">
        <f t="shared" si="16"/>
        <v>8.3185563084226875</v>
      </c>
      <c r="AA227" s="846"/>
      <c r="AB227" s="847">
        <f t="shared" si="115"/>
        <v>1.296</v>
      </c>
      <c r="AC227" s="847">
        <f>IF(AB$12="Max",VLOOKUP(M227,[3]L!A:J,9,FALSE),VLOOKUP(M227,[3]L!A:J,6,FALSE))</f>
        <v>1.296</v>
      </c>
      <c r="AD227" s="847">
        <f>IF(AB$12="Max",VLOOKUP(M227,[3]L!A:J,10,FALSE),VLOOKUP(M227,[3]L!A:J,7,FALSE))</f>
        <v>1.512</v>
      </c>
      <c r="AE227" s="847">
        <f>IF(AB$12="Max",VLOOKUP(M227,[3]L!A:K,11,FALSE),VLOOKUP(M227,[3]L!A:J,8,FALSE))</f>
        <v>1.9656</v>
      </c>
      <c r="AF227" s="853">
        <f t="shared" si="18"/>
        <v>17.136103679999998</v>
      </c>
      <c r="AG227" s="854">
        <f t="shared" si="19"/>
        <v>7.4512576799999994</v>
      </c>
      <c r="AH227" s="854">
        <f t="shared" si="20"/>
        <v>22.947011279999995</v>
      </c>
      <c r="AI227" s="854">
        <f t="shared" si="21"/>
        <v>8.7425704799999995</v>
      </c>
      <c r="AJ227" s="851"/>
      <c r="AK227" s="852"/>
      <c r="AL227" s="853"/>
      <c r="AM227" s="853"/>
      <c r="AN227" s="853"/>
      <c r="AO227" s="854"/>
      <c r="AP227" s="700"/>
      <c r="AQ227" s="700"/>
      <c r="AR227" s="700"/>
      <c r="AS227" s="700"/>
      <c r="AT227" s="700"/>
      <c r="AU227" s="700"/>
      <c r="AV227" s="700"/>
      <c r="AW227" s="700"/>
      <c r="AX227" s="700"/>
    </row>
    <row r="228" spans="1:50" ht="15" customHeight="1">
      <c r="A228" s="829">
        <v>60.3</v>
      </c>
      <c r="B228" s="830">
        <v>3.2</v>
      </c>
      <c r="C228" s="831">
        <f t="shared" si="0"/>
        <v>4.5753088000000002</v>
      </c>
      <c r="D228" s="832">
        <v>0.91</v>
      </c>
      <c r="E228" s="833">
        <v>0.25</v>
      </c>
      <c r="F228" s="833">
        <v>0.45</v>
      </c>
      <c r="G228" s="833">
        <f t="shared" si="22"/>
        <v>0.55000000000000004</v>
      </c>
      <c r="H228" s="834">
        <f t="shared" si="133"/>
        <v>4.1635310080000005</v>
      </c>
      <c r="I228" s="834">
        <f t="shared" si="134"/>
        <v>1.1438272</v>
      </c>
      <c r="J228" s="834">
        <f t="shared" si="135"/>
        <v>2.05888896</v>
      </c>
      <c r="K228" s="834">
        <f t="shared" si="5"/>
        <v>2.5164198400000002</v>
      </c>
      <c r="L228" s="835" t="str">
        <f t="shared" si="6"/>
        <v>60,3X3,2</v>
      </c>
      <c r="M228" s="835" t="str">
        <f t="shared" si="7"/>
        <v>60,3X3,2XC</v>
      </c>
      <c r="N228" s="836"/>
      <c r="O228" s="837">
        <f t="shared" si="8"/>
        <v>17.660691968000002</v>
      </c>
      <c r="P228" s="838">
        <f t="shared" si="9"/>
        <v>7.366247168000001</v>
      </c>
      <c r="Q228" s="838">
        <f t="shared" si="10"/>
        <v>23.837358848000001</v>
      </c>
      <c r="R228" s="838">
        <f t="shared" si="11"/>
        <v>8.7388398080000016</v>
      </c>
      <c r="S228" s="839" t="str">
        <f t="shared" si="12"/>
        <v>C</v>
      </c>
      <c r="T228" s="840">
        <f>VLOOKUP(L228,[3]C!A:D,4,FALSE)</f>
        <v>144</v>
      </c>
      <c r="U228" s="841"/>
      <c r="V228" s="847">
        <f>IF(V$12="Max",VLOOKUP(L228,[3]S!A:G,7,FALSE),VLOOKUP(L228,[3]S!A:G,6,FALSE))</f>
        <v>0.87198582842268901</v>
      </c>
      <c r="W228" s="855">
        <f t="shared" si="13"/>
        <v>18.532677796422689</v>
      </c>
      <c r="X228" s="856">
        <f t="shared" si="14"/>
        <v>8.2382329964226901</v>
      </c>
      <c r="Y228" s="856">
        <f t="shared" si="15"/>
        <v>24.709344676422688</v>
      </c>
      <c r="Z228" s="857">
        <f t="shared" si="16"/>
        <v>9.6108256364226907</v>
      </c>
      <c r="AA228" s="846"/>
      <c r="AB228" s="847">
        <f t="shared" si="115"/>
        <v>1.296</v>
      </c>
      <c r="AC228" s="847">
        <f>IF(AB$12="Max",VLOOKUP(M228,[3]L!A:J,9,FALSE),VLOOKUP(M228,[3]L!A:J,6,FALSE))</f>
        <v>1.296</v>
      </c>
      <c r="AD228" s="847">
        <f>IF(AB$12="Max",VLOOKUP(M228,[3]L!A:J,10,FALSE),VLOOKUP(M228,[3]L!A:J,7,FALSE))</f>
        <v>1.512</v>
      </c>
      <c r="AE228" s="847">
        <f>IF(AB$12="Max",VLOOKUP(M228,[3]L!A:K,11,FALSE),VLOOKUP(M228,[3]L!A:J,8,FALSE))</f>
        <v>1.9656</v>
      </c>
      <c r="AF228" s="853">
        <f t="shared" si="18"/>
        <v>18.956691968000001</v>
      </c>
      <c r="AG228" s="854">
        <f t="shared" si="19"/>
        <v>8.6622471680000004</v>
      </c>
      <c r="AH228" s="854">
        <f t="shared" si="20"/>
        <v>25.133358848</v>
      </c>
      <c r="AI228" s="854">
        <f t="shared" si="21"/>
        <v>10.034839808000001</v>
      </c>
      <c r="AJ228" s="851"/>
      <c r="AK228" s="852"/>
      <c r="AL228" s="853"/>
      <c r="AM228" s="853"/>
      <c r="AN228" s="853"/>
      <c r="AO228" s="854"/>
      <c r="AP228" s="700"/>
      <c r="AQ228" s="700"/>
      <c r="AR228" s="700"/>
      <c r="AS228" s="700"/>
      <c r="AT228" s="700"/>
      <c r="AU228" s="700"/>
      <c r="AV228" s="700"/>
      <c r="AW228" s="700"/>
      <c r="AX228" s="700"/>
    </row>
    <row r="229" spans="1:50" ht="15" customHeight="1">
      <c r="A229" s="829">
        <v>60.3</v>
      </c>
      <c r="B229" s="830">
        <v>3.6</v>
      </c>
      <c r="C229" s="831">
        <f t="shared" si="0"/>
        <v>5.1111647999999992</v>
      </c>
      <c r="D229" s="832">
        <v>0.84</v>
      </c>
      <c r="E229" s="833">
        <v>0.25</v>
      </c>
      <c r="F229" s="833">
        <v>0.45</v>
      </c>
      <c r="G229" s="833">
        <f t="shared" si="22"/>
        <v>0.55000000000000004</v>
      </c>
      <c r="H229" s="834">
        <f t="shared" si="133"/>
        <v>4.293378431999999</v>
      </c>
      <c r="I229" s="834">
        <f t="shared" si="134"/>
        <v>1.2777911999999998</v>
      </c>
      <c r="J229" s="834">
        <f t="shared" si="135"/>
        <v>2.3000241599999995</v>
      </c>
      <c r="K229" s="834">
        <f t="shared" si="5"/>
        <v>2.8111406399999996</v>
      </c>
      <c r="L229" s="835" t="str">
        <f t="shared" si="6"/>
        <v>60,3X3,6</v>
      </c>
      <c r="M229" s="835" t="str">
        <f t="shared" si="7"/>
        <v>60,3X3,6XC</v>
      </c>
      <c r="N229" s="836"/>
      <c r="O229" s="837">
        <f t="shared" si="8"/>
        <v>19.371314591999997</v>
      </c>
      <c r="P229" s="838">
        <f t="shared" si="9"/>
        <v>7.8711937919999988</v>
      </c>
      <c r="Q229" s="838">
        <f t="shared" si="10"/>
        <v>26.271387071999992</v>
      </c>
      <c r="R229" s="838">
        <f t="shared" si="11"/>
        <v>9.4045432319999982</v>
      </c>
      <c r="S229" s="839" t="str">
        <f t="shared" si="12"/>
        <v>C</v>
      </c>
      <c r="T229" s="840">
        <f>VLOOKUP(L229,[3]C!A:D,4,FALSE)</f>
        <v>144</v>
      </c>
      <c r="U229" s="841"/>
      <c r="V229" s="847">
        <f>IF(V$12="Max",VLOOKUP(L229,[3]S!A:G,7,FALSE),VLOOKUP(L229,[3]S!A:G,6,FALSE))</f>
        <v>0.93427053045288111</v>
      </c>
      <c r="W229" s="855">
        <f t="shared" si="13"/>
        <v>20.305585122452879</v>
      </c>
      <c r="X229" s="856">
        <f t="shared" si="14"/>
        <v>8.8054643224528792</v>
      </c>
      <c r="Y229" s="856">
        <f t="shared" si="15"/>
        <v>27.205657602452874</v>
      </c>
      <c r="Z229" s="857">
        <f t="shared" si="16"/>
        <v>10.33881376245288</v>
      </c>
      <c r="AA229" s="846"/>
      <c r="AB229" s="847">
        <f t="shared" si="115"/>
        <v>1.3284081248999364</v>
      </c>
      <c r="AC229" s="847">
        <f>IF(AB$12="Max",VLOOKUP(M229,[3]L!A:J,9,FALSE),VLOOKUP(M229,[3]L!A:J,6,FALSE))</f>
        <v>1.3284081248999364</v>
      </c>
      <c r="AD229" s="847">
        <f>IF(AB$12="Max",VLOOKUP(M229,[3]L!A:J,10,FALSE),VLOOKUP(M229,[3]L!A:J,7,FALSE))</f>
        <v>1.512</v>
      </c>
      <c r="AE229" s="847">
        <f>IF(AB$12="Max",VLOOKUP(M229,[3]L!A:K,11,FALSE),VLOOKUP(M229,[3]L!A:J,8,FALSE))</f>
        <v>1.9656</v>
      </c>
      <c r="AF229" s="853">
        <f t="shared" si="18"/>
        <v>20.699722716899934</v>
      </c>
      <c r="AG229" s="854">
        <f t="shared" si="19"/>
        <v>9.199601916899935</v>
      </c>
      <c r="AH229" s="854">
        <f t="shared" si="20"/>
        <v>27.59979519689993</v>
      </c>
      <c r="AI229" s="854">
        <f t="shared" si="21"/>
        <v>10.732951356899935</v>
      </c>
      <c r="AJ229" s="851"/>
      <c r="AK229" s="852"/>
      <c r="AL229" s="853"/>
      <c r="AM229" s="853"/>
      <c r="AN229" s="853"/>
      <c r="AO229" s="854"/>
      <c r="AP229" s="700"/>
      <c r="AQ229" s="700"/>
      <c r="AR229" s="700"/>
      <c r="AS229" s="700"/>
      <c r="AT229" s="700"/>
      <c r="AU229" s="700"/>
      <c r="AV229" s="700"/>
      <c r="AW229" s="700"/>
      <c r="AX229" s="700"/>
    </row>
    <row r="230" spans="1:50" ht="15" customHeight="1">
      <c r="A230" s="829">
        <v>60.3</v>
      </c>
      <c r="B230" s="830">
        <v>4</v>
      </c>
      <c r="C230" s="831">
        <f t="shared" si="0"/>
        <v>5.6390079999999996</v>
      </c>
      <c r="D230" s="832">
        <v>0.98</v>
      </c>
      <c r="E230" s="833">
        <v>0.25</v>
      </c>
      <c r="F230" s="833">
        <v>0.45</v>
      </c>
      <c r="G230" s="833">
        <f t="shared" si="22"/>
        <v>0.55000000000000004</v>
      </c>
      <c r="H230" s="834">
        <f t="shared" si="133"/>
        <v>5.5262278399999998</v>
      </c>
      <c r="I230" s="834">
        <f t="shared" si="134"/>
        <v>1.4097519999999999</v>
      </c>
      <c r="J230" s="834">
        <f t="shared" si="135"/>
        <v>2.5375535999999999</v>
      </c>
      <c r="K230" s="834">
        <f t="shared" si="5"/>
        <v>3.1014544000000002</v>
      </c>
      <c r="L230" s="835" t="str">
        <f t="shared" si="6"/>
        <v>60,3X4</v>
      </c>
      <c r="M230" s="835" t="str">
        <f t="shared" si="7"/>
        <v>60,3X4XC</v>
      </c>
      <c r="N230" s="836"/>
      <c r="O230" s="837">
        <f t="shared" si="8"/>
        <v>22.161301439999995</v>
      </c>
      <c r="P230" s="838">
        <f t="shared" si="9"/>
        <v>9.4735334399999989</v>
      </c>
      <c r="Q230" s="838">
        <f t="shared" si="10"/>
        <v>29.773962239999996</v>
      </c>
      <c r="R230" s="838">
        <f t="shared" si="11"/>
        <v>11.165235839999999</v>
      </c>
      <c r="S230" s="839" t="str">
        <f t="shared" si="12"/>
        <v>C</v>
      </c>
      <c r="T230" s="840">
        <f>VLOOKUP(L230,[3]C!A:D,4,FALSE)</f>
        <v>144</v>
      </c>
      <c r="U230" s="841"/>
      <c r="V230" s="847">
        <f>IF(V$12="Max",VLOOKUP(L230,[3]S!A:G,7,FALSE),VLOOKUP(L230,[3]S!A:G,6,FALSE))</f>
        <v>0.99655523248307309</v>
      </c>
      <c r="W230" s="855">
        <f t="shared" si="13"/>
        <v>23.157856672483067</v>
      </c>
      <c r="X230" s="856">
        <f t="shared" si="14"/>
        <v>10.470088672483072</v>
      </c>
      <c r="Y230" s="856">
        <f t="shared" si="15"/>
        <v>30.770517472483068</v>
      </c>
      <c r="Z230" s="857">
        <f t="shared" si="16"/>
        <v>12.161791072483073</v>
      </c>
      <c r="AA230" s="846"/>
      <c r="AB230" s="847">
        <f t="shared" si="115"/>
        <v>1.4114336327061823</v>
      </c>
      <c r="AC230" s="847">
        <f>IF(AB$12="Max",VLOOKUP(M230,[3]L!A:J,9,FALSE),VLOOKUP(M230,[3]L!A:J,6,FALSE))</f>
        <v>1.4114336327061823</v>
      </c>
      <c r="AD230" s="847">
        <f>IF(AB$12="Max",VLOOKUP(M230,[3]L!A:J,10,FALSE),VLOOKUP(M230,[3]L!A:J,7,FALSE))</f>
        <v>1.512</v>
      </c>
      <c r="AE230" s="847">
        <f>IF(AB$12="Max",VLOOKUP(M230,[3]L!A:K,11,FALSE),VLOOKUP(M230,[3]L!A:J,8,FALSE))</f>
        <v>1.9656</v>
      </c>
      <c r="AF230" s="853">
        <f t="shared" si="18"/>
        <v>23.572735072706177</v>
      </c>
      <c r="AG230" s="854">
        <f t="shared" si="19"/>
        <v>10.884967072706182</v>
      </c>
      <c r="AH230" s="854">
        <f t="shared" si="20"/>
        <v>31.185395872706177</v>
      </c>
      <c r="AI230" s="854">
        <f t="shared" si="21"/>
        <v>12.576669472706183</v>
      </c>
      <c r="AJ230" s="851"/>
      <c r="AK230" s="852"/>
      <c r="AL230" s="853"/>
      <c r="AM230" s="853"/>
      <c r="AN230" s="853"/>
      <c r="AO230" s="854"/>
      <c r="AP230" s="700"/>
      <c r="AQ230" s="700"/>
      <c r="AR230" s="700"/>
      <c r="AS230" s="700"/>
      <c r="AT230" s="700"/>
      <c r="AU230" s="700"/>
      <c r="AV230" s="700"/>
      <c r="AW230" s="700"/>
      <c r="AX230" s="700"/>
    </row>
    <row r="231" spans="1:50" ht="15" customHeight="1">
      <c r="A231" s="829">
        <v>63.5</v>
      </c>
      <c r="B231" s="830">
        <v>1.2</v>
      </c>
      <c r="C231" s="831">
        <f t="shared" si="0"/>
        <v>1.8719903999999998</v>
      </c>
      <c r="D231" s="832">
        <v>1.42</v>
      </c>
      <c r="E231" s="833">
        <v>0.25</v>
      </c>
      <c r="F231" s="833">
        <v>0.45</v>
      </c>
      <c r="G231" s="833">
        <f t="shared" si="22"/>
        <v>0.55000000000000004</v>
      </c>
      <c r="H231" s="834">
        <f t="shared" si="133"/>
        <v>2.6582263679999998</v>
      </c>
      <c r="I231" s="834">
        <f t="shared" si="134"/>
        <v>0.46799759999999996</v>
      </c>
      <c r="J231" s="834">
        <f t="shared" si="135"/>
        <v>0.84239567999999998</v>
      </c>
      <c r="K231" s="834">
        <f t="shared" si="5"/>
        <v>1.02959472</v>
      </c>
      <c r="L231" s="835" t="str">
        <f t="shared" si="6"/>
        <v>63,5X1,2</v>
      </c>
      <c r="M231" s="835" t="str">
        <f t="shared" si="7"/>
        <v>63,5X1,2XF</v>
      </c>
      <c r="N231" s="836"/>
      <c r="O231" s="837">
        <f t="shared" si="8"/>
        <v>8.1805980480000002</v>
      </c>
      <c r="P231" s="838">
        <f t="shared" si="9"/>
        <v>3.9686196479999998</v>
      </c>
      <c r="Q231" s="838">
        <f t="shared" si="10"/>
        <v>10.707785087999998</v>
      </c>
      <c r="R231" s="838">
        <f t="shared" si="11"/>
        <v>4.5302167679999998</v>
      </c>
      <c r="S231" s="839" t="str">
        <f t="shared" si="12"/>
        <v>F</v>
      </c>
      <c r="T231" s="840">
        <f>VLOOKUP(L231,[3]C!A:D,4,FALSE)</f>
        <v>222</v>
      </c>
      <c r="U231" s="841"/>
      <c r="V231" s="847">
        <f>IF(V$12="Max",VLOOKUP(L231,[3]S!A:G,7,FALSE),VLOOKUP(L231,[3]S!A:G,6,FALSE))</f>
        <v>0.9838503927654717</v>
      </c>
      <c r="W231" s="855">
        <f t="shared" si="13"/>
        <v>9.1644484407654723</v>
      </c>
      <c r="X231" s="856">
        <f t="shared" si="14"/>
        <v>4.9524700407654718</v>
      </c>
      <c r="Y231" s="856">
        <f t="shared" si="15"/>
        <v>11.69163548076547</v>
      </c>
      <c r="Z231" s="857">
        <f t="shared" si="16"/>
        <v>5.5140671607654719</v>
      </c>
      <c r="AA231" s="846"/>
      <c r="AB231" s="847">
        <f t="shared" si="115"/>
        <v>1.6331916519906831</v>
      </c>
      <c r="AC231" s="847">
        <f>IF(AB$12="Max",VLOOKUP(M231,[3]L!A:J,9,FALSE),VLOOKUP(M231,[3]L!A:J,6,FALSE))</f>
        <v>1.6331916519906831</v>
      </c>
      <c r="AD231" s="847">
        <f>IF(AB$12="Max",VLOOKUP(M231,[3]L!A:J,10,FALSE),VLOOKUP(M231,[3]L!A:J,7,FALSE))</f>
        <v>1.6331916519906831</v>
      </c>
      <c r="AE231" s="847">
        <f>IF(AB$12="Max",VLOOKUP(M231,[3]L!A:K,11,FALSE),VLOOKUP(M231,[3]L!A:J,8,FALSE))</f>
        <v>1.6331916519906831</v>
      </c>
      <c r="AF231" s="853">
        <f t="shared" si="18"/>
        <v>9.813789699990684</v>
      </c>
      <c r="AG231" s="854">
        <f t="shared" si="19"/>
        <v>5.6018112999906826</v>
      </c>
      <c r="AH231" s="854">
        <f t="shared" si="20"/>
        <v>12.340976739990682</v>
      </c>
      <c r="AI231" s="854">
        <f t="shared" si="21"/>
        <v>6.1634084199906827</v>
      </c>
      <c r="AJ231" s="851"/>
      <c r="AK231" s="852">
        <f>VLOOKUP(L231,[3]E!A:G,7,FALSE)</f>
        <v>2.2200000000000002</v>
      </c>
      <c r="AL231" s="853">
        <f t="shared" ref="AL231:AL234" si="136">O231+AK231*$Q$8</f>
        <v>10.400598048000001</v>
      </c>
      <c r="AM231" s="853">
        <f t="shared" ref="AM231:AM234" si="137">P231+AK231*$Q$8</f>
        <v>6.1886196479999995</v>
      </c>
      <c r="AN231" s="853">
        <f t="shared" ref="AN231:AN234" si="138">Q231+AK231*$Q$8</f>
        <v>12.927785087999998</v>
      </c>
      <c r="AO231" s="854">
        <f t="shared" ref="AO231:AO234" si="139">R231+AK231*$Q$8</f>
        <v>6.7502167679999996</v>
      </c>
      <c r="AP231" s="700"/>
      <c r="AQ231" s="700"/>
      <c r="AR231" s="700"/>
      <c r="AS231" s="700"/>
      <c r="AT231" s="700"/>
      <c r="AU231" s="700"/>
      <c r="AV231" s="700"/>
      <c r="AW231" s="700"/>
      <c r="AX231" s="700"/>
    </row>
    <row r="232" spans="1:50" ht="15" customHeight="1">
      <c r="A232" s="829">
        <v>63.5</v>
      </c>
      <c r="B232" s="830">
        <v>1.5</v>
      </c>
      <c r="C232" s="831">
        <f t="shared" si="0"/>
        <v>2.3287200000000001</v>
      </c>
      <c r="D232" s="832">
        <v>1.27</v>
      </c>
      <c r="E232" s="833">
        <v>0.25</v>
      </c>
      <c r="F232" s="833">
        <v>0.45</v>
      </c>
      <c r="G232" s="833">
        <f t="shared" si="22"/>
        <v>0.55000000000000004</v>
      </c>
      <c r="H232" s="834">
        <f t="shared" si="133"/>
        <v>2.9574744000000002</v>
      </c>
      <c r="I232" s="834">
        <f t="shared" si="134"/>
        <v>0.58218000000000003</v>
      </c>
      <c r="J232" s="834">
        <f t="shared" si="135"/>
        <v>1.0479240000000001</v>
      </c>
      <c r="K232" s="834">
        <f t="shared" si="5"/>
        <v>1.2807960000000003</v>
      </c>
      <c r="L232" s="835" t="str">
        <f t="shared" si="6"/>
        <v>63,5X1,5</v>
      </c>
      <c r="M232" s="835" t="str">
        <f t="shared" si="7"/>
        <v>63,5X1,5XF</v>
      </c>
      <c r="N232" s="836"/>
      <c r="O232" s="837">
        <f t="shared" si="8"/>
        <v>9.8271984000000003</v>
      </c>
      <c r="P232" s="838">
        <f t="shared" si="9"/>
        <v>4.5875783999999999</v>
      </c>
      <c r="Q232" s="838">
        <f t="shared" si="10"/>
        <v>12.970970400000001</v>
      </c>
      <c r="R232" s="838">
        <f t="shared" si="11"/>
        <v>5.2861944000000003</v>
      </c>
      <c r="S232" s="839" t="str">
        <f t="shared" si="12"/>
        <v>F</v>
      </c>
      <c r="T232" s="840">
        <f>VLOOKUP(L232,[3]C!A:D,4,FALSE)</f>
        <v>222</v>
      </c>
      <c r="U232" s="841"/>
      <c r="V232" s="847">
        <f>IF(V$12="Max",VLOOKUP(L232,[3]S!A:G,7,FALSE),VLOOKUP(L232,[3]S!A:G,6,FALSE))</f>
        <v>0.9838503927654717</v>
      </c>
      <c r="W232" s="855">
        <f t="shared" si="13"/>
        <v>10.811048792765472</v>
      </c>
      <c r="X232" s="856">
        <f t="shared" si="14"/>
        <v>5.571428792765472</v>
      </c>
      <c r="Y232" s="856">
        <f t="shared" si="15"/>
        <v>13.954820792765473</v>
      </c>
      <c r="Z232" s="857">
        <f t="shared" si="16"/>
        <v>6.2700447927654723</v>
      </c>
      <c r="AA232" s="846"/>
      <c r="AB232" s="847">
        <f t="shared" si="115"/>
        <v>1.6331916519906831</v>
      </c>
      <c r="AC232" s="847">
        <f>IF(AB$12="Max",VLOOKUP(M232,[3]L!A:J,9,FALSE),VLOOKUP(M232,[3]L!A:J,6,FALSE))</f>
        <v>1.6331916519906831</v>
      </c>
      <c r="AD232" s="847">
        <f>IF(AB$12="Max",VLOOKUP(M232,[3]L!A:J,10,FALSE),VLOOKUP(M232,[3]L!A:J,7,FALSE))</f>
        <v>1.6331916519906831</v>
      </c>
      <c r="AE232" s="847">
        <f>IF(AB$12="Max",VLOOKUP(M232,[3]L!A:K,11,FALSE),VLOOKUP(M232,[3]L!A:J,8,FALSE))</f>
        <v>1.6331916519906831</v>
      </c>
      <c r="AF232" s="853">
        <f t="shared" si="18"/>
        <v>11.460390051990684</v>
      </c>
      <c r="AG232" s="854">
        <f t="shared" si="19"/>
        <v>6.2207700519906828</v>
      </c>
      <c r="AH232" s="854">
        <f t="shared" si="20"/>
        <v>14.604162051990684</v>
      </c>
      <c r="AI232" s="854">
        <f t="shared" si="21"/>
        <v>6.9193860519906831</v>
      </c>
      <c r="AJ232" s="851"/>
      <c r="AK232" s="852">
        <f>VLOOKUP(L232,[3]E!A:G,7,FALSE)</f>
        <v>2.2200000000000002</v>
      </c>
      <c r="AL232" s="853">
        <f t="shared" si="136"/>
        <v>12.047198400000001</v>
      </c>
      <c r="AM232" s="853">
        <f t="shared" si="137"/>
        <v>6.8075784000000006</v>
      </c>
      <c r="AN232" s="853">
        <f t="shared" si="138"/>
        <v>15.190970400000001</v>
      </c>
      <c r="AO232" s="854">
        <f t="shared" si="139"/>
        <v>7.5061944</v>
      </c>
      <c r="AP232" s="700"/>
      <c r="AQ232" s="700"/>
      <c r="AR232" s="700"/>
      <c r="AS232" s="700"/>
      <c r="AT232" s="700"/>
      <c r="AU232" s="700"/>
      <c r="AV232" s="700"/>
      <c r="AW232" s="700"/>
      <c r="AX232" s="700"/>
    </row>
    <row r="233" spans="1:50" ht="15" customHeight="1">
      <c r="A233" s="829">
        <v>63.5</v>
      </c>
      <c r="B233" s="830">
        <v>1.6</v>
      </c>
      <c r="C233" s="831">
        <f t="shared" si="0"/>
        <v>2.4799616000000002</v>
      </c>
      <c r="D233" s="832">
        <v>1.27</v>
      </c>
      <c r="E233" s="833">
        <v>0.25</v>
      </c>
      <c r="F233" s="833">
        <v>0.45</v>
      </c>
      <c r="G233" s="833">
        <f t="shared" si="22"/>
        <v>0.55000000000000004</v>
      </c>
      <c r="H233" s="834">
        <f t="shared" si="133"/>
        <v>3.1495512320000003</v>
      </c>
      <c r="I233" s="834">
        <f t="shared" si="134"/>
        <v>0.61999040000000005</v>
      </c>
      <c r="J233" s="834">
        <f t="shared" si="135"/>
        <v>1.1159827200000001</v>
      </c>
      <c r="K233" s="834">
        <f t="shared" si="5"/>
        <v>1.3639788800000001</v>
      </c>
      <c r="L233" s="835" t="str">
        <f t="shared" si="6"/>
        <v>63,5X1,6</v>
      </c>
      <c r="M233" s="835" t="str">
        <f t="shared" si="7"/>
        <v>63,5X1,6XF</v>
      </c>
      <c r="N233" s="836"/>
      <c r="O233" s="837">
        <f t="shared" si="8"/>
        <v>10.465437952</v>
      </c>
      <c r="P233" s="838">
        <f t="shared" si="9"/>
        <v>4.885524352</v>
      </c>
      <c r="Q233" s="838">
        <f t="shared" si="10"/>
        <v>13.813386112000002</v>
      </c>
      <c r="R233" s="838">
        <f t="shared" si="11"/>
        <v>5.6295128320000005</v>
      </c>
      <c r="S233" s="839" t="str">
        <f t="shared" si="12"/>
        <v>F</v>
      </c>
      <c r="T233" s="840">
        <f>VLOOKUP(L233,[3]C!A:D,4,FALSE)</f>
        <v>222</v>
      </c>
      <c r="U233" s="841"/>
      <c r="V233" s="847">
        <f>IF(V$12="Max",VLOOKUP(L233,[3]S!A:G,7,FALSE),VLOOKUP(L233,[3]S!A:G,6,FALSE))</f>
        <v>0.9838503927654717</v>
      </c>
      <c r="W233" s="855">
        <f t="shared" si="13"/>
        <v>11.449288344765472</v>
      </c>
      <c r="X233" s="856">
        <f t="shared" si="14"/>
        <v>5.8693747447654721</v>
      </c>
      <c r="Y233" s="856">
        <f t="shared" si="15"/>
        <v>14.797236504765474</v>
      </c>
      <c r="Z233" s="857">
        <f t="shared" si="16"/>
        <v>6.6133632247654726</v>
      </c>
      <c r="AA233" s="846"/>
      <c r="AB233" s="847">
        <f t="shared" si="115"/>
        <v>1.6331916519906831</v>
      </c>
      <c r="AC233" s="847">
        <f>IF(AB$12="Max",VLOOKUP(M233,[3]L!A:J,9,FALSE),VLOOKUP(M233,[3]L!A:J,6,FALSE))</f>
        <v>1.6331916519906831</v>
      </c>
      <c r="AD233" s="847">
        <f>IF(AB$12="Max",VLOOKUP(M233,[3]L!A:J,10,FALSE),VLOOKUP(M233,[3]L!A:J,7,FALSE))</f>
        <v>1.6331916519906831</v>
      </c>
      <c r="AE233" s="847">
        <f>IF(AB$12="Max",VLOOKUP(M233,[3]L!A:K,11,FALSE),VLOOKUP(M233,[3]L!A:J,8,FALSE))</f>
        <v>1.6331916519906831</v>
      </c>
      <c r="AF233" s="853">
        <f t="shared" si="18"/>
        <v>12.098629603990684</v>
      </c>
      <c r="AG233" s="854">
        <f t="shared" si="19"/>
        <v>6.5187160039906829</v>
      </c>
      <c r="AH233" s="854">
        <f t="shared" si="20"/>
        <v>15.446577763990685</v>
      </c>
      <c r="AI233" s="854">
        <f t="shared" si="21"/>
        <v>7.2627044839906834</v>
      </c>
      <c r="AJ233" s="851"/>
      <c r="AK233" s="852">
        <f>VLOOKUP(L233,[3]E!A:G,7,FALSE)</f>
        <v>2.2200000000000002</v>
      </c>
      <c r="AL233" s="853">
        <f t="shared" si="136"/>
        <v>12.685437952000001</v>
      </c>
      <c r="AM233" s="853">
        <f t="shared" si="137"/>
        <v>7.1055243519999998</v>
      </c>
      <c r="AN233" s="853">
        <f t="shared" si="138"/>
        <v>16.033386112000002</v>
      </c>
      <c r="AO233" s="854">
        <f t="shared" si="139"/>
        <v>7.8495128320000003</v>
      </c>
      <c r="AP233" s="700"/>
      <c r="AQ233" s="700"/>
      <c r="AR233" s="700"/>
      <c r="AS233" s="700"/>
      <c r="AT233" s="700"/>
      <c r="AU233" s="700"/>
      <c r="AV233" s="700"/>
      <c r="AW233" s="700"/>
      <c r="AX233" s="700"/>
    </row>
    <row r="234" spans="1:50" ht="15" customHeight="1">
      <c r="A234" s="829">
        <v>63.5</v>
      </c>
      <c r="B234" s="830">
        <v>2</v>
      </c>
      <c r="C234" s="831">
        <f t="shared" si="0"/>
        <v>3.07992</v>
      </c>
      <c r="D234" s="832">
        <v>1.1599999999999999</v>
      </c>
      <c r="E234" s="833">
        <v>0.25</v>
      </c>
      <c r="F234" s="833">
        <v>0.55000000000000004</v>
      </c>
      <c r="G234" s="833">
        <f t="shared" si="22"/>
        <v>0.65</v>
      </c>
      <c r="H234" s="834">
        <f t="shared" si="133"/>
        <v>3.5727071999999995</v>
      </c>
      <c r="I234" s="834">
        <f t="shared" si="134"/>
        <v>0.76998</v>
      </c>
      <c r="J234" s="834">
        <f t="shared" si="135"/>
        <v>1.6939560000000002</v>
      </c>
      <c r="K234" s="834">
        <f t="shared" si="5"/>
        <v>2.0019480000000001</v>
      </c>
      <c r="L234" s="835" t="str">
        <f t="shared" si="6"/>
        <v>63,5X2</v>
      </c>
      <c r="M234" s="835" t="str">
        <f t="shared" si="7"/>
        <v>63,5X2XC</v>
      </c>
      <c r="N234" s="836"/>
      <c r="O234" s="837">
        <f t="shared" si="8"/>
        <v>12.658471199999997</v>
      </c>
      <c r="P234" s="838">
        <f t="shared" si="9"/>
        <v>5.7286511999999998</v>
      </c>
      <c r="Q234" s="838">
        <f t="shared" si="10"/>
        <v>17.1243552</v>
      </c>
      <c r="R234" s="838">
        <f t="shared" si="11"/>
        <v>6.9606191999999991</v>
      </c>
      <c r="S234" s="839" t="str">
        <f t="shared" si="12"/>
        <v>C</v>
      </c>
      <c r="T234" s="840">
        <f>VLOOKUP(L234,[3]C!A:D,4,FALSE)</f>
        <v>222</v>
      </c>
      <c r="U234" s="841"/>
      <c r="V234" s="847">
        <f>IF(V$12="Max",VLOOKUP(L234,[3]S!A:G,7,FALSE),VLOOKUP(L234,[3]S!A:G,6,FALSE))</f>
        <v>0.9838503927654717</v>
      </c>
      <c r="W234" s="855">
        <f t="shared" si="13"/>
        <v>13.64232159276547</v>
      </c>
      <c r="X234" s="856">
        <f t="shared" si="14"/>
        <v>6.7125015927654719</v>
      </c>
      <c r="Y234" s="856">
        <f t="shared" si="15"/>
        <v>18.108205592765472</v>
      </c>
      <c r="Z234" s="857">
        <f t="shared" si="16"/>
        <v>7.9444695927654712</v>
      </c>
      <c r="AA234" s="846"/>
      <c r="AB234" s="847">
        <f t="shared" si="115"/>
        <v>1.6331916519906831</v>
      </c>
      <c r="AC234" s="847">
        <f>IF(AB$12="Max",VLOOKUP(M234,[3]L!A:J,9,FALSE),VLOOKUP(M234,[3]L!A:J,6,FALSE))</f>
        <v>1.6331916519906831</v>
      </c>
      <c r="AD234" s="847">
        <f>IF(AB$12="Max",VLOOKUP(M234,[3]L!A:J,10,FALSE),VLOOKUP(M234,[3]L!A:J,7,FALSE))</f>
        <v>1.6331916519906831</v>
      </c>
      <c r="AE234" s="847">
        <f>IF(AB$12="Max",VLOOKUP(M234,[3]L!A:K,11,FALSE),VLOOKUP(M234,[3]L!A:J,8,FALSE))</f>
        <v>1.9656</v>
      </c>
      <c r="AF234" s="853">
        <f t="shared" si="18"/>
        <v>14.291662851990681</v>
      </c>
      <c r="AG234" s="854">
        <f t="shared" si="19"/>
        <v>7.3618428519906827</v>
      </c>
      <c r="AH234" s="854">
        <f t="shared" si="20"/>
        <v>18.757546851990682</v>
      </c>
      <c r="AI234" s="854">
        <f t="shared" si="21"/>
        <v>8.593810851990682</v>
      </c>
      <c r="AJ234" s="851"/>
      <c r="AK234" s="852">
        <f>VLOOKUP(L234,[3]E!A:G,7,FALSE)</f>
        <v>2.2200000000000002</v>
      </c>
      <c r="AL234" s="853">
        <f t="shared" si="136"/>
        <v>14.878471199999998</v>
      </c>
      <c r="AM234" s="853">
        <f t="shared" si="137"/>
        <v>7.9486512000000005</v>
      </c>
      <c r="AN234" s="853">
        <f t="shared" si="138"/>
        <v>19.344355199999999</v>
      </c>
      <c r="AO234" s="854">
        <f t="shared" si="139"/>
        <v>9.1806191999999989</v>
      </c>
      <c r="AP234" s="700"/>
      <c r="AQ234" s="700"/>
      <c r="AR234" s="700"/>
      <c r="AS234" s="700"/>
      <c r="AT234" s="700"/>
      <c r="AU234" s="700"/>
      <c r="AV234" s="700"/>
      <c r="AW234" s="700"/>
      <c r="AX234" s="700"/>
    </row>
    <row r="235" spans="1:50" ht="15" customHeight="1">
      <c r="A235" s="829">
        <v>63.5</v>
      </c>
      <c r="B235" s="830">
        <v>2.5</v>
      </c>
      <c r="C235" s="831">
        <f t="shared" si="0"/>
        <v>3.8186</v>
      </c>
      <c r="D235" s="832">
        <v>1.2</v>
      </c>
      <c r="E235" s="833">
        <v>0.25</v>
      </c>
      <c r="F235" s="833">
        <v>0.55000000000000004</v>
      </c>
      <c r="G235" s="833">
        <f t="shared" si="22"/>
        <v>0.65</v>
      </c>
      <c r="H235" s="834">
        <f t="shared" ref="H235:J235" si="140">+H236</f>
        <v>4.5595586399999997</v>
      </c>
      <c r="I235" s="834">
        <f t="shared" si="140"/>
        <v>0.99120839999999999</v>
      </c>
      <c r="J235" s="834">
        <f t="shared" si="140"/>
        <v>2.18065848</v>
      </c>
      <c r="K235" s="834">
        <f t="shared" si="5"/>
        <v>2.4820899999999999</v>
      </c>
      <c r="L235" s="835" t="str">
        <f t="shared" si="6"/>
        <v>63,5X2,5</v>
      </c>
      <c r="M235" s="835" t="str">
        <f t="shared" si="7"/>
        <v>63,5X2,5XC</v>
      </c>
      <c r="N235" s="836"/>
      <c r="O235" s="837">
        <f t="shared" si="8"/>
        <v>15.847190000000001</v>
      </c>
      <c r="P235" s="838">
        <f t="shared" si="9"/>
        <v>7.2553399999999995</v>
      </c>
      <c r="Q235" s="838">
        <f t="shared" si="10"/>
        <v>21.384159999999998</v>
      </c>
      <c r="R235" s="838">
        <f t="shared" si="11"/>
        <v>8.7827799999999989</v>
      </c>
      <c r="S235" s="839" t="str">
        <f t="shared" si="12"/>
        <v>C</v>
      </c>
      <c r="T235" s="840">
        <f>VLOOKUP(L235,[3]C!A:D,4,FALSE)</f>
        <v>222</v>
      </c>
      <c r="U235" s="841"/>
      <c r="V235" s="847">
        <f>IF(V$12="Max",VLOOKUP(L235,[3]S!A:G,7,FALSE),VLOOKUP(L235,[3]S!A:G,6,FALSE))</f>
        <v>1.0232044084760905</v>
      </c>
      <c r="W235" s="855">
        <f t="shared" si="13"/>
        <v>16.870394408476091</v>
      </c>
      <c r="X235" s="856">
        <f t="shared" si="14"/>
        <v>8.2785444084760904</v>
      </c>
      <c r="Y235" s="856">
        <f t="shared" si="15"/>
        <v>22.407364408476088</v>
      </c>
      <c r="Z235" s="857">
        <f t="shared" si="16"/>
        <v>9.805984408476089</v>
      </c>
      <c r="AA235" s="846"/>
      <c r="AB235" s="847">
        <f t="shared" si="115"/>
        <v>1.6331916519906831</v>
      </c>
      <c r="AC235" s="847">
        <f>IF(AB$12="Max",VLOOKUP(M235,[3]L!A:J,9,FALSE),VLOOKUP(M235,[3]L!A:J,6,FALSE))</f>
        <v>1.6331916519906831</v>
      </c>
      <c r="AD235" s="847">
        <f>IF(AB$12="Max",VLOOKUP(M235,[3]L!A:J,10,FALSE),VLOOKUP(M235,[3]L!A:J,7,FALSE))</f>
        <v>1.6331916519906831</v>
      </c>
      <c r="AE235" s="847">
        <f>IF(AB$12="Max",VLOOKUP(M235,[3]L!A:K,11,FALSE),VLOOKUP(M235,[3]L!A:J,8,FALSE))</f>
        <v>1.9656</v>
      </c>
      <c r="AF235" s="853">
        <f t="shared" si="18"/>
        <v>17.480381651990683</v>
      </c>
      <c r="AG235" s="854">
        <f t="shared" si="19"/>
        <v>8.8885316519906823</v>
      </c>
      <c r="AH235" s="854">
        <f t="shared" si="20"/>
        <v>23.01735165199068</v>
      </c>
      <c r="AI235" s="854">
        <f t="shared" si="21"/>
        <v>10.415971651990683</v>
      </c>
      <c r="AJ235" s="851"/>
      <c r="AK235" s="852"/>
      <c r="AL235" s="853"/>
      <c r="AM235" s="853"/>
      <c r="AN235" s="853"/>
      <c r="AO235" s="854"/>
      <c r="AP235" s="700"/>
      <c r="AQ235" s="700"/>
      <c r="AR235" s="700"/>
      <c r="AS235" s="700"/>
      <c r="AT235" s="700"/>
      <c r="AU235" s="700"/>
      <c r="AV235" s="700"/>
      <c r="AW235" s="700"/>
      <c r="AX235" s="700"/>
    </row>
    <row r="236" spans="1:50" ht="15" customHeight="1">
      <c r="A236" s="829">
        <v>63.5</v>
      </c>
      <c r="B236" s="830">
        <v>2.6</v>
      </c>
      <c r="C236" s="831">
        <f t="shared" si="0"/>
        <v>3.9648336</v>
      </c>
      <c r="D236" s="832">
        <v>1.1499999999999999</v>
      </c>
      <c r="E236" s="833">
        <v>0.25</v>
      </c>
      <c r="F236" s="833">
        <v>0.55000000000000004</v>
      </c>
      <c r="G236" s="833">
        <f t="shared" si="22"/>
        <v>0.65</v>
      </c>
      <c r="H236" s="834">
        <f t="shared" ref="H236:H249" si="141">D236*C236</f>
        <v>4.5595586399999997</v>
      </c>
      <c r="I236" s="834">
        <f t="shared" ref="I236:I249" si="142">+E236*C236</f>
        <v>0.99120839999999999</v>
      </c>
      <c r="J236" s="834">
        <f t="shared" ref="J236:J249" si="143">+F236*C236</f>
        <v>2.18065848</v>
      </c>
      <c r="K236" s="834">
        <f t="shared" si="5"/>
        <v>2.5771418399999999</v>
      </c>
      <c r="L236" s="835" t="str">
        <f t="shared" si="6"/>
        <v>63,5X2,6</v>
      </c>
      <c r="M236" s="835" t="str">
        <f t="shared" si="7"/>
        <v>63,5X2,6XC</v>
      </c>
      <c r="N236" s="836"/>
      <c r="O236" s="837">
        <f t="shared" si="8"/>
        <v>16.255817759999999</v>
      </c>
      <c r="P236" s="838">
        <f t="shared" si="9"/>
        <v>7.3349421599999998</v>
      </c>
      <c r="Q236" s="838">
        <f t="shared" si="10"/>
        <v>22.004826479999998</v>
      </c>
      <c r="R236" s="838">
        <f t="shared" si="11"/>
        <v>8.9208756000000005</v>
      </c>
      <c r="S236" s="839" t="str">
        <f t="shared" si="12"/>
        <v>C</v>
      </c>
      <c r="T236" s="840">
        <f>VLOOKUP(L236,[3]C!A:D,4,FALSE)</f>
        <v>222</v>
      </c>
      <c r="U236" s="841"/>
      <c r="V236" s="847">
        <f>IF(V$12="Max",VLOOKUP(L236,[3]S!A:G,7,FALSE),VLOOKUP(L236,[3]S!A:G,6,FALSE))</f>
        <v>1.0232044084760905</v>
      </c>
      <c r="W236" s="855">
        <f t="shared" si="13"/>
        <v>17.279022168476089</v>
      </c>
      <c r="X236" s="856">
        <f t="shared" si="14"/>
        <v>8.3581465684760907</v>
      </c>
      <c r="Y236" s="856">
        <f t="shared" si="15"/>
        <v>23.028030888476088</v>
      </c>
      <c r="Z236" s="857">
        <f t="shared" si="16"/>
        <v>9.9440800084760905</v>
      </c>
      <c r="AA236" s="846"/>
      <c r="AB236" s="847">
        <f t="shared" si="115"/>
        <v>1.6331916519906831</v>
      </c>
      <c r="AC236" s="847">
        <f>IF(AB$12="Max",VLOOKUP(M236,[3]L!A:J,9,FALSE),VLOOKUP(M236,[3]L!A:J,6,FALSE))</f>
        <v>1.6331916519906831</v>
      </c>
      <c r="AD236" s="847">
        <f>IF(AB$12="Max",VLOOKUP(M236,[3]L!A:J,10,FALSE),VLOOKUP(M236,[3]L!A:J,7,FALSE))</f>
        <v>1.6331916519906831</v>
      </c>
      <c r="AE236" s="847">
        <f>IF(AB$12="Max",VLOOKUP(M236,[3]L!A:K,11,FALSE),VLOOKUP(M236,[3]L!A:J,8,FALSE))</f>
        <v>1.9656</v>
      </c>
      <c r="AF236" s="853">
        <f t="shared" si="18"/>
        <v>17.889009411990681</v>
      </c>
      <c r="AG236" s="854">
        <f t="shared" si="19"/>
        <v>8.9681338119906826</v>
      </c>
      <c r="AH236" s="854">
        <f t="shared" si="20"/>
        <v>23.63801813199068</v>
      </c>
      <c r="AI236" s="854">
        <f t="shared" si="21"/>
        <v>10.554067251990684</v>
      </c>
      <c r="AJ236" s="851"/>
      <c r="AK236" s="852"/>
      <c r="AL236" s="853"/>
      <c r="AM236" s="853"/>
      <c r="AN236" s="853"/>
      <c r="AO236" s="854"/>
      <c r="AP236" s="700"/>
      <c r="AQ236" s="700"/>
      <c r="AR236" s="700"/>
      <c r="AS236" s="700"/>
      <c r="AT236" s="700"/>
      <c r="AU236" s="700"/>
      <c r="AV236" s="700"/>
      <c r="AW236" s="700"/>
      <c r="AX236" s="700"/>
    </row>
    <row r="237" spans="1:50" ht="15" customHeight="1">
      <c r="A237" s="829">
        <v>63.5</v>
      </c>
      <c r="B237" s="830">
        <v>3</v>
      </c>
      <c r="C237" s="831">
        <f t="shared" si="0"/>
        <v>4.5447600000000001</v>
      </c>
      <c r="D237" s="832">
        <v>1.1299999999999999</v>
      </c>
      <c r="E237" s="833">
        <v>0.25</v>
      </c>
      <c r="F237" s="833">
        <v>0.45</v>
      </c>
      <c r="G237" s="833">
        <f t="shared" si="22"/>
        <v>0.55000000000000004</v>
      </c>
      <c r="H237" s="834">
        <f t="shared" si="141"/>
        <v>5.1355787999999993</v>
      </c>
      <c r="I237" s="834">
        <f t="shared" si="142"/>
        <v>1.13619</v>
      </c>
      <c r="J237" s="834">
        <f t="shared" si="143"/>
        <v>2.0451420000000002</v>
      </c>
      <c r="K237" s="834">
        <f t="shared" si="5"/>
        <v>2.4996180000000003</v>
      </c>
      <c r="L237" s="835" t="str">
        <f t="shared" si="6"/>
        <v>63,5X3</v>
      </c>
      <c r="M237" s="835" t="str">
        <f t="shared" si="7"/>
        <v>63,5X3XC</v>
      </c>
      <c r="N237" s="836"/>
      <c r="O237" s="837">
        <f t="shared" si="8"/>
        <v>18.542620800000002</v>
      </c>
      <c r="P237" s="838">
        <f t="shared" si="9"/>
        <v>8.3169107999999987</v>
      </c>
      <c r="Q237" s="838">
        <f t="shared" si="10"/>
        <v>24.678046800000001</v>
      </c>
      <c r="R237" s="838">
        <f t="shared" si="11"/>
        <v>9.6803387999999995</v>
      </c>
      <c r="S237" s="839" t="str">
        <f t="shared" si="12"/>
        <v>C</v>
      </c>
      <c r="T237" s="840">
        <f>VLOOKUP(L237,[3]C!A:D,4,FALSE)</f>
        <v>144</v>
      </c>
      <c r="U237" s="841"/>
      <c r="V237" s="847">
        <f>IF(V$12="Max",VLOOKUP(L237,[3]S!A:G,7,FALSE),VLOOKUP(L237,[3]S!A:G,6,FALSE))</f>
        <v>1.1019124398973283</v>
      </c>
      <c r="W237" s="855">
        <f t="shared" si="13"/>
        <v>19.644533239897331</v>
      </c>
      <c r="X237" s="856">
        <f t="shared" si="14"/>
        <v>9.4188232398973266</v>
      </c>
      <c r="Y237" s="856">
        <f t="shared" si="15"/>
        <v>25.77995923989733</v>
      </c>
      <c r="Z237" s="857">
        <f t="shared" si="16"/>
        <v>10.782251239897327</v>
      </c>
      <c r="AA237" s="846"/>
      <c r="AB237" s="847">
        <f t="shared" si="115"/>
        <v>1.6331916519906831</v>
      </c>
      <c r="AC237" s="847">
        <f>IF(AB$12="Max",VLOOKUP(M237,[3]L!A:J,9,FALSE),VLOOKUP(M237,[3]L!A:J,6,FALSE))</f>
        <v>1.6331916519906831</v>
      </c>
      <c r="AD237" s="847">
        <f>IF(AB$12="Max",VLOOKUP(M237,[3]L!A:J,10,FALSE),VLOOKUP(M237,[3]L!A:J,7,FALSE))</f>
        <v>1.6331916519906831</v>
      </c>
      <c r="AE237" s="847">
        <f>IF(AB$12="Max",VLOOKUP(M237,[3]L!A:K,11,FALSE),VLOOKUP(M237,[3]L!A:J,8,FALSE))</f>
        <v>1.9656</v>
      </c>
      <c r="AF237" s="853">
        <f t="shared" si="18"/>
        <v>20.175812451990684</v>
      </c>
      <c r="AG237" s="854">
        <f t="shared" si="19"/>
        <v>9.9501024519906824</v>
      </c>
      <c r="AH237" s="854">
        <f t="shared" si="20"/>
        <v>26.311238451990683</v>
      </c>
      <c r="AI237" s="854">
        <f t="shared" si="21"/>
        <v>11.313530451990683</v>
      </c>
      <c r="AJ237" s="851"/>
      <c r="AK237" s="852"/>
      <c r="AL237" s="853"/>
      <c r="AM237" s="853"/>
      <c r="AN237" s="853"/>
      <c r="AO237" s="854"/>
      <c r="AP237" s="700"/>
      <c r="AQ237" s="700"/>
      <c r="AR237" s="700"/>
      <c r="AS237" s="700"/>
      <c r="AT237" s="700"/>
      <c r="AU237" s="700"/>
      <c r="AV237" s="700"/>
      <c r="AW237" s="700"/>
      <c r="AX237" s="700"/>
    </row>
    <row r="238" spans="1:50" ht="15" customHeight="1">
      <c r="A238" s="829">
        <v>70</v>
      </c>
      <c r="B238" s="830">
        <v>1.2</v>
      </c>
      <c r="C238" s="831">
        <f t="shared" si="0"/>
        <v>2.0673023999999995</v>
      </c>
      <c r="D238" s="832">
        <v>1.42</v>
      </c>
      <c r="E238" s="833">
        <v>0.25</v>
      </c>
      <c r="F238" s="833">
        <v>0.45</v>
      </c>
      <c r="G238" s="833">
        <f t="shared" si="22"/>
        <v>0.55000000000000004</v>
      </c>
      <c r="H238" s="834">
        <f t="shared" si="141"/>
        <v>2.9355694079999992</v>
      </c>
      <c r="I238" s="834">
        <f t="shared" si="142"/>
        <v>0.51682559999999989</v>
      </c>
      <c r="J238" s="834">
        <f t="shared" si="143"/>
        <v>0.93028607999999979</v>
      </c>
      <c r="K238" s="834">
        <f t="shared" si="5"/>
        <v>1.1370163199999999</v>
      </c>
      <c r="L238" s="835" t="str">
        <f t="shared" si="6"/>
        <v>70X1,2</v>
      </c>
      <c r="M238" s="835" t="str">
        <f t="shared" si="7"/>
        <v>70X1,2XF</v>
      </c>
      <c r="N238" s="836"/>
      <c r="O238" s="837">
        <f t="shared" si="8"/>
        <v>9.0341114879999989</v>
      </c>
      <c r="P238" s="838">
        <f t="shared" si="9"/>
        <v>4.3826810879999991</v>
      </c>
      <c r="Q238" s="838">
        <f t="shared" si="10"/>
        <v>11.824969727999997</v>
      </c>
      <c r="R238" s="838">
        <f t="shared" si="11"/>
        <v>5.0028718079999983</v>
      </c>
      <c r="S238" s="839" t="str">
        <f t="shared" si="12"/>
        <v>F</v>
      </c>
      <c r="T238" s="840">
        <f>VLOOKUP(L238,[3]C!A:D,4,FALSE)</f>
        <v>144</v>
      </c>
      <c r="U238" s="841"/>
      <c r="V238" s="847">
        <f>IF(V$12="Max",VLOOKUP(L238,[3]S!A:G,7,FALSE),VLOOKUP(L238,[3]S!A:G,6,FALSE))</f>
        <v>1.0845594880879215</v>
      </c>
      <c r="W238" s="855">
        <f t="shared" si="13"/>
        <v>10.11867097608792</v>
      </c>
      <c r="X238" s="856">
        <f t="shared" si="14"/>
        <v>5.4672405760879208</v>
      </c>
      <c r="Y238" s="856">
        <f t="shared" si="15"/>
        <v>12.909529216087918</v>
      </c>
      <c r="Z238" s="857">
        <f t="shared" si="16"/>
        <v>6.08743129608792</v>
      </c>
      <c r="AA238" s="846"/>
      <c r="AB238" s="847">
        <f t="shared" si="115"/>
        <v>1.80036875022595</v>
      </c>
      <c r="AC238" s="847">
        <f>IF(AB$12="Max",VLOOKUP(M238,[3]L!A:J,9,FALSE),VLOOKUP(M238,[3]L!A:J,6,FALSE))</f>
        <v>1.80036875022595</v>
      </c>
      <c r="AD238" s="847">
        <f>IF(AB$12="Max",VLOOKUP(M238,[3]L!A:J,10,FALSE),VLOOKUP(M238,[3]L!A:J,7,FALSE))</f>
        <v>1.80036875022595</v>
      </c>
      <c r="AE238" s="847">
        <f>IF(AB$12="Max",VLOOKUP(M238,[3]L!A:K,11,FALSE),VLOOKUP(M238,[3]L!A:J,8,FALSE))</f>
        <v>1.80036875022595</v>
      </c>
      <c r="AF238" s="853">
        <f t="shared" si="18"/>
        <v>10.834480238225948</v>
      </c>
      <c r="AG238" s="854">
        <f t="shared" si="19"/>
        <v>6.1830498382259496</v>
      </c>
      <c r="AH238" s="854">
        <f t="shared" si="20"/>
        <v>13.625338478225947</v>
      </c>
      <c r="AI238" s="854">
        <f t="shared" si="21"/>
        <v>6.8032405582259479</v>
      </c>
      <c r="AJ238" s="851"/>
      <c r="AK238" s="852">
        <f>VLOOKUP(L238,[3]E!A:G,7,FALSE)</f>
        <v>2.4500000000000002</v>
      </c>
      <c r="AL238" s="853">
        <f t="shared" ref="AL238:AL241" si="144">O238+AK238*$Q$8</f>
        <v>11.484111488</v>
      </c>
      <c r="AM238" s="853">
        <f t="shared" ref="AM238:AM241" si="145">P238+AK238*$Q$8</f>
        <v>6.8326810879999993</v>
      </c>
      <c r="AN238" s="853">
        <f t="shared" ref="AN238:AN241" si="146">Q238+AK238*$Q$8</f>
        <v>14.274969727999999</v>
      </c>
      <c r="AO238" s="854">
        <f t="shared" ref="AO238:AO241" si="147">R238+AK238*$Q$8</f>
        <v>7.4528718079999985</v>
      </c>
      <c r="AP238" s="700"/>
      <c r="AQ238" s="700"/>
      <c r="AR238" s="700"/>
      <c r="AS238" s="700"/>
      <c r="AT238" s="700"/>
      <c r="AU238" s="700"/>
      <c r="AV238" s="700"/>
      <c r="AW238" s="700"/>
      <c r="AX238" s="700"/>
    </row>
    <row r="239" spans="1:50" ht="15" customHeight="1">
      <c r="A239" s="829">
        <v>70</v>
      </c>
      <c r="B239" s="830">
        <v>1.5</v>
      </c>
      <c r="C239" s="831">
        <f t="shared" si="0"/>
        <v>2.5728599999999999</v>
      </c>
      <c r="D239" s="832">
        <v>1.1299999999999999</v>
      </c>
      <c r="E239" s="833">
        <v>0.25</v>
      </c>
      <c r="F239" s="833">
        <v>0.45</v>
      </c>
      <c r="G239" s="833">
        <f t="shared" si="22"/>
        <v>0.55000000000000004</v>
      </c>
      <c r="H239" s="834">
        <f t="shared" si="141"/>
        <v>2.9073317999999997</v>
      </c>
      <c r="I239" s="834">
        <f t="shared" si="142"/>
        <v>0.64321499999999998</v>
      </c>
      <c r="J239" s="834">
        <f t="shared" si="143"/>
        <v>1.1577869999999999</v>
      </c>
      <c r="K239" s="834">
        <f t="shared" si="5"/>
        <v>1.415073</v>
      </c>
      <c r="L239" s="835" t="str">
        <f t="shared" si="6"/>
        <v>70X1,5</v>
      </c>
      <c r="M239" s="835" t="str">
        <f t="shared" si="7"/>
        <v>70X1,5XF</v>
      </c>
      <c r="N239" s="865"/>
      <c r="O239" s="837">
        <f t="shared" si="8"/>
        <v>10.497268800000001</v>
      </c>
      <c r="P239" s="838">
        <f t="shared" si="9"/>
        <v>4.7083337999999992</v>
      </c>
      <c r="Q239" s="838">
        <f t="shared" si="10"/>
        <v>13.970629799999999</v>
      </c>
      <c r="R239" s="838">
        <f t="shared" si="11"/>
        <v>5.4801917999999992</v>
      </c>
      <c r="S239" s="839" t="str">
        <f t="shared" si="12"/>
        <v>F</v>
      </c>
      <c r="T239" s="840">
        <f>VLOOKUP(L239,[3]C!A:D,4,FALSE)</f>
        <v>144</v>
      </c>
      <c r="U239" s="866"/>
      <c r="V239" s="847">
        <f>IF(V$12="Max",VLOOKUP(L239,[3]S!A:G,7,FALSE),VLOOKUP(L239,[3]S!A:G,6,FALSE))</f>
        <v>1.0845594880879215</v>
      </c>
      <c r="W239" s="855">
        <f t="shared" si="13"/>
        <v>11.581828288087921</v>
      </c>
      <c r="X239" s="856">
        <f t="shared" si="14"/>
        <v>5.7928932880879209</v>
      </c>
      <c r="Y239" s="856">
        <f t="shared" si="15"/>
        <v>15.05518928808792</v>
      </c>
      <c r="Z239" s="857">
        <f t="shared" si="16"/>
        <v>6.5647512880879209</v>
      </c>
      <c r="AA239" s="867"/>
      <c r="AB239" s="847">
        <f t="shared" si="115"/>
        <v>1.80036875022595</v>
      </c>
      <c r="AC239" s="847">
        <f>IF(AB$12="Max",VLOOKUP(M239,[3]L!A:J,9,FALSE),VLOOKUP(M239,[3]L!A:J,6,FALSE))</f>
        <v>1.80036875022595</v>
      </c>
      <c r="AD239" s="847">
        <f>IF(AB$12="Max",VLOOKUP(M239,[3]L!A:J,10,FALSE),VLOOKUP(M239,[3]L!A:J,7,FALSE))</f>
        <v>1.80036875022595</v>
      </c>
      <c r="AE239" s="847">
        <f>IF(AB$12="Max",VLOOKUP(M239,[3]L!A:K,11,FALSE),VLOOKUP(M239,[3]L!A:J,8,FALSE))</f>
        <v>1.80036875022595</v>
      </c>
      <c r="AF239" s="853">
        <f t="shared" si="18"/>
        <v>12.29763755022595</v>
      </c>
      <c r="AG239" s="854">
        <f t="shared" si="19"/>
        <v>6.5087025502259497</v>
      </c>
      <c r="AH239" s="854">
        <f t="shared" si="20"/>
        <v>15.770998550225949</v>
      </c>
      <c r="AI239" s="854">
        <f t="shared" si="21"/>
        <v>7.2805605502259496</v>
      </c>
      <c r="AJ239" s="851"/>
      <c r="AK239" s="852">
        <f>VLOOKUP(L239,[3]E!A:G,7,FALSE)</f>
        <v>2.4500000000000002</v>
      </c>
      <c r="AL239" s="853">
        <f t="shared" si="144"/>
        <v>12.9472688</v>
      </c>
      <c r="AM239" s="853">
        <f t="shared" si="145"/>
        <v>7.1583337999999994</v>
      </c>
      <c r="AN239" s="853">
        <f t="shared" si="146"/>
        <v>16.4206298</v>
      </c>
      <c r="AO239" s="854">
        <f t="shared" si="147"/>
        <v>7.9301917999999993</v>
      </c>
      <c r="AP239" s="700"/>
      <c r="AQ239" s="700"/>
      <c r="AR239" s="700"/>
      <c r="AS239" s="700"/>
      <c r="AT239" s="700"/>
      <c r="AU239" s="700"/>
      <c r="AV239" s="700"/>
      <c r="AW239" s="700"/>
      <c r="AX239" s="700"/>
    </row>
    <row r="240" spans="1:50" ht="15" customHeight="1">
      <c r="A240" s="868">
        <v>70</v>
      </c>
      <c r="B240" s="869">
        <v>2</v>
      </c>
      <c r="C240" s="870">
        <f t="shared" si="0"/>
        <v>3.40544</v>
      </c>
      <c r="D240" s="871">
        <v>1.2</v>
      </c>
      <c r="E240" s="872">
        <v>0.25</v>
      </c>
      <c r="F240" s="872">
        <v>0.45</v>
      </c>
      <c r="G240" s="872">
        <f t="shared" si="22"/>
        <v>0.55000000000000004</v>
      </c>
      <c r="H240" s="873">
        <f t="shared" si="141"/>
        <v>4.0865279999999995</v>
      </c>
      <c r="I240" s="873">
        <f t="shared" si="142"/>
        <v>0.85136000000000001</v>
      </c>
      <c r="J240" s="873">
        <f t="shared" si="143"/>
        <v>1.532448</v>
      </c>
      <c r="K240" s="873">
        <f t="shared" si="5"/>
        <v>1.8729920000000002</v>
      </c>
      <c r="L240" s="874" t="str">
        <f t="shared" si="6"/>
        <v>70X2</v>
      </c>
      <c r="M240" s="874" t="str">
        <f t="shared" si="7"/>
        <v>70X2XF</v>
      </c>
      <c r="N240" s="875"/>
      <c r="O240" s="876">
        <f t="shared" si="8"/>
        <v>14.132576000000002</v>
      </c>
      <c r="P240" s="877">
        <f t="shared" si="9"/>
        <v>6.4703359999999996</v>
      </c>
      <c r="Q240" s="877">
        <f t="shared" si="10"/>
        <v>18.72992</v>
      </c>
      <c r="R240" s="877">
        <f t="shared" si="11"/>
        <v>7.4919680000000008</v>
      </c>
      <c r="S240" s="878" t="s">
        <v>3590</v>
      </c>
      <c r="T240" s="879">
        <f>VLOOKUP(L240,[3]C!A:D,4,FALSE)</f>
        <v>144</v>
      </c>
      <c r="U240" s="880"/>
      <c r="V240" s="847">
        <f>IF(V$12="Max",VLOOKUP(L240,[3]S!A:G,7,FALSE),VLOOKUP(L240,[3]S!A:G,6,FALSE))</f>
        <v>1.0845594880879215</v>
      </c>
      <c r="W240" s="881">
        <f t="shared" si="13"/>
        <v>15.217135488087923</v>
      </c>
      <c r="X240" s="882">
        <f t="shared" si="14"/>
        <v>7.5548954880879213</v>
      </c>
      <c r="Y240" s="882">
        <f t="shared" si="15"/>
        <v>19.814479488087922</v>
      </c>
      <c r="Z240" s="883">
        <f t="shared" si="16"/>
        <v>8.5765274880879225</v>
      </c>
      <c r="AA240" s="884"/>
      <c r="AB240" s="847">
        <f t="shared" si="115"/>
        <v>1.80036875022595</v>
      </c>
      <c r="AC240" s="847">
        <f>IF(AB$12="Max",VLOOKUP(M240,[3]L!A:J,9,FALSE),VLOOKUP(M240,[3]L!A:J,6,FALSE))</f>
        <v>1.80036875022595</v>
      </c>
      <c r="AD240" s="847">
        <f>IF(AB$12="Max",VLOOKUP(M240,[3]L!A:J,10,FALSE),VLOOKUP(M240,[3]L!A:J,7,FALSE))</f>
        <v>1.80036875022595</v>
      </c>
      <c r="AE240" s="847">
        <f>IF(AB$12="Max",VLOOKUP(M240,[3]L!A:K,11,FALSE),VLOOKUP(M240,[3]L!A:J,8,FALSE))</f>
        <v>1.80036875022595</v>
      </c>
      <c r="AF240" s="885">
        <f t="shared" si="18"/>
        <v>15.932944750225952</v>
      </c>
      <c r="AG240" s="886">
        <f t="shared" si="19"/>
        <v>8.2707047502259492</v>
      </c>
      <c r="AH240" s="886">
        <f t="shared" si="20"/>
        <v>20.530288750225949</v>
      </c>
      <c r="AI240" s="886">
        <f t="shared" si="21"/>
        <v>9.2923367502259513</v>
      </c>
      <c r="AJ240" s="851"/>
      <c r="AK240" s="852">
        <f>VLOOKUP(L240,[3]E!A:G,7,FALSE)</f>
        <v>2.4500000000000002</v>
      </c>
      <c r="AL240" s="885">
        <f t="shared" si="144"/>
        <v>16.582576000000003</v>
      </c>
      <c r="AM240" s="885">
        <f t="shared" si="145"/>
        <v>8.9203359999999989</v>
      </c>
      <c r="AN240" s="885">
        <f t="shared" si="146"/>
        <v>21.179919999999999</v>
      </c>
      <c r="AO240" s="886">
        <f t="shared" si="147"/>
        <v>9.941968000000001</v>
      </c>
      <c r="AP240" s="700"/>
      <c r="AQ240" s="700"/>
      <c r="AR240" s="700"/>
      <c r="AS240" s="700"/>
      <c r="AT240" s="700"/>
      <c r="AU240" s="700"/>
      <c r="AV240" s="887"/>
      <c r="AW240" s="887"/>
      <c r="AX240" s="887"/>
    </row>
    <row r="241" spans="1:50" ht="15" customHeight="1">
      <c r="A241" s="829">
        <v>70</v>
      </c>
      <c r="B241" s="830">
        <v>2</v>
      </c>
      <c r="C241" s="831">
        <f t="shared" si="0"/>
        <v>3.40544</v>
      </c>
      <c r="D241" s="832">
        <v>0.98</v>
      </c>
      <c r="E241" s="833">
        <v>0.25</v>
      </c>
      <c r="F241" s="833">
        <v>0.55000000000000004</v>
      </c>
      <c r="G241" s="833">
        <f t="shared" si="22"/>
        <v>0.65</v>
      </c>
      <c r="H241" s="834">
        <f t="shared" si="141"/>
        <v>3.3373311999999999</v>
      </c>
      <c r="I241" s="834">
        <f t="shared" si="142"/>
        <v>0.85136000000000001</v>
      </c>
      <c r="J241" s="834">
        <f t="shared" si="143"/>
        <v>1.8729920000000002</v>
      </c>
      <c r="K241" s="834">
        <f t="shared" si="5"/>
        <v>2.2135359999999999</v>
      </c>
      <c r="L241" s="835" t="str">
        <f t="shared" si="6"/>
        <v>70X2</v>
      </c>
      <c r="M241" s="835" t="str">
        <f t="shared" si="7"/>
        <v>70X2XC</v>
      </c>
      <c r="N241" s="865"/>
      <c r="O241" s="837">
        <f t="shared" si="8"/>
        <v>13.383379199999998</v>
      </c>
      <c r="P241" s="838">
        <f t="shared" si="9"/>
        <v>5.7211391999999996</v>
      </c>
      <c r="Q241" s="838">
        <f t="shared" ref="Q241:R241" si="148">Q240</f>
        <v>18.72992</v>
      </c>
      <c r="R241" s="838">
        <f t="shared" si="148"/>
        <v>7.4919680000000008</v>
      </c>
      <c r="S241" s="839" t="str">
        <f t="shared" ref="S241:S247" si="149">IF(B241&lt;2,"F","C")</f>
        <v>C</v>
      </c>
      <c r="T241" s="840">
        <f>VLOOKUP(L241,[3]C!A:D,4,FALSE)</f>
        <v>144</v>
      </c>
      <c r="U241" s="866"/>
      <c r="V241" s="847">
        <f>IF(V$12="Max",VLOOKUP(L241,[3]S!A:G,7,FALSE),VLOOKUP(L241,[3]S!A:G,6,FALSE))</f>
        <v>1.0845594880879215</v>
      </c>
      <c r="W241" s="855">
        <f t="shared" si="13"/>
        <v>14.467938688087919</v>
      </c>
      <c r="X241" s="856">
        <f t="shared" si="14"/>
        <v>6.8056986880879213</v>
      </c>
      <c r="Y241" s="856">
        <f t="shared" si="15"/>
        <v>19.814479488087922</v>
      </c>
      <c r="Z241" s="857">
        <f t="shared" si="16"/>
        <v>8.5765274880879225</v>
      </c>
      <c r="AA241" s="867"/>
      <c r="AB241" s="847">
        <f t="shared" si="115"/>
        <v>1.80036875022595</v>
      </c>
      <c r="AC241" s="847">
        <f>IF(AB$12="Max",VLOOKUP(M241,[3]L!A:J,9,FALSE),VLOOKUP(M241,[3]L!A:J,6,FALSE))</f>
        <v>1.80036875022595</v>
      </c>
      <c r="AD241" s="847">
        <f>IF(AB$12="Max",VLOOKUP(M241,[3]L!A:J,10,FALSE),VLOOKUP(M241,[3]L!A:J,7,FALSE))</f>
        <v>1.8479999999999999</v>
      </c>
      <c r="AE241" s="847">
        <f>IF(AB$12="Max",VLOOKUP(M241,[3]L!A:K,11,FALSE),VLOOKUP(M241,[3]L!A:J,8,FALSE))</f>
        <v>2.4024000000000001</v>
      </c>
      <c r="AF241" s="853">
        <f t="shared" si="18"/>
        <v>15.183747950225948</v>
      </c>
      <c r="AG241" s="854">
        <f t="shared" si="19"/>
        <v>7.5215079502259492</v>
      </c>
      <c r="AH241" s="854">
        <f t="shared" si="20"/>
        <v>20.530288750225949</v>
      </c>
      <c r="AI241" s="854">
        <f t="shared" si="21"/>
        <v>9.2923367502259513</v>
      </c>
      <c r="AJ241" s="851"/>
      <c r="AK241" s="852">
        <f>VLOOKUP(L241,[3]E!A:G,7,FALSE)</f>
        <v>2.4500000000000002</v>
      </c>
      <c r="AL241" s="853">
        <f t="shared" si="144"/>
        <v>15.8333792</v>
      </c>
      <c r="AM241" s="853">
        <f t="shared" si="145"/>
        <v>8.1711391999999989</v>
      </c>
      <c r="AN241" s="853">
        <f t="shared" si="146"/>
        <v>21.179919999999999</v>
      </c>
      <c r="AO241" s="854">
        <f t="shared" si="147"/>
        <v>9.941968000000001</v>
      </c>
      <c r="AP241" s="700"/>
      <c r="AQ241" s="700"/>
      <c r="AR241" s="700"/>
      <c r="AS241" s="700"/>
      <c r="AT241" s="700"/>
      <c r="AU241" s="700"/>
      <c r="AV241" s="700"/>
      <c r="AW241" s="700"/>
      <c r="AX241" s="700"/>
    </row>
    <row r="242" spans="1:50" ht="15" customHeight="1">
      <c r="A242" s="829">
        <v>70</v>
      </c>
      <c r="B242" s="830">
        <v>2.5</v>
      </c>
      <c r="C242" s="831">
        <f t="shared" si="0"/>
        <v>4.2255000000000003</v>
      </c>
      <c r="D242" s="832">
        <v>1</v>
      </c>
      <c r="E242" s="833">
        <v>0.25</v>
      </c>
      <c r="F242" s="833">
        <v>0.55000000000000004</v>
      </c>
      <c r="G242" s="833">
        <f t="shared" si="22"/>
        <v>0.65</v>
      </c>
      <c r="H242" s="834">
        <f t="shared" si="141"/>
        <v>4.2255000000000003</v>
      </c>
      <c r="I242" s="834">
        <f t="shared" si="142"/>
        <v>1.0563750000000001</v>
      </c>
      <c r="J242" s="834">
        <f t="shared" si="143"/>
        <v>2.3240250000000002</v>
      </c>
      <c r="K242" s="834">
        <f t="shared" si="5"/>
        <v>2.7465750000000004</v>
      </c>
      <c r="L242" s="835" t="str">
        <f t="shared" si="6"/>
        <v>70X2,5</v>
      </c>
      <c r="M242" s="835" t="str">
        <f t="shared" si="7"/>
        <v>70X2,5XC</v>
      </c>
      <c r="N242" s="865"/>
      <c r="O242" s="837">
        <f t="shared" si="8"/>
        <v>16.690725</v>
      </c>
      <c r="P242" s="838">
        <f t="shared" si="9"/>
        <v>7.1833499999999999</v>
      </c>
      <c r="Q242" s="838">
        <f t="shared" ref="Q242:Q248" si="150">(((D242*(1-$O$3/100)+0.45++F242+$Q$6+$O$7+$O$8+$O$9)*C242)*$O$10)*$Q$8</f>
        <v>22.817700000000002</v>
      </c>
      <c r="R242" s="838">
        <f t="shared" ref="R242:R248" si="151">(((D242*(1-$O$3/100)+0.45++G242+$R$6+$O$7+$O$8+$O$9)*C242)*$O$10)*$Q$8</f>
        <v>8.8735500000000016</v>
      </c>
      <c r="S242" s="839" t="str">
        <f t="shared" si="149"/>
        <v>C</v>
      </c>
      <c r="T242" s="840">
        <f>VLOOKUP(L242,[3]C!A:D,4,FALSE)</f>
        <v>144</v>
      </c>
      <c r="U242" s="866"/>
      <c r="V242" s="847">
        <f>IF(V$12="Max",VLOOKUP(L242,[3]S!A:G,7,FALSE),VLOOKUP(L242,[3]S!A:G,6,FALSE))</f>
        <v>1.1279418676114386</v>
      </c>
      <c r="W242" s="855">
        <f t="shared" si="13"/>
        <v>17.818666867611441</v>
      </c>
      <c r="X242" s="856">
        <f t="shared" si="14"/>
        <v>8.3112918676114376</v>
      </c>
      <c r="Y242" s="856">
        <f t="shared" si="15"/>
        <v>23.945641867611442</v>
      </c>
      <c r="Z242" s="857">
        <f t="shared" si="16"/>
        <v>10.00149186761144</v>
      </c>
      <c r="AA242" s="867"/>
      <c r="AB242" s="847">
        <f t="shared" si="115"/>
        <v>1.80036875022595</v>
      </c>
      <c r="AC242" s="847">
        <f>IF(AB$12="Max",VLOOKUP(M242,[3]L!A:J,9,FALSE),VLOOKUP(M242,[3]L!A:J,6,FALSE))</f>
        <v>1.80036875022595</v>
      </c>
      <c r="AD242" s="847">
        <f>IF(AB$12="Max",VLOOKUP(M242,[3]L!A:J,10,FALSE),VLOOKUP(M242,[3]L!A:J,7,FALSE))</f>
        <v>1.8479999999999999</v>
      </c>
      <c r="AE242" s="847">
        <f>IF(AB$12="Max",VLOOKUP(M242,[3]L!A:K,11,FALSE),VLOOKUP(M242,[3]L!A:J,8,FALSE))</f>
        <v>2.4024000000000001</v>
      </c>
      <c r="AF242" s="853">
        <f t="shared" si="18"/>
        <v>18.49109375022595</v>
      </c>
      <c r="AG242" s="854">
        <f t="shared" si="19"/>
        <v>8.9837187502259503</v>
      </c>
      <c r="AH242" s="854">
        <f t="shared" si="20"/>
        <v>24.618068750225952</v>
      </c>
      <c r="AI242" s="854">
        <f t="shared" si="21"/>
        <v>10.673918750225951</v>
      </c>
      <c r="AJ242" s="851"/>
      <c r="AK242" s="852"/>
      <c r="AL242" s="853"/>
      <c r="AM242" s="853"/>
      <c r="AN242" s="853"/>
      <c r="AO242" s="854"/>
      <c r="AP242" s="700"/>
      <c r="AQ242" s="700"/>
      <c r="AR242" s="700"/>
      <c r="AS242" s="700"/>
      <c r="AT242" s="700"/>
      <c r="AU242" s="700"/>
      <c r="AV242" s="700"/>
      <c r="AW242" s="700"/>
      <c r="AX242" s="700"/>
    </row>
    <row r="243" spans="1:50" ht="15" customHeight="1">
      <c r="A243" s="829">
        <v>70</v>
      </c>
      <c r="B243" s="830">
        <v>3</v>
      </c>
      <c r="C243" s="831">
        <f t="shared" si="0"/>
        <v>5.0330399999999997</v>
      </c>
      <c r="D243" s="832">
        <v>0.87</v>
      </c>
      <c r="E243" s="833">
        <v>0.25</v>
      </c>
      <c r="F243" s="833">
        <v>0.45</v>
      </c>
      <c r="G243" s="833">
        <f t="shared" si="22"/>
        <v>0.55000000000000004</v>
      </c>
      <c r="H243" s="834">
        <f t="shared" si="141"/>
        <v>4.3787447999999998</v>
      </c>
      <c r="I243" s="834">
        <f t="shared" si="142"/>
        <v>1.2582599999999999</v>
      </c>
      <c r="J243" s="834">
        <f t="shared" si="143"/>
        <v>2.2648679999999999</v>
      </c>
      <c r="K243" s="834">
        <f t="shared" si="5"/>
        <v>2.7681720000000003</v>
      </c>
      <c r="L243" s="835" t="str">
        <f t="shared" si="6"/>
        <v>70X3</v>
      </c>
      <c r="M243" s="835" t="str">
        <f t="shared" si="7"/>
        <v>70X3XC</v>
      </c>
      <c r="N243" s="865"/>
      <c r="O243" s="837">
        <f t="shared" si="8"/>
        <v>19.226212799999999</v>
      </c>
      <c r="P243" s="838">
        <f t="shared" si="9"/>
        <v>7.9018727999999996</v>
      </c>
      <c r="Q243" s="838">
        <f t="shared" si="150"/>
        <v>26.020816799999999</v>
      </c>
      <c r="R243" s="838">
        <f t="shared" si="151"/>
        <v>9.4117847999999995</v>
      </c>
      <c r="S243" s="839" t="str">
        <f t="shared" si="149"/>
        <v>C</v>
      </c>
      <c r="T243" s="840">
        <f>VLOOKUP(L243,[3]C!A:D,4,FALSE)</f>
        <v>144</v>
      </c>
      <c r="U243" s="866"/>
      <c r="V243" s="847">
        <f>IF(V$12="Max",VLOOKUP(L243,[3]S!A:G,7,FALSE),VLOOKUP(L243,[3]S!A:G,6,FALSE))</f>
        <v>1.2147066266584721</v>
      </c>
      <c r="W243" s="855">
        <f t="shared" si="13"/>
        <v>20.440919426658471</v>
      </c>
      <c r="X243" s="856">
        <f t="shared" si="14"/>
        <v>9.1165794266584719</v>
      </c>
      <c r="Y243" s="856">
        <f t="shared" si="15"/>
        <v>27.235523426658471</v>
      </c>
      <c r="Z243" s="857">
        <f t="shared" si="16"/>
        <v>10.626491426658472</v>
      </c>
      <c r="AA243" s="867"/>
      <c r="AB243" s="847">
        <f t="shared" si="115"/>
        <v>1.80036875022595</v>
      </c>
      <c r="AC243" s="847">
        <f>IF(AB$12="Max",VLOOKUP(M243,[3]L!A:J,9,FALSE),VLOOKUP(M243,[3]L!A:J,6,FALSE))</f>
        <v>1.80036875022595</v>
      </c>
      <c r="AD243" s="847">
        <f>IF(AB$12="Max",VLOOKUP(M243,[3]L!A:J,10,FALSE),VLOOKUP(M243,[3]L!A:J,7,FALSE))</f>
        <v>1.8479999999999999</v>
      </c>
      <c r="AE243" s="847">
        <f>IF(AB$12="Max",VLOOKUP(M243,[3]L!A:K,11,FALSE),VLOOKUP(M243,[3]L!A:J,8,FALSE))</f>
        <v>2.4024000000000001</v>
      </c>
      <c r="AF243" s="853">
        <f t="shared" si="18"/>
        <v>21.026581550225949</v>
      </c>
      <c r="AG243" s="854">
        <f t="shared" si="19"/>
        <v>9.7022415502259491</v>
      </c>
      <c r="AH243" s="854">
        <f t="shared" si="20"/>
        <v>27.821185550225948</v>
      </c>
      <c r="AI243" s="854">
        <f t="shared" si="21"/>
        <v>11.212153550225949</v>
      </c>
      <c r="AJ243" s="851"/>
      <c r="AK243" s="852"/>
      <c r="AL243" s="853"/>
      <c r="AM243" s="853"/>
      <c r="AN243" s="853"/>
      <c r="AO243" s="854"/>
      <c r="AP243" s="700"/>
      <c r="AQ243" s="700"/>
      <c r="AR243" s="700"/>
      <c r="AS243" s="700"/>
      <c r="AT243" s="700"/>
      <c r="AU243" s="700"/>
      <c r="AV243" s="700"/>
      <c r="AW243" s="700"/>
      <c r="AX243" s="700"/>
    </row>
    <row r="244" spans="1:50" ht="15" customHeight="1">
      <c r="A244" s="829">
        <v>73</v>
      </c>
      <c r="B244" s="830">
        <v>1.5</v>
      </c>
      <c r="C244" s="831">
        <f t="shared" si="0"/>
        <v>2.68554</v>
      </c>
      <c r="D244" s="832">
        <v>1.24</v>
      </c>
      <c r="E244" s="833">
        <v>0.25</v>
      </c>
      <c r="F244" s="833">
        <v>0.45</v>
      </c>
      <c r="G244" s="833">
        <f t="shared" si="22"/>
        <v>0.55000000000000004</v>
      </c>
      <c r="H244" s="834">
        <f t="shared" si="141"/>
        <v>3.3300695999999999</v>
      </c>
      <c r="I244" s="834">
        <f t="shared" si="142"/>
        <v>0.67138500000000001</v>
      </c>
      <c r="J244" s="834">
        <f t="shared" si="143"/>
        <v>1.208493</v>
      </c>
      <c r="K244" s="834">
        <f t="shared" si="5"/>
        <v>1.4770470000000002</v>
      </c>
      <c r="L244" s="835" t="str">
        <f t="shared" si="6"/>
        <v>73X1,5</v>
      </c>
      <c r="M244" s="835" t="str">
        <f t="shared" si="7"/>
        <v>73X1,5XF</v>
      </c>
      <c r="N244" s="865"/>
      <c r="O244" s="837">
        <f t="shared" si="8"/>
        <v>11.2524126</v>
      </c>
      <c r="P244" s="838">
        <f t="shared" si="9"/>
        <v>5.2099475999999996</v>
      </c>
      <c r="Q244" s="838">
        <f t="shared" si="150"/>
        <v>14.8778916</v>
      </c>
      <c r="R244" s="838">
        <f t="shared" si="151"/>
        <v>6.0156096000000003</v>
      </c>
      <c r="S244" s="839" t="str">
        <f t="shared" si="149"/>
        <v>F</v>
      </c>
      <c r="T244" s="840">
        <f>VLOOKUP(L244,[3]C!A:D,4,FALSE)</f>
        <v>144</v>
      </c>
      <c r="U244" s="866"/>
      <c r="V244" s="847">
        <f>IF(V$12="Max",VLOOKUP(L244,[3]S!A:G,7,FALSE),VLOOKUP(L244,[3]S!A:G,6,FALSE))</f>
        <v>1.1310406090059753</v>
      </c>
      <c r="W244" s="855">
        <f t="shared" si="13"/>
        <v>12.383453209005975</v>
      </c>
      <c r="X244" s="856">
        <f t="shared" si="14"/>
        <v>6.3409882090059746</v>
      </c>
      <c r="Y244" s="856">
        <f t="shared" si="15"/>
        <v>16.008932209005977</v>
      </c>
      <c r="Z244" s="857">
        <f t="shared" si="16"/>
        <v>7.1466502090059754</v>
      </c>
      <c r="AA244" s="867"/>
      <c r="AB244" s="847">
        <f t="shared" si="115"/>
        <v>1.8775274109499192</v>
      </c>
      <c r="AC244" s="847">
        <f>IF(AB$12="Max",VLOOKUP(M244,[3]L!A:J,9,FALSE),VLOOKUP(M244,[3]L!A:J,6,FALSE))</f>
        <v>1.8775274109499192</v>
      </c>
      <c r="AD244" s="847">
        <f>IF(AB$12="Max",VLOOKUP(M244,[3]L!A:J,10,FALSE),VLOOKUP(M244,[3]L!A:J,7,FALSE))</f>
        <v>1.8775274109499192</v>
      </c>
      <c r="AE244" s="847">
        <f>IF(AB$12="Max",VLOOKUP(M244,[3]L!A:K,11,FALSE),VLOOKUP(M244,[3]L!A:J,8,FALSE))</f>
        <v>1.8775274109499192</v>
      </c>
      <c r="AF244" s="853">
        <f t="shared" si="18"/>
        <v>13.12994001094992</v>
      </c>
      <c r="AG244" s="854">
        <f t="shared" si="19"/>
        <v>7.0874750109499187</v>
      </c>
      <c r="AH244" s="854">
        <f t="shared" si="20"/>
        <v>16.755419010949918</v>
      </c>
      <c r="AI244" s="854">
        <f t="shared" si="21"/>
        <v>7.8931370109499195</v>
      </c>
      <c r="AJ244" s="851"/>
      <c r="AK244" s="852">
        <f>VLOOKUP(L244,[3]E!A:G,7,FALSE)</f>
        <v>2.56</v>
      </c>
      <c r="AL244" s="853">
        <f t="shared" ref="AL244:AL249" si="152">O244+AK244*$Q$8</f>
        <v>13.8124126</v>
      </c>
      <c r="AM244" s="853">
        <f t="shared" ref="AM244:AM249" si="153">P244+AK244*$Q$8</f>
        <v>7.7699476000000001</v>
      </c>
      <c r="AN244" s="853">
        <f t="shared" ref="AN244:AN249" si="154">Q244+AK244*$Q$8</f>
        <v>17.4378916</v>
      </c>
      <c r="AO244" s="854">
        <f t="shared" ref="AO244:AO249" si="155">R244+AK244*$Q$8</f>
        <v>8.5756095999999999</v>
      </c>
      <c r="AP244" s="700"/>
      <c r="AQ244" s="700"/>
      <c r="AR244" s="700"/>
      <c r="AS244" s="700"/>
      <c r="AT244" s="700"/>
      <c r="AU244" s="700"/>
      <c r="AV244" s="700"/>
      <c r="AW244" s="700"/>
      <c r="AX244" s="700"/>
    </row>
    <row r="245" spans="1:50" ht="15" customHeight="1">
      <c r="A245" s="829">
        <v>76.099999999999994</v>
      </c>
      <c r="B245" s="830">
        <v>1.2</v>
      </c>
      <c r="C245" s="831">
        <f t="shared" si="0"/>
        <v>2.2505951999999994</v>
      </c>
      <c r="D245" s="832">
        <v>1.4</v>
      </c>
      <c r="E245" s="833">
        <v>0.25</v>
      </c>
      <c r="F245" s="833">
        <v>0.45</v>
      </c>
      <c r="G245" s="833">
        <f t="shared" si="22"/>
        <v>0.55000000000000004</v>
      </c>
      <c r="H245" s="834">
        <f t="shared" si="141"/>
        <v>3.1508332799999987</v>
      </c>
      <c r="I245" s="834">
        <f t="shared" si="142"/>
        <v>0.56264879999999984</v>
      </c>
      <c r="J245" s="834">
        <f t="shared" si="143"/>
        <v>1.0127678399999998</v>
      </c>
      <c r="K245" s="834">
        <f t="shared" si="5"/>
        <v>1.2378273599999998</v>
      </c>
      <c r="L245" s="835" t="str">
        <f t="shared" si="6"/>
        <v>76,1X1,2</v>
      </c>
      <c r="M245" s="835" t="str">
        <f t="shared" si="7"/>
        <v>76,1X1,2XF</v>
      </c>
      <c r="N245" s="865"/>
      <c r="O245" s="837">
        <f t="shared" si="8"/>
        <v>9.7900891199999958</v>
      </c>
      <c r="P245" s="838">
        <f t="shared" si="9"/>
        <v>4.7262499199999981</v>
      </c>
      <c r="Q245" s="838">
        <f t="shared" si="150"/>
        <v>12.828392639999995</v>
      </c>
      <c r="R245" s="838">
        <f t="shared" si="151"/>
        <v>5.4014284799999981</v>
      </c>
      <c r="S245" s="839" t="str">
        <f t="shared" si="149"/>
        <v>F</v>
      </c>
      <c r="T245" s="840">
        <f>VLOOKUP(L245,[3]C!A:D,4,FALSE)</f>
        <v>144</v>
      </c>
      <c r="U245" s="866"/>
      <c r="V245" s="847">
        <f>IF(V$12="Max",VLOOKUP(L245,[3]S!A:G,7,FALSE),VLOOKUP(L245,[3]S!A:G,6,FALSE))</f>
        <v>1.1790711006212977</v>
      </c>
      <c r="W245" s="855">
        <f t="shared" si="13"/>
        <v>10.969160220621294</v>
      </c>
      <c r="X245" s="856">
        <f t="shared" si="14"/>
        <v>5.9053210206212956</v>
      </c>
      <c r="Y245" s="856">
        <f t="shared" si="15"/>
        <v>14.007463740621294</v>
      </c>
      <c r="Z245" s="857">
        <f t="shared" si="16"/>
        <v>6.5804995806212956</v>
      </c>
      <c r="AA245" s="867"/>
      <c r="AB245" s="847">
        <f t="shared" si="115"/>
        <v>1.9572580270313542</v>
      </c>
      <c r="AC245" s="847">
        <f>IF(AB$12="Max",VLOOKUP(M245,[3]L!A:J,9,FALSE),VLOOKUP(M245,[3]L!A:J,6,FALSE))</f>
        <v>1.9572580270313542</v>
      </c>
      <c r="AD245" s="847">
        <f>IF(AB$12="Max",VLOOKUP(M245,[3]L!A:J,10,FALSE),VLOOKUP(M245,[3]L!A:J,7,FALSE))</f>
        <v>1.9572580270313542</v>
      </c>
      <c r="AE245" s="847">
        <f>IF(AB$12="Max",VLOOKUP(M245,[3]L!A:K,11,FALSE),VLOOKUP(M245,[3]L!A:J,8,FALSE))</f>
        <v>1.9572580270313542</v>
      </c>
      <c r="AF245" s="853">
        <f t="shared" si="18"/>
        <v>11.74734714703135</v>
      </c>
      <c r="AG245" s="854">
        <f t="shared" si="19"/>
        <v>6.6835079470313525</v>
      </c>
      <c r="AH245" s="854">
        <f t="shared" si="20"/>
        <v>14.78565066703135</v>
      </c>
      <c r="AI245" s="854">
        <f t="shared" si="21"/>
        <v>7.3586865070313525</v>
      </c>
      <c r="AJ245" s="851"/>
      <c r="AK245" s="852">
        <f>VLOOKUP(L245,[3]E!A:G,7,FALSE)</f>
        <v>2.67</v>
      </c>
      <c r="AL245" s="853">
        <f t="shared" si="152"/>
        <v>12.460089119999996</v>
      </c>
      <c r="AM245" s="853">
        <f t="shared" si="153"/>
        <v>7.396249919999998</v>
      </c>
      <c r="AN245" s="853">
        <f t="shared" si="154"/>
        <v>15.498392639999995</v>
      </c>
      <c r="AO245" s="854">
        <f t="shared" si="155"/>
        <v>8.071428479999998</v>
      </c>
      <c r="AP245" s="700"/>
      <c r="AQ245" s="700"/>
      <c r="AR245" s="700"/>
      <c r="AS245" s="700"/>
      <c r="AT245" s="700"/>
      <c r="AU245" s="700"/>
      <c r="AV245" s="700"/>
      <c r="AW245" s="700"/>
      <c r="AX245" s="700"/>
    </row>
    <row r="246" spans="1:50" ht="15" customHeight="1">
      <c r="A246" s="829">
        <v>76.099999999999994</v>
      </c>
      <c r="B246" s="830">
        <v>1.5</v>
      </c>
      <c r="C246" s="831">
        <f t="shared" si="0"/>
        <v>2.8019759999999998</v>
      </c>
      <c r="D246" s="832">
        <v>1.05</v>
      </c>
      <c r="E246" s="833">
        <v>0.25</v>
      </c>
      <c r="F246" s="833">
        <v>0.45</v>
      </c>
      <c r="G246" s="833">
        <f t="shared" si="22"/>
        <v>0.55000000000000004</v>
      </c>
      <c r="H246" s="834">
        <f t="shared" si="141"/>
        <v>2.9420747999999999</v>
      </c>
      <c r="I246" s="834">
        <f t="shared" si="142"/>
        <v>0.70049399999999995</v>
      </c>
      <c r="J246" s="834">
        <f t="shared" si="143"/>
        <v>1.2608892</v>
      </c>
      <c r="K246" s="834">
        <f t="shared" si="5"/>
        <v>1.5410868</v>
      </c>
      <c r="L246" s="835" t="str">
        <f t="shared" si="6"/>
        <v>76,1X1,5</v>
      </c>
      <c r="M246" s="835" t="str">
        <f t="shared" si="7"/>
        <v>76,1X1,5XF</v>
      </c>
      <c r="N246" s="865"/>
      <c r="O246" s="837">
        <f t="shared" si="8"/>
        <v>11.207903999999999</v>
      </c>
      <c r="P246" s="838">
        <f t="shared" si="9"/>
        <v>4.9034579999999997</v>
      </c>
      <c r="Q246" s="838">
        <f t="shared" si="150"/>
        <v>14.990571599999997</v>
      </c>
      <c r="R246" s="838">
        <f t="shared" si="151"/>
        <v>5.7440507999999992</v>
      </c>
      <c r="S246" s="839" t="str">
        <f t="shared" si="149"/>
        <v>F</v>
      </c>
      <c r="T246" s="840">
        <f>VLOOKUP(L246,[3]C!A:D,4,FALSE)</f>
        <v>144</v>
      </c>
      <c r="U246" s="866"/>
      <c r="V246" s="847">
        <f>IF(V$12="Max",VLOOKUP(L246,[3]S!A:G,7,FALSE),VLOOKUP(L246,[3]S!A:G,6,FALSE))</f>
        <v>1.1790711006212977</v>
      </c>
      <c r="W246" s="855">
        <f t="shared" si="13"/>
        <v>12.386975100621298</v>
      </c>
      <c r="X246" s="856">
        <f t="shared" si="14"/>
        <v>6.0825291006212971</v>
      </c>
      <c r="Y246" s="856">
        <f t="shared" si="15"/>
        <v>16.169642700621296</v>
      </c>
      <c r="Z246" s="857">
        <f t="shared" si="16"/>
        <v>6.9231219006212967</v>
      </c>
      <c r="AA246" s="867"/>
      <c r="AB246" s="847">
        <f t="shared" si="115"/>
        <v>1.9572580270313542</v>
      </c>
      <c r="AC246" s="847">
        <f>IF(AB$12="Max",VLOOKUP(M246,[3]L!A:J,9,FALSE),VLOOKUP(M246,[3]L!A:J,6,FALSE))</f>
        <v>1.9572580270313542</v>
      </c>
      <c r="AD246" s="847">
        <f>IF(AB$12="Max",VLOOKUP(M246,[3]L!A:J,10,FALSE),VLOOKUP(M246,[3]L!A:J,7,FALSE))</f>
        <v>1.9572580270313542</v>
      </c>
      <c r="AE246" s="847">
        <f>IF(AB$12="Max",VLOOKUP(M246,[3]L!A:K,11,FALSE),VLOOKUP(M246,[3]L!A:J,8,FALSE))</f>
        <v>1.9572580270313542</v>
      </c>
      <c r="AF246" s="853">
        <f t="shared" si="18"/>
        <v>13.165162027031354</v>
      </c>
      <c r="AG246" s="854">
        <f t="shared" si="19"/>
        <v>6.8607160270313541</v>
      </c>
      <c r="AH246" s="854">
        <f t="shared" si="20"/>
        <v>16.94782962703135</v>
      </c>
      <c r="AI246" s="854">
        <f t="shared" si="21"/>
        <v>7.7013088270313537</v>
      </c>
      <c r="AJ246" s="851"/>
      <c r="AK246" s="852">
        <f>VLOOKUP(L246,[3]E!A:G,7,FALSE)</f>
        <v>2.67</v>
      </c>
      <c r="AL246" s="853">
        <f t="shared" si="152"/>
        <v>13.877903999999999</v>
      </c>
      <c r="AM246" s="853">
        <f t="shared" si="153"/>
        <v>7.5734579999999996</v>
      </c>
      <c r="AN246" s="853">
        <f t="shared" si="154"/>
        <v>17.660571599999997</v>
      </c>
      <c r="AO246" s="854">
        <f t="shared" si="155"/>
        <v>8.4140507999999983</v>
      </c>
      <c r="AP246" s="700"/>
      <c r="AQ246" s="700"/>
      <c r="AR246" s="700"/>
      <c r="AS246" s="700"/>
      <c r="AT246" s="700"/>
      <c r="AU246" s="700"/>
      <c r="AV246" s="700"/>
      <c r="AW246" s="700"/>
      <c r="AX246" s="700"/>
    </row>
    <row r="247" spans="1:50" ht="15" customHeight="1">
      <c r="A247" s="829">
        <v>76.099999999999994</v>
      </c>
      <c r="B247" s="830">
        <v>1.6</v>
      </c>
      <c r="C247" s="831">
        <f t="shared" si="0"/>
        <v>2.9847679999999999</v>
      </c>
      <c r="D247" s="832">
        <v>1.05</v>
      </c>
      <c r="E247" s="833">
        <v>0.25</v>
      </c>
      <c r="F247" s="833">
        <v>0.45</v>
      </c>
      <c r="G247" s="833">
        <f t="shared" si="22"/>
        <v>0.55000000000000004</v>
      </c>
      <c r="H247" s="834">
        <f t="shared" si="141"/>
        <v>3.1340064000000001</v>
      </c>
      <c r="I247" s="834">
        <f t="shared" si="142"/>
        <v>0.74619199999999997</v>
      </c>
      <c r="J247" s="834">
        <f t="shared" si="143"/>
        <v>1.3431455999999999</v>
      </c>
      <c r="K247" s="834">
        <f t="shared" si="5"/>
        <v>1.6416224000000001</v>
      </c>
      <c r="L247" s="835" t="str">
        <f t="shared" si="6"/>
        <v>76,1X1,6</v>
      </c>
      <c r="M247" s="835" t="str">
        <f t="shared" si="7"/>
        <v>76,1X1,6XF</v>
      </c>
      <c r="N247" s="865"/>
      <c r="O247" s="837">
        <f t="shared" si="8"/>
        <v>11.939071999999999</v>
      </c>
      <c r="P247" s="838">
        <f t="shared" si="9"/>
        <v>5.223344</v>
      </c>
      <c r="Q247" s="838">
        <f t="shared" si="150"/>
        <v>15.968508799999999</v>
      </c>
      <c r="R247" s="838">
        <f t="shared" si="151"/>
        <v>6.1187743999999995</v>
      </c>
      <c r="S247" s="839" t="str">
        <f t="shared" si="149"/>
        <v>F</v>
      </c>
      <c r="T247" s="840">
        <f>VLOOKUP(L247,[3]C!A:D,4,FALSE)</f>
        <v>144</v>
      </c>
      <c r="U247" s="866"/>
      <c r="V247" s="847">
        <f>IF(V$12="Max",VLOOKUP(L247,[3]S!A:G,7,FALSE),VLOOKUP(L247,[3]S!A:G,6,FALSE))</f>
        <v>1.1790711006212977</v>
      </c>
      <c r="W247" s="855">
        <f t="shared" si="13"/>
        <v>13.118143100621298</v>
      </c>
      <c r="X247" s="856">
        <f t="shared" si="14"/>
        <v>6.4024151006212975</v>
      </c>
      <c r="Y247" s="856">
        <f t="shared" si="15"/>
        <v>17.147579900621295</v>
      </c>
      <c r="Z247" s="857">
        <f t="shared" si="16"/>
        <v>7.297845500621297</v>
      </c>
      <c r="AA247" s="867"/>
      <c r="AB247" s="847">
        <f t="shared" si="115"/>
        <v>1.9572580270313542</v>
      </c>
      <c r="AC247" s="847">
        <f>IF(AB$12="Max",VLOOKUP(M247,[3]L!A:J,9,FALSE),VLOOKUP(M247,[3]L!A:J,6,FALSE))</f>
        <v>1.9572580270313542</v>
      </c>
      <c r="AD247" s="847">
        <f>IF(AB$12="Max",VLOOKUP(M247,[3]L!A:J,10,FALSE),VLOOKUP(M247,[3]L!A:J,7,FALSE))</f>
        <v>1.9572580270313542</v>
      </c>
      <c r="AE247" s="847">
        <f>IF(AB$12="Max",VLOOKUP(M247,[3]L!A:K,11,FALSE),VLOOKUP(M247,[3]L!A:J,8,FALSE))</f>
        <v>1.9572580270313542</v>
      </c>
      <c r="AF247" s="853">
        <f t="shared" si="18"/>
        <v>13.896330027031354</v>
      </c>
      <c r="AG247" s="854">
        <f t="shared" si="19"/>
        <v>7.1806020270313544</v>
      </c>
      <c r="AH247" s="854">
        <f t="shared" si="20"/>
        <v>17.925766827031353</v>
      </c>
      <c r="AI247" s="854">
        <f t="shared" si="21"/>
        <v>8.0760324270313539</v>
      </c>
      <c r="AJ247" s="851"/>
      <c r="AK247" s="852">
        <f>VLOOKUP(L247,[3]E!A:G,7,FALSE)</f>
        <v>2.67</v>
      </c>
      <c r="AL247" s="853">
        <f t="shared" si="152"/>
        <v>14.609071999999999</v>
      </c>
      <c r="AM247" s="853">
        <f t="shared" si="153"/>
        <v>7.8933439999999999</v>
      </c>
      <c r="AN247" s="853">
        <f t="shared" si="154"/>
        <v>18.638508799999997</v>
      </c>
      <c r="AO247" s="854">
        <f t="shared" si="155"/>
        <v>8.7887743999999994</v>
      </c>
      <c r="AP247" s="700"/>
      <c r="AQ247" s="700"/>
      <c r="AR247" s="700"/>
      <c r="AS247" s="700"/>
      <c r="AT247" s="700"/>
      <c r="AU247" s="700"/>
      <c r="AV247" s="700"/>
      <c r="AW247" s="700"/>
      <c r="AX247" s="700"/>
    </row>
    <row r="248" spans="1:50" ht="15" customHeight="1">
      <c r="A248" s="868">
        <v>76.099999999999994</v>
      </c>
      <c r="B248" s="869">
        <v>2</v>
      </c>
      <c r="C248" s="870">
        <f t="shared" si="0"/>
        <v>3.7109279999999996</v>
      </c>
      <c r="D248" s="871">
        <v>1.1299999999999999</v>
      </c>
      <c r="E248" s="872">
        <v>0.25</v>
      </c>
      <c r="F248" s="872">
        <v>0.45</v>
      </c>
      <c r="G248" s="872">
        <f t="shared" si="22"/>
        <v>0.55000000000000004</v>
      </c>
      <c r="H248" s="873">
        <f t="shared" si="141"/>
        <v>4.1933486399999991</v>
      </c>
      <c r="I248" s="873">
        <f t="shared" si="142"/>
        <v>0.92773199999999989</v>
      </c>
      <c r="J248" s="873">
        <f t="shared" si="143"/>
        <v>1.6699175999999998</v>
      </c>
      <c r="K248" s="873">
        <f t="shared" si="5"/>
        <v>2.0410103999999998</v>
      </c>
      <c r="L248" s="874" t="str">
        <f t="shared" si="6"/>
        <v>76,1X2</v>
      </c>
      <c r="M248" s="874" t="str">
        <f t="shared" si="7"/>
        <v>76,1X2XF</v>
      </c>
      <c r="N248" s="888"/>
      <c r="O248" s="876">
        <f t="shared" si="8"/>
        <v>15.140586239999999</v>
      </c>
      <c r="P248" s="877">
        <f t="shared" si="9"/>
        <v>6.7909982399999986</v>
      </c>
      <c r="Q248" s="877">
        <f t="shared" si="150"/>
        <v>20.150339039999995</v>
      </c>
      <c r="R248" s="877">
        <f t="shared" si="151"/>
        <v>7.9042766399999991</v>
      </c>
      <c r="S248" s="878" t="s">
        <v>3590</v>
      </c>
      <c r="T248" s="879">
        <f>VLOOKUP(L248,[3]C!A:D,4,FALSE)</f>
        <v>144</v>
      </c>
      <c r="U248" s="880"/>
      <c r="V248" s="847">
        <f>IF(V$12="Max",VLOOKUP(L248,[3]S!A:G,7,FALSE),VLOOKUP(L248,[3]S!A:G,6,FALSE))</f>
        <v>1.1790711006212977</v>
      </c>
      <c r="W248" s="881">
        <f t="shared" si="13"/>
        <v>16.319657340621298</v>
      </c>
      <c r="X248" s="882">
        <f t="shared" si="14"/>
        <v>7.9700693406212961</v>
      </c>
      <c r="Y248" s="882">
        <f t="shared" si="15"/>
        <v>21.329410140621292</v>
      </c>
      <c r="Z248" s="883">
        <f t="shared" si="16"/>
        <v>9.0833477406212975</v>
      </c>
      <c r="AA248" s="884"/>
      <c r="AB248" s="847">
        <f t="shared" si="115"/>
        <v>1.9572580270313542</v>
      </c>
      <c r="AC248" s="847">
        <f>IF(AB$12="Max",VLOOKUP(M248,[3]L!A:J,9,FALSE),VLOOKUP(M248,[3]L!A:J,6,FALSE))</f>
        <v>1.9572580270313542</v>
      </c>
      <c r="AD248" s="847">
        <f>IF(AB$12="Max",VLOOKUP(M248,[3]L!A:J,10,FALSE),VLOOKUP(M248,[3]L!A:J,7,FALSE))</f>
        <v>1.9572580270313542</v>
      </c>
      <c r="AE248" s="847">
        <f>IF(AB$12="Max",VLOOKUP(M248,[3]L!A:K,11,FALSE),VLOOKUP(M248,[3]L!A:J,8,FALSE))</f>
        <v>1.9572580270313542</v>
      </c>
      <c r="AF248" s="885">
        <f t="shared" si="18"/>
        <v>17.097844267031352</v>
      </c>
      <c r="AG248" s="886">
        <f t="shared" si="19"/>
        <v>8.7482562670313531</v>
      </c>
      <c r="AH248" s="886">
        <f t="shared" si="20"/>
        <v>22.10759706703135</v>
      </c>
      <c r="AI248" s="886">
        <f t="shared" si="21"/>
        <v>9.8615346670313535</v>
      </c>
      <c r="AJ248" s="851"/>
      <c r="AK248" s="852">
        <f>VLOOKUP(L248,[3]E!A:G,7,FALSE)</f>
        <v>2.67</v>
      </c>
      <c r="AL248" s="885">
        <f t="shared" si="152"/>
        <v>17.810586239999999</v>
      </c>
      <c r="AM248" s="885">
        <f t="shared" si="153"/>
        <v>9.4609982399999986</v>
      </c>
      <c r="AN248" s="885">
        <f t="shared" si="154"/>
        <v>22.820339039999993</v>
      </c>
      <c r="AO248" s="886">
        <f t="shared" si="155"/>
        <v>10.574276639999999</v>
      </c>
      <c r="AP248" s="700"/>
      <c r="AQ248" s="700"/>
      <c r="AR248" s="700"/>
      <c r="AS248" s="700"/>
      <c r="AT248" s="700"/>
      <c r="AU248" s="700"/>
      <c r="AV248" s="700"/>
      <c r="AW248" s="700"/>
      <c r="AX248" s="700"/>
    </row>
    <row r="249" spans="1:50" ht="15" customHeight="1">
      <c r="A249" s="829">
        <v>76.099999999999994</v>
      </c>
      <c r="B249" s="830">
        <v>2</v>
      </c>
      <c r="C249" s="831">
        <f t="shared" si="0"/>
        <v>3.7109279999999996</v>
      </c>
      <c r="D249" s="832">
        <v>0.8</v>
      </c>
      <c r="E249" s="833">
        <v>0.25</v>
      </c>
      <c r="F249" s="833">
        <v>0.55000000000000004</v>
      </c>
      <c r="G249" s="833">
        <f t="shared" si="22"/>
        <v>0.65</v>
      </c>
      <c r="H249" s="834">
        <f t="shared" si="141"/>
        <v>2.9687424</v>
      </c>
      <c r="I249" s="834">
        <f t="shared" si="142"/>
        <v>0.92773199999999989</v>
      </c>
      <c r="J249" s="834">
        <f t="shared" si="143"/>
        <v>2.0410103999999998</v>
      </c>
      <c r="K249" s="834">
        <f t="shared" si="5"/>
        <v>2.4121031999999998</v>
      </c>
      <c r="L249" s="835" t="str">
        <f t="shared" si="6"/>
        <v>76,1X2</v>
      </c>
      <c r="M249" s="835" t="str">
        <f t="shared" si="7"/>
        <v>76,1X2XC</v>
      </c>
      <c r="N249" s="865"/>
      <c r="O249" s="837">
        <f t="shared" si="8"/>
        <v>13.915979999999998</v>
      </c>
      <c r="P249" s="838">
        <f t="shared" si="9"/>
        <v>5.5663919999999996</v>
      </c>
      <c r="Q249" s="838">
        <f t="shared" ref="Q249:R249" si="156">Q248</f>
        <v>20.150339039999995</v>
      </c>
      <c r="R249" s="838">
        <f t="shared" si="156"/>
        <v>7.9042766399999991</v>
      </c>
      <c r="S249" s="839" t="str">
        <f t="shared" ref="S249:S261" si="157">IF(B249&lt;2,"F","C")</f>
        <v>C</v>
      </c>
      <c r="T249" s="840">
        <f>VLOOKUP(L249,[3]C!A:D,4,FALSE)</f>
        <v>144</v>
      </c>
      <c r="U249" s="866"/>
      <c r="V249" s="847">
        <f>IF(V$12="Max",VLOOKUP(L249,[3]S!A:G,7,FALSE),VLOOKUP(L249,[3]S!A:G,6,FALSE))</f>
        <v>1.1790711006212977</v>
      </c>
      <c r="W249" s="855">
        <f t="shared" si="13"/>
        <v>15.095051100621296</v>
      </c>
      <c r="X249" s="856">
        <f t="shared" si="14"/>
        <v>6.7454631006212971</v>
      </c>
      <c r="Y249" s="856">
        <f t="shared" si="15"/>
        <v>21.329410140621292</v>
      </c>
      <c r="Z249" s="857">
        <f t="shared" si="16"/>
        <v>9.0833477406212975</v>
      </c>
      <c r="AA249" s="867"/>
      <c r="AB249" s="847">
        <f t="shared" si="115"/>
        <v>1.9572580270313542</v>
      </c>
      <c r="AC249" s="847">
        <f>IF(AB$12="Max",VLOOKUP(M249,[3]L!A:J,9,FALSE),VLOOKUP(M249,[3]L!A:J,6,FALSE))</f>
        <v>1.9572580270313542</v>
      </c>
      <c r="AD249" s="847">
        <f>IF(AB$12="Max",VLOOKUP(M249,[3]L!A:J,10,FALSE),VLOOKUP(M249,[3]L!A:J,7,FALSE))</f>
        <v>1.9879999999999998</v>
      </c>
      <c r="AE249" s="847">
        <f>IF(AB$12="Max",VLOOKUP(M249,[3]L!A:K,11,FALSE),VLOOKUP(M249,[3]L!A:J,8,FALSE))</f>
        <v>2.5843999999999996</v>
      </c>
      <c r="AF249" s="853">
        <f t="shared" si="18"/>
        <v>15.873238027031352</v>
      </c>
      <c r="AG249" s="854">
        <f t="shared" si="19"/>
        <v>7.523650027031354</v>
      </c>
      <c r="AH249" s="854">
        <f t="shared" si="20"/>
        <v>22.10759706703135</v>
      </c>
      <c r="AI249" s="854">
        <f t="shared" si="21"/>
        <v>9.8615346670313535</v>
      </c>
      <c r="AJ249" s="851"/>
      <c r="AK249" s="852">
        <f>VLOOKUP(L249,[3]E!A:G,7,FALSE)</f>
        <v>2.67</v>
      </c>
      <c r="AL249" s="853">
        <f t="shared" si="152"/>
        <v>16.585979999999999</v>
      </c>
      <c r="AM249" s="853">
        <f t="shared" si="153"/>
        <v>8.2363919999999986</v>
      </c>
      <c r="AN249" s="853">
        <f t="shared" si="154"/>
        <v>22.820339039999993</v>
      </c>
      <c r="AO249" s="854">
        <f t="shared" si="155"/>
        <v>10.574276639999999</v>
      </c>
      <c r="AP249" s="700"/>
      <c r="AQ249" s="700"/>
      <c r="AR249" s="700"/>
      <c r="AS249" s="700"/>
      <c r="AT249" s="700"/>
      <c r="AU249" s="700"/>
      <c r="AV249" s="700"/>
      <c r="AW249" s="700"/>
      <c r="AX249" s="700"/>
    </row>
    <row r="250" spans="1:50" ht="15" customHeight="1">
      <c r="A250" s="829">
        <v>76.099999999999994</v>
      </c>
      <c r="B250" s="830">
        <v>2.5</v>
      </c>
      <c r="C250" s="831">
        <f t="shared" si="0"/>
        <v>4.6073599999999999</v>
      </c>
      <c r="D250" s="832">
        <v>0.78</v>
      </c>
      <c r="E250" s="833">
        <v>0.25</v>
      </c>
      <c r="F250" s="833">
        <v>0.55000000000000004</v>
      </c>
      <c r="G250" s="833">
        <f t="shared" si="22"/>
        <v>0.65</v>
      </c>
      <c r="H250" s="834">
        <f t="shared" ref="H250:J250" si="158">+H251</f>
        <v>3.4931551199999999</v>
      </c>
      <c r="I250" s="834">
        <f t="shared" si="158"/>
        <v>1.196286</v>
      </c>
      <c r="J250" s="834">
        <f t="shared" si="158"/>
        <v>2.6318292000000003</v>
      </c>
      <c r="K250" s="834">
        <f t="shared" si="5"/>
        <v>2.9947840000000001</v>
      </c>
      <c r="L250" s="835" t="str">
        <f t="shared" si="6"/>
        <v>76,1X2,5</v>
      </c>
      <c r="M250" s="835" t="str">
        <f t="shared" si="7"/>
        <v>76,1X2,5XC</v>
      </c>
      <c r="N250" s="865"/>
      <c r="O250" s="837">
        <f t="shared" si="8"/>
        <v>17.1854528</v>
      </c>
      <c r="P250" s="838">
        <f t="shared" si="9"/>
        <v>6.8188927999999995</v>
      </c>
      <c r="Q250" s="838">
        <f t="shared" ref="Q250:Q265" si="159">(((D250*(1-$O$3/100)+0.45++F250+$Q$6+$O$7+$O$8+$O$9)*C250)*$O$10)*$Q$8</f>
        <v>23.866124799999998</v>
      </c>
      <c r="R250" s="838">
        <f t="shared" ref="R250:R265" si="160">(((D250*(1-$O$3/100)+0.45++G250+$R$6+$O$7+$O$8+$O$9)*C250)*$O$10)*$Q$8</f>
        <v>8.6618367999999997</v>
      </c>
      <c r="S250" s="839" t="str">
        <f t="shared" si="157"/>
        <v>C</v>
      </c>
      <c r="T250" s="840">
        <f>VLOOKUP(L250,[3]C!A:D,4,FALSE)</f>
        <v>144</v>
      </c>
      <c r="U250" s="866"/>
      <c r="V250" s="847">
        <f>IF(V$12="Max",VLOOKUP(L250,[3]S!A:G,7,FALSE),VLOOKUP(L250,[3]S!A:G,6,FALSE))</f>
        <v>1.2262339446461494</v>
      </c>
      <c r="W250" s="855">
        <f t="shared" si="13"/>
        <v>18.411686744646151</v>
      </c>
      <c r="X250" s="856">
        <f t="shared" si="14"/>
        <v>8.045126744646149</v>
      </c>
      <c r="Y250" s="856">
        <f t="shared" si="15"/>
        <v>25.092358744646148</v>
      </c>
      <c r="Z250" s="857">
        <f t="shared" si="16"/>
        <v>9.88807074464615</v>
      </c>
      <c r="AA250" s="867"/>
      <c r="AB250" s="847">
        <f t="shared" si="115"/>
        <v>1.9572580270313542</v>
      </c>
      <c r="AC250" s="847">
        <f>IF(AB$12="Max",VLOOKUP(M250,[3]L!A:J,9,FALSE),VLOOKUP(M250,[3]L!A:J,6,FALSE))</f>
        <v>1.9572580270313542</v>
      </c>
      <c r="AD250" s="847">
        <f>IF(AB$12="Max",VLOOKUP(M250,[3]L!A:J,10,FALSE),VLOOKUP(M250,[3]L!A:J,7,FALSE))</f>
        <v>1.9879999999999998</v>
      </c>
      <c r="AE250" s="847">
        <f>IF(AB$12="Max",VLOOKUP(M250,[3]L!A:K,11,FALSE),VLOOKUP(M250,[3]L!A:J,8,FALSE))</f>
        <v>2.5843999999999996</v>
      </c>
      <c r="AF250" s="853">
        <f t="shared" si="18"/>
        <v>19.142710827031355</v>
      </c>
      <c r="AG250" s="854">
        <f t="shared" si="19"/>
        <v>8.7761508270313531</v>
      </c>
      <c r="AH250" s="854">
        <f t="shared" si="20"/>
        <v>25.823382827031352</v>
      </c>
      <c r="AI250" s="854">
        <f t="shared" si="21"/>
        <v>10.619094827031354</v>
      </c>
      <c r="AJ250" s="851"/>
      <c r="AK250" s="852"/>
      <c r="AL250" s="853"/>
      <c r="AM250" s="853"/>
      <c r="AN250" s="853"/>
      <c r="AO250" s="854"/>
      <c r="AP250" s="700"/>
      <c r="AQ250" s="700"/>
      <c r="AR250" s="700"/>
      <c r="AS250" s="700"/>
      <c r="AT250" s="700"/>
      <c r="AU250" s="700"/>
      <c r="AV250" s="700"/>
      <c r="AW250" s="700"/>
      <c r="AX250" s="700"/>
    </row>
    <row r="251" spans="1:50" ht="15" customHeight="1">
      <c r="A251" s="829">
        <v>76.099999999999994</v>
      </c>
      <c r="B251" s="830">
        <v>2.6</v>
      </c>
      <c r="C251" s="831">
        <f t="shared" si="0"/>
        <v>4.7851439999999998</v>
      </c>
      <c r="D251" s="832">
        <v>0.73</v>
      </c>
      <c r="E251" s="833">
        <v>0.25</v>
      </c>
      <c r="F251" s="833">
        <v>0.55000000000000004</v>
      </c>
      <c r="G251" s="833">
        <f t="shared" si="22"/>
        <v>0.65</v>
      </c>
      <c r="H251" s="834">
        <f t="shared" ref="H251:H270" si="161">D251*C251</f>
        <v>3.4931551199999999</v>
      </c>
      <c r="I251" s="834">
        <f t="shared" ref="I251:I270" si="162">+E251*C251</f>
        <v>1.196286</v>
      </c>
      <c r="J251" s="834">
        <f t="shared" ref="J251:J270" si="163">+F251*C251</f>
        <v>2.6318292000000003</v>
      </c>
      <c r="K251" s="834">
        <f t="shared" si="5"/>
        <v>3.1103436000000002</v>
      </c>
      <c r="L251" s="835" t="str">
        <f t="shared" si="6"/>
        <v>76,1X2,6</v>
      </c>
      <c r="M251" s="835" t="str">
        <f t="shared" si="7"/>
        <v>76,1X2,6XC</v>
      </c>
      <c r="N251" s="865"/>
      <c r="O251" s="837">
        <f t="shared" si="8"/>
        <v>17.609329919999997</v>
      </c>
      <c r="P251" s="838">
        <f t="shared" si="9"/>
        <v>6.8427559199999992</v>
      </c>
      <c r="Q251" s="838">
        <f t="shared" si="159"/>
        <v>24.54778872</v>
      </c>
      <c r="R251" s="838">
        <f t="shared" si="160"/>
        <v>8.7568135199999997</v>
      </c>
      <c r="S251" s="839" t="str">
        <f t="shared" si="157"/>
        <v>C</v>
      </c>
      <c r="T251" s="840">
        <f>VLOOKUP(L251,[3]C!A:D,4,FALSE)</f>
        <v>144</v>
      </c>
      <c r="U251" s="866"/>
      <c r="V251" s="847">
        <f>IF(V$12="Max",VLOOKUP(L251,[3]S!A:G,7,FALSE),VLOOKUP(L251,[3]S!A:G,6,FALSE))</f>
        <v>1.2262339446461494</v>
      </c>
      <c r="W251" s="855">
        <f t="shared" si="13"/>
        <v>18.835563864646147</v>
      </c>
      <c r="X251" s="856">
        <f t="shared" si="14"/>
        <v>8.0689898646461486</v>
      </c>
      <c r="Y251" s="856">
        <f t="shared" si="15"/>
        <v>25.77402266464615</v>
      </c>
      <c r="Z251" s="857">
        <f t="shared" si="16"/>
        <v>9.9830474646461482</v>
      </c>
      <c r="AA251" s="867"/>
      <c r="AB251" s="847">
        <f t="shared" si="115"/>
        <v>1.9572580270313542</v>
      </c>
      <c r="AC251" s="847">
        <f>IF(AB$12="Max",VLOOKUP(M251,[3]L!A:J,9,FALSE),VLOOKUP(M251,[3]L!A:J,6,FALSE))</f>
        <v>1.9572580270313542</v>
      </c>
      <c r="AD251" s="847">
        <f>IF(AB$12="Max",VLOOKUP(M251,[3]L!A:J,10,FALSE),VLOOKUP(M251,[3]L!A:J,7,FALSE))</f>
        <v>1.9879999999999998</v>
      </c>
      <c r="AE251" s="847">
        <f>IF(AB$12="Max",VLOOKUP(M251,[3]L!A:K,11,FALSE),VLOOKUP(M251,[3]L!A:J,8,FALSE))</f>
        <v>2.5843999999999996</v>
      </c>
      <c r="AF251" s="853">
        <f t="shared" si="18"/>
        <v>19.566587947031351</v>
      </c>
      <c r="AG251" s="854">
        <f t="shared" si="19"/>
        <v>8.8000139470313528</v>
      </c>
      <c r="AH251" s="854">
        <f t="shared" si="20"/>
        <v>26.505046747031354</v>
      </c>
      <c r="AI251" s="854">
        <f t="shared" si="21"/>
        <v>10.714071547031354</v>
      </c>
      <c r="AJ251" s="851"/>
      <c r="AK251" s="852"/>
      <c r="AL251" s="853"/>
      <c r="AM251" s="853"/>
      <c r="AN251" s="853"/>
      <c r="AO251" s="854"/>
      <c r="AP251" s="700"/>
      <c r="AQ251" s="700"/>
      <c r="AR251" s="700"/>
      <c r="AS251" s="700"/>
      <c r="AT251" s="700"/>
      <c r="AU251" s="700"/>
      <c r="AV251" s="700"/>
      <c r="AW251" s="700"/>
      <c r="AX251" s="700"/>
    </row>
    <row r="252" spans="1:50" ht="15" customHeight="1">
      <c r="A252" s="829">
        <v>76.099999999999994</v>
      </c>
      <c r="B252" s="830">
        <v>3</v>
      </c>
      <c r="C252" s="831">
        <f t="shared" si="0"/>
        <v>5.4912719999999995</v>
      </c>
      <c r="D252" s="832">
        <v>0.67</v>
      </c>
      <c r="E252" s="833">
        <v>0.25</v>
      </c>
      <c r="F252" s="833">
        <v>0.45</v>
      </c>
      <c r="G252" s="833">
        <f t="shared" si="22"/>
        <v>0.55000000000000004</v>
      </c>
      <c r="H252" s="834">
        <f t="shared" si="161"/>
        <v>3.6791522400000001</v>
      </c>
      <c r="I252" s="834">
        <f t="shared" si="162"/>
        <v>1.3728179999999999</v>
      </c>
      <c r="J252" s="834">
        <f t="shared" si="163"/>
        <v>2.4710723999999997</v>
      </c>
      <c r="K252" s="834">
        <f t="shared" si="5"/>
        <v>3.0201995999999998</v>
      </c>
      <c r="L252" s="835" t="str">
        <f t="shared" si="6"/>
        <v>76,1X3</v>
      </c>
      <c r="M252" s="835" t="str">
        <f t="shared" si="7"/>
        <v>76,1X3XC</v>
      </c>
      <c r="N252" s="865"/>
      <c r="O252" s="837">
        <f t="shared" si="8"/>
        <v>19.878404639999999</v>
      </c>
      <c r="P252" s="838">
        <f t="shared" si="9"/>
        <v>7.5230426399999999</v>
      </c>
      <c r="Q252" s="838">
        <f t="shared" si="159"/>
        <v>27.291621839999998</v>
      </c>
      <c r="R252" s="838">
        <f t="shared" si="160"/>
        <v>9.1704242399999991</v>
      </c>
      <c r="S252" s="839" t="str">
        <f t="shared" si="157"/>
        <v>C</v>
      </c>
      <c r="T252" s="840">
        <f>VLOOKUP(L252,[3]C!A:D,4,FALSE)</f>
        <v>144</v>
      </c>
      <c r="U252" s="866"/>
      <c r="V252" s="847">
        <f>IF(V$12="Max",VLOOKUP(L252,[3]S!A:G,7,FALSE),VLOOKUP(L252,[3]S!A:G,6,FALSE))</f>
        <v>1.3205596326958535</v>
      </c>
      <c r="W252" s="855">
        <f t="shared" si="13"/>
        <v>21.198964272695854</v>
      </c>
      <c r="X252" s="856">
        <f t="shared" si="14"/>
        <v>8.8436022726958541</v>
      </c>
      <c r="Y252" s="856">
        <f t="shared" si="15"/>
        <v>28.612181472695852</v>
      </c>
      <c r="Z252" s="857">
        <f t="shared" si="16"/>
        <v>10.490983872695853</v>
      </c>
      <c r="AA252" s="867"/>
      <c r="AB252" s="847">
        <f t="shared" si="115"/>
        <v>1.9572580270313542</v>
      </c>
      <c r="AC252" s="847">
        <f>IF(AB$12="Max",VLOOKUP(M252,[3]L!A:J,9,FALSE),VLOOKUP(M252,[3]L!A:J,6,FALSE))</f>
        <v>1.9572580270313542</v>
      </c>
      <c r="AD252" s="847">
        <f>IF(AB$12="Max",VLOOKUP(M252,[3]L!A:J,10,FALSE),VLOOKUP(M252,[3]L!A:J,7,FALSE))</f>
        <v>1.9879999999999998</v>
      </c>
      <c r="AE252" s="847">
        <f>IF(AB$12="Max",VLOOKUP(M252,[3]L!A:K,11,FALSE),VLOOKUP(M252,[3]L!A:J,8,FALSE))</f>
        <v>2.5843999999999996</v>
      </c>
      <c r="AF252" s="853">
        <f t="shared" si="18"/>
        <v>21.835662667031354</v>
      </c>
      <c r="AG252" s="854">
        <f t="shared" si="19"/>
        <v>9.4803006670313543</v>
      </c>
      <c r="AH252" s="854">
        <f t="shared" si="20"/>
        <v>29.248879867031352</v>
      </c>
      <c r="AI252" s="854">
        <f t="shared" si="21"/>
        <v>11.127682267031354</v>
      </c>
      <c r="AJ252" s="851"/>
      <c r="AK252" s="852"/>
      <c r="AL252" s="853"/>
      <c r="AM252" s="853"/>
      <c r="AN252" s="853"/>
      <c r="AO252" s="854"/>
      <c r="AP252" s="700"/>
      <c r="AQ252" s="700"/>
      <c r="AR252" s="700"/>
      <c r="AS252" s="700"/>
      <c r="AT252" s="700"/>
      <c r="AU252" s="700"/>
      <c r="AV252" s="700"/>
      <c r="AW252" s="700"/>
      <c r="AX252" s="700"/>
    </row>
    <row r="253" spans="1:50" ht="15" customHeight="1">
      <c r="A253" s="829">
        <v>76.099999999999994</v>
      </c>
      <c r="B253" s="830">
        <v>3.2</v>
      </c>
      <c r="C253" s="831">
        <f t="shared" si="0"/>
        <v>5.8413311999999991</v>
      </c>
      <c r="D253" s="832">
        <v>0.8</v>
      </c>
      <c r="E253" s="833">
        <v>0.25</v>
      </c>
      <c r="F253" s="833">
        <v>0.45</v>
      </c>
      <c r="G253" s="833">
        <f t="shared" si="22"/>
        <v>0.55000000000000004</v>
      </c>
      <c r="H253" s="834">
        <f t="shared" si="161"/>
        <v>4.6730649599999996</v>
      </c>
      <c r="I253" s="834">
        <f t="shared" si="162"/>
        <v>1.4603327999999998</v>
      </c>
      <c r="J253" s="834">
        <f t="shared" si="163"/>
        <v>2.6285990399999997</v>
      </c>
      <c r="K253" s="834">
        <f t="shared" si="5"/>
        <v>3.2127321599999998</v>
      </c>
      <c r="L253" s="835" t="str">
        <f t="shared" si="6"/>
        <v>76,1X3,2</v>
      </c>
      <c r="M253" s="835" t="str">
        <f t="shared" si="7"/>
        <v>76,1X3,2XC</v>
      </c>
      <c r="N253" s="865"/>
      <c r="O253" s="837">
        <f t="shared" si="8"/>
        <v>21.904991999999996</v>
      </c>
      <c r="P253" s="838">
        <f t="shared" si="9"/>
        <v>8.7619967999999986</v>
      </c>
      <c r="Q253" s="838">
        <f t="shared" si="159"/>
        <v>29.790789119999992</v>
      </c>
      <c r="R253" s="838">
        <f t="shared" si="160"/>
        <v>10.514396159999999</v>
      </c>
      <c r="S253" s="839" t="str">
        <f t="shared" si="157"/>
        <v>C</v>
      </c>
      <c r="T253" s="840">
        <f>VLOOKUP(L253,[3]C!A:D,4,FALSE)</f>
        <v>144</v>
      </c>
      <c r="U253" s="866"/>
      <c r="V253" s="847">
        <f>IF(V$12="Max",VLOOKUP(L253,[3]S!A:G,7,FALSE),VLOOKUP(L253,[3]S!A:G,6,FALSE))</f>
        <v>1.3205596326958535</v>
      </c>
      <c r="W253" s="855">
        <f t="shared" si="13"/>
        <v>23.225551632695851</v>
      </c>
      <c r="X253" s="856">
        <f t="shared" si="14"/>
        <v>10.082556432695853</v>
      </c>
      <c r="Y253" s="856">
        <f t="shared" si="15"/>
        <v>31.111348752695847</v>
      </c>
      <c r="Z253" s="857">
        <f t="shared" si="16"/>
        <v>11.834955792695853</v>
      </c>
      <c r="AA253" s="867"/>
      <c r="AB253" s="847">
        <f t="shared" si="115"/>
        <v>1.9572580270313542</v>
      </c>
      <c r="AC253" s="847">
        <f>IF(AB$12="Max",VLOOKUP(M253,[3]L!A:J,9,FALSE),VLOOKUP(M253,[3]L!A:J,6,FALSE))</f>
        <v>1.9572580270313542</v>
      </c>
      <c r="AD253" s="847">
        <f>IF(AB$12="Max",VLOOKUP(M253,[3]L!A:J,10,FALSE),VLOOKUP(M253,[3]L!A:J,7,FALSE))</f>
        <v>1.9879999999999998</v>
      </c>
      <c r="AE253" s="847">
        <f>IF(AB$12="Max",VLOOKUP(M253,[3]L!A:K,11,FALSE),VLOOKUP(M253,[3]L!A:J,8,FALSE))</f>
        <v>2.5843999999999996</v>
      </c>
      <c r="AF253" s="853">
        <f t="shared" si="18"/>
        <v>23.862250027031351</v>
      </c>
      <c r="AG253" s="854">
        <f t="shared" si="19"/>
        <v>10.719254827031353</v>
      </c>
      <c r="AH253" s="854">
        <f t="shared" si="20"/>
        <v>31.748047147031347</v>
      </c>
      <c r="AI253" s="854">
        <f t="shared" si="21"/>
        <v>12.471654187031353</v>
      </c>
      <c r="AJ253" s="851"/>
      <c r="AK253" s="852"/>
      <c r="AL253" s="853"/>
      <c r="AM253" s="853"/>
      <c r="AN253" s="853"/>
      <c r="AO253" s="854"/>
      <c r="AP253" s="700"/>
      <c r="AQ253" s="700"/>
      <c r="AR253" s="700"/>
      <c r="AS253" s="700"/>
      <c r="AT253" s="700"/>
      <c r="AU253" s="700"/>
      <c r="AV253" s="700"/>
      <c r="AW253" s="700"/>
      <c r="AX253" s="700"/>
    </row>
    <row r="254" spans="1:50" ht="15" customHeight="1">
      <c r="A254" s="829">
        <v>76.099999999999994</v>
      </c>
      <c r="B254" s="830">
        <v>3.6</v>
      </c>
      <c r="C254" s="831">
        <f t="shared" si="0"/>
        <v>6.5354400000000004</v>
      </c>
      <c r="D254" s="832">
        <v>0.73</v>
      </c>
      <c r="E254" s="833">
        <v>0.25</v>
      </c>
      <c r="F254" s="833">
        <v>0.45</v>
      </c>
      <c r="G254" s="833">
        <f t="shared" si="22"/>
        <v>0.55000000000000004</v>
      </c>
      <c r="H254" s="834">
        <f t="shared" si="161"/>
        <v>4.7708712000000002</v>
      </c>
      <c r="I254" s="834">
        <f t="shared" si="162"/>
        <v>1.6338600000000001</v>
      </c>
      <c r="J254" s="834">
        <f t="shared" si="163"/>
        <v>2.9409480000000001</v>
      </c>
      <c r="K254" s="834">
        <f t="shared" si="5"/>
        <v>3.5944920000000007</v>
      </c>
      <c r="L254" s="835" t="str">
        <f t="shared" si="6"/>
        <v>76,1X3,6</v>
      </c>
      <c r="M254" s="835" t="str">
        <f t="shared" si="7"/>
        <v>76,1X3,6XC</v>
      </c>
      <c r="N254" s="865"/>
      <c r="O254" s="837">
        <f t="shared" si="8"/>
        <v>24.0504192</v>
      </c>
      <c r="P254" s="838">
        <f t="shared" si="9"/>
        <v>9.3456791999999993</v>
      </c>
      <c r="Q254" s="838">
        <f t="shared" si="159"/>
        <v>32.873263199999997</v>
      </c>
      <c r="R254" s="838">
        <f t="shared" si="160"/>
        <v>11.3063112</v>
      </c>
      <c r="S254" s="839" t="str">
        <f t="shared" si="157"/>
        <v>C</v>
      </c>
      <c r="T254" s="840">
        <f>VLOOKUP(L254,[3]C!A:D,4,FALSE)</f>
        <v>114</v>
      </c>
      <c r="U254" s="866"/>
      <c r="V254" s="847">
        <f>IF(V$12="Max",VLOOKUP(L254,[3]S!A:G,7,FALSE),VLOOKUP(L254,[3]S!A:G,6,FALSE))</f>
        <v>1.4148853207455572</v>
      </c>
      <c r="W254" s="855">
        <f t="shared" si="13"/>
        <v>25.465304520745558</v>
      </c>
      <c r="X254" s="856">
        <f t="shared" si="14"/>
        <v>10.760564520745557</v>
      </c>
      <c r="Y254" s="856">
        <f t="shared" si="15"/>
        <v>34.288148520745551</v>
      </c>
      <c r="Z254" s="857">
        <f t="shared" si="16"/>
        <v>12.721196520745558</v>
      </c>
      <c r="AA254" s="867"/>
      <c r="AB254" s="847">
        <f t="shared" si="115"/>
        <v>2.0877418955001108</v>
      </c>
      <c r="AC254" s="847">
        <f>IF(AB$12="Max",VLOOKUP(M254,[3]L!A:J,9,FALSE),VLOOKUP(M254,[3]L!A:J,6,FALSE))</f>
        <v>2.0877418955001108</v>
      </c>
      <c r="AD254" s="847">
        <f>IF(AB$12="Max",VLOOKUP(M254,[3]L!A:J,10,FALSE),VLOOKUP(M254,[3]L!A:J,7,FALSE))</f>
        <v>2.0877418955001108</v>
      </c>
      <c r="AE254" s="847">
        <f>IF(AB$12="Max",VLOOKUP(M254,[3]L!A:K,11,FALSE),VLOOKUP(M254,[3]L!A:J,8,FALSE))</f>
        <v>2.5843999999999996</v>
      </c>
      <c r="AF254" s="853">
        <f t="shared" si="18"/>
        <v>26.138161095500109</v>
      </c>
      <c r="AG254" s="854">
        <f t="shared" si="19"/>
        <v>11.43342109550011</v>
      </c>
      <c r="AH254" s="854">
        <f t="shared" si="20"/>
        <v>34.961005095500106</v>
      </c>
      <c r="AI254" s="854">
        <f t="shared" si="21"/>
        <v>13.39405309550011</v>
      </c>
      <c r="AJ254" s="851"/>
      <c r="AK254" s="852"/>
      <c r="AL254" s="853"/>
      <c r="AM254" s="853"/>
      <c r="AN254" s="853"/>
      <c r="AO254" s="854"/>
      <c r="AP254" s="700"/>
      <c r="AQ254" s="700"/>
      <c r="AR254" s="700"/>
      <c r="AS254" s="700"/>
      <c r="AT254" s="700"/>
      <c r="AU254" s="700"/>
      <c r="AV254" s="700"/>
      <c r="AW254" s="700"/>
      <c r="AX254" s="700"/>
    </row>
    <row r="255" spans="1:50" ht="15" customHeight="1">
      <c r="A255" s="829">
        <v>76.099999999999994</v>
      </c>
      <c r="B255" s="830">
        <v>4</v>
      </c>
      <c r="C255" s="831">
        <f t="shared" si="0"/>
        <v>7.2215359999999995</v>
      </c>
      <c r="D255" s="832">
        <v>0.82</v>
      </c>
      <c r="E255" s="833">
        <v>0.25</v>
      </c>
      <c r="F255" s="833">
        <v>0.45</v>
      </c>
      <c r="G255" s="833">
        <f t="shared" si="22"/>
        <v>0.55000000000000004</v>
      </c>
      <c r="H255" s="834">
        <f t="shared" si="161"/>
        <v>5.9216595199999995</v>
      </c>
      <c r="I255" s="834">
        <f t="shared" si="162"/>
        <v>1.8053839999999999</v>
      </c>
      <c r="J255" s="834">
        <f t="shared" si="163"/>
        <v>3.2496912</v>
      </c>
      <c r="K255" s="834">
        <f t="shared" si="5"/>
        <v>3.9718448</v>
      </c>
      <c r="L255" s="835" t="str">
        <f t="shared" si="6"/>
        <v>76,1X4</v>
      </c>
      <c r="M255" s="835" t="str">
        <f t="shared" si="7"/>
        <v>76,1X4XC</v>
      </c>
      <c r="N255" s="889"/>
      <c r="O255" s="837">
        <f t="shared" si="8"/>
        <v>27.225190719999997</v>
      </c>
      <c r="P255" s="838">
        <f t="shared" si="9"/>
        <v>10.97673472</v>
      </c>
      <c r="Q255" s="838">
        <f t="shared" si="159"/>
        <v>36.974264319999996</v>
      </c>
      <c r="R255" s="838">
        <f t="shared" si="160"/>
        <v>13.143195519999999</v>
      </c>
      <c r="S255" s="839" t="str">
        <f t="shared" si="157"/>
        <v>C</v>
      </c>
      <c r="T255" s="840">
        <f>VLOOKUP(L255,[3]C!A:D,4,FALSE)</f>
        <v>114</v>
      </c>
      <c r="U255" s="866"/>
      <c r="V255" s="847">
        <f>IF(V$12="Max",VLOOKUP(L255,[3]S!A:G,7,FALSE),VLOOKUP(L255,[3]S!A:G,6,FALSE))</f>
        <v>1.5092110087952608</v>
      </c>
      <c r="W255" s="855">
        <f t="shared" si="13"/>
        <v>28.734401728795259</v>
      </c>
      <c r="X255" s="856">
        <f t="shared" si="14"/>
        <v>12.48594572879526</v>
      </c>
      <c r="Y255" s="856">
        <f t="shared" si="15"/>
        <v>38.483475328795258</v>
      </c>
      <c r="Z255" s="857">
        <f t="shared" si="16"/>
        <v>14.652406528795259</v>
      </c>
      <c r="AA255" s="867"/>
      <c r="AB255" s="847">
        <f t="shared" si="115"/>
        <v>2.2182257639688681</v>
      </c>
      <c r="AC255" s="847">
        <f>IF(AB$12="Max",VLOOKUP(M255,[3]L!A:J,9,FALSE),VLOOKUP(M255,[3]L!A:J,6,FALSE))</f>
        <v>2.2182257639688681</v>
      </c>
      <c r="AD255" s="847">
        <f>IF(AB$12="Max",VLOOKUP(M255,[3]L!A:J,10,FALSE),VLOOKUP(M255,[3]L!A:J,7,FALSE))</f>
        <v>2.2182257639688681</v>
      </c>
      <c r="AE255" s="847">
        <f>IF(AB$12="Max",VLOOKUP(M255,[3]L!A:K,11,FALSE),VLOOKUP(M255,[3]L!A:J,8,FALSE))</f>
        <v>2.5843999999999996</v>
      </c>
      <c r="AF255" s="853">
        <f t="shared" si="18"/>
        <v>29.443416483968864</v>
      </c>
      <c r="AG255" s="854">
        <f t="shared" si="19"/>
        <v>13.194960483968867</v>
      </c>
      <c r="AH255" s="854">
        <f t="shared" si="20"/>
        <v>39.192490083968863</v>
      </c>
      <c r="AI255" s="854">
        <f t="shared" si="21"/>
        <v>15.361421283968866</v>
      </c>
      <c r="AJ255" s="851"/>
      <c r="AK255" s="852"/>
      <c r="AL255" s="853"/>
      <c r="AM255" s="853"/>
      <c r="AN255" s="853"/>
      <c r="AO255" s="854"/>
      <c r="AP255" s="700"/>
      <c r="AQ255" s="700"/>
      <c r="AR255" s="700"/>
      <c r="AS255" s="700"/>
      <c r="AT255" s="700"/>
      <c r="AU255" s="700"/>
      <c r="AV255" s="700"/>
      <c r="AW255" s="700"/>
      <c r="AX255" s="700"/>
    </row>
    <row r="256" spans="1:50" ht="15" customHeight="1">
      <c r="A256" s="829">
        <v>80</v>
      </c>
      <c r="B256" s="830">
        <v>1.2</v>
      </c>
      <c r="C256" s="831">
        <f t="shared" si="0"/>
        <v>2.3677823999999998</v>
      </c>
      <c r="D256" s="832">
        <v>1.85</v>
      </c>
      <c r="E256" s="833">
        <v>0.25</v>
      </c>
      <c r="F256" s="833">
        <v>0.45</v>
      </c>
      <c r="G256" s="833">
        <f t="shared" si="22"/>
        <v>0.55000000000000004</v>
      </c>
      <c r="H256" s="834">
        <f t="shared" si="161"/>
        <v>4.3803974400000003</v>
      </c>
      <c r="I256" s="834">
        <f t="shared" si="162"/>
        <v>0.59194559999999996</v>
      </c>
      <c r="J256" s="834">
        <f t="shared" si="163"/>
        <v>1.0655020799999999</v>
      </c>
      <c r="K256" s="834">
        <f t="shared" si="5"/>
        <v>1.3022803199999999</v>
      </c>
      <c r="L256" s="835" t="str">
        <f t="shared" si="6"/>
        <v>80X1,2</v>
      </c>
      <c r="M256" s="835" t="str">
        <f t="shared" si="7"/>
        <v>80X1,2XF</v>
      </c>
      <c r="N256" s="865"/>
      <c r="O256" s="837">
        <f t="shared" si="8"/>
        <v>11.365355520000001</v>
      </c>
      <c r="P256" s="838">
        <f t="shared" si="9"/>
        <v>6.0378451200000001</v>
      </c>
      <c r="Q256" s="838">
        <f t="shared" si="159"/>
        <v>14.561861759999999</v>
      </c>
      <c r="R256" s="838">
        <f t="shared" si="160"/>
        <v>6.7481798400000006</v>
      </c>
      <c r="S256" s="839" t="str">
        <f t="shared" si="157"/>
        <v>F</v>
      </c>
      <c r="T256" s="840">
        <f>VLOOKUP(L256,[3]C!A:D,4,FALSE)</f>
        <v>114</v>
      </c>
      <c r="U256" s="866"/>
      <c r="V256" s="847">
        <f>IF(V$12="Max",VLOOKUP(L256,[3]S!A:G,7,FALSE),VLOOKUP(L256,[3]S!A:G,6,FALSE))</f>
        <v>1.2394965578147674</v>
      </c>
      <c r="W256" s="855">
        <f t="shared" si="13"/>
        <v>12.604852077814769</v>
      </c>
      <c r="X256" s="856">
        <f t="shared" si="14"/>
        <v>7.2773416778147677</v>
      </c>
      <c r="Y256" s="856">
        <f t="shared" si="15"/>
        <v>15.801358317814767</v>
      </c>
      <c r="Z256" s="857">
        <f t="shared" si="16"/>
        <v>7.9876763978147682</v>
      </c>
      <c r="AA256" s="867"/>
      <c r="AB256" s="847">
        <f t="shared" si="115"/>
        <v>2.0575642859725143</v>
      </c>
      <c r="AC256" s="847">
        <f>IF(AB$12="Max",VLOOKUP(M256,[3]L!A:J,9,FALSE),VLOOKUP(M256,[3]L!A:J,6,FALSE))</f>
        <v>2.0575642859725143</v>
      </c>
      <c r="AD256" s="847">
        <f>IF(AB$12="Max",VLOOKUP(M256,[3]L!A:J,10,FALSE),VLOOKUP(M256,[3]L!A:J,7,FALSE))</f>
        <v>2.0575642859725143</v>
      </c>
      <c r="AE256" s="847">
        <f>IF(AB$12="Max",VLOOKUP(M256,[3]L!A:K,11,FALSE),VLOOKUP(M256,[3]L!A:J,8,FALSE))</f>
        <v>2.0575642859725143</v>
      </c>
      <c r="AF256" s="853">
        <f t="shared" si="18"/>
        <v>13.422919805972516</v>
      </c>
      <c r="AG256" s="854">
        <f t="shared" si="19"/>
        <v>8.0954094059725143</v>
      </c>
      <c r="AH256" s="854">
        <f t="shared" si="20"/>
        <v>16.619426045972514</v>
      </c>
      <c r="AI256" s="854">
        <f t="shared" si="21"/>
        <v>8.8057441259725149</v>
      </c>
      <c r="AJ256" s="851"/>
      <c r="AK256" s="852">
        <f>VLOOKUP(L256,[3]E!A:G,7,FALSE)</f>
        <v>2.8</v>
      </c>
      <c r="AL256" s="853">
        <f t="shared" ref="AL256:AL258" si="164">O256+AK256*$Q$8</f>
        <v>14.165355520000002</v>
      </c>
      <c r="AM256" s="853">
        <f t="shared" ref="AM256:AM258" si="165">P256+AK256*$Q$8</f>
        <v>8.8378451200000008</v>
      </c>
      <c r="AN256" s="853">
        <f t="shared" ref="AN256:AN258" si="166">Q256+AK256*$Q$8</f>
        <v>17.36186176</v>
      </c>
      <c r="AO256" s="854">
        <f t="shared" ref="AO256:AO258" si="167">R256+AK256*$Q$8</f>
        <v>9.5481798399999995</v>
      </c>
      <c r="AP256" s="700"/>
      <c r="AQ256" s="700"/>
      <c r="AR256" s="700"/>
      <c r="AS256" s="700"/>
      <c r="AT256" s="700"/>
      <c r="AU256" s="700"/>
      <c r="AV256" s="700"/>
      <c r="AW256" s="700"/>
      <c r="AX256" s="700"/>
    </row>
    <row r="257" spans="1:50" ht="15" customHeight="1">
      <c r="A257" s="829">
        <v>80</v>
      </c>
      <c r="B257" s="830">
        <v>1.5</v>
      </c>
      <c r="C257" s="831">
        <f t="shared" si="0"/>
        <v>2.9484599999999999</v>
      </c>
      <c r="D257" s="832">
        <v>1.1100000000000001</v>
      </c>
      <c r="E257" s="833">
        <v>0.25</v>
      </c>
      <c r="F257" s="833">
        <v>0.45</v>
      </c>
      <c r="G257" s="833">
        <f t="shared" si="22"/>
        <v>0.55000000000000004</v>
      </c>
      <c r="H257" s="834">
        <f t="shared" si="161"/>
        <v>3.2727906</v>
      </c>
      <c r="I257" s="834">
        <f t="shared" si="162"/>
        <v>0.73711499999999996</v>
      </c>
      <c r="J257" s="834">
        <f t="shared" si="163"/>
        <v>1.3268070000000001</v>
      </c>
      <c r="K257" s="834">
        <f t="shared" si="5"/>
        <v>1.621653</v>
      </c>
      <c r="L257" s="835" t="str">
        <f t="shared" si="6"/>
        <v>80X1,5</v>
      </c>
      <c r="M257" s="835" t="str">
        <f t="shared" si="7"/>
        <v>80X1,5XF</v>
      </c>
      <c r="N257" s="865"/>
      <c r="O257" s="837">
        <f t="shared" si="8"/>
        <v>11.970747600000001</v>
      </c>
      <c r="P257" s="838">
        <f t="shared" si="9"/>
        <v>5.3367126000000003</v>
      </c>
      <c r="Q257" s="838">
        <f t="shared" si="159"/>
        <v>15.951168599999999</v>
      </c>
      <c r="R257" s="838">
        <f t="shared" si="160"/>
        <v>6.2212506000000003</v>
      </c>
      <c r="S257" s="839" t="str">
        <f t="shared" si="157"/>
        <v>F</v>
      </c>
      <c r="T257" s="840">
        <f>VLOOKUP(L257,[3]C!A:D,4,FALSE)</f>
        <v>114</v>
      </c>
      <c r="U257" s="866"/>
      <c r="V257" s="847">
        <f>IF(V$12="Max",VLOOKUP(L257,[3]S!A:G,7,FALSE),VLOOKUP(L257,[3]S!A:G,6,FALSE))</f>
        <v>1.2394965578147674</v>
      </c>
      <c r="W257" s="855">
        <f t="shared" si="13"/>
        <v>13.210244157814769</v>
      </c>
      <c r="X257" s="856">
        <f t="shared" si="14"/>
        <v>6.5762091578147679</v>
      </c>
      <c r="Y257" s="856">
        <f t="shared" si="15"/>
        <v>17.190665157814767</v>
      </c>
      <c r="Z257" s="857">
        <f t="shared" si="16"/>
        <v>7.4607471578147679</v>
      </c>
      <c r="AA257" s="867"/>
      <c r="AB257" s="847">
        <f t="shared" si="115"/>
        <v>2.0575642859725143</v>
      </c>
      <c r="AC257" s="847">
        <f>IF(AB$12="Max",VLOOKUP(M257,[3]L!A:J,9,FALSE),VLOOKUP(M257,[3]L!A:J,6,FALSE))</f>
        <v>2.0575642859725143</v>
      </c>
      <c r="AD257" s="847">
        <f>IF(AB$12="Max",VLOOKUP(M257,[3]L!A:J,10,FALSE),VLOOKUP(M257,[3]L!A:J,7,FALSE))</f>
        <v>2.0575642859725143</v>
      </c>
      <c r="AE257" s="847">
        <f>IF(AB$12="Max",VLOOKUP(M257,[3]L!A:K,11,FALSE),VLOOKUP(M257,[3]L!A:J,8,FALSE))</f>
        <v>2.0575642859725143</v>
      </c>
      <c r="AF257" s="853">
        <f t="shared" si="18"/>
        <v>14.028311885972515</v>
      </c>
      <c r="AG257" s="854">
        <f t="shared" si="19"/>
        <v>7.3942768859725145</v>
      </c>
      <c r="AH257" s="854">
        <f t="shared" si="20"/>
        <v>18.008732885972513</v>
      </c>
      <c r="AI257" s="854">
        <f t="shared" si="21"/>
        <v>8.2788148859725155</v>
      </c>
      <c r="AJ257" s="851"/>
      <c r="AK257" s="852">
        <f>VLOOKUP(L257,[3]E!A:G,7,FALSE)</f>
        <v>2.8</v>
      </c>
      <c r="AL257" s="853">
        <f t="shared" si="164"/>
        <v>14.7707476</v>
      </c>
      <c r="AM257" s="853">
        <f t="shared" si="165"/>
        <v>8.1367125999999992</v>
      </c>
      <c r="AN257" s="853">
        <f t="shared" si="166"/>
        <v>18.7511686</v>
      </c>
      <c r="AO257" s="854">
        <f t="shared" si="167"/>
        <v>9.0212506000000001</v>
      </c>
      <c r="AP257" s="700"/>
      <c r="AQ257" s="700"/>
      <c r="AR257" s="700"/>
      <c r="AS257" s="700"/>
      <c r="AT257" s="700"/>
      <c r="AU257" s="700"/>
      <c r="AV257" s="700"/>
      <c r="AW257" s="700"/>
      <c r="AX257" s="700"/>
    </row>
    <row r="258" spans="1:50" ht="15" customHeight="1">
      <c r="A258" s="829">
        <v>80</v>
      </c>
      <c r="B258" s="830">
        <v>2</v>
      </c>
      <c r="C258" s="831">
        <f t="shared" si="0"/>
        <v>3.9062399999999999</v>
      </c>
      <c r="D258" s="832">
        <v>0.84</v>
      </c>
      <c r="E258" s="833">
        <v>0.25</v>
      </c>
      <c r="F258" s="833">
        <v>0.55000000000000004</v>
      </c>
      <c r="G258" s="833">
        <f t="shared" si="22"/>
        <v>0.65</v>
      </c>
      <c r="H258" s="834">
        <f t="shared" si="161"/>
        <v>3.2812416</v>
      </c>
      <c r="I258" s="834">
        <f t="shared" si="162"/>
        <v>0.97655999999999998</v>
      </c>
      <c r="J258" s="834">
        <f t="shared" si="163"/>
        <v>2.1484320000000001</v>
      </c>
      <c r="K258" s="834">
        <f t="shared" si="5"/>
        <v>2.539056</v>
      </c>
      <c r="L258" s="835" t="str">
        <f t="shared" si="6"/>
        <v>80X2</v>
      </c>
      <c r="M258" s="835" t="str">
        <f t="shared" si="7"/>
        <v>80X2XC</v>
      </c>
      <c r="N258" s="865"/>
      <c r="O258" s="837">
        <f t="shared" si="8"/>
        <v>14.804649599999999</v>
      </c>
      <c r="P258" s="838">
        <f t="shared" si="9"/>
        <v>6.0156096000000003</v>
      </c>
      <c r="Q258" s="838">
        <f t="shared" si="159"/>
        <v>20.468697599999999</v>
      </c>
      <c r="R258" s="838">
        <f t="shared" si="160"/>
        <v>7.5781055999999998</v>
      </c>
      <c r="S258" s="839" t="str">
        <f t="shared" si="157"/>
        <v>C</v>
      </c>
      <c r="T258" s="840">
        <f>VLOOKUP(L258,[3]C!A:D,4,FALSE)</f>
        <v>114</v>
      </c>
      <c r="U258" s="866"/>
      <c r="V258" s="847">
        <f>IF(V$12="Max",VLOOKUP(L258,[3]S!A:G,7,FALSE),VLOOKUP(L258,[3]S!A:G,6,FALSE))</f>
        <v>1.2394965578147674</v>
      </c>
      <c r="W258" s="855">
        <f t="shared" si="13"/>
        <v>16.044146157814765</v>
      </c>
      <c r="X258" s="856">
        <f t="shared" si="14"/>
        <v>7.255106157814768</v>
      </c>
      <c r="Y258" s="856">
        <f t="shared" si="15"/>
        <v>21.708194157814766</v>
      </c>
      <c r="Z258" s="857">
        <f t="shared" si="16"/>
        <v>8.8176021578147665</v>
      </c>
      <c r="AA258" s="867"/>
      <c r="AB258" s="847">
        <f t="shared" si="115"/>
        <v>2.0575642859725143</v>
      </c>
      <c r="AC258" s="847">
        <f>IF(AB$12="Max",VLOOKUP(M258,[3]L!A:J,9,FALSE),VLOOKUP(M258,[3]L!A:J,6,FALSE))</f>
        <v>2.0575642859725143</v>
      </c>
      <c r="AD258" s="847">
        <f>IF(AB$12="Max",VLOOKUP(M258,[3]L!A:J,10,FALSE),VLOOKUP(M258,[3]L!A:J,7,FALSE))</f>
        <v>2.0720000000000001</v>
      </c>
      <c r="AE258" s="847">
        <f>IF(AB$12="Max",VLOOKUP(M258,[3]L!A:K,11,FALSE),VLOOKUP(M258,[3]L!A:J,8,FALSE))</f>
        <v>2.6936</v>
      </c>
      <c r="AF258" s="853">
        <f t="shared" si="18"/>
        <v>16.862213885972515</v>
      </c>
      <c r="AG258" s="854">
        <f t="shared" si="19"/>
        <v>8.0731738859725155</v>
      </c>
      <c r="AH258" s="854">
        <f t="shared" si="20"/>
        <v>22.526261885972513</v>
      </c>
      <c r="AI258" s="854">
        <f t="shared" si="21"/>
        <v>9.6356698859725149</v>
      </c>
      <c r="AJ258" s="851"/>
      <c r="AK258" s="852">
        <f>VLOOKUP(L258,[3]E!A:G,7,FALSE)</f>
        <v>2.8</v>
      </c>
      <c r="AL258" s="853">
        <f t="shared" si="164"/>
        <v>17.604649599999998</v>
      </c>
      <c r="AM258" s="853">
        <f t="shared" si="165"/>
        <v>8.8156096000000002</v>
      </c>
      <c r="AN258" s="853">
        <f t="shared" si="166"/>
        <v>23.268697599999999</v>
      </c>
      <c r="AO258" s="854">
        <f t="shared" si="167"/>
        <v>10.3781056</v>
      </c>
      <c r="AP258" s="700"/>
      <c r="AQ258" s="700"/>
      <c r="AR258" s="700"/>
      <c r="AS258" s="700"/>
      <c r="AT258" s="700"/>
      <c r="AU258" s="700"/>
      <c r="AV258" s="700"/>
      <c r="AW258" s="700"/>
      <c r="AX258" s="700"/>
    </row>
    <row r="259" spans="1:50" ht="15" customHeight="1">
      <c r="A259" s="829">
        <v>80</v>
      </c>
      <c r="B259" s="830">
        <v>2.5</v>
      </c>
      <c r="C259" s="831">
        <f t="shared" si="0"/>
        <v>4.8514999999999997</v>
      </c>
      <c r="D259" s="832">
        <v>1</v>
      </c>
      <c r="E259" s="833">
        <v>0.25</v>
      </c>
      <c r="F259" s="833">
        <v>0.55000000000000004</v>
      </c>
      <c r="G259" s="833">
        <f t="shared" si="22"/>
        <v>0.65</v>
      </c>
      <c r="H259" s="834">
        <f t="shared" si="161"/>
        <v>4.8514999999999997</v>
      </c>
      <c r="I259" s="834">
        <f t="shared" si="162"/>
        <v>1.2128749999999999</v>
      </c>
      <c r="J259" s="834">
        <f t="shared" si="163"/>
        <v>2.6683249999999998</v>
      </c>
      <c r="K259" s="834">
        <f t="shared" si="5"/>
        <v>3.1534749999999998</v>
      </c>
      <c r="L259" s="835" t="str">
        <f t="shared" si="6"/>
        <v>80X2,5</v>
      </c>
      <c r="M259" s="835" t="str">
        <f t="shared" si="7"/>
        <v>80X2,5XC</v>
      </c>
      <c r="N259" s="865"/>
      <c r="O259" s="837">
        <f t="shared" si="8"/>
        <v>19.163425</v>
      </c>
      <c r="P259" s="838">
        <f t="shared" si="9"/>
        <v>8.2475499999999986</v>
      </c>
      <c r="Q259" s="838">
        <f t="shared" si="159"/>
        <v>26.1981</v>
      </c>
      <c r="R259" s="838">
        <f t="shared" si="160"/>
        <v>10.18815</v>
      </c>
      <c r="S259" s="839" t="str">
        <f t="shared" si="157"/>
        <v>C</v>
      </c>
      <c r="T259" s="840">
        <f>VLOOKUP(L259,[3]C!A:D,4,FALSE)</f>
        <v>114</v>
      </c>
      <c r="U259" s="866"/>
      <c r="V259" s="847">
        <f>IF(V$12="Max",VLOOKUP(L259,[3]S!A:G,7,FALSE),VLOOKUP(L259,[3]S!A:G,6,FALSE))</f>
        <v>1.2890764201273581</v>
      </c>
      <c r="W259" s="855">
        <f t="shared" si="13"/>
        <v>20.452501420127359</v>
      </c>
      <c r="X259" s="856">
        <f t="shared" si="14"/>
        <v>9.536626420127357</v>
      </c>
      <c r="Y259" s="856">
        <f t="shared" si="15"/>
        <v>27.487176420127359</v>
      </c>
      <c r="Z259" s="857">
        <f t="shared" si="16"/>
        <v>11.477226420127359</v>
      </c>
      <c r="AA259" s="867"/>
      <c r="AB259" s="847">
        <f t="shared" si="115"/>
        <v>2.0575642859725143</v>
      </c>
      <c r="AC259" s="847">
        <f>IF(AB$12="Max",VLOOKUP(M259,[3]L!A:J,9,FALSE),VLOOKUP(M259,[3]L!A:J,6,FALSE))</f>
        <v>2.0575642859725143</v>
      </c>
      <c r="AD259" s="847">
        <f>IF(AB$12="Max",VLOOKUP(M259,[3]L!A:J,10,FALSE),VLOOKUP(M259,[3]L!A:J,7,FALSE))</f>
        <v>2.0720000000000001</v>
      </c>
      <c r="AE259" s="847">
        <f>IF(AB$12="Max",VLOOKUP(M259,[3]L!A:K,11,FALSE),VLOOKUP(M259,[3]L!A:J,8,FALSE))</f>
        <v>2.6936</v>
      </c>
      <c r="AF259" s="853">
        <f t="shared" si="18"/>
        <v>21.220989285972514</v>
      </c>
      <c r="AG259" s="854">
        <f t="shared" si="19"/>
        <v>10.305114285972513</v>
      </c>
      <c r="AH259" s="854">
        <f t="shared" si="20"/>
        <v>28.255664285972514</v>
      </c>
      <c r="AI259" s="854">
        <f t="shared" si="21"/>
        <v>12.245714285972515</v>
      </c>
      <c r="AJ259" s="851"/>
      <c r="AK259" s="852"/>
      <c r="AL259" s="853"/>
      <c r="AM259" s="853"/>
      <c r="AN259" s="853"/>
      <c r="AO259" s="854"/>
      <c r="AP259" s="700"/>
      <c r="AQ259" s="700"/>
      <c r="AR259" s="700"/>
      <c r="AS259" s="700"/>
      <c r="AT259" s="700"/>
      <c r="AU259" s="700"/>
      <c r="AV259" s="700"/>
      <c r="AW259" s="700"/>
      <c r="AX259" s="700"/>
    </row>
    <row r="260" spans="1:50" ht="15" customHeight="1">
      <c r="A260" s="829">
        <v>80</v>
      </c>
      <c r="B260" s="830">
        <v>3</v>
      </c>
      <c r="C260" s="831">
        <f t="shared" si="0"/>
        <v>5.7842399999999996</v>
      </c>
      <c r="D260" s="832">
        <v>0.82</v>
      </c>
      <c r="E260" s="833">
        <v>0.25</v>
      </c>
      <c r="F260" s="833">
        <v>0.45</v>
      </c>
      <c r="G260" s="833">
        <f t="shared" si="22"/>
        <v>0.55000000000000004</v>
      </c>
      <c r="H260" s="834">
        <f t="shared" si="161"/>
        <v>4.743076799999999</v>
      </c>
      <c r="I260" s="834">
        <f t="shared" si="162"/>
        <v>1.4460599999999999</v>
      </c>
      <c r="J260" s="834">
        <f t="shared" si="163"/>
        <v>2.6029079999999998</v>
      </c>
      <c r="K260" s="834">
        <f t="shared" si="5"/>
        <v>3.1813319999999998</v>
      </c>
      <c r="L260" s="835" t="str">
        <f t="shared" si="6"/>
        <v>80X3</v>
      </c>
      <c r="M260" s="835" t="str">
        <f t="shared" si="7"/>
        <v>80X3XC</v>
      </c>
      <c r="N260" s="865"/>
      <c r="O260" s="837">
        <f t="shared" si="8"/>
        <v>21.8065848</v>
      </c>
      <c r="P260" s="838">
        <f t="shared" si="9"/>
        <v>8.7920447999999993</v>
      </c>
      <c r="Q260" s="838">
        <f t="shared" si="159"/>
        <v>29.615308799999998</v>
      </c>
      <c r="R260" s="838">
        <f t="shared" si="160"/>
        <v>10.527316799999999</v>
      </c>
      <c r="S260" s="839" t="str">
        <f t="shared" si="157"/>
        <v>C</v>
      </c>
      <c r="T260" s="840">
        <f>VLOOKUP(L260,[3]C!A:D,4,FALSE)</f>
        <v>114</v>
      </c>
      <c r="U260" s="866"/>
      <c r="V260" s="847">
        <f>IF(V$12="Max",VLOOKUP(L260,[3]S!A:G,7,FALSE),VLOOKUP(L260,[3]S!A:G,6,FALSE))</f>
        <v>1.3882361447525395</v>
      </c>
      <c r="W260" s="855">
        <f t="shared" si="13"/>
        <v>23.194820944752539</v>
      </c>
      <c r="X260" s="856">
        <f t="shared" si="14"/>
        <v>10.180280944752539</v>
      </c>
      <c r="Y260" s="856">
        <f t="shared" si="15"/>
        <v>31.003544944752537</v>
      </c>
      <c r="Z260" s="857">
        <f t="shared" si="16"/>
        <v>11.915552944752539</v>
      </c>
      <c r="AA260" s="867"/>
      <c r="AB260" s="847">
        <f t="shared" si="115"/>
        <v>2.0575642859725143</v>
      </c>
      <c r="AC260" s="847">
        <f>IF(AB$12="Max",VLOOKUP(M260,[3]L!A:J,9,FALSE),VLOOKUP(M260,[3]L!A:J,6,FALSE))</f>
        <v>2.0575642859725143</v>
      </c>
      <c r="AD260" s="847">
        <f>IF(AB$12="Max",VLOOKUP(M260,[3]L!A:J,10,FALSE),VLOOKUP(M260,[3]L!A:J,7,FALSE))</f>
        <v>2.0720000000000001</v>
      </c>
      <c r="AE260" s="847">
        <f>IF(AB$12="Max",VLOOKUP(M260,[3]L!A:K,11,FALSE),VLOOKUP(M260,[3]L!A:J,8,FALSE))</f>
        <v>2.6936</v>
      </c>
      <c r="AF260" s="853">
        <f t="shared" si="18"/>
        <v>23.864149085972514</v>
      </c>
      <c r="AG260" s="854">
        <f t="shared" si="19"/>
        <v>10.849609085972514</v>
      </c>
      <c r="AH260" s="854">
        <f t="shared" si="20"/>
        <v>31.672873085972512</v>
      </c>
      <c r="AI260" s="854">
        <f t="shared" si="21"/>
        <v>12.584881085972514</v>
      </c>
      <c r="AJ260" s="851"/>
      <c r="AK260" s="852"/>
      <c r="AL260" s="853"/>
      <c r="AM260" s="853"/>
      <c r="AN260" s="853"/>
      <c r="AO260" s="854"/>
      <c r="AP260" s="700"/>
      <c r="AQ260" s="700"/>
      <c r="AR260" s="700"/>
      <c r="AS260" s="700"/>
      <c r="AT260" s="700"/>
      <c r="AU260" s="700"/>
      <c r="AV260" s="700"/>
      <c r="AW260" s="700"/>
      <c r="AX260" s="700"/>
    </row>
    <row r="261" spans="1:50" ht="15" customHeight="1">
      <c r="A261" s="829">
        <v>83</v>
      </c>
      <c r="B261" s="830">
        <v>1.5</v>
      </c>
      <c r="C261" s="831">
        <f t="shared" si="0"/>
        <v>3.06114</v>
      </c>
      <c r="D261" s="832">
        <v>1.1299999999999999</v>
      </c>
      <c r="E261" s="833">
        <v>0.25</v>
      </c>
      <c r="F261" s="833">
        <v>0.45</v>
      </c>
      <c r="G261" s="833">
        <f t="shared" si="22"/>
        <v>0.55000000000000004</v>
      </c>
      <c r="H261" s="834">
        <f t="shared" si="161"/>
        <v>3.4590881999999996</v>
      </c>
      <c r="I261" s="834">
        <f t="shared" si="162"/>
        <v>0.76528499999999999</v>
      </c>
      <c r="J261" s="834">
        <f t="shared" si="163"/>
        <v>1.377513</v>
      </c>
      <c r="K261" s="834">
        <f t="shared" si="5"/>
        <v>1.6836270000000002</v>
      </c>
      <c r="L261" s="835" t="str">
        <f t="shared" si="6"/>
        <v>83X1,5</v>
      </c>
      <c r="M261" s="835" t="str">
        <f t="shared" si="7"/>
        <v>83X1,5XF</v>
      </c>
      <c r="N261" s="865"/>
      <c r="O261" s="837">
        <f t="shared" si="8"/>
        <v>12.4894512</v>
      </c>
      <c r="P261" s="838">
        <f t="shared" si="9"/>
        <v>5.6018861999999991</v>
      </c>
      <c r="Q261" s="838">
        <f t="shared" si="159"/>
        <v>16.621990199999999</v>
      </c>
      <c r="R261" s="838">
        <f t="shared" si="160"/>
        <v>6.5202282</v>
      </c>
      <c r="S261" s="839" t="str">
        <f t="shared" si="157"/>
        <v>F</v>
      </c>
      <c r="T261" s="840">
        <f>VLOOKUP(L261,[3]C!A:D,4,FALSE)</f>
        <v>114</v>
      </c>
      <c r="U261" s="866"/>
      <c r="V261" s="847">
        <f>IF(V$12="Max",VLOOKUP(L261,[3]S!A:G,7,FALSE),VLOOKUP(L261,[3]S!A:G,6,FALSE))</f>
        <v>1.2859776787328212</v>
      </c>
      <c r="W261" s="855">
        <f t="shared" si="13"/>
        <v>13.775428878732821</v>
      </c>
      <c r="X261" s="856">
        <f t="shared" si="14"/>
        <v>6.8878638787328201</v>
      </c>
      <c r="Y261" s="856">
        <f t="shared" si="15"/>
        <v>17.907967878732819</v>
      </c>
      <c r="Z261" s="857">
        <f t="shared" si="16"/>
        <v>7.806205878732821</v>
      </c>
      <c r="AA261" s="867"/>
      <c r="AB261" s="847">
        <f t="shared" si="115"/>
        <v>2.1347229466964834</v>
      </c>
      <c r="AC261" s="847">
        <f>IF(AB$12="Max",VLOOKUP(M261,[3]L!A:J,9,FALSE),VLOOKUP(M261,[3]L!A:J,6,FALSE))</f>
        <v>2.1347229466964834</v>
      </c>
      <c r="AD261" s="847">
        <f>IF(AB$12="Max",VLOOKUP(M261,[3]L!A:J,10,FALSE),VLOOKUP(M261,[3]L!A:J,7,FALSE))</f>
        <v>2.1347229466964834</v>
      </c>
      <c r="AE261" s="847">
        <f>IF(AB$12="Max",VLOOKUP(M261,[3]L!A:K,11,FALSE),VLOOKUP(M261,[3]L!A:J,8,FALSE))</f>
        <v>2.1347229466964834</v>
      </c>
      <c r="AF261" s="853">
        <f t="shared" si="18"/>
        <v>14.624174146696483</v>
      </c>
      <c r="AG261" s="854">
        <f t="shared" si="19"/>
        <v>7.7366091466964821</v>
      </c>
      <c r="AH261" s="854">
        <f t="shared" si="20"/>
        <v>18.756713146696484</v>
      </c>
      <c r="AI261" s="854">
        <f t="shared" si="21"/>
        <v>8.654951146696483</v>
      </c>
      <c r="AJ261" s="851"/>
      <c r="AK261" s="852">
        <f>VLOOKUP(L261,[3]E!A:G,7,FALSE)</f>
        <v>2.91</v>
      </c>
      <c r="AL261" s="853">
        <f t="shared" ref="AL261:AL269" si="168">O261+AK261*$Q$8</f>
        <v>15.3994512</v>
      </c>
      <c r="AM261" s="853">
        <f t="shared" ref="AM261:AM269" si="169">P261+AK261*$Q$8</f>
        <v>8.5118861999999993</v>
      </c>
      <c r="AN261" s="853">
        <f t="shared" ref="AN261:AN269" si="170">Q261+AK261*$Q$8</f>
        <v>19.531990199999999</v>
      </c>
      <c r="AO261" s="854">
        <f t="shared" ref="AO261:AO269" si="171">R261+AK261*$Q$8</f>
        <v>9.4302282000000002</v>
      </c>
      <c r="AP261" s="700"/>
      <c r="AQ261" s="700"/>
      <c r="AR261" s="700"/>
      <c r="AS261" s="700"/>
      <c r="AT261" s="700"/>
      <c r="AU261" s="700"/>
      <c r="AV261" s="700"/>
      <c r="AW261" s="700"/>
      <c r="AX261" s="700"/>
    </row>
    <row r="262" spans="1:50" ht="15" customHeight="1">
      <c r="A262" s="868">
        <v>84</v>
      </c>
      <c r="B262" s="869">
        <v>2</v>
      </c>
      <c r="C262" s="870">
        <f t="shared" si="0"/>
        <v>4.10656</v>
      </c>
      <c r="D262" s="859">
        <v>1.03</v>
      </c>
      <c r="E262" s="872">
        <v>0.25</v>
      </c>
      <c r="F262" s="872">
        <v>0.45</v>
      </c>
      <c r="G262" s="872">
        <f t="shared" si="22"/>
        <v>0.55000000000000004</v>
      </c>
      <c r="H262" s="873">
        <f t="shared" si="161"/>
        <v>4.2297568000000005</v>
      </c>
      <c r="I262" s="873">
        <f t="shared" si="162"/>
        <v>1.02664</v>
      </c>
      <c r="J262" s="873">
        <f t="shared" si="163"/>
        <v>1.847952</v>
      </c>
      <c r="K262" s="873">
        <f t="shared" si="5"/>
        <v>2.2586080000000002</v>
      </c>
      <c r="L262" s="874" t="str">
        <f t="shared" si="6"/>
        <v>84X2</v>
      </c>
      <c r="M262" s="874" t="str">
        <f t="shared" si="7"/>
        <v>84X2XF</v>
      </c>
      <c r="N262" s="890"/>
      <c r="O262" s="876">
        <f t="shared" si="8"/>
        <v>16.344108800000001</v>
      </c>
      <c r="P262" s="877">
        <f t="shared" si="9"/>
        <v>7.1043487999999995</v>
      </c>
      <c r="Q262" s="877">
        <f t="shared" si="159"/>
        <v>21.887964799999999</v>
      </c>
      <c r="R262" s="877">
        <f t="shared" si="160"/>
        <v>8.3363168000000005</v>
      </c>
      <c r="S262" s="878" t="s">
        <v>3590</v>
      </c>
      <c r="T262" s="879">
        <f>VLOOKUP(L262,[3]C!A:D,4,FALSE)</f>
        <v>114</v>
      </c>
      <c r="U262" s="866"/>
      <c r="V262" s="847">
        <f>IF(V$12="Max",VLOOKUP(L262,[3]S!A:G,7,FALSE),VLOOKUP(L262,[3]S!A:G,6,FALSE))</f>
        <v>1.301471385705506</v>
      </c>
      <c r="W262" s="881">
        <f t="shared" si="13"/>
        <v>17.645580185705505</v>
      </c>
      <c r="X262" s="882">
        <f t="shared" si="14"/>
        <v>8.4058201857055046</v>
      </c>
      <c r="Y262" s="882">
        <f t="shared" si="15"/>
        <v>23.189436185705503</v>
      </c>
      <c r="Z262" s="883">
        <f t="shared" si="16"/>
        <v>9.6377881857055065</v>
      </c>
      <c r="AA262" s="867"/>
      <c r="AB262" s="847">
        <f t="shared" si="115"/>
        <v>2.1604425002711398</v>
      </c>
      <c r="AC262" s="847">
        <f>IF(AB$12="Max",VLOOKUP(M262,[3]L!A:J,9,FALSE),VLOOKUP(M262,[3]L!A:J,6,FALSE))</f>
        <v>2.1604425002711398</v>
      </c>
      <c r="AD262" s="847">
        <f>IF(AB$12="Max",VLOOKUP(M262,[3]L!A:J,10,FALSE),VLOOKUP(M262,[3]L!A:J,7,FALSE))</f>
        <v>2.1604425002711398</v>
      </c>
      <c r="AE262" s="847">
        <f>IF(AB$12="Max",VLOOKUP(M262,[3]L!A:K,11,FALSE),VLOOKUP(M262,[3]L!A:J,8,FALSE))</f>
        <v>2.1604425002711398</v>
      </c>
      <c r="AF262" s="885">
        <f t="shared" si="18"/>
        <v>18.504551300271139</v>
      </c>
      <c r="AG262" s="886">
        <f t="shared" si="19"/>
        <v>9.2647913002711384</v>
      </c>
      <c r="AH262" s="886">
        <f t="shared" si="20"/>
        <v>24.048407300271137</v>
      </c>
      <c r="AI262" s="886">
        <f t="shared" si="21"/>
        <v>10.49675930027114</v>
      </c>
      <c r="AJ262" s="851"/>
      <c r="AK262" s="852">
        <f>VLOOKUP(L262,[3]E!A:G,7,FALSE)</f>
        <v>2.95</v>
      </c>
      <c r="AL262" s="885">
        <f t="shared" si="168"/>
        <v>19.2941088</v>
      </c>
      <c r="AM262" s="885">
        <f t="shared" si="169"/>
        <v>10.0543488</v>
      </c>
      <c r="AN262" s="885">
        <f t="shared" si="170"/>
        <v>24.837964799999998</v>
      </c>
      <c r="AO262" s="886">
        <f t="shared" si="171"/>
        <v>11.286316800000002</v>
      </c>
      <c r="AP262" s="700"/>
      <c r="AQ262" s="700"/>
      <c r="AR262" s="700"/>
      <c r="AS262" s="700"/>
      <c r="AT262" s="700"/>
      <c r="AU262" s="700"/>
      <c r="AV262" s="700"/>
      <c r="AW262" s="700"/>
      <c r="AX262" s="700"/>
    </row>
    <row r="263" spans="1:50" ht="15" customHeight="1">
      <c r="A263" s="829">
        <v>84</v>
      </c>
      <c r="B263" s="830">
        <v>2</v>
      </c>
      <c r="C263" s="831">
        <f t="shared" si="0"/>
        <v>4.10656</v>
      </c>
      <c r="D263" s="832">
        <v>0.8</v>
      </c>
      <c r="E263" s="833">
        <v>0.25</v>
      </c>
      <c r="F263" s="833">
        <v>0.55000000000000004</v>
      </c>
      <c r="G263" s="833">
        <f t="shared" si="22"/>
        <v>0.65</v>
      </c>
      <c r="H263" s="834">
        <f t="shared" si="161"/>
        <v>3.2852480000000002</v>
      </c>
      <c r="I263" s="834">
        <f t="shared" si="162"/>
        <v>1.02664</v>
      </c>
      <c r="J263" s="834">
        <f t="shared" si="163"/>
        <v>2.2586080000000002</v>
      </c>
      <c r="K263" s="834">
        <f t="shared" si="5"/>
        <v>2.6692640000000001</v>
      </c>
      <c r="L263" s="835" t="str">
        <f t="shared" si="6"/>
        <v>84X2</v>
      </c>
      <c r="M263" s="835" t="str">
        <f t="shared" si="7"/>
        <v>84X2XC</v>
      </c>
      <c r="N263" s="865"/>
      <c r="O263" s="837">
        <f t="shared" si="8"/>
        <v>15.3996</v>
      </c>
      <c r="P263" s="838">
        <f t="shared" si="9"/>
        <v>6.15984</v>
      </c>
      <c r="Q263" s="838">
        <f t="shared" si="159"/>
        <v>21.354112000000001</v>
      </c>
      <c r="R263" s="838">
        <f t="shared" si="160"/>
        <v>7.8024639999999996</v>
      </c>
      <c r="S263" s="839" t="str">
        <f t="shared" ref="S263:S264" si="172">IF(B263&lt;2,"F","C")</f>
        <v>C</v>
      </c>
      <c r="T263" s="840">
        <f>VLOOKUP(L263,[3]C!A:D,4,FALSE)</f>
        <v>114</v>
      </c>
      <c r="U263" s="866"/>
      <c r="V263" s="847">
        <f>IF(V$12="Max",VLOOKUP(L263,[3]S!A:G,7,FALSE),VLOOKUP(L263,[3]S!A:G,6,FALSE))</f>
        <v>1.301471385705506</v>
      </c>
      <c r="W263" s="855">
        <f t="shared" si="13"/>
        <v>16.701071385705504</v>
      </c>
      <c r="X263" s="856">
        <f t="shared" si="14"/>
        <v>7.461311385705506</v>
      </c>
      <c r="Y263" s="856">
        <f t="shared" si="15"/>
        <v>22.655583385705505</v>
      </c>
      <c r="Z263" s="857">
        <f t="shared" si="16"/>
        <v>9.1039353857055048</v>
      </c>
      <c r="AA263" s="867"/>
      <c r="AB263" s="847">
        <f t="shared" si="115"/>
        <v>2.1604425002711398</v>
      </c>
      <c r="AC263" s="847">
        <f>IF(AB$12="Max",VLOOKUP(M263,[3]L!A:J,9,FALSE),VLOOKUP(M263,[3]L!A:J,6,FALSE))</f>
        <v>2.1604425002711398</v>
      </c>
      <c r="AD263" s="847">
        <f>IF(AB$12="Max",VLOOKUP(M263,[3]L!A:J,10,FALSE),VLOOKUP(M263,[3]L!A:J,7,FALSE))</f>
        <v>2.1604425002711398</v>
      </c>
      <c r="AE263" s="847">
        <f>IF(AB$12="Max",VLOOKUP(M263,[3]L!A:K,11,FALSE),VLOOKUP(M263,[3]L!A:J,8,FALSE))</f>
        <v>2.6936</v>
      </c>
      <c r="AF263" s="853">
        <f t="shared" si="18"/>
        <v>17.560042500271138</v>
      </c>
      <c r="AG263" s="854">
        <f t="shared" si="19"/>
        <v>8.3202825002711407</v>
      </c>
      <c r="AH263" s="854">
        <f t="shared" si="20"/>
        <v>23.514554500271139</v>
      </c>
      <c r="AI263" s="854">
        <f t="shared" si="21"/>
        <v>9.9629065002711386</v>
      </c>
      <c r="AJ263" s="851"/>
      <c r="AK263" s="852">
        <f>VLOOKUP(L263,[3]E!A:G,7,FALSE)</f>
        <v>2.95</v>
      </c>
      <c r="AL263" s="853">
        <f t="shared" si="168"/>
        <v>18.349599999999999</v>
      </c>
      <c r="AM263" s="853">
        <f t="shared" si="169"/>
        <v>9.1098400000000002</v>
      </c>
      <c r="AN263" s="853">
        <f t="shared" si="170"/>
        <v>24.304112</v>
      </c>
      <c r="AO263" s="854">
        <f t="shared" si="171"/>
        <v>10.752464</v>
      </c>
      <c r="AP263" s="700"/>
      <c r="AQ263" s="700"/>
      <c r="AR263" s="700"/>
      <c r="AS263" s="700"/>
      <c r="AT263" s="700"/>
      <c r="AU263" s="700"/>
      <c r="AV263" s="700"/>
      <c r="AW263" s="700"/>
      <c r="AX263" s="700"/>
    </row>
    <row r="264" spans="1:50" ht="15" customHeight="1">
      <c r="A264" s="829">
        <v>85</v>
      </c>
      <c r="B264" s="830">
        <v>1.5</v>
      </c>
      <c r="C264" s="831">
        <f t="shared" si="0"/>
        <v>3.13626</v>
      </c>
      <c r="D264" s="832">
        <v>1.2</v>
      </c>
      <c r="E264" s="833">
        <v>0.25</v>
      </c>
      <c r="F264" s="833">
        <v>0.45</v>
      </c>
      <c r="G264" s="833">
        <f t="shared" si="22"/>
        <v>0.55000000000000004</v>
      </c>
      <c r="H264" s="834">
        <f t="shared" si="161"/>
        <v>3.763512</v>
      </c>
      <c r="I264" s="834">
        <f t="shared" si="162"/>
        <v>0.78406500000000001</v>
      </c>
      <c r="J264" s="834">
        <f t="shared" si="163"/>
        <v>1.4113170000000002</v>
      </c>
      <c r="K264" s="834">
        <f t="shared" si="5"/>
        <v>1.7249430000000001</v>
      </c>
      <c r="L264" s="835" t="str">
        <f t="shared" si="6"/>
        <v>85X1,5</v>
      </c>
      <c r="M264" s="835" t="str">
        <f t="shared" si="7"/>
        <v>85X1,5XF</v>
      </c>
      <c r="N264" s="865"/>
      <c r="O264" s="837">
        <f t="shared" si="8"/>
        <v>13.015479000000001</v>
      </c>
      <c r="P264" s="838">
        <f t="shared" si="9"/>
        <v>5.9588939999999999</v>
      </c>
      <c r="Q264" s="838">
        <f t="shared" si="159"/>
        <v>17.24943</v>
      </c>
      <c r="R264" s="838">
        <f t="shared" si="160"/>
        <v>6.8997720000000005</v>
      </c>
      <c r="S264" s="839" t="str">
        <f t="shared" si="172"/>
        <v>F</v>
      </c>
      <c r="T264" s="840">
        <f>VLOOKUP(L264,[3]C!A:D,4,FALSE)</f>
        <v>114</v>
      </c>
      <c r="U264" s="866"/>
      <c r="V264" s="847">
        <f>IF(V$12="Max",VLOOKUP(L264,[3]S!A:G,7,FALSE),VLOOKUP(L264,[3]S!A:G,6,FALSE))</f>
        <v>1.3169650926781904</v>
      </c>
      <c r="W264" s="855">
        <f t="shared" si="13"/>
        <v>14.332444092678191</v>
      </c>
      <c r="X264" s="856">
        <f t="shared" si="14"/>
        <v>7.2758590926781901</v>
      </c>
      <c r="Y264" s="856">
        <f t="shared" si="15"/>
        <v>18.566395092678192</v>
      </c>
      <c r="Z264" s="857">
        <f t="shared" si="16"/>
        <v>8.2167370926781906</v>
      </c>
      <c r="AA264" s="867"/>
      <c r="AB264" s="847">
        <f t="shared" si="115"/>
        <v>2.1861620538457962</v>
      </c>
      <c r="AC264" s="847">
        <f>IF(AB$12="Max",VLOOKUP(M264,[3]L!A:J,9,FALSE),VLOOKUP(M264,[3]L!A:J,6,FALSE))</f>
        <v>2.1861620538457962</v>
      </c>
      <c r="AD264" s="847">
        <f>IF(AB$12="Max",VLOOKUP(M264,[3]L!A:J,10,FALSE),VLOOKUP(M264,[3]L!A:J,7,FALSE))</f>
        <v>2.1861620538457962</v>
      </c>
      <c r="AE264" s="847">
        <f>IF(AB$12="Max",VLOOKUP(M264,[3]L!A:K,11,FALSE),VLOOKUP(M264,[3]L!A:J,8,FALSE))</f>
        <v>2.1861620538457962</v>
      </c>
      <c r="AF264" s="853">
        <f t="shared" si="18"/>
        <v>15.201641053845798</v>
      </c>
      <c r="AG264" s="854">
        <f t="shared" si="19"/>
        <v>8.1450560538457957</v>
      </c>
      <c r="AH264" s="854">
        <f t="shared" si="20"/>
        <v>19.435592053845795</v>
      </c>
      <c r="AI264" s="854">
        <f t="shared" si="21"/>
        <v>9.0859340538457971</v>
      </c>
      <c r="AJ264" s="851"/>
      <c r="AK264" s="852">
        <f>VLOOKUP(L264,[3]E!A:G,7,FALSE)</f>
        <v>2.98</v>
      </c>
      <c r="AL264" s="853">
        <f t="shared" si="168"/>
        <v>15.995479000000001</v>
      </c>
      <c r="AM264" s="853">
        <f t="shared" si="169"/>
        <v>8.9388939999999995</v>
      </c>
      <c r="AN264" s="853">
        <f t="shared" si="170"/>
        <v>20.229430000000001</v>
      </c>
      <c r="AO264" s="854">
        <f t="shared" si="171"/>
        <v>9.8797720000000009</v>
      </c>
      <c r="AP264" s="700"/>
      <c r="AQ264" s="700"/>
      <c r="AR264" s="700"/>
      <c r="AS264" s="700"/>
      <c r="AT264" s="700"/>
      <c r="AU264" s="700"/>
      <c r="AV264" s="700"/>
      <c r="AW264" s="700"/>
      <c r="AX264" s="700"/>
    </row>
    <row r="265" spans="1:50" ht="15" customHeight="1">
      <c r="A265" s="868">
        <v>85</v>
      </c>
      <c r="B265" s="869">
        <v>2</v>
      </c>
      <c r="C265" s="870">
        <f t="shared" si="0"/>
        <v>4.1566400000000003</v>
      </c>
      <c r="D265" s="871">
        <v>1.18</v>
      </c>
      <c r="E265" s="872">
        <v>0.25</v>
      </c>
      <c r="F265" s="872">
        <v>0.45</v>
      </c>
      <c r="G265" s="872">
        <f t="shared" si="22"/>
        <v>0.55000000000000004</v>
      </c>
      <c r="H265" s="873">
        <f t="shared" si="161"/>
        <v>4.9048352</v>
      </c>
      <c r="I265" s="873">
        <f t="shared" si="162"/>
        <v>1.0391600000000001</v>
      </c>
      <c r="J265" s="873">
        <f t="shared" si="163"/>
        <v>1.8704880000000002</v>
      </c>
      <c r="K265" s="873">
        <f t="shared" si="5"/>
        <v>2.2861520000000004</v>
      </c>
      <c r="L265" s="874" t="str">
        <f t="shared" si="6"/>
        <v>85X2</v>
      </c>
      <c r="M265" s="874" t="str">
        <f t="shared" si="7"/>
        <v>85X2XF</v>
      </c>
      <c r="N265" s="890"/>
      <c r="O265" s="876">
        <f t="shared" si="8"/>
        <v>17.166923199999999</v>
      </c>
      <c r="P265" s="877">
        <f t="shared" si="9"/>
        <v>7.8144832000000006</v>
      </c>
      <c r="Q265" s="877">
        <f t="shared" si="159"/>
        <v>22.778387200000004</v>
      </c>
      <c r="R265" s="877">
        <f t="shared" si="160"/>
        <v>9.0614752000000003</v>
      </c>
      <c r="S265" s="878" t="s">
        <v>3590</v>
      </c>
      <c r="T265" s="879">
        <f>VLOOKUP(L265,[3]C!A:D,4,FALSE)</f>
        <v>114</v>
      </c>
      <c r="U265" s="880"/>
      <c r="V265" s="847">
        <f>IF(V$12="Max",VLOOKUP(L265,[3]S!A:G,7,FALSE),VLOOKUP(L265,[3]S!A:G,6,FALSE))</f>
        <v>1.3169650926781904</v>
      </c>
      <c r="W265" s="881">
        <f t="shared" si="13"/>
        <v>18.483888292678191</v>
      </c>
      <c r="X265" s="882">
        <f t="shared" si="14"/>
        <v>9.1314482926781917</v>
      </c>
      <c r="Y265" s="882">
        <f t="shared" si="15"/>
        <v>24.095352292678196</v>
      </c>
      <c r="Z265" s="883">
        <f t="shared" si="16"/>
        <v>10.37844029267819</v>
      </c>
      <c r="AA265" s="884"/>
      <c r="AB265" s="847">
        <f t="shared" si="115"/>
        <v>2.1861620538457962</v>
      </c>
      <c r="AC265" s="847">
        <f>IF(AB$12="Max",VLOOKUP(M265,[3]L!A:J,9,FALSE),VLOOKUP(M265,[3]L!A:J,6,FALSE))</f>
        <v>2.1861620538457962</v>
      </c>
      <c r="AD265" s="847">
        <f>IF(AB$12="Max",VLOOKUP(M265,[3]L!A:J,10,FALSE),VLOOKUP(M265,[3]L!A:J,7,FALSE))</f>
        <v>2.1861620538457962</v>
      </c>
      <c r="AE265" s="847">
        <f>IF(AB$12="Max",VLOOKUP(M265,[3]L!A:K,11,FALSE),VLOOKUP(M265,[3]L!A:J,8,FALSE))</f>
        <v>2.1861620538457962</v>
      </c>
      <c r="AF265" s="885">
        <f t="shared" si="18"/>
        <v>19.353085253845794</v>
      </c>
      <c r="AG265" s="886">
        <f t="shared" si="19"/>
        <v>10.000645253845796</v>
      </c>
      <c r="AH265" s="886">
        <f t="shared" si="20"/>
        <v>24.964549253845799</v>
      </c>
      <c r="AI265" s="886">
        <f t="shared" si="21"/>
        <v>11.247637253845797</v>
      </c>
      <c r="AJ265" s="851"/>
      <c r="AK265" s="852">
        <f>VLOOKUP(L265,[3]E!A:G,7,FALSE)</f>
        <v>2.98</v>
      </c>
      <c r="AL265" s="885">
        <f t="shared" si="168"/>
        <v>20.1469232</v>
      </c>
      <c r="AM265" s="885">
        <f t="shared" si="169"/>
        <v>10.7944832</v>
      </c>
      <c r="AN265" s="885">
        <f t="shared" si="170"/>
        <v>25.758387200000005</v>
      </c>
      <c r="AO265" s="886">
        <f t="shared" si="171"/>
        <v>12.041475200000001</v>
      </c>
      <c r="AP265" s="700"/>
      <c r="AQ265" s="700"/>
      <c r="AR265" s="700"/>
      <c r="AS265" s="700"/>
      <c r="AT265" s="700"/>
      <c r="AU265" s="700"/>
      <c r="AV265" s="887"/>
      <c r="AW265" s="887"/>
      <c r="AX265" s="887"/>
    </row>
    <row r="266" spans="1:50" ht="15" customHeight="1">
      <c r="A266" s="829">
        <v>85</v>
      </c>
      <c r="B266" s="830">
        <v>2</v>
      </c>
      <c r="C266" s="831">
        <f t="shared" si="0"/>
        <v>4.1566400000000003</v>
      </c>
      <c r="D266" s="832">
        <v>0.95</v>
      </c>
      <c r="E266" s="833">
        <v>0.25</v>
      </c>
      <c r="F266" s="833">
        <v>0.55000000000000004</v>
      </c>
      <c r="G266" s="833">
        <f t="shared" si="22"/>
        <v>0.65</v>
      </c>
      <c r="H266" s="834">
        <f t="shared" si="161"/>
        <v>3.9488080000000001</v>
      </c>
      <c r="I266" s="834">
        <f t="shared" si="162"/>
        <v>1.0391600000000001</v>
      </c>
      <c r="J266" s="834">
        <f t="shared" si="163"/>
        <v>2.2861520000000004</v>
      </c>
      <c r="K266" s="834">
        <f t="shared" si="5"/>
        <v>2.7018160000000004</v>
      </c>
      <c r="L266" s="835" t="str">
        <f t="shared" si="6"/>
        <v>85X2</v>
      </c>
      <c r="M266" s="835" t="str">
        <f t="shared" si="7"/>
        <v>85X2XC</v>
      </c>
      <c r="N266" s="889"/>
      <c r="O266" s="837">
        <f t="shared" si="8"/>
        <v>16.210896000000002</v>
      </c>
      <c r="P266" s="838">
        <f t="shared" si="9"/>
        <v>6.8584560000000003</v>
      </c>
      <c r="Q266" s="838">
        <f t="shared" ref="Q266:R266" si="173">Q265</f>
        <v>22.778387200000004</v>
      </c>
      <c r="R266" s="838">
        <f t="shared" si="173"/>
        <v>9.0614752000000003</v>
      </c>
      <c r="S266" s="839" t="str">
        <f t="shared" ref="S266:S280" si="174">IF(B266&lt;2,"F","C")</f>
        <v>C</v>
      </c>
      <c r="T266" s="840">
        <f>VLOOKUP(L266,[3]C!A:D,4,FALSE)</f>
        <v>114</v>
      </c>
      <c r="U266" s="866"/>
      <c r="V266" s="847">
        <f>IF(V$12="Max",VLOOKUP(L266,[3]S!A:G,7,FALSE),VLOOKUP(L266,[3]S!A:G,6,FALSE))</f>
        <v>1.3169650926781904</v>
      </c>
      <c r="W266" s="855">
        <f t="shared" si="13"/>
        <v>17.527861092678194</v>
      </c>
      <c r="X266" s="856">
        <f t="shared" si="14"/>
        <v>8.1754210926781905</v>
      </c>
      <c r="Y266" s="856">
        <f t="shared" si="15"/>
        <v>24.095352292678196</v>
      </c>
      <c r="Z266" s="857">
        <f t="shared" si="16"/>
        <v>10.37844029267819</v>
      </c>
      <c r="AA266" s="867"/>
      <c r="AB266" s="847">
        <f t="shared" si="115"/>
        <v>2.1861620538457962</v>
      </c>
      <c r="AC266" s="847">
        <f>IF(AB$12="Max",VLOOKUP(M266,[3]L!A:J,9,FALSE),VLOOKUP(M266,[3]L!A:J,6,FALSE))</f>
        <v>2.1861620538457962</v>
      </c>
      <c r="AD266" s="847">
        <f>IF(AB$12="Max",VLOOKUP(M266,[3]L!A:J,10,FALSE),VLOOKUP(M266,[3]L!A:J,7,FALSE))</f>
        <v>2.1861620538457962</v>
      </c>
      <c r="AE266" s="847">
        <f>IF(AB$12="Max",VLOOKUP(M266,[3]L!A:K,11,FALSE),VLOOKUP(M266,[3]L!A:J,8,FALSE))</f>
        <v>2.6936</v>
      </c>
      <c r="AF266" s="853">
        <f t="shared" si="18"/>
        <v>18.397058053845797</v>
      </c>
      <c r="AG266" s="854">
        <f t="shared" si="19"/>
        <v>9.044618053845797</v>
      </c>
      <c r="AH266" s="854">
        <f t="shared" si="20"/>
        <v>24.964549253845799</v>
      </c>
      <c r="AI266" s="854">
        <f t="shared" si="21"/>
        <v>11.247637253845797</v>
      </c>
      <c r="AJ266" s="851"/>
      <c r="AK266" s="852">
        <f>VLOOKUP(L266,[3]E!A:G,7,FALSE)</f>
        <v>2.98</v>
      </c>
      <c r="AL266" s="853">
        <f t="shared" si="168"/>
        <v>19.190896000000002</v>
      </c>
      <c r="AM266" s="853">
        <f t="shared" si="169"/>
        <v>9.8384560000000008</v>
      </c>
      <c r="AN266" s="853">
        <f t="shared" si="170"/>
        <v>25.758387200000005</v>
      </c>
      <c r="AO266" s="854">
        <f t="shared" si="171"/>
        <v>12.041475200000001</v>
      </c>
      <c r="AP266" s="700"/>
      <c r="AQ266" s="700"/>
      <c r="AR266" s="700"/>
      <c r="AS266" s="700"/>
      <c r="AT266" s="700"/>
      <c r="AU266" s="700"/>
      <c r="AV266" s="700"/>
      <c r="AW266" s="700"/>
      <c r="AX266" s="700"/>
    </row>
    <row r="267" spans="1:50" ht="15" customHeight="1">
      <c r="A267" s="829">
        <v>88.9</v>
      </c>
      <c r="B267" s="830">
        <v>1.2</v>
      </c>
      <c r="C267" s="831">
        <f t="shared" si="0"/>
        <v>2.6352096</v>
      </c>
      <c r="D267" s="832">
        <v>1.44</v>
      </c>
      <c r="E267" s="833">
        <v>0.25</v>
      </c>
      <c r="F267" s="833">
        <v>0.45</v>
      </c>
      <c r="G267" s="833">
        <f t="shared" si="22"/>
        <v>0.55000000000000004</v>
      </c>
      <c r="H267" s="834">
        <f t="shared" si="161"/>
        <v>3.7947018240000001</v>
      </c>
      <c r="I267" s="834">
        <f t="shared" si="162"/>
        <v>0.65880240000000001</v>
      </c>
      <c r="J267" s="834">
        <f t="shared" si="163"/>
        <v>1.18584432</v>
      </c>
      <c r="K267" s="834">
        <f t="shared" si="5"/>
        <v>1.4493652800000001</v>
      </c>
      <c r="L267" s="835" t="str">
        <f t="shared" si="6"/>
        <v>88,9X1,2</v>
      </c>
      <c r="M267" s="835" t="str">
        <f t="shared" si="7"/>
        <v>88,9X1,2XF</v>
      </c>
      <c r="N267" s="865"/>
      <c r="O267" s="837">
        <f t="shared" si="8"/>
        <v>11.568570143999999</v>
      </c>
      <c r="P267" s="838">
        <f t="shared" si="9"/>
        <v>5.6393485439999989</v>
      </c>
      <c r="Q267" s="838">
        <f t="shared" ref="Q267:Q281" si="175">(((D267*(1-$O$3/100)+0.45++F267+$Q$6+$O$7+$O$8+$O$9)*C267)*$O$10)*$Q$8</f>
        <v>15.126103104</v>
      </c>
      <c r="R267" s="838">
        <f t="shared" ref="R267:R281" si="176">(((D267*(1-$O$3/100)+0.45++G267+$R$6+$O$7+$O$8+$O$9)*C267)*$O$10)*$Q$8</f>
        <v>6.4299114240000002</v>
      </c>
      <c r="S267" s="839" t="str">
        <f t="shared" si="174"/>
        <v>F</v>
      </c>
      <c r="T267" s="840">
        <f>VLOOKUP(L267,[3]C!A:D,4,FALSE)</f>
        <v>114</v>
      </c>
      <c r="U267" s="866"/>
      <c r="V267" s="847">
        <f>IF(V$12="Max",VLOOKUP(L267,[3]S!A:G,7,FALSE),VLOOKUP(L267,[3]S!A:G,6,FALSE))</f>
        <v>1.3773905498716605</v>
      </c>
      <c r="W267" s="855">
        <f t="shared" si="13"/>
        <v>12.94596069387166</v>
      </c>
      <c r="X267" s="856">
        <f t="shared" si="14"/>
        <v>7.0167390938716592</v>
      </c>
      <c r="Y267" s="856">
        <f t="shared" si="15"/>
        <v>16.503493653871661</v>
      </c>
      <c r="Z267" s="857">
        <f t="shared" si="16"/>
        <v>7.8073019738716605</v>
      </c>
      <c r="AA267" s="867"/>
      <c r="AB267" s="847">
        <f t="shared" si="115"/>
        <v>2.2864683127869565</v>
      </c>
      <c r="AC267" s="847">
        <f>IF(AB$12="Max",VLOOKUP(M267,[3]L!A:J,9,FALSE),VLOOKUP(M267,[3]L!A:J,6,FALSE))</f>
        <v>2.2864683127869565</v>
      </c>
      <c r="AD267" s="847">
        <f>IF(AB$12="Max",VLOOKUP(M267,[3]L!A:J,10,FALSE),VLOOKUP(M267,[3]L!A:J,7,FALSE))</f>
        <v>2.2864683127869565</v>
      </c>
      <c r="AE267" s="847">
        <f>IF(AB$12="Max",VLOOKUP(M267,[3]L!A:K,11,FALSE),VLOOKUP(M267,[3]L!A:J,8,FALSE))</f>
        <v>2.2864683127869565</v>
      </c>
      <c r="AF267" s="853">
        <f t="shared" si="18"/>
        <v>13.855038456786955</v>
      </c>
      <c r="AG267" s="854">
        <f t="shared" si="19"/>
        <v>7.9258168567869554</v>
      </c>
      <c r="AH267" s="854">
        <f t="shared" si="20"/>
        <v>17.412571416786957</v>
      </c>
      <c r="AI267" s="854">
        <f t="shared" si="21"/>
        <v>8.7163797367869567</v>
      </c>
      <c r="AJ267" s="851"/>
      <c r="AK267" s="852">
        <f>VLOOKUP(L267,[3]E!A:G,7,FALSE)</f>
        <v>3.12</v>
      </c>
      <c r="AL267" s="853">
        <f t="shared" si="168"/>
        <v>14.688570144</v>
      </c>
      <c r="AM267" s="853">
        <f t="shared" si="169"/>
        <v>8.7593485439999981</v>
      </c>
      <c r="AN267" s="853">
        <f t="shared" si="170"/>
        <v>18.246103103999999</v>
      </c>
      <c r="AO267" s="854">
        <f t="shared" si="171"/>
        <v>9.5499114240000011</v>
      </c>
      <c r="AP267" s="700"/>
      <c r="AQ267" s="700"/>
      <c r="AR267" s="700"/>
      <c r="AS267" s="700"/>
      <c r="AT267" s="700"/>
      <c r="AU267" s="700"/>
      <c r="AV267" s="700"/>
      <c r="AW267" s="700"/>
      <c r="AX267" s="700"/>
    </row>
    <row r="268" spans="1:50" ht="15" customHeight="1">
      <c r="A268" s="829">
        <v>88.9</v>
      </c>
      <c r="B268" s="830">
        <v>1.5</v>
      </c>
      <c r="C268" s="831">
        <f t="shared" si="0"/>
        <v>3.2827440000000006</v>
      </c>
      <c r="D268" s="832">
        <v>1.05</v>
      </c>
      <c r="E268" s="833">
        <v>0.25</v>
      </c>
      <c r="F268" s="833">
        <v>0.45</v>
      </c>
      <c r="G268" s="833">
        <f t="shared" si="22"/>
        <v>0.55000000000000004</v>
      </c>
      <c r="H268" s="834">
        <f t="shared" si="161"/>
        <v>3.4468812000000009</v>
      </c>
      <c r="I268" s="834">
        <f t="shared" si="162"/>
        <v>0.82068600000000014</v>
      </c>
      <c r="J268" s="834">
        <f t="shared" si="163"/>
        <v>1.4772348000000002</v>
      </c>
      <c r="K268" s="834">
        <f t="shared" si="5"/>
        <v>1.8055092000000004</v>
      </c>
      <c r="L268" s="835" t="str">
        <f t="shared" si="6"/>
        <v>88,9X1,5</v>
      </c>
      <c r="M268" s="835" t="str">
        <f t="shared" si="7"/>
        <v>88,9X1,5XF</v>
      </c>
      <c r="N268" s="865"/>
      <c r="O268" s="837">
        <f t="shared" si="8"/>
        <v>13.130976000000002</v>
      </c>
      <c r="P268" s="838">
        <f t="shared" si="9"/>
        <v>5.7448020000000009</v>
      </c>
      <c r="Q268" s="838">
        <f t="shared" si="175"/>
        <v>17.562680400000001</v>
      </c>
      <c r="R268" s="838">
        <f t="shared" si="176"/>
        <v>6.729625200000001</v>
      </c>
      <c r="S268" s="839" t="str">
        <f t="shared" si="174"/>
        <v>F</v>
      </c>
      <c r="T268" s="840">
        <f>VLOOKUP(L268,[3]C!A:D,4,FALSE)</f>
        <v>114</v>
      </c>
      <c r="U268" s="866"/>
      <c r="V268" s="847">
        <f>IF(V$12="Max",VLOOKUP(L268,[3]S!A:G,7,FALSE),VLOOKUP(L268,[3]S!A:G,6,FALSE))</f>
        <v>1.3773905498716605</v>
      </c>
      <c r="W268" s="855">
        <f t="shared" si="13"/>
        <v>14.508366549871663</v>
      </c>
      <c r="X268" s="856">
        <f t="shared" si="14"/>
        <v>7.1221925498716612</v>
      </c>
      <c r="Y268" s="856">
        <f t="shared" si="15"/>
        <v>18.940070949871661</v>
      </c>
      <c r="Z268" s="857">
        <f t="shared" si="16"/>
        <v>8.1070157498716622</v>
      </c>
      <c r="AA268" s="867"/>
      <c r="AB268" s="847">
        <f t="shared" si="115"/>
        <v>2.2864683127869565</v>
      </c>
      <c r="AC268" s="847">
        <f>IF(AB$12="Max",VLOOKUP(M268,[3]L!A:J,9,FALSE),VLOOKUP(M268,[3]L!A:J,6,FALSE))</f>
        <v>2.2864683127869565</v>
      </c>
      <c r="AD268" s="847">
        <f>IF(AB$12="Max",VLOOKUP(M268,[3]L!A:J,10,FALSE),VLOOKUP(M268,[3]L!A:J,7,FALSE))</f>
        <v>2.2864683127869565</v>
      </c>
      <c r="AE268" s="847">
        <f>IF(AB$12="Max",VLOOKUP(M268,[3]L!A:K,11,FALSE),VLOOKUP(M268,[3]L!A:J,8,FALSE))</f>
        <v>2.2864683127869565</v>
      </c>
      <c r="AF268" s="853">
        <f t="shared" si="18"/>
        <v>15.417444312786959</v>
      </c>
      <c r="AG268" s="854">
        <f t="shared" si="19"/>
        <v>8.0312703127869582</v>
      </c>
      <c r="AH268" s="854">
        <f t="shared" si="20"/>
        <v>19.849148712786956</v>
      </c>
      <c r="AI268" s="854">
        <f t="shared" si="21"/>
        <v>9.0160935127869575</v>
      </c>
      <c r="AJ268" s="851"/>
      <c r="AK268" s="852">
        <f>VLOOKUP(L268,[3]E!A:G,7,FALSE)</f>
        <v>3.12</v>
      </c>
      <c r="AL268" s="853">
        <f t="shared" si="168"/>
        <v>16.250976000000001</v>
      </c>
      <c r="AM268" s="853">
        <f t="shared" si="169"/>
        <v>8.864802000000001</v>
      </c>
      <c r="AN268" s="853">
        <f t="shared" si="170"/>
        <v>20.682680400000002</v>
      </c>
      <c r="AO268" s="854">
        <f t="shared" si="171"/>
        <v>9.849625200000002</v>
      </c>
      <c r="AP268" s="700"/>
      <c r="AQ268" s="700"/>
      <c r="AR268" s="700"/>
      <c r="AS268" s="700"/>
      <c r="AT268" s="700"/>
      <c r="AU268" s="700"/>
      <c r="AV268" s="700"/>
      <c r="AW268" s="700"/>
      <c r="AX268" s="700"/>
    </row>
    <row r="269" spans="1:50" ht="15" customHeight="1">
      <c r="A269" s="829">
        <v>88.9</v>
      </c>
      <c r="B269" s="830">
        <v>1.6</v>
      </c>
      <c r="C269" s="831">
        <f t="shared" si="0"/>
        <v>3.4975872000000008</v>
      </c>
      <c r="D269" s="832">
        <v>1.05</v>
      </c>
      <c r="E269" s="833">
        <v>0.25</v>
      </c>
      <c r="F269" s="833">
        <v>0.45</v>
      </c>
      <c r="G269" s="833">
        <f t="shared" si="22"/>
        <v>0.55000000000000004</v>
      </c>
      <c r="H269" s="834">
        <f t="shared" si="161"/>
        <v>3.672466560000001</v>
      </c>
      <c r="I269" s="834">
        <f t="shared" si="162"/>
        <v>0.8743968000000002</v>
      </c>
      <c r="J269" s="834">
        <f t="shared" si="163"/>
        <v>1.5739142400000004</v>
      </c>
      <c r="K269" s="834">
        <f t="shared" si="5"/>
        <v>1.9236729600000007</v>
      </c>
      <c r="L269" s="835" t="str">
        <f t="shared" si="6"/>
        <v>88,9X1,6</v>
      </c>
      <c r="M269" s="835" t="str">
        <f t="shared" si="7"/>
        <v>88,9X1,6XF</v>
      </c>
      <c r="N269" s="865"/>
      <c r="O269" s="837">
        <f t="shared" si="8"/>
        <v>13.990348800000003</v>
      </c>
      <c r="P269" s="838">
        <f t="shared" si="9"/>
        <v>6.1207776000000012</v>
      </c>
      <c r="Q269" s="838">
        <f t="shared" si="175"/>
        <v>18.712091520000001</v>
      </c>
      <c r="R269" s="838">
        <f t="shared" si="176"/>
        <v>7.1700537600000009</v>
      </c>
      <c r="S269" s="839" t="str">
        <f t="shared" si="174"/>
        <v>F</v>
      </c>
      <c r="T269" s="840">
        <f>VLOOKUP(L269,[3]C!A:D,4,FALSE)</f>
        <v>114</v>
      </c>
      <c r="U269" s="866"/>
      <c r="V269" s="847">
        <f>IF(V$12="Max",VLOOKUP(L269,[3]S!A:G,7,FALSE),VLOOKUP(L269,[3]S!A:G,6,FALSE))</f>
        <v>1.3773905498716605</v>
      </c>
      <c r="W269" s="855">
        <f t="shared" si="13"/>
        <v>15.367739349871664</v>
      </c>
      <c r="X269" s="856">
        <f t="shared" si="14"/>
        <v>7.4981681498716615</v>
      </c>
      <c r="Y269" s="856">
        <f t="shared" si="15"/>
        <v>20.089482069871661</v>
      </c>
      <c r="Z269" s="857">
        <f t="shared" si="16"/>
        <v>8.5474443098716613</v>
      </c>
      <c r="AA269" s="867"/>
      <c r="AB269" s="847">
        <f t="shared" si="115"/>
        <v>2.2864683127869565</v>
      </c>
      <c r="AC269" s="847">
        <f>IF(AB$12="Max",VLOOKUP(M269,[3]L!A:J,9,FALSE),VLOOKUP(M269,[3]L!A:J,6,FALSE))</f>
        <v>2.2864683127869565</v>
      </c>
      <c r="AD269" s="847">
        <f>IF(AB$12="Max",VLOOKUP(M269,[3]L!A:J,10,FALSE),VLOOKUP(M269,[3]L!A:J,7,FALSE))</f>
        <v>2.2864683127869565</v>
      </c>
      <c r="AE269" s="847">
        <f>IF(AB$12="Max",VLOOKUP(M269,[3]L!A:K,11,FALSE),VLOOKUP(M269,[3]L!A:J,8,FALSE))</f>
        <v>2.2864683127869565</v>
      </c>
      <c r="AF269" s="853">
        <f t="shared" si="18"/>
        <v>16.276817112786958</v>
      </c>
      <c r="AG269" s="854">
        <f t="shared" si="19"/>
        <v>8.4072459127869585</v>
      </c>
      <c r="AH269" s="854">
        <f t="shared" si="20"/>
        <v>20.99855983278696</v>
      </c>
      <c r="AI269" s="854">
        <f t="shared" si="21"/>
        <v>9.4565220727869566</v>
      </c>
      <c r="AJ269" s="851"/>
      <c r="AK269" s="852">
        <f>VLOOKUP(L269,[3]E!A:G,7,FALSE)</f>
        <v>3.12</v>
      </c>
      <c r="AL269" s="853">
        <f t="shared" si="168"/>
        <v>17.110348800000004</v>
      </c>
      <c r="AM269" s="853">
        <f t="shared" si="169"/>
        <v>9.2407776000000013</v>
      </c>
      <c r="AN269" s="853">
        <f t="shared" si="170"/>
        <v>21.832091520000002</v>
      </c>
      <c r="AO269" s="854">
        <f t="shared" si="171"/>
        <v>10.290053760000001</v>
      </c>
      <c r="AP269" s="700"/>
      <c r="AQ269" s="700"/>
      <c r="AR269" s="700"/>
      <c r="AS269" s="700"/>
      <c r="AT269" s="700"/>
      <c r="AU269" s="700"/>
      <c r="AV269" s="700"/>
      <c r="AW269" s="700"/>
      <c r="AX269" s="700"/>
    </row>
    <row r="270" spans="1:50" ht="15" customHeight="1">
      <c r="A270" s="829">
        <v>88.9</v>
      </c>
      <c r="B270" s="830">
        <v>2</v>
      </c>
      <c r="C270" s="831">
        <f t="shared" si="0"/>
        <v>4.3519519999999998</v>
      </c>
      <c r="D270" s="832">
        <v>0.8</v>
      </c>
      <c r="E270" s="833">
        <v>0.25</v>
      </c>
      <c r="F270" s="833">
        <v>0.55000000000000004</v>
      </c>
      <c r="G270" s="833">
        <f t="shared" si="22"/>
        <v>0.65</v>
      </c>
      <c r="H270" s="834">
        <f t="shared" si="161"/>
        <v>3.4815616</v>
      </c>
      <c r="I270" s="834">
        <f t="shared" si="162"/>
        <v>1.087988</v>
      </c>
      <c r="J270" s="834">
        <f t="shared" si="163"/>
        <v>2.3935736000000003</v>
      </c>
      <c r="K270" s="834">
        <f t="shared" si="5"/>
        <v>2.8287688000000002</v>
      </c>
      <c r="L270" s="835" t="str">
        <f t="shared" si="6"/>
        <v>88,9X2</v>
      </c>
      <c r="M270" s="835" t="str">
        <f t="shared" si="7"/>
        <v>88,9X2XC</v>
      </c>
      <c r="N270" s="865"/>
      <c r="O270" s="837">
        <f t="shared" si="8"/>
        <v>16.31982</v>
      </c>
      <c r="P270" s="838">
        <f t="shared" si="9"/>
        <v>6.5279279999999993</v>
      </c>
      <c r="Q270" s="838">
        <f t="shared" si="175"/>
        <v>22.630150400000002</v>
      </c>
      <c r="R270" s="838">
        <f t="shared" si="176"/>
        <v>8.2687087999999989</v>
      </c>
      <c r="S270" s="839" t="str">
        <f t="shared" si="174"/>
        <v>C</v>
      </c>
      <c r="T270" s="840">
        <f>VLOOKUP(L270,[3]C!A:D,4,FALSE)</f>
        <v>114</v>
      </c>
      <c r="U270" s="866"/>
      <c r="V270" s="847">
        <f>IF(V$12="Max",VLOOKUP(L270,[3]S!A:G,7,FALSE),VLOOKUP(L270,[3]S!A:G,6,FALSE))</f>
        <v>1.3773905498716605</v>
      </c>
      <c r="W270" s="855">
        <f t="shared" si="13"/>
        <v>17.697210549871659</v>
      </c>
      <c r="X270" s="856">
        <f t="shared" si="14"/>
        <v>7.9053185498716596</v>
      </c>
      <c r="Y270" s="856">
        <f t="shared" si="15"/>
        <v>24.007540949871661</v>
      </c>
      <c r="Z270" s="857">
        <f t="shared" si="16"/>
        <v>9.6460993498716601</v>
      </c>
      <c r="AA270" s="867"/>
      <c r="AB270" s="847">
        <f t="shared" si="115"/>
        <v>2.2864683127869565</v>
      </c>
      <c r="AC270" s="847">
        <f>IF(AB$12="Max",VLOOKUP(M270,[3]L!A:J,9,FALSE),VLOOKUP(M270,[3]L!A:J,6,FALSE))</f>
        <v>2.2864683127869565</v>
      </c>
      <c r="AD270" s="847">
        <f>IF(AB$12="Max",VLOOKUP(M270,[3]L!A:J,10,FALSE),VLOOKUP(M270,[3]L!A:J,7,FALSE))</f>
        <v>2.2864683127869565</v>
      </c>
      <c r="AE270" s="847">
        <f>IF(AB$12="Max",VLOOKUP(M270,[3]L!A:K,11,FALSE),VLOOKUP(M270,[3]L!A:J,8,FALSE))</f>
        <v>2.6936</v>
      </c>
      <c r="AF270" s="853">
        <f t="shared" si="18"/>
        <v>18.606288312786958</v>
      </c>
      <c r="AG270" s="854">
        <f t="shared" si="19"/>
        <v>8.8143963127869558</v>
      </c>
      <c r="AH270" s="854">
        <f t="shared" si="20"/>
        <v>24.916618712786956</v>
      </c>
      <c r="AI270" s="854">
        <f t="shared" si="21"/>
        <v>10.555177112786955</v>
      </c>
      <c r="AJ270" s="851"/>
      <c r="AK270" s="852"/>
      <c r="AL270" s="853"/>
      <c r="AM270" s="853"/>
      <c r="AN270" s="853"/>
      <c r="AO270" s="854"/>
      <c r="AP270" s="700"/>
      <c r="AQ270" s="700"/>
      <c r="AR270" s="700"/>
      <c r="AS270" s="700"/>
      <c r="AT270" s="700"/>
      <c r="AU270" s="700"/>
      <c r="AV270" s="700"/>
      <c r="AW270" s="700"/>
      <c r="AX270" s="700"/>
    </row>
    <row r="271" spans="1:50" ht="15" customHeight="1">
      <c r="A271" s="829">
        <v>88.9</v>
      </c>
      <c r="B271" s="830">
        <v>2.5</v>
      </c>
      <c r="C271" s="831">
        <f t="shared" ref="C271:C361" si="177">(A271-B271)*B271*0.02504</f>
        <v>5.4086400000000001</v>
      </c>
      <c r="D271" s="832">
        <v>0.78</v>
      </c>
      <c r="E271" s="833">
        <v>0.25</v>
      </c>
      <c r="F271" s="833">
        <v>0.55000000000000004</v>
      </c>
      <c r="G271" s="833">
        <f t="shared" si="22"/>
        <v>0.65</v>
      </c>
      <c r="H271" s="834">
        <f t="shared" ref="H271:J271" si="178">+H272</f>
        <v>4.1014868960000008</v>
      </c>
      <c r="I271" s="834">
        <f t="shared" si="178"/>
        <v>1.4046188000000002</v>
      </c>
      <c r="J271" s="834">
        <f t="shared" si="178"/>
        <v>3.0901613600000006</v>
      </c>
      <c r="K271" s="834">
        <f t="shared" ref="K271:K361" si="179">+G271*C271</f>
        <v>3.5156160000000001</v>
      </c>
      <c r="L271" s="835" t="str">
        <f t="shared" ref="L271:L361" si="180">CONCATENATE(A271,"X",B271)</f>
        <v>88,9X2,5</v>
      </c>
      <c r="M271" s="835" t="str">
        <f t="shared" ref="M271:M361" si="181">CONCATENATE(A271,"X",B271,"X",S271)</f>
        <v>88,9X2,5XC</v>
      </c>
      <c r="N271" s="865"/>
      <c r="O271" s="837">
        <f t="shared" ref="O271:O361" si="182">(((D271*(1-$O$3/100)+0.45+$O$6+$O$7+$O$8+$O$9)*C271)*$O$10)*$Q$8</f>
        <v>20.174227200000001</v>
      </c>
      <c r="P271" s="838">
        <f t="shared" ref="P271:P361" si="183">(((D271*(1-$O$3/100)+0.45+E271+$P$6+$O$7+$O$8+$O$9)*C271)*$O$10)*$Q$8</f>
        <v>8.0047872000000009</v>
      </c>
      <c r="Q271" s="838">
        <f t="shared" si="175"/>
        <v>28.016755199999999</v>
      </c>
      <c r="R271" s="838">
        <f t="shared" si="176"/>
        <v>10.168243199999999</v>
      </c>
      <c r="S271" s="839" t="str">
        <f t="shared" si="174"/>
        <v>C</v>
      </c>
      <c r="T271" s="840">
        <f>VLOOKUP(L271,[3]C!A:D,4,FALSE)</f>
        <v>114</v>
      </c>
      <c r="U271" s="866"/>
      <c r="V271" s="847">
        <f>IF(V$12="Max",VLOOKUP(L271,[3]S!A:G,7,FALSE),VLOOKUP(L271,[3]S!A:G,6,FALSE))</f>
        <v>2.2245801600000004</v>
      </c>
      <c r="W271" s="855">
        <f t="shared" si="13"/>
        <v>22.398807359999999</v>
      </c>
      <c r="X271" s="856">
        <f t="shared" si="14"/>
        <v>10.229367360000001</v>
      </c>
      <c r="Y271" s="856">
        <f t="shared" si="15"/>
        <v>30.241335360000001</v>
      </c>
      <c r="Z271" s="857">
        <f t="shared" si="16"/>
        <v>12.39282336</v>
      </c>
      <c r="AA271" s="867"/>
      <c r="AB271" s="847">
        <f t="shared" si="115"/>
        <v>2.2864683127869565</v>
      </c>
      <c r="AC271" s="847">
        <f>IF(AB$12="Max",VLOOKUP(M271,[3]L!A:J,9,FALSE),VLOOKUP(M271,[3]L!A:J,6,FALSE))</f>
        <v>2.2864683127869565</v>
      </c>
      <c r="AD271" s="847">
        <f>IF(AB$12="Max",VLOOKUP(M271,[3]L!A:J,10,FALSE),VLOOKUP(M271,[3]L!A:J,7,FALSE))</f>
        <v>2.2864683127869565</v>
      </c>
      <c r="AE271" s="847">
        <f>IF(AB$12="Max",VLOOKUP(M271,[3]L!A:K,11,FALSE),VLOOKUP(M271,[3]L!A:J,8,FALSE))</f>
        <v>2.6936</v>
      </c>
      <c r="AF271" s="853">
        <f t="shared" si="18"/>
        <v>22.460695512786955</v>
      </c>
      <c r="AG271" s="854">
        <f t="shared" si="19"/>
        <v>10.291255512786957</v>
      </c>
      <c r="AH271" s="854">
        <f t="shared" si="20"/>
        <v>30.303223512786957</v>
      </c>
      <c r="AI271" s="854">
        <f t="shared" si="21"/>
        <v>12.454711512786956</v>
      </c>
      <c r="AJ271" s="851"/>
      <c r="AK271" s="852"/>
      <c r="AL271" s="853"/>
      <c r="AM271" s="853"/>
      <c r="AN271" s="853"/>
      <c r="AO271" s="854"/>
      <c r="AP271" s="700"/>
      <c r="AQ271" s="700"/>
      <c r="AR271" s="700"/>
      <c r="AS271" s="700"/>
      <c r="AT271" s="700"/>
      <c r="AU271" s="700"/>
      <c r="AV271" s="700"/>
      <c r="AW271" s="700"/>
      <c r="AX271" s="700"/>
    </row>
    <row r="272" spans="1:50" ht="15" customHeight="1">
      <c r="A272" s="829">
        <v>88.9</v>
      </c>
      <c r="B272" s="830">
        <v>2.6</v>
      </c>
      <c r="C272" s="831">
        <f t="shared" si="177"/>
        <v>5.6184752000000007</v>
      </c>
      <c r="D272" s="832">
        <v>0.73</v>
      </c>
      <c r="E272" s="833">
        <v>0.25</v>
      </c>
      <c r="F272" s="833">
        <v>0.55000000000000004</v>
      </c>
      <c r="G272" s="833">
        <f t="shared" si="22"/>
        <v>0.65</v>
      </c>
      <c r="H272" s="834">
        <f t="shared" ref="H272:H282" si="184">D272*C272</f>
        <v>4.1014868960000008</v>
      </c>
      <c r="I272" s="834">
        <f t="shared" ref="I272:I282" si="185">+E272*C272</f>
        <v>1.4046188000000002</v>
      </c>
      <c r="J272" s="834">
        <f t="shared" ref="J272:J282" si="186">+F272*C272</f>
        <v>3.0901613600000006</v>
      </c>
      <c r="K272" s="834">
        <f t="shared" si="179"/>
        <v>3.6520088800000003</v>
      </c>
      <c r="L272" s="835" t="str">
        <f t="shared" si="180"/>
        <v>88,9X2,6</v>
      </c>
      <c r="M272" s="835" t="str">
        <f t="shared" si="181"/>
        <v>88,9X2,6XC</v>
      </c>
      <c r="N272" s="865"/>
      <c r="O272" s="837">
        <f t="shared" si="182"/>
        <v>20.675988736000001</v>
      </c>
      <c r="P272" s="838">
        <f t="shared" si="183"/>
        <v>8.0344195360000015</v>
      </c>
      <c r="Q272" s="838">
        <f t="shared" si="175"/>
        <v>28.822777776000002</v>
      </c>
      <c r="R272" s="838">
        <f t="shared" si="176"/>
        <v>10.281809616000002</v>
      </c>
      <c r="S272" s="839" t="str">
        <f t="shared" si="174"/>
        <v>C</v>
      </c>
      <c r="T272" s="840">
        <f>VLOOKUP(L272,[3]C!A:D,4,FALSE)</f>
        <v>114</v>
      </c>
      <c r="U272" s="866"/>
      <c r="V272" s="847">
        <f>IF(V$12="Max",VLOOKUP(L272,[3]S!A:G,7,FALSE),VLOOKUP(L272,[3]S!A:G,6,FALSE))</f>
        <v>2.2338129088000001</v>
      </c>
      <c r="W272" s="855">
        <f t="shared" ref="W272:W344" si="187">O272+V272*$Q$8</f>
        <v>22.909801644800002</v>
      </c>
      <c r="X272" s="856">
        <f t="shared" ref="X272:X344" si="188">P272+V272*$Q$8</f>
        <v>10.268232444800002</v>
      </c>
      <c r="Y272" s="856">
        <f t="shared" ref="Y272:Y344" si="189">Q272+V272*$Q$8</f>
        <v>31.056590684800003</v>
      </c>
      <c r="Z272" s="857">
        <f t="shared" ref="Z272:Z344" si="190">R272+V272*$Q$8</f>
        <v>12.515622524800001</v>
      </c>
      <c r="AA272" s="867"/>
      <c r="AB272" s="847">
        <f t="shared" si="115"/>
        <v>2.2864683127869565</v>
      </c>
      <c r="AC272" s="847">
        <f>IF(AB$12="Max",VLOOKUP(M272,[3]L!A:J,9,FALSE),VLOOKUP(M272,[3]L!A:J,6,FALSE))</f>
        <v>2.2864683127869565</v>
      </c>
      <c r="AD272" s="847">
        <f>IF(AB$12="Max",VLOOKUP(M272,[3]L!A:J,10,FALSE),VLOOKUP(M272,[3]L!A:J,7,FALSE))</f>
        <v>2.2864683127869565</v>
      </c>
      <c r="AE272" s="847">
        <f>IF(AB$12="Max",VLOOKUP(M272,[3]L!A:K,11,FALSE),VLOOKUP(M272,[3]L!A:J,8,FALSE))</f>
        <v>2.6936</v>
      </c>
      <c r="AF272" s="853">
        <f t="shared" si="18"/>
        <v>22.962457048786959</v>
      </c>
      <c r="AG272" s="854">
        <f t="shared" si="19"/>
        <v>10.320887848786958</v>
      </c>
      <c r="AH272" s="854">
        <f t="shared" si="20"/>
        <v>31.109246088786961</v>
      </c>
      <c r="AI272" s="854">
        <f t="shared" si="21"/>
        <v>12.568277928786959</v>
      </c>
      <c r="AJ272" s="851"/>
      <c r="AK272" s="852"/>
      <c r="AL272" s="853"/>
      <c r="AM272" s="853"/>
      <c r="AN272" s="853"/>
      <c r="AO272" s="854"/>
      <c r="AP272" s="700"/>
      <c r="AQ272" s="700"/>
      <c r="AR272" s="700"/>
      <c r="AS272" s="700"/>
      <c r="AT272" s="700"/>
      <c r="AU272" s="700"/>
      <c r="AV272" s="700"/>
      <c r="AW272" s="700"/>
      <c r="AX272" s="700"/>
    </row>
    <row r="273" spans="1:50" ht="15" customHeight="1">
      <c r="A273" s="829">
        <v>88.9</v>
      </c>
      <c r="B273" s="830">
        <v>3</v>
      </c>
      <c r="C273" s="831">
        <f t="shared" si="177"/>
        <v>6.452808000000001</v>
      </c>
      <c r="D273" s="832">
        <v>0.67</v>
      </c>
      <c r="E273" s="833">
        <v>0.25</v>
      </c>
      <c r="F273" s="833">
        <v>0.45</v>
      </c>
      <c r="G273" s="833">
        <f t="shared" si="22"/>
        <v>0.55000000000000004</v>
      </c>
      <c r="H273" s="834">
        <f t="shared" si="184"/>
        <v>4.3233813600000008</v>
      </c>
      <c r="I273" s="834">
        <f t="shared" si="185"/>
        <v>1.6132020000000002</v>
      </c>
      <c r="J273" s="834">
        <f t="shared" si="186"/>
        <v>2.9037636000000004</v>
      </c>
      <c r="K273" s="834">
        <f t="shared" si="179"/>
        <v>3.549044400000001</v>
      </c>
      <c r="L273" s="835" t="str">
        <f t="shared" si="180"/>
        <v>88,9X3</v>
      </c>
      <c r="M273" s="835" t="str">
        <f t="shared" si="181"/>
        <v>88,9X3XC</v>
      </c>
      <c r="N273" s="865"/>
      <c r="O273" s="837">
        <f t="shared" si="182"/>
        <v>23.359164960000005</v>
      </c>
      <c r="P273" s="838">
        <f t="shared" si="183"/>
        <v>8.8403469600000015</v>
      </c>
      <c r="Q273" s="838">
        <f t="shared" si="175"/>
        <v>32.070455760000002</v>
      </c>
      <c r="R273" s="838">
        <f t="shared" si="176"/>
        <v>10.776189360000002</v>
      </c>
      <c r="S273" s="839" t="str">
        <f t="shared" si="174"/>
        <v>C</v>
      </c>
      <c r="T273" s="840">
        <f>VLOOKUP(L273,[3]C!A:D,4,FALSE)</f>
        <v>114</v>
      </c>
      <c r="U273" s="866"/>
      <c r="V273" s="847">
        <f>IF(V$12="Max",VLOOKUP(L273,[3]S!A:G,7,FALSE),VLOOKUP(L273,[3]S!A:G,6,FALSE))</f>
        <v>2.2705235520000002</v>
      </c>
      <c r="W273" s="855">
        <f t="shared" si="187"/>
        <v>25.629688512000005</v>
      </c>
      <c r="X273" s="856">
        <f t="shared" si="188"/>
        <v>11.110870512000002</v>
      </c>
      <c r="Y273" s="856">
        <f t="shared" si="189"/>
        <v>34.340979312000002</v>
      </c>
      <c r="Z273" s="857">
        <f t="shared" si="190"/>
        <v>13.046712912000002</v>
      </c>
      <c r="AA273" s="867"/>
      <c r="AB273" s="847">
        <f t="shared" si="115"/>
        <v>2.2864683127869565</v>
      </c>
      <c r="AC273" s="847">
        <f>IF(AB$12="Max",VLOOKUP(M273,[3]L!A:J,9,FALSE),VLOOKUP(M273,[3]L!A:J,6,FALSE))</f>
        <v>2.2864683127869565</v>
      </c>
      <c r="AD273" s="847">
        <f>IF(AB$12="Max",VLOOKUP(M273,[3]L!A:J,10,FALSE),VLOOKUP(M273,[3]L!A:J,7,FALSE))</f>
        <v>2.2864683127869565</v>
      </c>
      <c r="AE273" s="847">
        <f>IF(AB$12="Max",VLOOKUP(M273,[3]L!A:K,11,FALSE),VLOOKUP(M273,[3]L!A:J,8,FALSE))</f>
        <v>2.6936</v>
      </c>
      <c r="AF273" s="853">
        <f t="shared" si="18"/>
        <v>25.645633272786959</v>
      </c>
      <c r="AG273" s="854">
        <f t="shared" si="19"/>
        <v>11.126815272786958</v>
      </c>
      <c r="AH273" s="854">
        <f t="shared" si="20"/>
        <v>34.35692407278696</v>
      </c>
      <c r="AI273" s="854">
        <f t="shared" si="21"/>
        <v>13.062657672786958</v>
      </c>
      <c r="AJ273" s="851"/>
      <c r="AK273" s="852"/>
      <c r="AL273" s="853"/>
      <c r="AM273" s="853"/>
      <c r="AN273" s="853"/>
      <c r="AO273" s="854"/>
      <c r="AP273" s="700"/>
      <c r="AQ273" s="700"/>
      <c r="AR273" s="700"/>
      <c r="AS273" s="700"/>
      <c r="AT273" s="700"/>
      <c r="AU273" s="700"/>
      <c r="AV273" s="700"/>
      <c r="AW273" s="700"/>
      <c r="AX273" s="700"/>
    </row>
    <row r="274" spans="1:50" ht="15" customHeight="1">
      <c r="A274" s="829">
        <v>88.9</v>
      </c>
      <c r="B274" s="830">
        <v>3.2</v>
      </c>
      <c r="C274" s="831">
        <f t="shared" si="177"/>
        <v>6.8669696</v>
      </c>
      <c r="D274" s="832">
        <v>0.8</v>
      </c>
      <c r="E274" s="833">
        <v>0.25</v>
      </c>
      <c r="F274" s="833">
        <v>0.45</v>
      </c>
      <c r="G274" s="833">
        <f t="shared" si="22"/>
        <v>0.55000000000000004</v>
      </c>
      <c r="H274" s="834">
        <f t="shared" si="184"/>
        <v>5.4935756800000002</v>
      </c>
      <c r="I274" s="834">
        <f t="shared" si="185"/>
        <v>1.7167424</v>
      </c>
      <c r="J274" s="834">
        <f t="shared" si="186"/>
        <v>3.09013632</v>
      </c>
      <c r="K274" s="834">
        <f t="shared" si="179"/>
        <v>3.7768332800000004</v>
      </c>
      <c r="L274" s="835" t="str">
        <f t="shared" si="180"/>
        <v>88,9X3,2</v>
      </c>
      <c r="M274" s="835" t="str">
        <f t="shared" si="181"/>
        <v>88,9X3,2XC</v>
      </c>
      <c r="N274" s="865"/>
      <c r="O274" s="837">
        <f t="shared" si="182"/>
        <v>25.751135999999999</v>
      </c>
      <c r="P274" s="838">
        <f t="shared" si="183"/>
        <v>10.3004544</v>
      </c>
      <c r="Q274" s="838">
        <f t="shared" si="175"/>
        <v>35.02154496</v>
      </c>
      <c r="R274" s="838">
        <f t="shared" si="176"/>
        <v>12.36054528</v>
      </c>
      <c r="S274" s="839" t="str">
        <f t="shared" si="174"/>
        <v>C</v>
      </c>
      <c r="T274" s="840">
        <f>VLOOKUP(L274,[3]C!A:D,4,FALSE)</f>
        <v>114</v>
      </c>
      <c r="U274" s="866"/>
      <c r="V274" s="847">
        <f>IF(V$12="Max",VLOOKUP(L274,[3]S!A:G,7,FALSE),VLOOKUP(L274,[3]S!A:G,6,FALSE))</f>
        <v>2.2887466624000004</v>
      </c>
      <c r="W274" s="855">
        <f t="shared" si="187"/>
        <v>28.0398826624</v>
      </c>
      <c r="X274" s="856">
        <f t="shared" si="188"/>
        <v>12.589201062400001</v>
      </c>
      <c r="Y274" s="856">
        <f t="shared" si="189"/>
        <v>37.310291622400001</v>
      </c>
      <c r="Z274" s="857">
        <f t="shared" si="190"/>
        <v>14.649291942400001</v>
      </c>
      <c r="AA274" s="867"/>
      <c r="AB274" s="847">
        <f t="shared" si="115"/>
        <v>2.2864683127869565</v>
      </c>
      <c r="AC274" s="847">
        <f>IF(AB$12="Max",VLOOKUP(M274,[3]L!A:J,9,FALSE),VLOOKUP(M274,[3]L!A:J,6,FALSE))</f>
        <v>2.2864683127869565</v>
      </c>
      <c r="AD274" s="847">
        <f>IF(AB$12="Max",VLOOKUP(M274,[3]L!A:J,10,FALSE),VLOOKUP(M274,[3]L!A:J,7,FALSE))</f>
        <v>2.2864683127869565</v>
      </c>
      <c r="AE274" s="847">
        <f>IF(AB$12="Max",VLOOKUP(M274,[3]L!A:K,11,FALSE),VLOOKUP(M274,[3]L!A:J,8,FALSE))</f>
        <v>2.6936</v>
      </c>
      <c r="AF274" s="853">
        <f t="shared" ref="AF274:AF344" si="191">O274+AB274*$Q$8</f>
        <v>28.037604312786954</v>
      </c>
      <c r="AG274" s="854">
        <f t="shared" ref="AG274:AG344" si="192">P274+AB274*$Q$8</f>
        <v>12.586922712786956</v>
      </c>
      <c r="AH274" s="854">
        <f t="shared" ref="AH274:AH344" si="193">Q274+AB274*$Q$8</f>
        <v>37.308013272786958</v>
      </c>
      <c r="AI274" s="854">
        <f t="shared" ref="AI274:AI344" si="194">R274+AB274*$Q$8</f>
        <v>14.647013592786957</v>
      </c>
      <c r="AJ274" s="851"/>
      <c r="AK274" s="852"/>
      <c r="AL274" s="853"/>
      <c r="AM274" s="853"/>
      <c r="AN274" s="853"/>
      <c r="AO274" s="854"/>
      <c r="AP274" s="700"/>
      <c r="AQ274" s="700"/>
      <c r="AR274" s="700"/>
      <c r="AS274" s="700"/>
      <c r="AT274" s="700"/>
      <c r="AU274" s="700"/>
      <c r="AV274" s="700"/>
      <c r="AW274" s="700"/>
      <c r="AX274" s="700"/>
    </row>
    <row r="275" spans="1:50" ht="15" customHeight="1">
      <c r="A275" s="829">
        <v>88.9</v>
      </c>
      <c r="B275" s="830">
        <v>3.6</v>
      </c>
      <c r="C275" s="831">
        <f t="shared" si="177"/>
        <v>7.6892832000000011</v>
      </c>
      <c r="D275" s="832">
        <v>0.73</v>
      </c>
      <c r="E275" s="833">
        <v>0.25</v>
      </c>
      <c r="F275" s="833">
        <v>0.45</v>
      </c>
      <c r="G275" s="833">
        <f t="shared" si="22"/>
        <v>0.55000000000000004</v>
      </c>
      <c r="H275" s="834">
        <f t="shared" si="184"/>
        <v>5.6131767360000007</v>
      </c>
      <c r="I275" s="834">
        <f t="shared" si="185"/>
        <v>1.9223208000000003</v>
      </c>
      <c r="J275" s="834">
        <f t="shared" si="186"/>
        <v>3.4601774400000007</v>
      </c>
      <c r="K275" s="834">
        <f t="shared" si="179"/>
        <v>4.2291057600000013</v>
      </c>
      <c r="L275" s="835" t="str">
        <f t="shared" si="180"/>
        <v>88,9X3,6</v>
      </c>
      <c r="M275" s="835" t="str">
        <f t="shared" si="181"/>
        <v>88,9X3,6XC</v>
      </c>
      <c r="N275" s="865"/>
      <c r="O275" s="837">
        <f t="shared" si="182"/>
        <v>28.296562176000002</v>
      </c>
      <c r="P275" s="838">
        <f t="shared" si="183"/>
        <v>10.995674976000002</v>
      </c>
      <c r="Q275" s="838">
        <f t="shared" si="175"/>
        <v>38.677094496000002</v>
      </c>
      <c r="R275" s="838">
        <f t="shared" si="176"/>
        <v>13.302459936000002</v>
      </c>
      <c r="S275" s="839" t="str">
        <f t="shared" si="174"/>
        <v>C</v>
      </c>
      <c r="T275" s="840">
        <f>VLOOKUP(L275,[3]C!A:D,4,FALSE)</f>
        <v>96</v>
      </c>
      <c r="U275" s="866"/>
      <c r="V275" s="847">
        <f>IF(V$12="Max",VLOOKUP(L275,[3]S!A:G,7,FALSE),VLOOKUP(L275,[3]S!A:G,6,FALSE))</f>
        <v>2.3249284608000003</v>
      </c>
      <c r="W275" s="855">
        <f t="shared" si="187"/>
        <v>30.621490636800001</v>
      </c>
      <c r="X275" s="856">
        <f t="shared" si="188"/>
        <v>13.320603436800003</v>
      </c>
      <c r="Y275" s="856">
        <f t="shared" si="189"/>
        <v>41.002022956800005</v>
      </c>
      <c r="Z275" s="857">
        <f t="shared" si="190"/>
        <v>15.627388396800002</v>
      </c>
      <c r="AA275" s="867"/>
      <c r="AB275" s="847">
        <f t="shared" si="115"/>
        <v>2.4388995336394204</v>
      </c>
      <c r="AC275" s="847">
        <f>IF(AB$12="Max",VLOOKUP(M275,[3]L!A:J,9,FALSE),VLOOKUP(M275,[3]L!A:J,6,FALSE))</f>
        <v>2.4388995336394204</v>
      </c>
      <c r="AD275" s="847">
        <f>IF(AB$12="Max",VLOOKUP(M275,[3]L!A:J,10,FALSE),VLOOKUP(M275,[3]L!A:J,7,FALSE))</f>
        <v>2.4388995336394204</v>
      </c>
      <c r="AE275" s="847">
        <f>IF(AB$12="Max",VLOOKUP(M275,[3]L!A:K,11,FALSE),VLOOKUP(M275,[3]L!A:J,8,FALSE))</f>
        <v>2.6936</v>
      </c>
      <c r="AF275" s="853">
        <f t="shared" si="191"/>
        <v>30.735461709639424</v>
      </c>
      <c r="AG275" s="854">
        <f t="shared" si="192"/>
        <v>13.434574509639422</v>
      </c>
      <c r="AH275" s="854">
        <f t="shared" si="193"/>
        <v>41.115994029639424</v>
      </c>
      <c r="AI275" s="854">
        <f t="shared" si="194"/>
        <v>15.741359469639422</v>
      </c>
      <c r="AJ275" s="851"/>
      <c r="AK275" s="852"/>
      <c r="AL275" s="853"/>
      <c r="AM275" s="853"/>
      <c r="AN275" s="853"/>
      <c r="AO275" s="854"/>
      <c r="AP275" s="700"/>
      <c r="AQ275" s="700"/>
      <c r="AR275" s="700"/>
      <c r="AS275" s="700"/>
      <c r="AT275" s="700"/>
      <c r="AU275" s="700"/>
      <c r="AV275" s="700"/>
      <c r="AW275" s="700"/>
      <c r="AX275" s="700"/>
    </row>
    <row r="276" spans="1:50" ht="15" customHeight="1">
      <c r="A276" s="829">
        <v>88.9</v>
      </c>
      <c r="B276" s="830">
        <v>4</v>
      </c>
      <c r="C276" s="831">
        <f t="shared" si="177"/>
        <v>8.503584</v>
      </c>
      <c r="D276" s="832">
        <v>0.87</v>
      </c>
      <c r="E276" s="833">
        <v>0.25</v>
      </c>
      <c r="F276" s="833">
        <v>0.45</v>
      </c>
      <c r="G276" s="833">
        <f t="shared" si="22"/>
        <v>0.55000000000000004</v>
      </c>
      <c r="H276" s="834">
        <f t="shared" si="184"/>
        <v>7.3981180799999997</v>
      </c>
      <c r="I276" s="834">
        <f t="shared" si="185"/>
        <v>2.125896</v>
      </c>
      <c r="J276" s="834">
        <f t="shared" si="186"/>
        <v>3.8266127999999999</v>
      </c>
      <c r="K276" s="834">
        <f t="shared" si="179"/>
        <v>4.6769712000000006</v>
      </c>
      <c r="L276" s="835" t="str">
        <f t="shared" si="180"/>
        <v>88,9X4</v>
      </c>
      <c r="M276" s="835" t="str">
        <f t="shared" si="181"/>
        <v>88,9X4XC</v>
      </c>
      <c r="N276" s="865"/>
      <c r="O276" s="837">
        <f t="shared" si="182"/>
        <v>32.483690880000005</v>
      </c>
      <c r="P276" s="838">
        <f t="shared" si="183"/>
        <v>13.35062688</v>
      </c>
      <c r="Q276" s="838">
        <f t="shared" si="175"/>
        <v>43.963529280000003</v>
      </c>
      <c r="R276" s="838">
        <f t="shared" si="176"/>
        <v>15.901702080000002</v>
      </c>
      <c r="S276" s="839" t="str">
        <f t="shared" si="174"/>
        <v>C</v>
      </c>
      <c r="T276" s="840">
        <f>VLOOKUP(L276,[3]C!A:D,4,FALSE)</f>
        <v>96</v>
      </c>
      <c r="U276" s="866"/>
      <c r="V276" s="847">
        <f>IF(V$12="Max",VLOOKUP(L276,[3]S!A:G,7,FALSE),VLOOKUP(L276,[3]S!A:G,6,FALSE))</f>
        <v>2.3607576960000003</v>
      </c>
      <c r="W276" s="855">
        <f t="shared" si="187"/>
        <v>34.844448576000005</v>
      </c>
      <c r="X276" s="856">
        <f t="shared" si="188"/>
        <v>15.711384576</v>
      </c>
      <c r="Y276" s="856">
        <f t="shared" si="189"/>
        <v>46.324286976000003</v>
      </c>
      <c r="Z276" s="857">
        <f t="shared" si="190"/>
        <v>18.262459776</v>
      </c>
      <c r="AA276" s="867"/>
      <c r="AB276" s="847">
        <f t="shared" si="115"/>
        <v>2.5913307544918838</v>
      </c>
      <c r="AC276" s="847">
        <f>IF(AB$12="Max",VLOOKUP(M276,[3]L!A:J,9,FALSE),VLOOKUP(M276,[3]L!A:J,6,FALSE))</f>
        <v>2.5913307544918838</v>
      </c>
      <c r="AD276" s="847">
        <f>IF(AB$12="Max",VLOOKUP(M276,[3]L!A:J,10,FALSE),VLOOKUP(M276,[3]L!A:J,7,FALSE))</f>
        <v>2.5913307544918838</v>
      </c>
      <c r="AE276" s="847">
        <f>IF(AB$12="Max",VLOOKUP(M276,[3]L!A:K,11,FALSE),VLOOKUP(M276,[3]L!A:J,8,FALSE))</f>
        <v>2.6936</v>
      </c>
      <c r="AF276" s="853">
        <f t="shared" si="191"/>
        <v>35.07502163449189</v>
      </c>
      <c r="AG276" s="854">
        <f t="shared" si="192"/>
        <v>15.941957634491883</v>
      </c>
      <c r="AH276" s="854">
        <f t="shared" si="193"/>
        <v>46.554860034491888</v>
      </c>
      <c r="AI276" s="854">
        <f t="shared" si="194"/>
        <v>18.493032834491885</v>
      </c>
      <c r="AJ276" s="851"/>
      <c r="AK276" s="852"/>
      <c r="AL276" s="853"/>
      <c r="AM276" s="853"/>
      <c r="AN276" s="853"/>
      <c r="AO276" s="854"/>
      <c r="AP276" s="700"/>
      <c r="AQ276" s="700"/>
      <c r="AR276" s="700"/>
      <c r="AS276" s="700"/>
      <c r="AT276" s="700"/>
      <c r="AU276" s="700"/>
      <c r="AV276" s="700"/>
      <c r="AW276" s="700"/>
      <c r="AX276" s="700"/>
    </row>
    <row r="277" spans="1:50" ht="15" customHeight="1">
      <c r="A277" s="829">
        <v>88.9</v>
      </c>
      <c r="B277" s="830">
        <v>5</v>
      </c>
      <c r="C277" s="831">
        <f t="shared" si="177"/>
        <v>10.50428</v>
      </c>
      <c r="D277" s="832">
        <v>1.02</v>
      </c>
      <c r="E277" s="833">
        <v>0.25</v>
      </c>
      <c r="F277" s="833">
        <v>0.45</v>
      </c>
      <c r="G277" s="833">
        <f t="shared" si="22"/>
        <v>0.55000000000000004</v>
      </c>
      <c r="H277" s="834">
        <f t="shared" si="184"/>
        <v>10.714365599999999</v>
      </c>
      <c r="I277" s="834">
        <f t="shared" si="185"/>
        <v>2.6260699999999999</v>
      </c>
      <c r="J277" s="834">
        <f t="shared" si="186"/>
        <v>4.7269259999999997</v>
      </c>
      <c r="K277" s="834">
        <f t="shared" si="179"/>
        <v>5.7773539999999999</v>
      </c>
      <c r="L277" s="835" t="str">
        <f t="shared" si="180"/>
        <v>88,9X5</v>
      </c>
      <c r="M277" s="835" t="str">
        <f t="shared" si="181"/>
        <v>88,9X5XC</v>
      </c>
      <c r="N277" s="865"/>
      <c r="O277" s="837">
        <f t="shared" si="182"/>
        <v>41.701991599999992</v>
      </c>
      <c r="P277" s="838">
        <f t="shared" si="183"/>
        <v>18.067361599999998</v>
      </c>
      <c r="Q277" s="838">
        <f t="shared" si="175"/>
        <v>55.882769600000003</v>
      </c>
      <c r="R277" s="838">
        <f t="shared" si="176"/>
        <v>21.218645599999999</v>
      </c>
      <c r="S277" s="839" t="str">
        <f t="shared" si="174"/>
        <v>C</v>
      </c>
      <c r="T277" s="840">
        <f>VLOOKUP(L277,[3]C!A:D,4,FALSE)</f>
        <v>96</v>
      </c>
      <c r="U277" s="866"/>
      <c r="V277" s="847">
        <f>IF(V$12="Max",VLOOKUP(L277,[3]S!A:G,7,FALSE),VLOOKUP(L277,[3]S!A:G,6,FALSE))</f>
        <v>2.4487883200000002</v>
      </c>
      <c r="W277" s="855">
        <f t="shared" si="187"/>
        <v>44.150779919999991</v>
      </c>
      <c r="X277" s="856">
        <f t="shared" si="188"/>
        <v>20.516149919999997</v>
      </c>
      <c r="Y277" s="856">
        <f t="shared" si="189"/>
        <v>58.331557920000002</v>
      </c>
      <c r="Z277" s="857">
        <f t="shared" si="190"/>
        <v>23.667433920000001</v>
      </c>
      <c r="AA277" s="867"/>
      <c r="AB277" s="847">
        <f t="shared" si="115"/>
        <v>1.776</v>
      </c>
      <c r="AC277" s="847">
        <f>IF(AB$12="Max",VLOOKUP(M277,[3]L!A:J,9,FALSE),VLOOKUP(M277,[3]L!A:J,6,FALSE))</f>
        <v>1.776</v>
      </c>
      <c r="AD277" s="847">
        <f>IF(AB$12="Max",VLOOKUP(M277,[3]L!A:J,10,FALSE),VLOOKUP(M277,[3]L!A:J,7,FALSE))</f>
        <v>2.0720000000000001</v>
      </c>
      <c r="AE277" s="847">
        <f>IF(AB$12="Max",VLOOKUP(M277,[3]L!A:K,11,FALSE),VLOOKUP(M277,[3]L!A:J,8,FALSE))</f>
        <v>2.6936</v>
      </c>
      <c r="AF277" s="853">
        <f t="shared" si="191"/>
        <v>43.477991599999996</v>
      </c>
      <c r="AG277" s="854">
        <f t="shared" si="192"/>
        <v>19.843361599999998</v>
      </c>
      <c r="AH277" s="854">
        <f t="shared" si="193"/>
        <v>57.658769600000007</v>
      </c>
      <c r="AI277" s="854">
        <f t="shared" si="194"/>
        <v>22.994645599999998</v>
      </c>
      <c r="AJ277" s="851"/>
      <c r="AK277" s="852"/>
      <c r="AL277" s="853"/>
      <c r="AM277" s="853"/>
      <c r="AN277" s="853"/>
      <c r="AO277" s="854"/>
      <c r="AP277" s="700"/>
      <c r="AQ277" s="700"/>
      <c r="AR277" s="700"/>
      <c r="AS277" s="700"/>
      <c r="AT277" s="700"/>
      <c r="AU277" s="700"/>
      <c r="AV277" s="700"/>
      <c r="AW277" s="700"/>
      <c r="AX277" s="700"/>
    </row>
    <row r="278" spans="1:50" ht="15" customHeight="1">
      <c r="A278" s="829">
        <v>94</v>
      </c>
      <c r="B278" s="830">
        <v>1.2</v>
      </c>
      <c r="C278" s="831">
        <f t="shared" si="177"/>
        <v>2.7884544</v>
      </c>
      <c r="D278" s="859">
        <v>1.8</v>
      </c>
      <c r="E278" s="833">
        <v>0.25</v>
      </c>
      <c r="F278" s="833">
        <v>0.45</v>
      </c>
      <c r="G278" s="833">
        <f t="shared" si="22"/>
        <v>0.55000000000000004</v>
      </c>
      <c r="H278" s="834">
        <f t="shared" si="184"/>
        <v>5.01921792</v>
      </c>
      <c r="I278" s="834">
        <f t="shared" si="185"/>
        <v>0.6971136</v>
      </c>
      <c r="J278" s="834">
        <f t="shared" si="186"/>
        <v>1.25480448</v>
      </c>
      <c r="K278" s="834">
        <f t="shared" si="179"/>
        <v>1.5336499200000002</v>
      </c>
      <c r="L278" s="835" t="str">
        <f t="shared" si="180"/>
        <v>94X1,2</v>
      </c>
      <c r="M278" s="835" t="str">
        <f t="shared" si="181"/>
        <v>94X1,2XF</v>
      </c>
      <c r="N278" s="865"/>
      <c r="O278" s="837">
        <f t="shared" si="182"/>
        <v>13.245158399999999</v>
      </c>
      <c r="P278" s="838">
        <f t="shared" si="183"/>
        <v>6.9711359999999996</v>
      </c>
      <c r="Q278" s="838">
        <f t="shared" si="175"/>
        <v>17.00957184</v>
      </c>
      <c r="R278" s="838">
        <f t="shared" si="176"/>
        <v>7.8076723199999991</v>
      </c>
      <c r="S278" s="839" t="str">
        <f t="shared" si="174"/>
        <v>F</v>
      </c>
      <c r="T278" s="840">
        <f>VLOOKUP(L278,[3]C!A:D,4,FALSE)</f>
        <v>96</v>
      </c>
      <c r="U278" s="866"/>
      <c r="V278" s="847">
        <f>IF(V$12="Max",VLOOKUP(L278,[3]S!A:G,7,FALSE),VLOOKUP(L278,[3]S!A:G,6,FALSE))</f>
        <v>1.57</v>
      </c>
      <c r="W278" s="855">
        <f t="shared" si="187"/>
        <v>14.8151584</v>
      </c>
      <c r="X278" s="856">
        <f t="shared" si="188"/>
        <v>8.5411359999999998</v>
      </c>
      <c r="Y278" s="856">
        <f t="shared" si="189"/>
        <v>18.57957184</v>
      </c>
      <c r="Z278" s="857">
        <f t="shared" si="190"/>
        <v>9.3776723199999985</v>
      </c>
      <c r="AA278" s="867"/>
      <c r="AB278" s="847">
        <f t="shared" si="115"/>
        <v>2.29</v>
      </c>
      <c r="AC278" s="847">
        <f>IF(AB$12="Max",VLOOKUP(M278,[3]L!A:J,9,FALSE),VLOOKUP(M278,[3]L!A:J,6,FALSE))</f>
        <v>2.29</v>
      </c>
      <c r="AD278" s="847">
        <f>IF(AB$12="Max",VLOOKUP(M278,[3]L!A:J,10,FALSE),VLOOKUP(M278,[3]L!A:J,7,FALSE))</f>
        <v>2.29</v>
      </c>
      <c r="AE278" s="847">
        <f>IF(AB$12="Max",VLOOKUP(M278,[3]L!A:K,11,FALSE),VLOOKUP(M278,[3]L!A:J,8,FALSE))</f>
        <v>2.29</v>
      </c>
      <c r="AF278" s="853">
        <f t="shared" si="191"/>
        <v>15.5351584</v>
      </c>
      <c r="AG278" s="854">
        <f t="shared" si="192"/>
        <v>9.2611360000000005</v>
      </c>
      <c r="AH278" s="854">
        <f t="shared" si="193"/>
        <v>19.299571839999999</v>
      </c>
      <c r="AI278" s="854">
        <f t="shared" si="194"/>
        <v>10.097672319999999</v>
      </c>
      <c r="AJ278" s="851"/>
      <c r="AK278" s="852"/>
      <c r="AL278" s="853"/>
      <c r="AM278" s="853"/>
      <c r="AN278" s="853"/>
      <c r="AO278" s="854"/>
      <c r="AP278" s="700"/>
      <c r="AQ278" s="700"/>
      <c r="AR278" s="700"/>
      <c r="AS278" s="700"/>
      <c r="AT278" s="700"/>
      <c r="AU278" s="700"/>
      <c r="AV278" s="700"/>
      <c r="AW278" s="700"/>
      <c r="AX278" s="700"/>
    </row>
    <row r="279" spans="1:50" ht="15" customHeight="1">
      <c r="A279" s="829">
        <v>101.6</v>
      </c>
      <c r="B279" s="830">
        <v>1.5</v>
      </c>
      <c r="C279" s="831">
        <f t="shared" si="177"/>
        <v>3.7597559999999994</v>
      </c>
      <c r="D279" s="832">
        <v>1.24</v>
      </c>
      <c r="E279" s="833">
        <v>0.25</v>
      </c>
      <c r="F279" s="833">
        <v>0.45</v>
      </c>
      <c r="G279" s="833">
        <f t="shared" si="22"/>
        <v>0.55000000000000004</v>
      </c>
      <c r="H279" s="834">
        <f t="shared" si="184"/>
        <v>4.6620974399999993</v>
      </c>
      <c r="I279" s="834">
        <f t="shared" si="185"/>
        <v>0.93993899999999986</v>
      </c>
      <c r="J279" s="834">
        <f t="shared" si="186"/>
        <v>1.6918901999999998</v>
      </c>
      <c r="K279" s="834">
        <f t="shared" si="179"/>
        <v>2.0678657999999999</v>
      </c>
      <c r="L279" s="835" t="str">
        <f t="shared" si="180"/>
        <v>101,6X1,5</v>
      </c>
      <c r="M279" s="835" t="str">
        <f t="shared" si="181"/>
        <v>101,6X1,5XF</v>
      </c>
      <c r="N279" s="865"/>
      <c r="O279" s="837">
        <f t="shared" si="182"/>
        <v>15.753377639999997</v>
      </c>
      <c r="P279" s="838">
        <f t="shared" si="183"/>
        <v>7.2939266399999987</v>
      </c>
      <c r="Q279" s="838">
        <f t="shared" si="175"/>
        <v>20.829048239999995</v>
      </c>
      <c r="R279" s="838">
        <f t="shared" si="176"/>
        <v>8.4218534399999996</v>
      </c>
      <c r="S279" s="839" t="str">
        <f t="shared" si="174"/>
        <v>F</v>
      </c>
      <c r="T279" s="840">
        <f>VLOOKUP(L279,[3]C!A:D,4,FALSE)</f>
        <v>114</v>
      </c>
      <c r="U279" s="866"/>
      <c r="V279" s="847">
        <f>IF(V$12="Max",VLOOKUP(L279,[3]S!A:G,7,FALSE),VLOOKUP(L279,[3]S!A:G,6,FALSE))</f>
        <v>1.5741606284247547</v>
      </c>
      <c r="W279" s="855">
        <f t="shared" si="187"/>
        <v>17.32753826842475</v>
      </c>
      <c r="X279" s="856">
        <f t="shared" si="188"/>
        <v>8.8680872684247536</v>
      </c>
      <c r="Y279" s="856">
        <f t="shared" si="189"/>
        <v>22.403208868424748</v>
      </c>
      <c r="Z279" s="857">
        <f t="shared" si="190"/>
        <v>9.9960140684247545</v>
      </c>
      <c r="AA279" s="867"/>
      <c r="AB279" s="847">
        <f t="shared" si="115"/>
        <v>2.6131066431850929</v>
      </c>
      <c r="AC279" s="847">
        <f>IF(AB$12="Max",VLOOKUP(M279,[3]L!A:J,9,FALSE),VLOOKUP(M279,[3]L!A:J,6,FALSE))</f>
        <v>2.6131066431850929</v>
      </c>
      <c r="AD279" s="847">
        <f>IF(AB$12="Max",VLOOKUP(M279,[3]L!A:J,10,FALSE),VLOOKUP(M279,[3]L!A:J,7,FALSE))</f>
        <v>2.6131066431850929</v>
      </c>
      <c r="AE279" s="847">
        <f>IF(AB$12="Max",VLOOKUP(M279,[3]L!A:K,11,FALSE),VLOOKUP(M279,[3]L!A:J,8,FALSE))</f>
        <v>2.6131066431850929</v>
      </c>
      <c r="AF279" s="853">
        <f t="shared" si="191"/>
        <v>18.366484283185088</v>
      </c>
      <c r="AG279" s="854">
        <f t="shared" si="192"/>
        <v>9.9070332831850916</v>
      </c>
      <c r="AH279" s="854">
        <f t="shared" si="193"/>
        <v>23.44215488318509</v>
      </c>
      <c r="AI279" s="854">
        <f t="shared" si="194"/>
        <v>11.034960083185092</v>
      </c>
      <c r="AJ279" s="851"/>
      <c r="AK279" s="852">
        <f>VLOOKUP(L279,[3]E!A:G,7,FALSE)</f>
        <v>3.55</v>
      </c>
      <c r="AL279" s="853">
        <f t="shared" ref="AL279:AL282" si="195">O279+AK279*$Q$8</f>
        <v>19.303377639999997</v>
      </c>
      <c r="AM279" s="853">
        <f t="shared" ref="AM279:AM282" si="196">P279+AK279*$Q$8</f>
        <v>10.843926639999999</v>
      </c>
      <c r="AN279" s="853">
        <f t="shared" ref="AN279:AN282" si="197">Q279+AK279*$Q$8</f>
        <v>24.379048239999996</v>
      </c>
      <c r="AO279" s="854">
        <f t="shared" ref="AO279:AO282" si="198">R279+AK279*$Q$8</f>
        <v>11.97185344</v>
      </c>
      <c r="AP279" s="700"/>
      <c r="AQ279" s="700"/>
      <c r="AR279" s="700"/>
      <c r="AS279" s="700"/>
      <c r="AT279" s="700"/>
      <c r="AU279" s="700"/>
      <c r="AV279" s="700"/>
      <c r="AW279" s="700"/>
      <c r="AX279" s="700"/>
    </row>
    <row r="280" spans="1:50" ht="15" customHeight="1">
      <c r="A280" s="829">
        <v>101.6</v>
      </c>
      <c r="B280" s="830">
        <v>1.6</v>
      </c>
      <c r="C280" s="831">
        <f t="shared" si="177"/>
        <v>4.0064000000000002</v>
      </c>
      <c r="D280" s="832">
        <v>1.24</v>
      </c>
      <c r="E280" s="833">
        <v>0.25</v>
      </c>
      <c r="F280" s="833">
        <v>0.45</v>
      </c>
      <c r="G280" s="833">
        <f t="shared" ref="G280:G361" si="199">+F280+0.1</f>
        <v>0.55000000000000004</v>
      </c>
      <c r="H280" s="834">
        <f t="shared" si="184"/>
        <v>4.9679359999999999</v>
      </c>
      <c r="I280" s="834">
        <f t="shared" si="185"/>
        <v>1.0016</v>
      </c>
      <c r="J280" s="834">
        <f t="shared" si="186"/>
        <v>1.80288</v>
      </c>
      <c r="K280" s="834">
        <f t="shared" si="179"/>
        <v>2.2035200000000001</v>
      </c>
      <c r="L280" s="835" t="str">
        <f t="shared" si="180"/>
        <v>101,6X1,6</v>
      </c>
      <c r="M280" s="835" t="str">
        <f t="shared" si="181"/>
        <v>101,6X1,6XF</v>
      </c>
      <c r="N280" s="865"/>
      <c r="O280" s="837">
        <f t="shared" si="182"/>
        <v>16.786815999999998</v>
      </c>
      <c r="P280" s="838">
        <f t="shared" si="183"/>
        <v>7.7724159999999998</v>
      </c>
      <c r="Q280" s="838">
        <f t="shared" si="175"/>
        <v>22.195456</v>
      </c>
      <c r="R280" s="838">
        <f t="shared" si="176"/>
        <v>8.974336000000001</v>
      </c>
      <c r="S280" s="839" t="str">
        <f t="shared" si="174"/>
        <v>F</v>
      </c>
      <c r="T280" s="840">
        <f>VLOOKUP(L280,[3]C!A:D,4,FALSE)</f>
        <v>114</v>
      </c>
      <c r="U280" s="866"/>
      <c r="V280" s="847">
        <f>IF(V$12="Max",VLOOKUP(L280,[3]S!A:G,7,FALSE),VLOOKUP(L280,[3]S!A:G,6,FALSE))</f>
        <v>1.5741606284247547</v>
      </c>
      <c r="W280" s="855">
        <f t="shared" si="187"/>
        <v>18.360976628424751</v>
      </c>
      <c r="X280" s="856">
        <f t="shared" si="188"/>
        <v>9.3465766284247547</v>
      </c>
      <c r="Y280" s="856">
        <f t="shared" si="189"/>
        <v>23.769616628424753</v>
      </c>
      <c r="Z280" s="857">
        <f t="shared" si="190"/>
        <v>10.548496628424756</v>
      </c>
      <c r="AA280" s="867"/>
      <c r="AB280" s="847">
        <f t="shared" si="115"/>
        <v>2.6131066431850929</v>
      </c>
      <c r="AC280" s="847">
        <f>IF(AB$12="Max",VLOOKUP(M280,[3]L!A:J,9,FALSE),VLOOKUP(M280,[3]L!A:J,6,FALSE))</f>
        <v>2.6131066431850929</v>
      </c>
      <c r="AD280" s="847">
        <f>IF(AB$12="Max",VLOOKUP(M280,[3]L!A:J,10,FALSE),VLOOKUP(M280,[3]L!A:J,7,FALSE))</f>
        <v>2.6131066431850929</v>
      </c>
      <c r="AE280" s="847">
        <f>IF(AB$12="Max",VLOOKUP(M280,[3]L!A:K,11,FALSE),VLOOKUP(M280,[3]L!A:J,8,FALSE))</f>
        <v>2.6131066431850929</v>
      </c>
      <c r="AF280" s="853">
        <f t="shared" si="191"/>
        <v>19.399922643185093</v>
      </c>
      <c r="AG280" s="854">
        <f t="shared" si="192"/>
        <v>10.385522643185093</v>
      </c>
      <c r="AH280" s="854">
        <f t="shared" si="193"/>
        <v>24.808562643185091</v>
      </c>
      <c r="AI280" s="854">
        <f t="shared" si="194"/>
        <v>11.587442643185094</v>
      </c>
      <c r="AJ280" s="851"/>
      <c r="AK280" s="852">
        <f>VLOOKUP(L280,[3]E!A:G,7,FALSE)</f>
        <v>3.55</v>
      </c>
      <c r="AL280" s="853">
        <f t="shared" si="195"/>
        <v>20.336815999999999</v>
      </c>
      <c r="AM280" s="853">
        <f t="shared" si="196"/>
        <v>11.322416</v>
      </c>
      <c r="AN280" s="853">
        <f t="shared" si="197"/>
        <v>25.745456000000001</v>
      </c>
      <c r="AO280" s="854">
        <f t="shared" si="198"/>
        <v>12.524336000000002</v>
      </c>
      <c r="AP280" s="700"/>
      <c r="AQ280" s="700"/>
      <c r="AR280" s="700"/>
      <c r="AS280" s="700"/>
      <c r="AT280" s="700"/>
      <c r="AU280" s="700"/>
      <c r="AV280" s="700"/>
      <c r="AW280" s="700"/>
      <c r="AX280" s="700"/>
    </row>
    <row r="281" spans="1:50" ht="15" customHeight="1">
      <c r="A281" s="868">
        <v>101.6</v>
      </c>
      <c r="B281" s="869">
        <v>2</v>
      </c>
      <c r="C281" s="870">
        <f t="shared" si="177"/>
        <v>4.9879679999999995</v>
      </c>
      <c r="D281" s="871">
        <v>1.18</v>
      </c>
      <c r="E281" s="872">
        <v>0.25</v>
      </c>
      <c r="F281" s="872">
        <v>0.45</v>
      </c>
      <c r="G281" s="872">
        <f t="shared" si="199"/>
        <v>0.55000000000000004</v>
      </c>
      <c r="H281" s="873">
        <f t="shared" si="184"/>
        <v>5.8858022399999994</v>
      </c>
      <c r="I281" s="873">
        <f t="shared" si="185"/>
        <v>1.2469919999999999</v>
      </c>
      <c r="J281" s="873">
        <f t="shared" si="186"/>
        <v>2.2445855999999997</v>
      </c>
      <c r="K281" s="873">
        <f t="shared" si="179"/>
        <v>2.7433823999999998</v>
      </c>
      <c r="L281" s="874" t="str">
        <f t="shared" si="180"/>
        <v>101,6X2</v>
      </c>
      <c r="M281" s="874" t="str">
        <f t="shared" si="181"/>
        <v>101,6X2XF</v>
      </c>
      <c r="N281" s="875"/>
      <c r="O281" s="876">
        <f t="shared" si="182"/>
        <v>20.600307839999996</v>
      </c>
      <c r="P281" s="877">
        <f t="shared" si="183"/>
        <v>9.3773798399999979</v>
      </c>
      <c r="Q281" s="877">
        <f t="shared" si="175"/>
        <v>27.334064640000001</v>
      </c>
      <c r="R281" s="877">
        <f t="shared" si="176"/>
        <v>10.873770239999997</v>
      </c>
      <c r="S281" s="878" t="s">
        <v>3590</v>
      </c>
      <c r="T281" s="879">
        <f>VLOOKUP(L281,[3]C!A:D,4,FALSE)</f>
        <v>114</v>
      </c>
      <c r="U281" s="880"/>
      <c r="V281" s="847">
        <f>IF(V$12="Max",VLOOKUP(L281,[3]S!A:G,7,FALSE),VLOOKUP(L281,[3]S!A:G,6,FALSE))</f>
        <v>1.5741606284247547</v>
      </c>
      <c r="W281" s="881">
        <f t="shared" si="187"/>
        <v>22.174468468424749</v>
      </c>
      <c r="X281" s="882">
        <f t="shared" si="188"/>
        <v>10.951540468424753</v>
      </c>
      <c r="Y281" s="882">
        <f t="shared" si="189"/>
        <v>28.908225268424754</v>
      </c>
      <c r="Z281" s="883">
        <f t="shared" si="190"/>
        <v>12.447930868424752</v>
      </c>
      <c r="AA281" s="884"/>
      <c r="AB281" s="847">
        <f t="shared" si="115"/>
        <v>2.6131066431850929</v>
      </c>
      <c r="AC281" s="847">
        <f>IF(AB$12="Max",VLOOKUP(M281,[3]L!A:J,9,FALSE),VLOOKUP(M281,[3]L!A:J,6,FALSE))</f>
        <v>2.6131066431850929</v>
      </c>
      <c r="AD281" s="847">
        <f>IF(AB$12="Max",VLOOKUP(M281,[3]L!A:J,10,FALSE),VLOOKUP(M281,[3]L!A:J,7,FALSE))</f>
        <v>2.6131066431850929</v>
      </c>
      <c r="AE281" s="847">
        <f>IF(AB$12="Max",VLOOKUP(M281,[3]L!A:K,11,FALSE),VLOOKUP(M281,[3]L!A:J,8,FALSE))</f>
        <v>2.6131066431850929</v>
      </c>
      <c r="AF281" s="885">
        <f t="shared" si="191"/>
        <v>23.21341448318509</v>
      </c>
      <c r="AG281" s="886">
        <f t="shared" si="192"/>
        <v>11.990486483185091</v>
      </c>
      <c r="AH281" s="886">
        <f t="shared" si="193"/>
        <v>29.947171283185092</v>
      </c>
      <c r="AI281" s="886">
        <f t="shared" si="194"/>
        <v>13.48687688318509</v>
      </c>
      <c r="AJ281" s="851"/>
      <c r="AK281" s="852">
        <f>VLOOKUP(L281,[3]E!A:G,7,FALSE)</f>
        <v>3.55</v>
      </c>
      <c r="AL281" s="885">
        <f t="shared" si="195"/>
        <v>24.150307839999996</v>
      </c>
      <c r="AM281" s="885">
        <f t="shared" si="196"/>
        <v>12.927379839999997</v>
      </c>
      <c r="AN281" s="885">
        <f t="shared" si="197"/>
        <v>30.884064640000002</v>
      </c>
      <c r="AO281" s="886">
        <f t="shared" si="198"/>
        <v>14.423770239999996</v>
      </c>
      <c r="AP281" s="700"/>
      <c r="AQ281" s="700"/>
      <c r="AR281" s="700"/>
      <c r="AS281" s="700"/>
      <c r="AT281" s="700"/>
      <c r="AU281" s="700"/>
      <c r="AV281" s="887"/>
      <c r="AW281" s="887"/>
      <c r="AX281" s="887"/>
    </row>
    <row r="282" spans="1:50" ht="15" customHeight="1">
      <c r="A282" s="829">
        <v>101.6</v>
      </c>
      <c r="B282" s="830">
        <v>2</v>
      </c>
      <c r="C282" s="831">
        <f t="shared" si="177"/>
        <v>4.9879679999999995</v>
      </c>
      <c r="D282" s="832">
        <v>0.96</v>
      </c>
      <c r="E282" s="833">
        <v>0.25</v>
      </c>
      <c r="F282" s="833">
        <v>0.55000000000000004</v>
      </c>
      <c r="G282" s="833">
        <f t="shared" si="199"/>
        <v>0.65</v>
      </c>
      <c r="H282" s="834">
        <f t="shared" si="184"/>
        <v>4.7884492799999991</v>
      </c>
      <c r="I282" s="834">
        <f t="shared" si="185"/>
        <v>1.2469919999999999</v>
      </c>
      <c r="J282" s="834">
        <f t="shared" si="186"/>
        <v>2.7433823999999998</v>
      </c>
      <c r="K282" s="834">
        <f t="shared" si="179"/>
        <v>3.2421791999999998</v>
      </c>
      <c r="L282" s="835" t="str">
        <f t="shared" si="180"/>
        <v>101,6X2</v>
      </c>
      <c r="M282" s="835" t="str">
        <f t="shared" si="181"/>
        <v>101,6X2XC</v>
      </c>
      <c r="N282" s="865"/>
      <c r="O282" s="837">
        <f t="shared" si="182"/>
        <v>19.502954879999997</v>
      </c>
      <c r="P282" s="838">
        <f t="shared" si="183"/>
        <v>8.2800268799999994</v>
      </c>
      <c r="Q282" s="838">
        <f t="shared" ref="Q282:R282" si="200">Q281</f>
        <v>27.334064640000001</v>
      </c>
      <c r="R282" s="838">
        <f t="shared" si="200"/>
        <v>10.873770239999997</v>
      </c>
      <c r="S282" s="839" t="str">
        <f t="shared" ref="S282:S289" si="201">IF(B282&lt;2,"F","C")</f>
        <v>C</v>
      </c>
      <c r="T282" s="840">
        <f>VLOOKUP(L282,[3]C!A:D,4,FALSE)</f>
        <v>114</v>
      </c>
      <c r="U282" s="866"/>
      <c r="V282" s="847">
        <f>IF(V$12="Max",VLOOKUP(L282,[3]S!A:G,7,FALSE),VLOOKUP(L282,[3]S!A:G,6,FALSE))</f>
        <v>1.5741606284247547</v>
      </c>
      <c r="W282" s="855">
        <f t="shared" si="187"/>
        <v>21.07711550842475</v>
      </c>
      <c r="X282" s="856">
        <f t="shared" si="188"/>
        <v>9.8541875084247543</v>
      </c>
      <c r="Y282" s="856">
        <f t="shared" si="189"/>
        <v>28.908225268424754</v>
      </c>
      <c r="Z282" s="857">
        <f t="shared" si="190"/>
        <v>12.447930868424752</v>
      </c>
      <c r="AA282" s="867"/>
      <c r="AB282" s="847">
        <f t="shared" si="115"/>
        <v>2.6131066431850929</v>
      </c>
      <c r="AC282" s="847">
        <f>IF(AB$12="Max",VLOOKUP(M282,[3]L!A:J,9,FALSE),VLOOKUP(M282,[3]L!A:J,6,FALSE))</f>
        <v>2.6131066431850929</v>
      </c>
      <c r="AD282" s="847">
        <f>IF(AB$12="Max",VLOOKUP(M282,[3]L!A:J,10,FALSE),VLOOKUP(M282,[3]L!A:J,7,FALSE))</f>
        <v>2.6131066431850929</v>
      </c>
      <c r="AE282" s="847">
        <f>IF(AB$12="Max",VLOOKUP(M282,[3]L!A:K,11,FALSE),VLOOKUP(M282,[3]L!A:J,8,FALSE))</f>
        <v>2.6936</v>
      </c>
      <c r="AF282" s="853">
        <f t="shared" si="191"/>
        <v>22.116061523185088</v>
      </c>
      <c r="AG282" s="854">
        <f t="shared" si="192"/>
        <v>10.893133523185092</v>
      </c>
      <c r="AH282" s="854">
        <f t="shared" si="193"/>
        <v>29.947171283185092</v>
      </c>
      <c r="AI282" s="854">
        <f t="shared" si="194"/>
        <v>13.48687688318509</v>
      </c>
      <c r="AJ282" s="851"/>
      <c r="AK282" s="852">
        <f>VLOOKUP(L282,[3]E!A:G,7,FALSE)</f>
        <v>3.55</v>
      </c>
      <c r="AL282" s="853">
        <f t="shared" si="195"/>
        <v>23.052954879999998</v>
      </c>
      <c r="AM282" s="853">
        <f t="shared" si="196"/>
        <v>11.830026879999998</v>
      </c>
      <c r="AN282" s="853">
        <f t="shared" si="197"/>
        <v>30.884064640000002</v>
      </c>
      <c r="AO282" s="854">
        <f t="shared" si="198"/>
        <v>14.423770239999996</v>
      </c>
      <c r="AP282" s="700"/>
      <c r="AQ282" s="700"/>
      <c r="AR282" s="700"/>
      <c r="AS282" s="700"/>
      <c r="AT282" s="700"/>
      <c r="AU282" s="700"/>
      <c r="AV282" s="700"/>
      <c r="AW282" s="700"/>
      <c r="AX282" s="700"/>
    </row>
    <row r="283" spans="1:50" ht="15" customHeight="1">
      <c r="A283" s="829">
        <v>101.6</v>
      </c>
      <c r="B283" s="830">
        <v>2.5</v>
      </c>
      <c r="C283" s="831">
        <f t="shared" si="177"/>
        <v>6.2036600000000002</v>
      </c>
      <c r="D283" s="832">
        <v>0.89</v>
      </c>
      <c r="E283" s="833">
        <v>0.25</v>
      </c>
      <c r="F283" s="833">
        <v>0.55000000000000004</v>
      </c>
      <c r="G283" s="833">
        <f t="shared" si="199"/>
        <v>0.65</v>
      </c>
      <c r="H283" s="834">
        <f t="shared" ref="H283:J283" si="202">+H284</f>
        <v>5.4785016000000004</v>
      </c>
      <c r="I283" s="834">
        <f t="shared" si="202"/>
        <v>1.6113240000000002</v>
      </c>
      <c r="J283" s="834">
        <f t="shared" si="202"/>
        <v>3.5449128000000005</v>
      </c>
      <c r="K283" s="834">
        <f t="shared" si="179"/>
        <v>4.0323790000000006</v>
      </c>
      <c r="L283" s="835" t="str">
        <f t="shared" si="180"/>
        <v>101,6X2,5</v>
      </c>
      <c r="M283" s="835" t="str">
        <f t="shared" si="181"/>
        <v>101,6X2,5XC</v>
      </c>
      <c r="N283" s="865"/>
      <c r="O283" s="837">
        <f t="shared" si="182"/>
        <v>23.822054399999999</v>
      </c>
      <c r="P283" s="838">
        <f t="shared" si="183"/>
        <v>9.8638194000000006</v>
      </c>
      <c r="Q283" s="838">
        <f t="shared" ref="Q283:Q290" si="203">(((D283*(1-$O$3/100)+0.45++F283+$Q$6+$O$7+$O$8+$O$9)*C283)*$O$10)*$Q$8</f>
        <v>32.817361400000003</v>
      </c>
      <c r="R283" s="838">
        <f t="shared" ref="R283:R290" si="204">(((D283*(1-$O$3/100)+0.45++G283+$R$6+$O$7+$O$8+$O$9)*C283)*$O$10)*$Q$8</f>
        <v>12.345283400000001</v>
      </c>
      <c r="S283" s="839" t="str">
        <f t="shared" si="201"/>
        <v>C</v>
      </c>
      <c r="T283" s="840">
        <f>VLOOKUP(L283,[3]C!A:D,4,FALSE)</f>
        <v>114</v>
      </c>
      <c r="U283" s="866"/>
      <c r="V283" s="847">
        <f>IF(V$12="Max",VLOOKUP(L283,[3]S!A:G,7,FALSE),VLOOKUP(L283,[3]S!A:G,6,FALSE))</f>
        <v>3.00646104</v>
      </c>
      <c r="W283" s="855">
        <f t="shared" si="187"/>
        <v>26.82851544</v>
      </c>
      <c r="X283" s="856">
        <f t="shared" si="188"/>
        <v>12.87028044</v>
      </c>
      <c r="Y283" s="856">
        <f t="shared" si="189"/>
        <v>35.823822440000001</v>
      </c>
      <c r="Z283" s="857">
        <f t="shared" si="190"/>
        <v>15.351744440000001</v>
      </c>
      <c r="AA283" s="867"/>
      <c r="AB283" s="847">
        <f t="shared" si="115"/>
        <v>2.6131066431850929</v>
      </c>
      <c r="AC283" s="847">
        <f>IF(AB$12="Max",VLOOKUP(M283,[3]L!A:J,9,FALSE),VLOOKUP(M283,[3]L!A:J,6,FALSE))</f>
        <v>2.6131066431850929</v>
      </c>
      <c r="AD283" s="847">
        <f>IF(AB$12="Max",VLOOKUP(M283,[3]L!A:J,10,FALSE),VLOOKUP(M283,[3]L!A:J,7,FALSE))</f>
        <v>2.6131066431850929</v>
      </c>
      <c r="AE283" s="847">
        <f>IF(AB$12="Max",VLOOKUP(M283,[3]L!A:K,11,FALSE),VLOOKUP(M283,[3]L!A:J,8,FALSE))</f>
        <v>2.6936</v>
      </c>
      <c r="AF283" s="853">
        <f t="shared" si="191"/>
        <v>26.43516104318509</v>
      </c>
      <c r="AG283" s="854">
        <f t="shared" si="192"/>
        <v>12.476926043185093</v>
      </c>
      <c r="AH283" s="854">
        <f t="shared" si="193"/>
        <v>35.430468043185094</v>
      </c>
      <c r="AI283" s="854">
        <f t="shared" si="194"/>
        <v>14.958390043185094</v>
      </c>
      <c r="AJ283" s="851"/>
      <c r="AK283" s="852"/>
      <c r="AL283" s="853"/>
      <c r="AM283" s="853"/>
      <c r="AN283" s="853"/>
      <c r="AO283" s="854"/>
      <c r="AP283" s="700"/>
      <c r="AQ283" s="700"/>
      <c r="AR283" s="700"/>
      <c r="AS283" s="700"/>
      <c r="AT283" s="700"/>
      <c r="AU283" s="700"/>
      <c r="AV283" s="700"/>
      <c r="AW283" s="700"/>
      <c r="AX283" s="700"/>
    </row>
    <row r="284" spans="1:50" ht="15" customHeight="1">
      <c r="A284" s="829">
        <v>101.6</v>
      </c>
      <c r="B284" s="830">
        <v>2.6</v>
      </c>
      <c r="C284" s="831">
        <f t="shared" si="177"/>
        <v>6.4452960000000008</v>
      </c>
      <c r="D284" s="832">
        <v>0.85</v>
      </c>
      <c r="E284" s="833">
        <v>0.25</v>
      </c>
      <c r="F284" s="833">
        <v>0.55000000000000004</v>
      </c>
      <c r="G284" s="833">
        <f t="shared" si="199"/>
        <v>0.65</v>
      </c>
      <c r="H284" s="834">
        <f t="shared" ref="H284:H298" si="205">D284*C284</f>
        <v>5.4785016000000004</v>
      </c>
      <c r="I284" s="834">
        <f t="shared" ref="I284:I298" si="206">+E284*C284</f>
        <v>1.6113240000000002</v>
      </c>
      <c r="J284" s="834">
        <f t="shared" ref="J284:J298" si="207">+F284*C284</f>
        <v>3.5449128000000005</v>
      </c>
      <c r="K284" s="834">
        <f t="shared" si="179"/>
        <v>4.1894424000000008</v>
      </c>
      <c r="L284" s="835" t="str">
        <f t="shared" si="180"/>
        <v>101,6X2,6</v>
      </c>
      <c r="M284" s="835" t="str">
        <f t="shared" si="181"/>
        <v>101,6X2,6XC</v>
      </c>
      <c r="N284" s="865"/>
      <c r="O284" s="837">
        <f t="shared" si="182"/>
        <v>24.492124800000003</v>
      </c>
      <c r="P284" s="838">
        <f t="shared" si="183"/>
        <v>9.9902088000000013</v>
      </c>
      <c r="Q284" s="838">
        <f t="shared" si="203"/>
        <v>33.837804000000006</v>
      </c>
      <c r="R284" s="838">
        <f t="shared" si="204"/>
        <v>12.568327200000002</v>
      </c>
      <c r="S284" s="839" t="str">
        <f t="shared" si="201"/>
        <v>C</v>
      </c>
      <c r="T284" s="840">
        <f>VLOOKUP(L284,[3]C!A:D,4,FALSE)</f>
        <v>114</v>
      </c>
      <c r="U284" s="866"/>
      <c r="V284" s="847">
        <f>IF(V$12="Max",VLOOKUP(L284,[3]S!A:G,7,FALSE),VLOOKUP(L284,[3]S!A:G,6,FALSE))</f>
        <v>3.0170930240000002</v>
      </c>
      <c r="W284" s="855">
        <f t="shared" si="187"/>
        <v>27.509217824000004</v>
      </c>
      <c r="X284" s="856">
        <f t="shared" si="188"/>
        <v>13.007301824000002</v>
      </c>
      <c r="Y284" s="856">
        <f t="shared" si="189"/>
        <v>36.854897024000003</v>
      </c>
      <c r="Z284" s="857">
        <f t="shared" si="190"/>
        <v>15.585420224000003</v>
      </c>
      <c r="AA284" s="867"/>
      <c r="AB284" s="847">
        <f t="shared" si="115"/>
        <v>2.6131066431850929</v>
      </c>
      <c r="AC284" s="847">
        <f>IF(AB$12="Max",VLOOKUP(M284,[3]L!A:J,9,FALSE),VLOOKUP(M284,[3]L!A:J,6,FALSE))</f>
        <v>2.6131066431850929</v>
      </c>
      <c r="AD284" s="847">
        <f>IF(AB$12="Max",VLOOKUP(M284,[3]L!A:J,10,FALSE),VLOOKUP(M284,[3]L!A:J,7,FALSE))</f>
        <v>2.6131066431850929</v>
      </c>
      <c r="AE284" s="847">
        <f>IF(AB$12="Max",VLOOKUP(M284,[3]L!A:K,11,FALSE),VLOOKUP(M284,[3]L!A:J,8,FALSE))</f>
        <v>2.6936</v>
      </c>
      <c r="AF284" s="853">
        <f t="shared" si="191"/>
        <v>27.105231443185097</v>
      </c>
      <c r="AG284" s="854">
        <f t="shared" si="192"/>
        <v>12.603315443185094</v>
      </c>
      <c r="AH284" s="854">
        <f t="shared" si="193"/>
        <v>36.450910643185097</v>
      </c>
      <c r="AI284" s="854">
        <f t="shared" si="194"/>
        <v>15.181433843185095</v>
      </c>
      <c r="AJ284" s="851"/>
      <c r="AK284" s="852"/>
      <c r="AL284" s="853"/>
      <c r="AM284" s="853"/>
      <c r="AN284" s="853"/>
      <c r="AO284" s="854"/>
      <c r="AP284" s="700"/>
      <c r="AQ284" s="700"/>
      <c r="AR284" s="700"/>
      <c r="AS284" s="700"/>
      <c r="AT284" s="700"/>
      <c r="AU284" s="700"/>
      <c r="AV284" s="700"/>
      <c r="AW284" s="700"/>
      <c r="AX284" s="700"/>
    </row>
    <row r="285" spans="1:50" ht="15" customHeight="1">
      <c r="A285" s="829">
        <v>101.6</v>
      </c>
      <c r="B285" s="830">
        <v>3</v>
      </c>
      <c r="C285" s="831">
        <f t="shared" si="177"/>
        <v>7.4068319999999988</v>
      </c>
      <c r="D285" s="832">
        <v>0.73</v>
      </c>
      <c r="E285" s="833">
        <v>0.25</v>
      </c>
      <c r="F285" s="833">
        <v>0.45</v>
      </c>
      <c r="G285" s="833">
        <f t="shared" si="199"/>
        <v>0.55000000000000004</v>
      </c>
      <c r="H285" s="834">
        <f t="shared" si="205"/>
        <v>5.4069873599999987</v>
      </c>
      <c r="I285" s="834">
        <f t="shared" si="206"/>
        <v>1.8517079999999997</v>
      </c>
      <c r="J285" s="834">
        <f t="shared" si="207"/>
        <v>3.3330743999999997</v>
      </c>
      <c r="K285" s="834">
        <f t="shared" si="179"/>
        <v>4.0737575999999995</v>
      </c>
      <c r="L285" s="835" t="str">
        <f t="shared" si="180"/>
        <v>101,6X3</v>
      </c>
      <c r="M285" s="835" t="str">
        <f t="shared" si="181"/>
        <v>101,6X3XC</v>
      </c>
      <c r="N285" s="865"/>
      <c r="O285" s="837">
        <f t="shared" si="182"/>
        <v>27.257141759999993</v>
      </c>
      <c r="P285" s="838">
        <f t="shared" si="183"/>
        <v>10.591769759999998</v>
      </c>
      <c r="Q285" s="838">
        <f t="shared" si="203"/>
        <v>37.256364959999992</v>
      </c>
      <c r="R285" s="838">
        <f t="shared" si="204"/>
        <v>12.813819359999998</v>
      </c>
      <c r="S285" s="839" t="str">
        <f t="shared" si="201"/>
        <v>C</v>
      </c>
      <c r="T285" s="840">
        <f>VLOOKUP(L285,[3]C!A:D,4,FALSE)</f>
        <v>114</v>
      </c>
      <c r="U285" s="866"/>
      <c r="V285" s="847">
        <f>IF(V$12="Max",VLOOKUP(L285,[3]S!A:G,7,FALSE),VLOOKUP(L285,[3]S!A:G,6,FALSE))</f>
        <v>3.0594006079999998</v>
      </c>
      <c r="W285" s="855">
        <f t="shared" si="187"/>
        <v>30.316542367999993</v>
      </c>
      <c r="X285" s="856">
        <f t="shared" si="188"/>
        <v>13.651170367999999</v>
      </c>
      <c r="Y285" s="856">
        <f t="shared" si="189"/>
        <v>40.315765567999989</v>
      </c>
      <c r="Z285" s="857">
        <f t="shared" si="190"/>
        <v>15.873219967999997</v>
      </c>
      <c r="AA285" s="867"/>
      <c r="AB285" s="847">
        <f t="shared" si="115"/>
        <v>2.6131066431850929</v>
      </c>
      <c r="AC285" s="847">
        <f>IF(AB$12="Max",VLOOKUP(M285,[3]L!A:J,9,FALSE),VLOOKUP(M285,[3]L!A:J,6,FALSE))</f>
        <v>2.6131066431850929</v>
      </c>
      <c r="AD285" s="847">
        <f>IF(AB$12="Max",VLOOKUP(M285,[3]L!A:J,10,FALSE),VLOOKUP(M285,[3]L!A:J,7,FALSE))</f>
        <v>2.6131066431850929</v>
      </c>
      <c r="AE285" s="847">
        <f>IF(AB$12="Max",VLOOKUP(M285,[3]L!A:K,11,FALSE),VLOOKUP(M285,[3]L!A:J,8,FALSE))</f>
        <v>2.6936</v>
      </c>
      <c r="AF285" s="853">
        <f t="shared" si="191"/>
        <v>29.870248403185087</v>
      </c>
      <c r="AG285" s="854">
        <f t="shared" si="192"/>
        <v>13.204876403185091</v>
      </c>
      <c r="AH285" s="854">
        <f t="shared" si="193"/>
        <v>39.869471603185083</v>
      </c>
      <c r="AI285" s="854">
        <f t="shared" si="194"/>
        <v>15.426926003185091</v>
      </c>
      <c r="AJ285" s="851"/>
      <c r="AK285" s="852"/>
      <c r="AL285" s="853"/>
      <c r="AM285" s="853"/>
      <c r="AN285" s="853"/>
      <c r="AO285" s="854"/>
      <c r="AP285" s="700"/>
      <c r="AQ285" s="700"/>
      <c r="AR285" s="700"/>
      <c r="AS285" s="700"/>
      <c r="AT285" s="700"/>
      <c r="AU285" s="700"/>
      <c r="AV285" s="700"/>
      <c r="AW285" s="700"/>
      <c r="AX285" s="700"/>
    </row>
    <row r="286" spans="1:50" ht="15" customHeight="1">
      <c r="A286" s="829">
        <v>101.6</v>
      </c>
      <c r="B286" s="830">
        <v>3.2</v>
      </c>
      <c r="C286" s="831">
        <f t="shared" si="177"/>
        <v>7.8845951999999997</v>
      </c>
      <c r="D286" s="832">
        <v>0.85</v>
      </c>
      <c r="E286" s="833">
        <v>0.25</v>
      </c>
      <c r="F286" s="833">
        <v>0.45</v>
      </c>
      <c r="G286" s="833">
        <f t="shared" si="199"/>
        <v>0.55000000000000004</v>
      </c>
      <c r="H286" s="834">
        <f t="shared" si="205"/>
        <v>6.7019059199999997</v>
      </c>
      <c r="I286" s="834">
        <f t="shared" si="206"/>
        <v>1.9711487999999999</v>
      </c>
      <c r="J286" s="834">
        <f t="shared" si="207"/>
        <v>3.5480678399999999</v>
      </c>
      <c r="K286" s="834">
        <f t="shared" si="179"/>
        <v>4.3365273599999998</v>
      </c>
      <c r="L286" s="835" t="str">
        <f t="shared" si="180"/>
        <v>101,6X3,2</v>
      </c>
      <c r="M286" s="835" t="str">
        <f t="shared" si="181"/>
        <v>101,6X3,2XC</v>
      </c>
      <c r="N286" s="865"/>
      <c r="O286" s="837">
        <f t="shared" si="182"/>
        <v>29.961461759999999</v>
      </c>
      <c r="P286" s="838">
        <f t="shared" si="183"/>
        <v>12.22112256</v>
      </c>
      <c r="Q286" s="838">
        <f t="shared" si="203"/>
        <v>40.605665280000004</v>
      </c>
      <c r="R286" s="838">
        <f t="shared" si="204"/>
        <v>14.586501119999999</v>
      </c>
      <c r="S286" s="839" t="str">
        <f t="shared" si="201"/>
        <v>C</v>
      </c>
      <c r="T286" s="840">
        <f>VLOOKUP(L286,[3]C!A:D,4,FALSE)</f>
        <v>114</v>
      </c>
      <c r="U286" s="866"/>
      <c r="V286" s="847">
        <f>IF(V$12="Max",VLOOKUP(L286,[3]S!A:G,7,FALSE),VLOOKUP(L286,[3]S!A:G,6,FALSE))</f>
        <v>3.0804221888000001</v>
      </c>
      <c r="W286" s="855">
        <f t="shared" si="187"/>
        <v>33.041883948799999</v>
      </c>
      <c r="X286" s="856">
        <f t="shared" si="188"/>
        <v>15.3015447488</v>
      </c>
      <c r="Y286" s="856">
        <f t="shared" si="189"/>
        <v>43.686087468800004</v>
      </c>
      <c r="Z286" s="857">
        <f t="shared" si="190"/>
        <v>17.666923308800001</v>
      </c>
      <c r="AA286" s="867"/>
      <c r="AB286" s="847">
        <f t="shared" si="115"/>
        <v>2.6131066431850929</v>
      </c>
      <c r="AC286" s="847">
        <f>IF(AB$12="Max",VLOOKUP(M286,[3]L!A:J,9,FALSE),VLOOKUP(M286,[3]L!A:J,6,FALSE))</f>
        <v>2.6131066431850929</v>
      </c>
      <c r="AD286" s="847">
        <f>IF(AB$12="Max",VLOOKUP(M286,[3]L!A:J,10,FALSE),VLOOKUP(M286,[3]L!A:J,7,FALSE))</f>
        <v>2.6131066431850929</v>
      </c>
      <c r="AE286" s="847">
        <f>IF(AB$12="Max",VLOOKUP(M286,[3]L!A:K,11,FALSE),VLOOKUP(M286,[3]L!A:J,8,FALSE))</f>
        <v>2.6936</v>
      </c>
      <c r="AF286" s="853">
        <f t="shared" si="191"/>
        <v>32.57456840318509</v>
      </c>
      <c r="AG286" s="854">
        <f t="shared" si="192"/>
        <v>14.834229203185092</v>
      </c>
      <c r="AH286" s="854">
        <f t="shared" si="193"/>
        <v>43.218771923185095</v>
      </c>
      <c r="AI286" s="854">
        <f t="shared" si="194"/>
        <v>17.199607763185092</v>
      </c>
      <c r="AJ286" s="851"/>
      <c r="AK286" s="852"/>
      <c r="AL286" s="853"/>
      <c r="AM286" s="853"/>
      <c r="AN286" s="853"/>
      <c r="AO286" s="854"/>
      <c r="AP286" s="700"/>
      <c r="AQ286" s="700"/>
      <c r="AR286" s="700"/>
      <c r="AS286" s="700"/>
      <c r="AT286" s="700"/>
      <c r="AU286" s="700"/>
      <c r="AV286" s="700"/>
      <c r="AW286" s="700"/>
      <c r="AX286" s="700"/>
    </row>
    <row r="287" spans="1:50" ht="15" customHeight="1">
      <c r="A287" s="829">
        <v>101.6</v>
      </c>
      <c r="B287" s="830">
        <v>3.6</v>
      </c>
      <c r="C287" s="831">
        <f t="shared" si="177"/>
        <v>8.8341120000000011</v>
      </c>
      <c r="D287" s="832">
        <v>0.73</v>
      </c>
      <c r="E287" s="833">
        <v>0.25</v>
      </c>
      <c r="F287" s="833">
        <v>0.45</v>
      </c>
      <c r="G287" s="833">
        <f t="shared" si="199"/>
        <v>0.55000000000000004</v>
      </c>
      <c r="H287" s="834">
        <f t="shared" si="205"/>
        <v>6.4489017600000009</v>
      </c>
      <c r="I287" s="834">
        <f t="shared" si="206"/>
        <v>2.2085280000000003</v>
      </c>
      <c r="J287" s="834">
        <f t="shared" si="207"/>
        <v>3.9753504000000004</v>
      </c>
      <c r="K287" s="834">
        <f t="shared" si="179"/>
        <v>4.8587616000000011</v>
      </c>
      <c r="L287" s="835" t="str">
        <f t="shared" si="180"/>
        <v>101,6X3,6</v>
      </c>
      <c r="M287" s="835" t="str">
        <f t="shared" si="181"/>
        <v>101,6X3,6XC</v>
      </c>
      <c r="N287" s="865"/>
      <c r="O287" s="837">
        <f t="shared" si="182"/>
        <v>32.509532159999999</v>
      </c>
      <c r="P287" s="838">
        <f t="shared" si="183"/>
        <v>12.632780160000001</v>
      </c>
      <c r="Q287" s="838">
        <f t="shared" si="203"/>
        <v>44.435583360000003</v>
      </c>
      <c r="R287" s="838">
        <f t="shared" si="204"/>
        <v>15.283013760000001</v>
      </c>
      <c r="S287" s="839" t="str">
        <f t="shared" si="201"/>
        <v>C</v>
      </c>
      <c r="T287" s="840">
        <f>VLOOKUP(L287,[3]C!A:D,4,FALSE)</f>
        <v>114</v>
      </c>
      <c r="U287" s="866"/>
      <c r="V287" s="847">
        <f>IF(V$12="Max",VLOOKUP(L287,[3]S!A:G,7,FALSE),VLOOKUP(L287,[3]S!A:G,6,FALSE))</f>
        <v>3.1222009280000003</v>
      </c>
      <c r="W287" s="855">
        <f t="shared" si="187"/>
        <v>35.631733087999997</v>
      </c>
      <c r="X287" s="856">
        <f t="shared" si="188"/>
        <v>15.754981088000001</v>
      </c>
      <c r="Y287" s="856">
        <f t="shared" si="189"/>
        <v>47.557784288000001</v>
      </c>
      <c r="Z287" s="857">
        <f t="shared" si="190"/>
        <v>18.405214688000001</v>
      </c>
      <c r="AA287" s="867"/>
      <c r="AB287" s="847">
        <f t="shared" si="115"/>
        <v>2.7873137527307654</v>
      </c>
      <c r="AC287" s="847">
        <f>IF(AB$12="Max",VLOOKUP(M287,[3]L!A:J,9,FALSE),VLOOKUP(M287,[3]L!A:J,6,FALSE))</f>
        <v>2.7873137527307654</v>
      </c>
      <c r="AD287" s="847">
        <f>IF(AB$12="Max",VLOOKUP(M287,[3]L!A:J,10,FALSE),VLOOKUP(M287,[3]L!A:J,7,FALSE))</f>
        <v>2.7873137527307654</v>
      </c>
      <c r="AE287" s="847">
        <f>IF(AB$12="Max",VLOOKUP(M287,[3]L!A:K,11,FALSE),VLOOKUP(M287,[3]L!A:J,8,FALSE))</f>
        <v>2.7873137527307654</v>
      </c>
      <c r="AF287" s="853">
        <f t="shared" si="191"/>
        <v>35.296845912730767</v>
      </c>
      <c r="AG287" s="854">
        <f t="shared" si="192"/>
        <v>15.420093912730767</v>
      </c>
      <c r="AH287" s="854">
        <f t="shared" si="193"/>
        <v>47.22289711273077</v>
      </c>
      <c r="AI287" s="854">
        <f t="shared" si="194"/>
        <v>18.070327512730767</v>
      </c>
      <c r="AJ287" s="851"/>
      <c r="AK287" s="852"/>
      <c r="AL287" s="853"/>
      <c r="AM287" s="853"/>
      <c r="AN287" s="853"/>
      <c r="AO287" s="854"/>
      <c r="AP287" s="700"/>
      <c r="AQ287" s="700"/>
      <c r="AR287" s="700"/>
      <c r="AS287" s="700"/>
      <c r="AT287" s="700"/>
      <c r="AU287" s="700"/>
      <c r="AV287" s="700"/>
      <c r="AW287" s="700"/>
      <c r="AX287" s="700"/>
    </row>
    <row r="288" spans="1:50" ht="15" customHeight="1">
      <c r="A288" s="829">
        <v>101.6</v>
      </c>
      <c r="B288" s="830">
        <v>4</v>
      </c>
      <c r="C288" s="831">
        <f t="shared" si="177"/>
        <v>9.7756159999999994</v>
      </c>
      <c r="D288" s="832">
        <v>0.87</v>
      </c>
      <c r="E288" s="833">
        <v>0.25</v>
      </c>
      <c r="F288" s="833">
        <v>0.45</v>
      </c>
      <c r="G288" s="833">
        <f t="shared" si="199"/>
        <v>0.55000000000000004</v>
      </c>
      <c r="H288" s="834">
        <f t="shared" si="205"/>
        <v>8.5047859199999998</v>
      </c>
      <c r="I288" s="834">
        <f t="shared" si="206"/>
        <v>2.4439039999999999</v>
      </c>
      <c r="J288" s="834">
        <f t="shared" si="207"/>
        <v>4.3990271999999999</v>
      </c>
      <c r="K288" s="834">
        <f t="shared" si="179"/>
        <v>5.3765888000000004</v>
      </c>
      <c r="L288" s="835" t="str">
        <f t="shared" si="180"/>
        <v>101,6X4</v>
      </c>
      <c r="M288" s="835" t="str">
        <f t="shared" si="181"/>
        <v>101,6X4XC</v>
      </c>
      <c r="N288" s="865"/>
      <c r="O288" s="837">
        <f t="shared" si="182"/>
        <v>37.342853120000001</v>
      </c>
      <c r="P288" s="838">
        <f t="shared" si="183"/>
        <v>15.34771712</v>
      </c>
      <c r="Q288" s="838">
        <f t="shared" si="203"/>
        <v>50.539934719999998</v>
      </c>
      <c r="R288" s="838">
        <f t="shared" si="204"/>
        <v>18.280401919999999</v>
      </c>
      <c r="S288" s="839" t="str">
        <f t="shared" si="201"/>
        <v>C</v>
      </c>
      <c r="T288" s="840">
        <f>VLOOKUP(L288,[3]C!A:D,4,FALSE)</f>
        <v>114</v>
      </c>
      <c r="U288" s="866"/>
      <c r="V288" s="847">
        <f>IF(V$12="Max",VLOOKUP(L288,[3]S!A:G,7,FALSE),VLOOKUP(L288,[3]S!A:G,6,FALSE))</f>
        <v>3.1636271040000001</v>
      </c>
      <c r="W288" s="855">
        <f t="shared" si="187"/>
        <v>40.506480224000001</v>
      </c>
      <c r="X288" s="856">
        <f t="shared" si="188"/>
        <v>18.511344224000002</v>
      </c>
      <c r="Y288" s="856">
        <f t="shared" si="189"/>
        <v>53.703561823999998</v>
      </c>
      <c r="Z288" s="857">
        <f t="shared" si="190"/>
        <v>21.444029023999999</v>
      </c>
      <c r="AA288" s="867"/>
      <c r="AB288" s="847">
        <f t="shared" si="115"/>
        <v>2.9615208622764388</v>
      </c>
      <c r="AC288" s="847">
        <f>IF(AB$12="Max",VLOOKUP(M288,[3]L!A:J,9,FALSE),VLOOKUP(M288,[3]L!A:J,6,FALSE))</f>
        <v>2.9615208622764388</v>
      </c>
      <c r="AD288" s="847">
        <f>IF(AB$12="Max",VLOOKUP(M288,[3]L!A:J,10,FALSE),VLOOKUP(M288,[3]L!A:J,7,FALSE))</f>
        <v>2.9615208622764388</v>
      </c>
      <c r="AE288" s="847">
        <f>IF(AB$12="Max",VLOOKUP(M288,[3]L!A:K,11,FALSE),VLOOKUP(M288,[3]L!A:J,8,FALSE))</f>
        <v>2.9615208622764388</v>
      </c>
      <c r="AF288" s="853">
        <f t="shared" si="191"/>
        <v>40.304373982276438</v>
      </c>
      <c r="AG288" s="854">
        <f t="shared" si="192"/>
        <v>18.309237982276439</v>
      </c>
      <c r="AH288" s="854">
        <f t="shared" si="193"/>
        <v>53.501455582276435</v>
      </c>
      <c r="AI288" s="854">
        <f t="shared" si="194"/>
        <v>21.24192278227644</v>
      </c>
      <c r="AJ288" s="851"/>
      <c r="AK288" s="852"/>
      <c r="AL288" s="853"/>
      <c r="AM288" s="853"/>
      <c r="AN288" s="853"/>
      <c r="AO288" s="854"/>
      <c r="AP288" s="700"/>
      <c r="AQ288" s="700"/>
      <c r="AR288" s="700"/>
      <c r="AS288" s="700"/>
      <c r="AT288" s="700"/>
      <c r="AU288" s="700"/>
      <c r="AV288" s="700"/>
      <c r="AW288" s="700"/>
      <c r="AX288" s="700"/>
    </row>
    <row r="289" spans="1:50" ht="15" customHeight="1">
      <c r="A289" s="829">
        <v>103</v>
      </c>
      <c r="B289" s="830">
        <v>1.5</v>
      </c>
      <c r="C289" s="831">
        <f t="shared" si="177"/>
        <v>3.8123399999999998</v>
      </c>
      <c r="D289" s="832">
        <v>1.1499999999999999</v>
      </c>
      <c r="E289" s="833">
        <v>0.25</v>
      </c>
      <c r="F289" s="833">
        <v>0.45</v>
      </c>
      <c r="G289" s="833">
        <f t="shared" si="199"/>
        <v>0.55000000000000004</v>
      </c>
      <c r="H289" s="834">
        <f t="shared" si="205"/>
        <v>4.3841909999999995</v>
      </c>
      <c r="I289" s="834">
        <f t="shared" si="206"/>
        <v>0.95308499999999996</v>
      </c>
      <c r="J289" s="834">
        <f t="shared" si="207"/>
        <v>1.7155529999999999</v>
      </c>
      <c r="K289" s="834">
        <f t="shared" si="179"/>
        <v>2.096787</v>
      </c>
      <c r="L289" s="835" t="str">
        <f t="shared" si="180"/>
        <v>103X1,5</v>
      </c>
      <c r="M289" s="835" t="str">
        <f t="shared" si="181"/>
        <v>103X1,5XF</v>
      </c>
      <c r="N289" s="865"/>
      <c r="O289" s="837">
        <f t="shared" si="182"/>
        <v>15.630593999999999</v>
      </c>
      <c r="P289" s="838">
        <f t="shared" si="183"/>
        <v>7.0528289999999991</v>
      </c>
      <c r="Q289" s="838">
        <f t="shared" si="203"/>
        <v>20.777252999999995</v>
      </c>
      <c r="R289" s="838">
        <f t="shared" si="204"/>
        <v>8.1965309999999985</v>
      </c>
      <c r="S289" s="839" t="str">
        <f t="shared" si="201"/>
        <v>F</v>
      </c>
      <c r="T289" s="840">
        <f>VLOOKUP(L289,[3]C!A:D,4,FALSE)</f>
        <v>96</v>
      </c>
      <c r="U289" s="866"/>
      <c r="V289" s="847">
        <f>IF(V$12="Max",VLOOKUP(L289,[3]S!A:G,7,FALSE),VLOOKUP(L289,[3]S!A:G,6,FALSE))</f>
        <v>1.5958518181865131</v>
      </c>
      <c r="W289" s="855">
        <f t="shared" si="187"/>
        <v>17.226445818186512</v>
      </c>
      <c r="X289" s="856">
        <f t="shared" si="188"/>
        <v>8.6486808181865129</v>
      </c>
      <c r="Y289" s="856">
        <f t="shared" si="189"/>
        <v>22.373104818186508</v>
      </c>
      <c r="Z289" s="857">
        <f t="shared" si="190"/>
        <v>9.7923828181865122</v>
      </c>
      <c r="AA289" s="867"/>
      <c r="AB289" s="847">
        <f t="shared" si="115"/>
        <v>2.649114018189612</v>
      </c>
      <c r="AC289" s="847">
        <f>IF(AB$12="Max",VLOOKUP(M289,[3]L!A:J,9,FALSE),VLOOKUP(M289,[3]L!A:J,6,FALSE))</f>
        <v>2.649114018189612</v>
      </c>
      <c r="AD289" s="847">
        <f>IF(AB$12="Max",VLOOKUP(M289,[3]L!A:J,10,FALSE),VLOOKUP(M289,[3]L!A:J,7,FALSE))</f>
        <v>2.649114018189612</v>
      </c>
      <c r="AE289" s="847">
        <f>IF(AB$12="Max",VLOOKUP(M289,[3]L!A:K,11,FALSE),VLOOKUP(M289,[3]L!A:J,8,FALSE))</f>
        <v>2.649114018189612</v>
      </c>
      <c r="AF289" s="853">
        <f t="shared" si="191"/>
        <v>18.279708018189609</v>
      </c>
      <c r="AG289" s="854">
        <f t="shared" si="192"/>
        <v>9.7019430181896116</v>
      </c>
      <c r="AH289" s="854">
        <f t="shared" si="193"/>
        <v>23.426367018189605</v>
      </c>
      <c r="AI289" s="854">
        <f t="shared" si="194"/>
        <v>10.845645018189611</v>
      </c>
      <c r="AJ289" s="851"/>
      <c r="AK289" s="852"/>
      <c r="AL289" s="853"/>
      <c r="AM289" s="853"/>
      <c r="AN289" s="853"/>
      <c r="AO289" s="854"/>
      <c r="AP289" s="700"/>
      <c r="AQ289" s="700"/>
      <c r="AR289" s="700"/>
      <c r="AS289" s="700"/>
      <c r="AT289" s="700"/>
      <c r="AU289" s="700"/>
      <c r="AV289" s="700"/>
      <c r="AW289" s="700"/>
      <c r="AX289" s="700"/>
    </row>
    <row r="290" spans="1:50" ht="15" customHeight="1">
      <c r="A290" s="868">
        <v>104</v>
      </c>
      <c r="B290" s="869">
        <v>2</v>
      </c>
      <c r="C290" s="870">
        <f t="shared" si="177"/>
        <v>5.1081599999999998</v>
      </c>
      <c r="D290" s="871">
        <v>1.18</v>
      </c>
      <c r="E290" s="872">
        <v>0.25</v>
      </c>
      <c r="F290" s="872">
        <v>0.45</v>
      </c>
      <c r="G290" s="872">
        <f t="shared" si="199"/>
        <v>0.55000000000000004</v>
      </c>
      <c r="H290" s="873">
        <f t="shared" si="205"/>
        <v>6.0276287999999996</v>
      </c>
      <c r="I290" s="873">
        <f t="shared" si="206"/>
        <v>1.27704</v>
      </c>
      <c r="J290" s="873">
        <f t="shared" si="207"/>
        <v>2.2986719999999998</v>
      </c>
      <c r="K290" s="873">
        <f t="shared" si="179"/>
        <v>2.809488</v>
      </c>
      <c r="L290" s="874" t="str">
        <f t="shared" si="180"/>
        <v>104X2</v>
      </c>
      <c r="M290" s="874" t="str">
        <f t="shared" si="181"/>
        <v>104X2XF</v>
      </c>
      <c r="N290" s="875"/>
      <c r="O290" s="876">
        <f t="shared" si="182"/>
        <v>21.096700799999997</v>
      </c>
      <c r="P290" s="877">
        <f t="shared" si="183"/>
        <v>9.6033407999999998</v>
      </c>
      <c r="Q290" s="877">
        <f t="shared" si="203"/>
        <v>27.9927168</v>
      </c>
      <c r="R290" s="877">
        <f t="shared" si="204"/>
        <v>11.135788799999998</v>
      </c>
      <c r="S290" s="878" t="s">
        <v>3590</v>
      </c>
      <c r="T290" s="879">
        <f>VLOOKUP(L290,[3]C!A:D,4,FALSE)</f>
        <v>114</v>
      </c>
      <c r="U290" s="880"/>
      <c r="V290" s="847">
        <f>IF(V$12="Max",VLOOKUP(L290,[3]S!A:G,7,FALSE),VLOOKUP(L290,[3]S!A:G,6,FALSE))</f>
        <v>1.6113455251591977</v>
      </c>
      <c r="W290" s="881">
        <f t="shared" si="187"/>
        <v>22.708046325159195</v>
      </c>
      <c r="X290" s="882">
        <f t="shared" si="188"/>
        <v>11.214686325159198</v>
      </c>
      <c r="Y290" s="882">
        <f t="shared" si="189"/>
        <v>29.604062325159198</v>
      </c>
      <c r="Z290" s="883">
        <f t="shared" si="190"/>
        <v>12.747134325159196</v>
      </c>
      <c r="AA290" s="884"/>
      <c r="AB290" s="847">
        <f t="shared" si="115"/>
        <v>2.6748335717642684</v>
      </c>
      <c r="AC290" s="847">
        <f>IF(AB$12="Max",VLOOKUP(M290,[3]L!A:J,9,FALSE),VLOOKUP(M290,[3]L!A:J,6,FALSE))</f>
        <v>2.6748335717642684</v>
      </c>
      <c r="AD290" s="847">
        <f>IF(AB$12="Max",VLOOKUP(M290,[3]L!A:J,10,FALSE),VLOOKUP(M290,[3]L!A:J,7,FALSE))</f>
        <v>2.6748335717642684</v>
      </c>
      <c r="AE290" s="847">
        <f>IF(AB$12="Max",VLOOKUP(M290,[3]L!A:K,11,FALSE),VLOOKUP(M290,[3]L!A:J,8,FALSE))</f>
        <v>2.6748335717642684</v>
      </c>
      <c r="AF290" s="885">
        <f t="shared" si="191"/>
        <v>23.771534371764265</v>
      </c>
      <c r="AG290" s="886">
        <f t="shared" si="192"/>
        <v>12.278174371764269</v>
      </c>
      <c r="AH290" s="886">
        <f t="shared" si="193"/>
        <v>30.667550371764268</v>
      </c>
      <c r="AI290" s="886">
        <f t="shared" si="194"/>
        <v>13.810622371764268</v>
      </c>
      <c r="AJ290" s="851"/>
      <c r="AK290" s="852">
        <f>VLOOKUP(L290,[3]E!A:G,7,FALSE)</f>
        <v>3.64</v>
      </c>
      <c r="AL290" s="885">
        <f t="shared" ref="AL290:AL293" si="208">O290+AK290*$Q$8</f>
        <v>24.736700799999998</v>
      </c>
      <c r="AM290" s="885">
        <f t="shared" ref="AM290:AM293" si="209">P290+AK290*$Q$8</f>
        <v>13.2433408</v>
      </c>
      <c r="AN290" s="885">
        <f t="shared" ref="AN290:AN293" si="210">Q290+AK290*$Q$8</f>
        <v>31.632716800000001</v>
      </c>
      <c r="AO290" s="886">
        <f t="shared" ref="AO290:AO293" si="211">R290+AK290*$Q$8</f>
        <v>14.775788799999999</v>
      </c>
      <c r="AP290" s="700"/>
      <c r="AQ290" s="700"/>
      <c r="AR290" s="700"/>
      <c r="AS290" s="700"/>
      <c r="AT290" s="700"/>
      <c r="AU290" s="700"/>
      <c r="AV290" s="887"/>
      <c r="AW290" s="887"/>
      <c r="AX290" s="887"/>
    </row>
    <row r="291" spans="1:50" ht="15" customHeight="1">
      <c r="A291" s="829">
        <v>104</v>
      </c>
      <c r="B291" s="830">
        <v>2</v>
      </c>
      <c r="C291" s="831">
        <f t="shared" si="177"/>
        <v>5.1081599999999998</v>
      </c>
      <c r="D291" s="832">
        <v>0.96</v>
      </c>
      <c r="E291" s="833">
        <v>0.25</v>
      </c>
      <c r="F291" s="833">
        <v>0.55000000000000004</v>
      </c>
      <c r="G291" s="833">
        <f t="shared" si="199"/>
        <v>0.65</v>
      </c>
      <c r="H291" s="834">
        <f t="shared" si="205"/>
        <v>4.9038335999999996</v>
      </c>
      <c r="I291" s="834">
        <f t="shared" si="206"/>
        <v>1.27704</v>
      </c>
      <c r="J291" s="834">
        <f t="shared" si="207"/>
        <v>2.809488</v>
      </c>
      <c r="K291" s="834">
        <f t="shared" si="179"/>
        <v>3.3203040000000001</v>
      </c>
      <c r="L291" s="835" t="str">
        <f t="shared" si="180"/>
        <v>104X2</v>
      </c>
      <c r="M291" s="835" t="str">
        <f t="shared" si="181"/>
        <v>104X2XC</v>
      </c>
      <c r="N291" s="865"/>
      <c r="O291" s="837">
        <f t="shared" si="182"/>
        <v>19.972905600000001</v>
      </c>
      <c r="P291" s="838">
        <f t="shared" si="183"/>
        <v>8.4795455999999998</v>
      </c>
      <c r="Q291" s="838">
        <f t="shared" ref="Q291:R291" si="212">Q290</f>
        <v>27.9927168</v>
      </c>
      <c r="R291" s="838">
        <f t="shared" si="212"/>
        <v>11.135788799999998</v>
      </c>
      <c r="S291" s="839" t="str">
        <f t="shared" ref="S291:S309" si="213">IF(B291&lt;2,"F","C")</f>
        <v>C</v>
      </c>
      <c r="T291" s="840">
        <f>VLOOKUP(L291,[3]C!A:D,4,FALSE)</f>
        <v>114</v>
      </c>
      <c r="U291" s="866"/>
      <c r="V291" s="847">
        <f>IF(V$12="Max",VLOOKUP(L291,[3]S!A:G,7,FALSE),VLOOKUP(L291,[3]S!A:G,6,FALSE))</f>
        <v>1.6113455251591977</v>
      </c>
      <c r="W291" s="855">
        <f t="shared" si="187"/>
        <v>21.584251125159199</v>
      </c>
      <c r="X291" s="856">
        <f t="shared" si="188"/>
        <v>10.090891125159198</v>
      </c>
      <c r="Y291" s="856">
        <f t="shared" si="189"/>
        <v>29.604062325159198</v>
      </c>
      <c r="Z291" s="857">
        <f t="shared" si="190"/>
        <v>12.747134325159196</v>
      </c>
      <c r="AA291" s="867"/>
      <c r="AB291" s="847">
        <f t="shared" si="115"/>
        <v>2.6748335717642684</v>
      </c>
      <c r="AC291" s="847">
        <f>IF(AB$12="Max",VLOOKUP(M291,[3]L!A:J,9,FALSE),VLOOKUP(M291,[3]L!A:J,6,FALSE))</f>
        <v>2.6748335717642684</v>
      </c>
      <c r="AD291" s="847">
        <f>IF(AB$12="Max",VLOOKUP(M291,[3]L!A:J,10,FALSE),VLOOKUP(M291,[3]L!A:J,7,FALSE))</f>
        <v>2.6748335717642684</v>
      </c>
      <c r="AE291" s="847">
        <f>IF(AB$12="Max",VLOOKUP(M291,[3]L!A:K,11,FALSE),VLOOKUP(M291,[3]L!A:J,8,FALSE))</f>
        <v>2.6936</v>
      </c>
      <c r="AF291" s="853">
        <f t="shared" si="191"/>
        <v>22.647739171764268</v>
      </c>
      <c r="AG291" s="854">
        <f t="shared" si="192"/>
        <v>11.154379171764269</v>
      </c>
      <c r="AH291" s="854">
        <f t="shared" si="193"/>
        <v>30.667550371764268</v>
      </c>
      <c r="AI291" s="854">
        <f t="shared" si="194"/>
        <v>13.810622371764268</v>
      </c>
      <c r="AJ291" s="851"/>
      <c r="AK291" s="852">
        <f>VLOOKUP(L291,[3]E!A:G,7,FALSE)</f>
        <v>3.64</v>
      </c>
      <c r="AL291" s="853">
        <f t="shared" si="208"/>
        <v>23.612905600000001</v>
      </c>
      <c r="AM291" s="853">
        <f t="shared" si="209"/>
        <v>12.1195456</v>
      </c>
      <c r="AN291" s="853">
        <f t="shared" si="210"/>
        <v>31.632716800000001</v>
      </c>
      <c r="AO291" s="854">
        <f t="shared" si="211"/>
        <v>14.775788799999999</v>
      </c>
      <c r="AP291" s="700"/>
      <c r="AQ291" s="700"/>
      <c r="AR291" s="700"/>
      <c r="AS291" s="700"/>
      <c r="AT291" s="700"/>
      <c r="AU291" s="700"/>
      <c r="AV291" s="700"/>
      <c r="AW291" s="700"/>
      <c r="AX291" s="700"/>
    </row>
    <row r="292" spans="1:50" ht="15" customHeight="1">
      <c r="A292" s="829">
        <v>108</v>
      </c>
      <c r="B292" s="830">
        <v>1.5</v>
      </c>
      <c r="C292" s="831">
        <f t="shared" si="177"/>
        <v>4.00014</v>
      </c>
      <c r="D292" s="832">
        <v>1.1499999999999999</v>
      </c>
      <c r="E292" s="833">
        <v>0.25</v>
      </c>
      <c r="F292" s="833">
        <v>0.45</v>
      </c>
      <c r="G292" s="833">
        <f t="shared" si="199"/>
        <v>0.55000000000000004</v>
      </c>
      <c r="H292" s="834">
        <f t="shared" si="205"/>
        <v>4.6001609999999999</v>
      </c>
      <c r="I292" s="834">
        <f t="shared" si="206"/>
        <v>1.000035</v>
      </c>
      <c r="J292" s="834">
        <f t="shared" si="207"/>
        <v>1.800063</v>
      </c>
      <c r="K292" s="834">
        <f t="shared" si="179"/>
        <v>2.2000770000000003</v>
      </c>
      <c r="L292" s="835" t="str">
        <f t="shared" si="180"/>
        <v>108X1,5</v>
      </c>
      <c r="M292" s="835" t="str">
        <f t="shared" si="181"/>
        <v>108X1,5XF</v>
      </c>
      <c r="N292" s="865"/>
      <c r="O292" s="837">
        <f t="shared" si="182"/>
        <v>16.400573999999999</v>
      </c>
      <c r="P292" s="838">
        <f t="shared" si="183"/>
        <v>7.4002589999999993</v>
      </c>
      <c r="Q292" s="838">
        <f t="shared" ref="Q292:Q310" si="214">(((D292*(1-$O$3/100)+0.45++F292+$Q$6+$O$7+$O$8+$O$9)*C292)*$O$10)*$Q$8</f>
        <v>21.800762999999996</v>
      </c>
      <c r="R292" s="838">
        <f t="shared" ref="R292:R310" si="215">(((D292*(1-$O$3/100)+0.45++G292+$R$6+$O$7+$O$8+$O$9)*C292)*$O$10)*$Q$8</f>
        <v>8.600301</v>
      </c>
      <c r="S292" s="839" t="str">
        <f t="shared" si="213"/>
        <v>F</v>
      </c>
      <c r="T292" s="840">
        <f>VLOOKUP(L292,[3]C!A:D,4,FALSE)</f>
        <v>96</v>
      </c>
      <c r="U292" s="866"/>
      <c r="V292" s="847">
        <f>IF(V$12="Max",VLOOKUP(L292,[3]S!A:G,7,FALSE),VLOOKUP(L292,[3]S!A:G,6,FALSE))</f>
        <v>1.6733203530499363</v>
      </c>
      <c r="W292" s="855">
        <f t="shared" si="187"/>
        <v>18.073894353049937</v>
      </c>
      <c r="X292" s="856">
        <f t="shared" si="188"/>
        <v>9.0735793530499365</v>
      </c>
      <c r="Y292" s="856">
        <f t="shared" si="189"/>
        <v>23.474083353049934</v>
      </c>
      <c r="Z292" s="857">
        <f t="shared" si="190"/>
        <v>10.273621353049936</v>
      </c>
      <c r="AA292" s="867"/>
      <c r="AB292" s="847">
        <f t="shared" si="115"/>
        <v>2.7777117860628939</v>
      </c>
      <c r="AC292" s="847">
        <f>IF(AB$12="Max",VLOOKUP(M292,[3]L!A:J,9,FALSE),VLOOKUP(M292,[3]L!A:J,6,FALSE))</f>
        <v>2.7777117860628939</v>
      </c>
      <c r="AD292" s="847">
        <f>IF(AB$12="Max",VLOOKUP(M292,[3]L!A:J,10,FALSE),VLOOKUP(M292,[3]L!A:J,7,FALSE))</f>
        <v>2.7777117860628939</v>
      </c>
      <c r="AE292" s="847">
        <f>IF(AB$12="Max",VLOOKUP(M292,[3]L!A:K,11,FALSE),VLOOKUP(M292,[3]L!A:J,8,FALSE))</f>
        <v>2.7777117860628939</v>
      </c>
      <c r="AF292" s="853">
        <f t="shared" si="191"/>
        <v>19.178285786062894</v>
      </c>
      <c r="AG292" s="854">
        <f t="shared" si="192"/>
        <v>10.177970786062893</v>
      </c>
      <c r="AH292" s="854">
        <f t="shared" si="193"/>
        <v>24.578474786062891</v>
      </c>
      <c r="AI292" s="854">
        <f t="shared" si="194"/>
        <v>11.378012786062893</v>
      </c>
      <c r="AJ292" s="851"/>
      <c r="AK292" s="852">
        <f>VLOOKUP(L292,[3]E!A:G,7,FALSE)</f>
        <v>4.45</v>
      </c>
      <c r="AL292" s="853">
        <f t="shared" si="208"/>
        <v>20.850573999999998</v>
      </c>
      <c r="AM292" s="853">
        <f t="shared" si="209"/>
        <v>11.850258999999999</v>
      </c>
      <c r="AN292" s="853">
        <f t="shared" si="210"/>
        <v>26.250762999999996</v>
      </c>
      <c r="AO292" s="854">
        <f t="shared" si="211"/>
        <v>13.050301000000001</v>
      </c>
      <c r="AP292" s="700"/>
      <c r="AQ292" s="700"/>
      <c r="AR292" s="700"/>
      <c r="AS292" s="700"/>
      <c r="AT292" s="700"/>
      <c r="AU292" s="700"/>
      <c r="AV292" s="700"/>
      <c r="AW292" s="700"/>
      <c r="AX292" s="700"/>
    </row>
    <row r="293" spans="1:50" ht="15" customHeight="1">
      <c r="A293" s="829">
        <v>108</v>
      </c>
      <c r="B293" s="830">
        <v>2</v>
      </c>
      <c r="C293" s="831">
        <f t="shared" si="177"/>
        <v>5.3084800000000003</v>
      </c>
      <c r="D293" s="832">
        <v>0.84</v>
      </c>
      <c r="E293" s="833">
        <v>0.25</v>
      </c>
      <c r="F293" s="833">
        <v>0.55000000000000004</v>
      </c>
      <c r="G293" s="833">
        <f t="shared" si="199"/>
        <v>0.65</v>
      </c>
      <c r="H293" s="834">
        <f t="shared" si="205"/>
        <v>4.4591232000000005</v>
      </c>
      <c r="I293" s="834">
        <f t="shared" si="206"/>
        <v>1.3271200000000001</v>
      </c>
      <c r="J293" s="834">
        <f t="shared" si="207"/>
        <v>2.9196640000000005</v>
      </c>
      <c r="K293" s="834">
        <f t="shared" si="179"/>
        <v>3.4505120000000002</v>
      </c>
      <c r="L293" s="835" t="str">
        <f t="shared" si="180"/>
        <v>108X2</v>
      </c>
      <c r="M293" s="835" t="str">
        <f t="shared" si="181"/>
        <v>108X2XC</v>
      </c>
      <c r="N293" s="865"/>
      <c r="O293" s="837">
        <f t="shared" si="182"/>
        <v>20.119139200000003</v>
      </c>
      <c r="P293" s="838">
        <f t="shared" si="183"/>
        <v>8.1750592000000015</v>
      </c>
      <c r="Q293" s="838">
        <f t="shared" si="214"/>
        <v>27.816435200000004</v>
      </c>
      <c r="R293" s="838">
        <f t="shared" si="215"/>
        <v>10.298451200000001</v>
      </c>
      <c r="S293" s="839" t="str">
        <f t="shared" si="213"/>
        <v>C</v>
      </c>
      <c r="T293" s="840">
        <f>VLOOKUP(L293,[3]C!A:D,4,FALSE)</f>
        <v>96</v>
      </c>
      <c r="U293" s="866"/>
      <c r="V293" s="847">
        <f>IF(V$12="Max",VLOOKUP(L293,[3]S!A:G,7,FALSE),VLOOKUP(L293,[3]S!A:G,6,FALSE))</f>
        <v>1.6733203530499363</v>
      </c>
      <c r="W293" s="855">
        <f t="shared" si="187"/>
        <v>21.792459553049937</v>
      </c>
      <c r="X293" s="856">
        <f t="shared" si="188"/>
        <v>9.8483795530499378</v>
      </c>
      <c r="Y293" s="856">
        <f t="shared" si="189"/>
        <v>29.489755553049939</v>
      </c>
      <c r="Z293" s="857">
        <f t="shared" si="190"/>
        <v>11.971771553049937</v>
      </c>
      <c r="AA293" s="867"/>
      <c r="AB293" s="847">
        <f t="shared" si="115"/>
        <v>2.7777117860628939</v>
      </c>
      <c r="AC293" s="847">
        <f>IF(AB$12="Max",VLOOKUP(M293,[3]L!A:J,9,FALSE),VLOOKUP(M293,[3]L!A:J,6,FALSE))</f>
        <v>2.7777117860628939</v>
      </c>
      <c r="AD293" s="847">
        <f>IF(AB$12="Max",VLOOKUP(M293,[3]L!A:J,10,FALSE),VLOOKUP(M293,[3]L!A:J,7,FALSE))</f>
        <v>2.7777117860628939</v>
      </c>
      <c r="AE293" s="847">
        <f>IF(AB$12="Max",VLOOKUP(M293,[3]L!A:K,11,FALSE),VLOOKUP(M293,[3]L!A:J,8,FALSE))</f>
        <v>2.7777117860628939</v>
      </c>
      <c r="AF293" s="853">
        <f t="shared" si="191"/>
        <v>22.896850986062898</v>
      </c>
      <c r="AG293" s="854">
        <f t="shared" si="192"/>
        <v>10.952770986062895</v>
      </c>
      <c r="AH293" s="854">
        <f t="shared" si="193"/>
        <v>30.594146986062899</v>
      </c>
      <c r="AI293" s="854">
        <f t="shared" si="194"/>
        <v>13.076162986062894</v>
      </c>
      <c r="AJ293" s="851"/>
      <c r="AK293" s="852">
        <f>VLOOKUP(L293,[3]E!A:G,7,FALSE)</f>
        <v>4.45</v>
      </c>
      <c r="AL293" s="853">
        <f t="shared" si="208"/>
        <v>24.569139200000002</v>
      </c>
      <c r="AM293" s="853">
        <f t="shared" si="209"/>
        <v>12.625059200000003</v>
      </c>
      <c r="AN293" s="853">
        <f t="shared" si="210"/>
        <v>32.266435200000004</v>
      </c>
      <c r="AO293" s="854">
        <f t="shared" si="211"/>
        <v>14.748451200000002</v>
      </c>
      <c r="AP293" s="700"/>
      <c r="AQ293" s="700"/>
      <c r="AR293" s="700"/>
      <c r="AS293" s="700"/>
      <c r="AT293" s="700"/>
      <c r="AU293" s="700"/>
      <c r="AV293" s="700"/>
      <c r="AW293" s="700"/>
      <c r="AX293" s="700"/>
    </row>
    <row r="294" spans="1:50" ht="15" customHeight="1">
      <c r="A294" s="829">
        <v>108</v>
      </c>
      <c r="B294" s="830">
        <v>3</v>
      </c>
      <c r="C294" s="831">
        <f t="shared" si="177"/>
        <v>7.8875999999999999</v>
      </c>
      <c r="D294" s="832">
        <v>0.75</v>
      </c>
      <c r="E294" s="833">
        <v>0.25</v>
      </c>
      <c r="F294" s="833">
        <v>0.45</v>
      </c>
      <c r="G294" s="833">
        <f t="shared" si="199"/>
        <v>0.55000000000000004</v>
      </c>
      <c r="H294" s="834">
        <f t="shared" si="205"/>
        <v>5.9157000000000002</v>
      </c>
      <c r="I294" s="834">
        <f t="shared" si="206"/>
        <v>1.9719</v>
      </c>
      <c r="J294" s="834">
        <f t="shared" si="207"/>
        <v>3.54942</v>
      </c>
      <c r="K294" s="834">
        <f t="shared" si="179"/>
        <v>4.3381800000000004</v>
      </c>
      <c r="L294" s="835" t="str">
        <f t="shared" si="180"/>
        <v>108X3</v>
      </c>
      <c r="M294" s="835" t="str">
        <f t="shared" si="181"/>
        <v>108X3XC</v>
      </c>
      <c r="N294" s="865"/>
      <c r="O294" s="837">
        <f t="shared" si="182"/>
        <v>29.18412</v>
      </c>
      <c r="P294" s="838">
        <f t="shared" si="183"/>
        <v>11.43702</v>
      </c>
      <c r="Q294" s="838">
        <f t="shared" si="214"/>
        <v>39.832380000000001</v>
      </c>
      <c r="R294" s="838">
        <f t="shared" si="215"/>
        <v>13.8033</v>
      </c>
      <c r="S294" s="839" t="str">
        <f t="shared" si="213"/>
        <v>C</v>
      </c>
      <c r="T294" s="840">
        <f>VLOOKUP(L294,[3]C!A:D,4,FALSE)</f>
        <v>96</v>
      </c>
      <c r="U294" s="866"/>
      <c r="V294" s="847">
        <f>IF(V$12="Max",VLOOKUP(L294,[3]S!A:G,7,FALSE),VLOOKUP(L294,[3]S!A:G,6,FALSE))</f>
        <v>3.4006544000000005</v>
      </c>
      <c r="W294" s="855">
        <f t="shared" si="187"/>
        <v>32.584774400000001</v>
      </c>
      <c r="X294" s="856">
        <f t="shared" si="188"/>
        <v>14.837674400000001</v>
      </c>
      <c r="Y294" s="856">
        <f t="shared" si="189"/>
        <v>43.233034400000001</v>
      </c>
      <c r="Z294" s="857">
        <f t="shared" si="190"/>
        <v>17.203954400000001</v>
      </c>
      <c r="AA294" s="867"/>
      <c r="AB294" s="847">
        <f t="shared" si="115"/>
        <v>2.7777117860628939</v>
      </c>
      <c r="AC294" s="847">
        <f>IF(AB$12="Max",VLOOKUP(M294,[3]L!A:J,9,FALSE),VLOOKUP(M294,[3]L!A:J,6,FALSE))</f>
        <v>2.7777117860628939</v>
      </c>
      <c r="AD294" s="847">
        <f>IF(AB$12="Max",VLOOKUP(M294,[3]L!A:J,10,FALSE),VLOOKUP(M294,[3]L!A:J,7,FALSE))</f>
        <v>2.7777117860628939</v>
      </c>
      <c r="AE294" s="847">
        <f>IF(AB$12="Max",VLOOKUP(M294,[3]L!A:K,11,FALSE),VLOOKUP(M294,[3]L!A:J,8,FALSE))</f>
        <v>2.7777117860628939</v>
      </c>
      <c r="AF294" s="853">
        <f t="shared" si="191"/>
        <v>31.961831786062895</v>
      </c>
      <c r="AG294" s="854">
        <f t="shared" si="192"/>
        <v>14.214731786062895</v>
      </c>
      <c r="AH294" s="854">
        <f t="shared" si="193"/>
        <v>42.610091786062895</v>
      </c>
      <c r="AI294" s="854">
        <f t="shared" si="194"/>
        <v>16.581011786062895</v>
      </c>
      <c r="AJ294" s="851"/>
      <c r="AK294" s="852"/>
      <c r="AL294" s="853"/>
      <c r="AM294" s="853"/>
      <c r="AN294" s="853"/>
      <c r="AO294" s="854"/>
      <c r="AP294" s="700"/>
      <c r="AQ294" s="700"/>
      <c r="AR294" s="700"/>
      <c r="AS294" s="700"/>
      <c r="AT294" s="700"/>
      <c r="AU294" s="700"/>
      <c r="AV294" s="700"/>
      <c r="AW294" s="700"/>
      <c r="AX294" s="700"/>
    </row>
    <row r="295" spans="1:50" ht="15" customHeight="1">
      <c r="A295" s="829">
        <v>108</v>
      </c>
      <c r="B295" s="830">
        <v>4</v>
      </c>
      <c r="C295" s="831">
        <f t="shared" si="177"/>
        <v>10.416639999999999</v>
      </c>
      <c r="D295" s="832">
        <v>0.93</v>
      </c>
      <c r="E295" s="833">
        <v>0.25</v>
      </c>
      <c r="F295" s="833">
        <v>0.45</v>
      </c>
      <c r="G295" s="833">
        <f t="shared" si="199"/>
        <v>0.55000000000000004</v>
      </c>
      <c r="H295" s="834">
        <f t="shared" si="205"/>
        <v>9.6874751999999997</v>
      </c>
      <c r="I295" s="834">
        <f t="shared" si="206"/>
        <v>2.6041599999999998</v>
      </c>
      <c r="J295" s="834">
        <f t="shared" si="207"/>
        <v>4.6874880000000001</v>
      </c>
      <c r="K295" s="834">
        <f t="shared" si="179"/>
        <v>5.729152</v>
      </c>
      <c r="L295" s="835" t="str">
        <f t="shared" si="180"/>
        <v>108X4</v>
      </c>
      <c r="M295" s="835" t="str">
        <f t="shared" si="181"/>
        <v>108X4XC</v>
      </c>
      <c r="N295" s="865"/>
      <c r="O295" s="837">
        <f t="shared" si="182"/>
        <v>40.416563199999999</v>
      </c>
      <c r="P295" s="838">
        <f t="shared" si="183"/>
        <v>16.9791232</v>
      </c>
      <c r="Q295" s="838">
        <f t="shared" si="214"/>
        <v>54.479027199999997</v>
      </c>
      <c r="R295" s="838">
        <f t="shared" si="215"/>
        <v>20.104115199999999</v>
      </c>
      <c r="S295" s="839" t="str">
        <f t="shared" si="213"/>
        <v>C</v>
      </c>
      <c r="T295" s="840">
        <f>VLOOKUP(L295,[3]C!A:D,4,FALSE)</f>
        <v>60</v>
      </c>
      <c r="U295" s="866"/>
      <c r="V295" s="847">
        <f>IF(V$12="Max",VLOOKUP(L295,[3]S!A:G,7,FALSE),VLOOKUP(L295,[3]S!A:G,6,FALSE))</f>
        <v>3.5119321600000002</v>
      </c>
      <c r="W295" s="855">
        <f t="shared" si="187"/>
        <v>43.928495359999999</v>
      </c>
      <c r="X295" s="856">
        <f t="shared" si="188"/>
        <v>20.491055360000001</v>
      </c>
      <c r="Y295" s="856">
        <f t="shared" si="189"/>
        <v>57.990959359999998</v>
      </c>
      <c r="Z295" s="857">
        <f t="shared" si="190"/>
        <v>23.61604736</v>
      </c>
      <c r="AA295" s="867"/>
      <c r="AB295" s="847">
        <f t="shared" si="115"/>
        <v>3.1480733575379465</v>
      </c>
      <c r="AC295" s="847">
        <f>IF(AB$12="Max",VLOOKUP(M295,[3]L!A:J,9,FALSE),VLOOKUP(M295,[3]L!A:J,6,FALSE))</f>
        <v>3.1480733575379465</v>
      </c>
      <c r="AD295" s="847">
        <f>IF(AB$12="Max",VLOOKUP(M295,[3]L!A:J,10,FALSE),VLOOKUP(M295,[3]L!A:J,7,FALSE))</f>
        <v>3.1480733575379465</v>
      </c>
      <c r="AE295" s="847">
        <f>IF(AB$12="Max",VLOOKUP(M295,[3]L!A:K,11,FALSE),VLOOKUP(M295,[3]L!A:J,8,FALSE))</f>
        <v>3.1480733575379465</v>
      </c>
      <c r="AF295" s="853">
        <f t="shared" si="191"/>
        <v>43.564636557537945</v>
      </c>
      <c r="AG295" s="854">
        <f t="shared" si="192"/>
        <v>20.127196557537946</v>
      </c>
      <c r="AH295" s="854">
        <f t="shared" si="193"/>
        <v>57.627100557537943</v>
      </c>
      <c r="AI295" s="854">
        <f t="shared" si="194"/>
        <v>23.252188557537945</v>
      </c>
      <c r="AJ295" s="851"/>
      <c r="AK295" s="852"/>
      <c r="AL295" s="853"/>
      <c r="AM295" s="853"/>
      <c r="AN295" s="853"/>
      <c r="AO295" s="854"/>
      <c r="AP295" s="700"/>
      <c r="AQ295" s="700"/>
      <c r="AR295" s="700"/>
      <c r="AS295" s="700"/>
      <c r="AT295" s="700"/>
      <c r="AU295" s="700"/>
      <c r="AV295" s="700"/>
      <c r="AW295" s="700"/>
      <c r="AX295" s="700"/>
    </row>
    <row r="296" spans="1:50" ht="15" customHeight="1">
      <c r="A296" s="829">
        <v>114.3</v>
      </c>
      <c r="B296" s="830">
        <v>1.5</v>
      </c>
      <c r="C296" s="831">
        <f t="shared" si="177"/>
        <v>4.2367679999999996</v>
      </c>
      <c r="D296" s="832">
        <v>1.0900000000000001</v>
      </c>
      <c r="E296" s="833">
        <v>0.25</v>
      </c>
      <c r="F296" s="833">
        <v>0.45</v>
      </c>
      <c r="G296" s="833">
        <f t="shared" si="199"/>
        <v>0.55000000000000004</v>
      </c>
      <c r="H296" s="834">
        <f t="shared" si="205"/>
        <v>4.6180771199999997</v>
      </c>
      <c r="I296" s="834">
        <f t="shared" si="206"/>
        <v>1.0591919999999999</v>
      </c>
      <c r="J296" s="834">
        <f t="shared" si="207"/>
        <v>1.9065455999999998</v>
      </c>
      <c r="K296" s="834">
        <f t="shared" si="179"/>
        <v>2.3302223999999998</v>
      </c>
      <c r="L296" s="835" t="str">
        <f t="shared" si="180"/>
        <v>114,3X1,5</v>
      </c>
      <c r="M296" s="835" t="str">
        <f t="shared" si="181"/>
        <v>114,3X1,5XF</v>
      </c>
      <c r="N296" s="865"/>
      <c r="O296" s="837">
        <f t="shared" si="182"/>
        <v>17.116542719999998</v>
      </c>
      <c r="P296" s="838">
        <f t="shared" si="183"/>
        <v>7.5838147199999995</v>
      </c>
      <c r="Q296" s="838">
        <f t="shared" si="214"/>
        <v>22.836179519999998</v>
      </c>
      <c r="R296" s="838">
        <f t="shared" si="215"/>
        <v>8.8548451199999985</v>
      </c>
      <c r="S296" s="839" t="str">
        <f t="shared" si="213"/>
        <v>F</v>
      </c>
      <c r="T296" s="840">
        <f>VLOOKUP(L296,[3]C!A:D,4,FALSE)</f>
        <v>114</v>
      </c>
      <c r="U296" s="866"/>
      <c r="V296" s="847">
        <f>IF(V$12="Max",VLOOKUP(L296,[3]S!A:G,7,FALSE),VLOOKUP(L296,[3]S!A:G,6,FALSE))</f>
        <v>1.770930706977849</v>
      </c>
      <c r="W296" s="855">
        <f t="shared" si="187"/>
        <v>18.887473426977849</v>
      </c>
      <c r="X296" s="856">
        <f t="shared" si="188"/>
        <v>9.3547454269778481</v>
      </c>
      <c r="Y296" s="856">
        <f t="shared" si="189"/>
        <v>24.607110226977849</v>
      </c>
      <c r="Z296" s="857">
        <f t="shared" si="190"/>
        <v>10.625775826977847</v>
      </c>
      <c r="AA296" s="867"/>
      <c r="AB296" s="847">
        <f t="shared" si="115"/>
        <v>2.9397449735832297</v>
      </c>
      <c r="AC296" s="847">
        <f>IF(AB$12="Max",VLOOKUP(M296,[3]L!A:J,9,FALSE),VLOOKUP(M296,[3]L!A:J,6,FALSE))</f>
        <v>2.9397449735832297</v>
      </c>
      <c r="AD296" s="847">
        <f>IF(AB$12="Max",VLOOKUP(M296,[3]L!A:J,10,FALSE),VLOOKUP(M296,[3]L!A:J,7,FALSE))</f>
        <v>2.9397449735832297</v>
      </c>
      <c r="AE296" s="847">
        <f>IF(AB$12="Max",VLOOKUP(M296,[3]L!A:K,11,FALSE),VLOOKUP(M296,[3]L!A:J,8,FALSE))</f>
        <v>2.9397449735832297</v>
      </c>
      <c r="AF296" s="853">
        <f t="shared" si="191"/>
        <v>20.056287693583229</v>
      </c>
      <c r="AG296" s="854">
        <f t="shared" si="192"/>
        <v>10.523559693583229</v>
      </c>
      <c r="AH296" s="854">
        <f t="shared" si="193"/>
        <v>25.775924493583229</v>
      </c>
      <c r="AI296" s="854">
        <f t="shared" si="194"/>
        <v>11.794590093583228</v>
      </c>
      <c r="AJ296" s="851"/>
      <c r="AK296" s="852">
        <f>VLOOKUP(L296,[3]E!A:G,7,FALSE)</f>
        <v>4.71</v>
      </c>
      <c r="AL296" s="853">
        <f t="shared" ref="AL296:AL298" si="216">O296+AK296*$Q$8</f>
        <v>21.826542719999999</v>
      </c>
      <c r="AM296" s="853">
        <f t="shared" ref="AM296:AM298" si="217">P296+AK296*$Q$8</f>
        <v>12.29381472</v>
      </c>
      <c r="AN296" s="853">
        <f t="shared" ref="AN296:AN298" si="218">Q296+AK296*$Q$8</f>
        <v>27.546179519999999</v>
      </c>
      <c r="AO296" s="854">
        <f t="shared" ref="AO296:AO298" si="219">R296+AK296*$Q$8</f>
        <v>13.564845119999998</v>
      </c>
      <c r="AP296" s="700"/>
      <c r="AQ296" s="700"/>
      <c r="AR296" s="700"/>
      <c r="AS296" s="700"/>
      <c r="AT296" s="700"/>
      <c r="AU296" s="700"/>
      <c r="AV296" s="700"/>
      <c r="AW296" s="700"/>
      <c r="AX296" s="700"/>
    </row>
    <row r="297" spans="1:50" ht="15" customHeight="1">
      <c r="A297" s="829">
        <v>114.3</v>
      </c>
      <c r="B297" s="830">
        <v>1.6</v>
      </c>
      <c r="C297" s="831">
        <f t="shared" si="177"/>
        <v>4.5152128000000005</v>
      </c>
      <c r="D297" s="832">
        <v>1.0900000000000001</v>
      </c>
      <c r="E297" s="833">
        <v>0.25</v>
      </c>
      <c r="F297" s="833">
        <v>0.45</v>
      </c>
      <c r="G297" s="833">
        <f t="shared" si="199"/>
        <v>0.55000000000000004</v>
      </c>
      <c r="H297" s="834">
        <f t="shared" si="205"/>
        <v>4.9215819520000013</v>
      </c>
      <c r="I297" s="834">
        <f t="shared" si="206"/>
        <v>1.1288032000000001</v>
      </c>
      <c r="J297" s="834">
        <f t="shared" si="207"/>
        <v>2.0318457600000004</v>
      </c>
      <c r="K297" s="834">
        <f t="shared" si="179"/>
        <v>2.4833670400000005</v>
      </c>
      <c r="L297" s="835" t="str">
        <f t="shared" si="180"/>
        <v>114,3X1,6</v>
      </c>
      <c r="M297" s="835" t="str">
        <f t="shared" si="181"/>
        <v>114,3X1,6XF</v>
      </c>
      <c r="N297" s="865"/>
      <c r="O297" s="837">
        <f t="shared" si="182"/>
        <v>18.241459712000001</v>
      </c>
      <c r="P297" s="838">
        <f t="shared" si="183"/>
        <v>8.0822309120000018</v>
      </c>
      <c r="Q297" s="838">
        <f t="shared" si="214"/>
        <v>24.336996992</v>
      </c>
      <c r="R297" s="838">
        <f t="shared" si="215"/>
        <v>9.4367947520000008</v>
      </c>
      <c r="S297" s="839" t="str">
        <f t="shared" si="213"/>
        <v>F</v>
      </c>
      <c r="T297" s="840">
        <f>VLOOKUP(L297,[3]C!A:D,4,FALSE)</f>
        <v>114</v>
      </c>
      <c r="U297" s="866"/>
      <c r="V297" s="847">
        <f>IF(V$12="Max",VLOOKUP(L297,[3]S!A:G,7,FALSE),VLOOKUP(L297,[3]S!A:G,6,FALSE))</f>
        <v>1.770930706977849</v>
      </c>
      <c r="W297" s="855">
        <f t="shared" si="187"/>
        <v>20.012390418977851</v>
      </c>
      <c r="X297" s="856">
        <f t="shared" si="188"/>
        <v>9.8531616189778504</v>
      </c>
      <c r="Y297" s="856">
        <f t="shared" si="189"/>
        <v>26.10792769897785</v>
      </c>
      <c r="Z297" s="857">
        <f t="shared" si="190"/>
        <v>11.207725458977849</v>
      </c>
      <c r="AA297" s="867"/>
      <c r="AB297" s="847">
        <f t="shared" si="115"/>
        <v>2.9397449735832297</v>
      </c>
      <c r="AC297" s="847">
        <f>IF(AB$12="Max",VLOOKUP(M297,[3]L!A:J,9,FALSE),VLOOKUP(M297,[3]L!A:J,6,FALSE))</f>
        <v>2.9397449735832297</v>
      </c>
      <c r="AD297" s="847">
        <f>IF(AB$12="Max",VLOOKUP(M297,[3]L!A:J,10,FALSE),VLOOKUP(M297,[3]L!A:J,7,FALSE))</f>
        <v>2.9397449735832297</v>
      </c>
      <c r="AE297" s="847">
        <f>IF(AB$12="Max",VLOOKUP(M297,[3]L!A:K,11,FALSE),VLOOKUP(M297,[3]L!A:J,8,FALSE))</f>
        <v>2.9397449735832297</v>
      </c>
      <c r="AF297" s="853">
        <f t="shared" si="191"/>
        <v>21.181204685583232</v>
      </c>
      <c r="AG297" s="854">
        <f t="shared" si="192"/>
        <v>11.021975885583231</v>
      </c>
      <c r="AH297" s="854">
        <f t="shared" si="193"/>
        <v>27.276741965583231</v>
      </c>
      <c r="AI297" s="854">
        <f t="shared" si="194"/>
        <v>12.37653972558323</v>
      </c>
      <c r="AJ297" s="851"/>
      <c r="AK297" s="852">
        <f>VLOOKUP(L297,[3]E!A:G,7,FALSE)</f>
        <v>4.71</v>
      </c>
      <c r="AL297" s="853">
        <f t="shared" si="216"/>
        <v>22.951459712000002</v>
      </c>
      <c r="AM297" s="853">
        <f t="shared" si="217"/>
        <v>12.792230912000001</v>
      </c>
      <c r="AN297" s="853">
        <f t="shared" si="218"/>
        <v>29.046996992</v>
      </c>
      <c r="AO297" s="854">
        <f t="shared" si="219"/>
        <v>14.146794752000002</v>
      </c>
      <c r="AP297" s="700"/>
      <c r="AQ297" s="700"/>
      <c r="AR297" s="700"/>
      <c r="AS297" s="700"/>
      <c r="AT297" s="700"/>
      <c r="AU297" s="700"/>
      <c r="AV297" s="700"/>
      <c r="AW297" s="700"/>
      <c r="AX297" s="700"/>
    </row>
    <row r="298" spans="1:50" ht="15" customHeight="1">
      <c r="A298" s="829">
        <v>114.3</v>
      </c>
      <c r="B298" s="830">
        <v>2</v>
      </c>
      <c r="C298" s="831">
        <f t="shared" si="177"/>
        <v>5.6239840000000001</v>
      </c>
      <c r="D298" s="832">
        <v>0.75</v>
      </c>
      <c r="E298" s="833">
        <v>0.25</v>
      </c>
      <c r="F298" s="833">
        <v>0.55000000000000004</v>
      </c>
      <c r="G298" s="833">
        <f t="shared" si="199"/>
        <v>0.65</v>
      </c>
      <c r="H298" s="834">
        <f t="shared" si="205"/>
        <v>4.2179880000000001</v>
      </c>
      <c r="I298" s="834">
        <f t="shared" si="206"/>
        <v>1.405996</v>
      </c>
      <c r="J298" s="834">
        <f t="shared" si="207"/>
        <v>3.0931912000000001</v>
      </c>
      <c r="K298" s="834">
        <f t="shared" si="179"/>
        <v>3.6555896000000003</v>
      </c>
      <c r="L298" s="835" t="str">
        <f t="shared" si="180"/>
        <v>114,3X2</v>
      </c>
      <c r="M298" s="835" t="str">
        <f t="shared" si="181"/>
        <v>114,3X2XC</v>
      </c>
      <c r="N298" s="865"/>
      <c r="O298" s="837">
        <f t="shared" si="182"/>
        <v>20.808740800000002</v>
      </c>
      <c r="P298" s="838">
        <f t="shared" si="183"/>
        <v>8.1547768000000005</v>
      </c>
      <c r="Q298" s="838">
        <f t="shared" si="214"/>
        <v>28.963517600000003</v>
      </c>
      <c r="R298" s="838">
        <f t="shared" si="215"/>
        <v>10.404370400000001</v>
      </c>
      <c r="S298" s="839" t="str">
        <f t="shared" si="213"/>
        <v>C</v>
      </c>
      <c r="T298" s="840">
        <f>VLOOKUP(L298,[3]C!A:D,4,FALSE)</f>
        <v>114</v>
      </c>
      <c r="U298" s="866"/>
      <c r="V298" s="847">
        <f>IF(V$12="Max",VLOOKUP(L298,[3]S!A:G,7,FALSE),VLOOKUP(L298,[3]S!A:G,6,FALSE))</f>
        <v>1.770930706977849</v>
      </c>
      <c r="W298" s="855">
        <f t="shared" si="187"/>
        <v>22.579671506977853</v>
      </c>
      <c r="X298" s="856">
        <f t="shared" si="188"/>
        <v>9.9257075069778491</v>
      </c>
      <c r="Y298" s="856">
        <f t="shared" si="189"/>
        <v>30.734448306977853</v>
      </c>
      <c r="Z298" s="857">
        <f t="shared" si="190"/>
        <v>12.17530110697785</v>
      </c>
      <c r="AA298" s="867"/>
      <c r="AB298" s="847">
        <f t="shared" si="115"/>
        <v>2.9397449735832297</v>
      </c>
      <c r="AC298" s="847">
        <f>IF(AB$12="Max",VLOOKUP(M298,[3]L!A:J,9,FALSE),VLOOKUP(M298,[3]L!A:J,6,FALSE))</f>
        <v>2.9397449735832297</v>
      </c>
      <c r="AD298" s="847">
        <f>IF(AB$12="Max",VLOOKUP(M298,[3]L!A:J,10,FALSE),VLOOKUP(M298,[3]L!A:J,7,FALSE))</f>
        <v>2.9397449735832297</v>
      </c>
      <c r="AE298" s="847">
        <f>IF(AB$12="Max",VLOOKUP(M298,[3]L!A:K,11,FALSE),VLOOKUP(M298,[3]L!A:J,8,FALSE))</f>
        <v>2.9397449735832297</v>
      </c>
      <c r="AF298" s="853">
        <f t="shared" si="191"/>
        <v>23.748485773583234</v>
      </c>
      <c r="AG298" s="854">
        <f t="shared" si="192"/>
        <v>11.09452177358323</v>
      </c>
      <c r="AH298" s="854">
        <f t="shared" si="193"/>
        <v>31.903262573583234</v>
      </c>
      <c r="AI298" s="854">
        <f t="shared" si="194"/>
        <v>13.344115373583231</v>
      </c>
      <c r="AJ298" s="851"/>
      <c r="AK298" s="852">
        <f>VLOOKUP(L298,[3]E!A:G,7,FALSE)</f>
        <v>4.71</v>
      </c>
      <c r="AL298" s="853">
        <f t="shared" si="216"/>
        <v>25.518740800000003</v>
      </c>
      <c r="AM298" s="853">
        <f t="shared" si="217"/>
        <v>12.864776800000001</v>
      </c>
      <c r="AN298" s="853">
        <f t="shared" si="218"/>
        <v>33.673517600000004</v>
      </c>
      <c r="AO298" s="854">
        <f t="shared" si="219"/>
        <v>15.114370400000002</v>
      </c>
      <c r="AP298" s="700"/>
      <c r="AQ298" s="700"/>
      <c r="AR298" s="700"/>
      <c r="AS298" s="700"/>
      <c r="AT298" s="700"/>
      <c r="AU298" s="700"/>
      <c r="AV298" s="700"/>
      <c r="AW298" s="700"/>
      <c r="AX298" s="700"/>
    </row>
    <row r="299" spans="1:50" ht="15" customHeight="1">
      <c r="A299" s="829">
        <v>114.3</v>
      </c>
      <c r="B299" s="830">
        <v>2.5</v>
      </c>
      <c r="C299" s="831">
        <f t="shared" si="177"/>
        <v>6.9986800000000002</v>
      </c>
      <c r="D299" s="832">
        <v>0.73</v>
      </c>
      <c r="E299" s="833">
        <v>0.25</v>
      </c>
      <c r="F299" s="833">
        <v>0.55000000000000004</v>
      </c>
      <c r="G299" s="833">
        <f t="shared" si="199"/>
        <v>0.65</v>
      </c>
      <c r="H299" s="834">
        <f t="shared" ref="H299:J299" si="220">+H300</f>
        <v>5.0177605919999992</v>
      </c>
      <c r="I299" s="834">
        <f t="shared" si="220"/>
        <v>1.8180292</v>
      </c>
      <c r="J299" s="834">
        <f t="shared" si="220"/>
        <v>3.9996642400000004</v>
      </c>
      <c r="K299" s="834">
        <f t="shared" si="179"/>
        <v>4.5491420000000007</v>
      </c>
      <c r="L299" s="835" t="str">
        <f t="shared" si="180"/>
        <v>114,3X2,5</v>
      </c>
      <c r="M299" s="835" t="str">
        <f t="shared" si="181"/>
        <v>114,3X2,5XC</v>
      </c>
      <c r="N299" s="865"/>
      <c r="O299" s="837">
        <f t="shared" si="182"/>
        <v>25.7551424</v>
      </c>
      <c r="P299" s="838">
        <f t="shared" si="183"/>
        <v>10.0081124</v>
      </c>
      <c r="Q299" s="838">
        <f t="shared" si="214"/>
        <v>35.903228400000003</v>
      </c>
      <c r="R299" s="838">
        <f t="shared" si="215"/>
        <v>12.807584400000001</v>
      </c>
      <c r="S299" s="839" t="str">
        <f t="shared" si="213"/>
        <v>C</v>
      </c>
      <c r="T299" s="840">
        <f>VLOOKUP(L299,[3]C!A:D,4,FALSE)</f>
        <v>114</v>
      </c>
      <c r="U299" s="866"/>
      <c r="V299" s="847">
        <f>IF(V$12="Max",VLOOKUP(L299,[3]S!A:G,7,FALSE),VLOOKUP(L299,[3]S!A:G,6,FALSE))</f>
        <v>3.4682419200000001</v>
      </c>
      <c r="W299" s="855">
        <f t="shared" si="187"/>
        <v>29.223384320000001</v>
      </c>
      <c r="X299" s="856">
        <f t="shared" si="188"/>
        <v>13.47635432</v>
      </c>
      <c r="Y299" s="856">
        <f t="shared" si="189"/>
        <v>39.37147032</v>
      </c>
      <c r="Z299" s="857">
        <f t="shared" si="190"/>
        <v>16.27582632</v>
      </c>
      <c r="AA299" s="867"/>
      <c r="AB299" s="847">
        <f t="shared" si="115"/>
        <v>2.9397449735832297</v>
      </c>
      <c r="AC299" s="847">
        <f>IF(AB$12="Max",VLOOKUP(M299,[3]L!A:J,9,FALSE),VLOOKUP(M299,[3]L!A:J,6,FALSE))</f>
        <v>2.9397449735832297</v>
      </c>
      <c r="AD299" s="847">
        <f>IF(AB$12="Max",VLOOKUP(M299,[3]L!A:J,10,FALSE),VLOOKUP(M299,[3]L!A:J,7,FALSE))</f>
        <v>2.9397449735832297</v>
      </c>
      <c r="AE299" s="847">
        <f>IF(AB$12="Max",VLOOKUP(M299,[3]L!A:K,11,FALSE),VLOOKUP(M299,[3]L!A:J,8,FALSE))</f>
        <v>2.9397449735832297</v>
      </c>
      <c r="AF299" s="853">
        <f t="shared" si="191"/>
        <v>28.694887373583231</v>
      </c>
      <c r="AG299" s="854">
        <f t="shared" si="192"/>
        <v>12.947857373583229</v>
      </c>
      <c r="AH299" s="854">
        <f t="shared" si="193"/>
        <v>38.842973373583234</v>
      </c>
      <c r="AI299" s="854">
        <f t="shared" si="194"/>
        <v>15.747329373583231</v>
      </c>
      <c r="AJ299" s="851"/>
      <c r="AK299" s="852"/>
      <c r="AL299" s="853"/>
      <c r="AM299" s="853"/>
      <c r="AN299" s="853"/>
      <c r="AO299" s="854"/>
      <c r="AP299" s="700"/>
      <c r="AQ299" s="700"/>
      <c r="AR299" s="700"/>
      <c r="AS299" s="700"/>
      <c r="AT299" s="700"/>
      <c r="AU299" s="700"/>
      <c r="AV299" s="700"/>
      <c r="AW299" s="700"/>
      <c r="AX299" s="700"/>
    </row>
    <row r="300" spans="1:50" ht="15" customHeight="1">
      <c r="A300" s="829">
        <v>114.3</v>
      </c>
      <c r="B300" s="830">
        <v>2.6</v>
      </c>
      <c r="C300" s="831">
        <f t="shared" si="177"/>
        <v>7.2721168</v>
      </c>
      <c r="D300" s="832">
        <v>0.69</v>
      </c>
      <c r="E300" s="833">
        <v>0.25</v>
      </c>
      <c r="F300" s="833">
        <v>0.55000000000000004</v>
      </c>
      <c r="G300" s="833">
        <f t="shared" si="199"/>
        <v>0.65</v>
      </c>
      <c r="H300" s="834">
        <f t="shared" ref="H300:H361" si="221">D300*C300</f>
        <v>5.0177605919999992</v>
      </c>
      <c r="I300" s="834">
        <f t="shared" ref="I300:I361" si="222">+E300*C300</f>
        <v>1.8180292</v>
      </c>
      <c r="J300" s="834">
        <f t="shared" ref="J300:J361" si="223">+F300*C300</f>
        <v>3.9996642400000004</v>
      </c>
      <c r="K300" s="834">
        <f t="shared" si="179"/>
        <v>4.7268759200000003</v>
      </c>
      <c r="L300" s="835" t="str">
        <f t="shared" si="180"/>
        <v>114,3X2,6</v>
      </c>
      <c r="M300" s="835" t="str">
        <f t="shared" si="181"/>
        <v>114,3X2,6XC</v>
      </c>
      <c r="N300" s="865"/>
      <c r="O300" s="837">
        <f t="shared" si="182"/>
        <v>26.470505151999998</v>
      </c>
      <c r="P300" s="838">
        <f t="shared" si="183"/>
        <v>10.108242352</v>
      </c>
      <c r="Q300" s="838">
        <f t="shared" si="214"/>
        <v>37.015074511999998</v>
      </c>
      <c r="R300" s="838">
        <f t="shared" si="215"/>
        <v>13.017089072000001</v>
      </c>
      <c r="S300" s="839" t="str">
        <f t="shared" si="213"/>
        <v>C</v>
      </c>
      <c r="T300" s="840">
        <f>VLOOKUP(L300,[3]C!A:D,4,FALSE)</f>
        <v>114</v>
      </c>
      <c r="U300" s="866"/>
      <c r="V300" s="847">
        <f>IF(V$12="Max",VLOOKUP(L300,[3]S!A:G,7,FALSE),VLOOKUP(L300,[3]S!A:G,6,FALSE))</f>
        <v>3.4802731391999999</v>
      </c>
      <c r="W300" s="855">
        <f t="shared" si="187"/>
        <v>29.950778291199999</v>
      </c>
      <c r="X300" s="856">
        <f t="shared" si="188"/>
        <v>13.588515491199999</v>
      </c>
      <c r="Y300" s="856">
        <f t="shared" si="189"/>
        <v>40.495347651199999</v>
      </c>
      <c r="Z300" s="857">
        <f t="shared" si="190"/>
        <v>16.497362211200002</v>
      </c>
      <c r="AA300" s="867"/>
      <c r="AB300" s="847">
        <f t="shared" si="115"/>
        <v>2.9397449735832297</v>
      </c>
      <c r="AC300" s="847">
        <f>IF(AB$12="Max",VLOOKUP(M300,[3]L!A:J,9,FALSE),VLOOKUP(M300,[3]L!A:J,6,FALSE))</f>
        <v>2.9397449735832297</v>
      </c>
      <c r="AD300" s="847">
        <f>IF(AB$12="Max",VLOOKUP(M300,[3]L!A:J,10,FALSE),VLOOKUP(M300,[3]L!A:J,7,FALSE))</f>
        <v>2.9397449735832297</v>
      </c>
      <c r="AE300" s="847">
        <f>IF(AB$12="Max",VLOOKUP(M300,[3]L!A:K,11,FALSE),VLOOKUP(M300,[3]L!A:J,8,FALSE))</f>
        <v>2.9397449735832297</v>
      </c>
      <c r="AF300" s="853">
        <f t="shared" si="191"/>
        <v>29.410250125583229</v>
      </c>
      <c r="AG300" s="854">
        <f t="shared" si="192"/>
        <v>13.047987325583229</v>
      </c>
      <c r="AH300" s="854">
        <f t="shared" si="193"/>
        <v>39.954819485583229</v>
      </c>
      <c r="AI300" s="854">
        <f t="shared" si="194"/>
        <v>15.95683404558323</v>
      </c>
      <c r="AJ300" s="851"/>
      <c r="AK300" s="852"/>
      <c r="AL300" s="853"/>
      <c r="AM300" s="853"/>
      <c r="AN300" s="853"/>
      <c r="AO300" s="854"/>
      <c r="AP300" s="700"/>
      <c r="AQ300" s="700"/>
      <c r="AR300" s="700"/>
      <c r="AS300" s="700"/>
      <c r="AT300" s="700"/>
      <c r="AU300" s="700"/>
      <c r="AV300" s="700"/>
      <c r="AW300" s="700"/>
      <c r="AX300" s="700"/>
    </row>
    <row r="301" spans="1:50" ht="15" customHeight="1">
      <c r="A301" s="829">
        <v>114.3</v>
      </c>
      <c r="B301" s="830">
        <v>3</v>
      </c>
      <c r="C301" s="831">
        <f t="shared" si="177"/>
        <v>8.3608560000000001</v>
      </c>
      <c r="D301" s="832">
        <v>0.64</v>
      </c>
      <c r="E301" s="833">
        <v>0.25</v>
      </c>
      <c r="F301" s="833">
        <v>0.45</v>
      </c>
      <c r="G301" s="833">
        <f t="shared" si="199"/>
        <v>0.55000000000000004</v>
      </c>
      <c r="H301" s="834">
        <f t="shared" si="221"/>
        <v>5.3509478399999999</v>
      </c>
      <c r="I301" s="834">
        <f t="shared" si="222"/>
        <v>2.090214</v>
      </c>
      <c r="J301" s="834">
        <f t="shared" si="223"/>
        <v>3.7623852000000002</v>
      </c>
      <c r="K301" s="834">
        <f t="shared" si="179"/>
        <v>4.5984708000000003</v>
      </c>
      <c r="L301" s="835" t="str">
        <f t="shared" si="180"/>
        <v>114,3X3</v>
      </c>
      <c r="M301" s="835" t="str">
        <f t="shared" si="181"/>
        <v>114,3X3XC</v>
      </c>
      <c r="N301" s="865"/>
      <c r="O301" s="837">
        <f t="shared" si="182"/>
        <v>30.01547304</v>
      </c>
      <c r="P301" s="838">
        <f t="shared" si="183"/>
        <v>11.20354704</v>
      </c>
      <c r="Q301" s="838">
        <f t="shared" si="214"/>
        <v>41.302628639999995</v>
      </c>
      <c r="R301" s="838">
        <f t="shared" si="215"/>
        <v>13.711803840000002</v>
      </c>
      <c r="S301" s="839" t="str">
        <f t="shared" si="213"/>
        <v>C</v>
      </c>
      <c r="T301" s="840">
        <v>96</v>
      </c>
      <c r="U301" s="866"/>
      <c r="V301" s="847">
        <f>IF(V$12="Max",VLOOKUP(L301,[3]S!A:G,7,FALSE),VLOOKUP(L301,[3]S!A:G,6,FALSE))</f>
        <v>3.5281776640000002</v>
      </c>
      <c r="W301" s="855">
        <f t="shared" si="187"/>
        <v>33.543650704000001</v>
      </c>
      <c r="X301" s="856">
        <f t="shared" si="188"/>
        <v>14.731724704000001</v>
      </c>
      <c r="Y301" s="856">
        <f t="shared" si="189"/>
        <v>44.830806303999992</v>
      </c>
      <c r="Z301" s="857">
        <f t="shared" si="190"/>
        <v>17.239981504000003</v>
      </c>
      <c r="AA301" s="867"/>
      <c r="AB301" s="847">
        <f t="shared" si="115"/>
        <v>2.9397449735832297</v>
      </c>
      <c r="AC301" s="847">
        <f>IF(AB$12="Max",VLOOKUP(M301,[3]L!A:J,9,FALSE),VLOOKUP(M301,[3]L!A:J,6,FALSE))</f>
        <v>2.9397449735832297</v>
      </c>
      <c r="AD301" s="847">
        <f>IF(AB$12="Max",VLOOKUP(M301,[3]L!A:J,10,FALSE),VLOOKUP(M301,[3]L!A:J,7,FALSE))</f>
        <v>2.9397449735832297</v>
      </c>
      <c r="AE301" s="847">
        <f>IF(AB$12="Max",VLOOKUP(M301,[3]L!A:K,11,FALSE),VLOOKUP(M301,[3]L!A:J,8,FALSE))</f>
        <v>2.9397449735832297</v>
      </c>
      <c r="AF301" s="853">
        <f t="shared" si="191"/>
        <v>32.955218013583227</v>
      </c>
      <c r="AG301" s="854">
        <f t="shared" si="192"/>
        <v>14.143292013583229</v>
      </c>
      <c r="AH301" s="854">
        <f t="shared" si="193"/>
        <v>44.242373613583226</v>
      </c>
      <c r="AI301" s="854">
        <f t="shared" si="194"/>
        <v>16.651548813583233</v>
      </c>
      <c r="AJ301" s="851"/>
      <c r="AK301" s="852"/>
      <c r="AL301" s="853"/>
      <c r="AM301" s="853"/>
      <c r="AN301" s="853"/>
      <c r="AO301" s="854"/>
      <c r="AP301" s="700"/>
      <c r="AQ301" s="700"/>
      <c r="AR301" s="700"/>
      <c r="AS301" s="700"/>
      <c r="AT301" s="700"/>
      <c r="AU301" s="700"/>
      <c r="AV301" s="700"/>
      <c r="AW301" s="700"/>
      <c r="AX301" s="700"/>
    </row>
    <row r="302" spans="1:50" ht="15" customHeight="1">
      <c r="A302" s="829">
        <v>114.3</v>
      </c>
      <c r="B302" s="830">
        <v>3.2</v>
      </c>
      <c r="C302" s="831">
        <f t="shared" si="177"/>
        <v>8.9022208000000003</v>
      </c>
      <c r="D302" s="832">
        <v>0.75</v>
      </c>
      <c r="E302" s="833">
        <v>0.25</v>
      </c>
      <c r="F302" s="833">
        <v>0.45</v>
      </c>
      <c r="G302" s="833">
        <f t="shared" si="199"/>
        <v>0.55000000000000004</v>
      </c>
      <c r="H302" s="834">
        <f t="shared" si="221"/>
        <v>6.6766655999999998</v>
      </c>
      <c r="I302" s="834">
        <f t="shared" si="222"/>
        <v>2.2255552000000001</v>
      </c>
      <c r="J302" s="834">
        <f t="shared" si="223"/>
        <v>4.0059993600000006</v>
      </c>
      <c r="K302" s="834">
        <f t="shared" si="179"/>
        <v>4.8962214400000006</v>
      </c>
      <c r="L302" s="835" t="str">
        <f t="shared" si="180"/>
        <v>114,3X3,2</v>
      </c>
      <c r="M302" s="835" t="str">
        <f t="shared" si="181"/>
        <v>114,3X3,2XC</v>
      </c>
      <c r="N302" s="865"/>
      <c r="O302" s="837">
        <f t="shared" si="182"/>
        <v>32.938216960000005</v>
      </c>
      <c r="P302" s="838">
        <f t="shared" si="183"/>
        <v>12.908220160000001</v>
      </c>
      <c r="Q302" s="838">
        <f t="shared" si="214"/>
        <v>44.956215039999996</v>
      </c>
      <c r="R302" s="838">
        <f t="shared" si="215"/>
        <v>15.5788864</v>
      </c>
      <c r="S302" s="839" t="str">
        <f t="shared" si="213"/>
        <v>C</v>
      </c>
      <c r="T302" s="840">
        <v>96</v>
      </c>
      <c r="U302" s="866"/>
      <c r="V302" s="847">
        <f>IF(V$12="Max",VLOOKUP(L302,[3]S!A:G,7,FALSE),VLOOKUP(L302,[3]S!A:G,6,FALSE))</f>
        <v>3.5519977152000002</v>
      </c>
      <c r="W302" s="855">
        <f t="shared" si="187"/>
        <v>36.490214675200008</v>
      </c>
      <c r="X302" s="856">
        <f t="shared" si="188"/>
        <v>16.460217875200001</v>
      </c>
      <c r="Y302" s="856">
        <f t="shared" si="189"/>
        <v>48.508212755199999</v>
      </c>
      <c r="Z302" s="857">
        <f t="shared" si="190"/>
        <v>19.130884115200001</v>
      </c>
      <c r="AA302" s="867"/>
      <c r="AB302" s="847">
        <f t="shared" si="115"/>
        <v>2.9397449735832297</v>
      </c>
      <c r="AC302" s="847">
        <f>IF(AB$12="Max",VLOOKUP(M302,[3]L!A:J,9,FALSE),VLOOKUP(M302,[3]L!A:J,6,FALSE))</f>
        <v>2.9397449735832297</v>
      </c>
      <c r="AD302" s="847">
        <f>IF(AB$12="Max",VLOOKUP(M302,[3]L!A:J,10,FALSE),VLOOKUP(M302,[3]L!A:J,7,FALSE))</f>
        <v>2.9397449735832297</v>
      </c>
      <c r="AE302" s="847">
        <f>IF(AB$12="Max",VLOOKUP(M302,[3]L!A:K,11,FALSE),VLOOKUP(M302,[3]L!A:J,8,FALSE))</f>
        <v>2.9397449735832297</v>
      </c>
      <c r="AF302" s="853">
        <f t="shared" si="191"/>
        <v>35.877961933583236</v>
      </c>
      <c r="AG302" s="854">
        <f t="shared" si="192"/>
        <v>15.84796513358323</v>
      </c>
      <c r="AH302" s="854">
        <f t="shared" si="193"/>
        <v>47.895960013583228</v>
      </c>
      <c r="AI302" s="854">
        <f t="shared" si="194"/>
        <v>18.518631373583229</v>
      </c>
      <c r="AJ302" s="851"/>
      <c r="AK302" s="852"/>
      <c r="AL302" s="853"/>
      <c r="AM302" s="853"/>
      <c r="AN302" s="853"/>
      <c r="AO302" s="854"/>
      <c r="AP302" s="700"/>
      <c r="AQ302" s="700"/>
      <c r="AR302" s="700"/>
      <c r="AS302" s="700"/>
      <c r="AT302" s="700"/>
      <c r="AU302" s="700"/>
      <c r="AV302" s="700"/>
      <c r="AW302" s="700"/>
      <c r="AX302" s="700"/>
    </row>
    <row r="303" spans="1:50" ht="15" customHeight="1">
      <c r="A303" s="829">
        <v>114.3</v>
      </c>
      <c r="B303" s="830">
        <v>3.6</v>
      </c>
      <c r="C303" s="831">
        <f t="shared" si="177"/>
        <v>9.9789408000000002</v>
      </c>
      <c r="D303" s="832">
        <v>0.69</v>
      </c>
      <c r="E303" s="833">
        <v>0.25</v>
      </c>
      <c r="F303" s="833">
        <v>0.45</v>
      </c>
      <c r="G303" s="833">
        <f t="shared" si="199"/>
        <v>0.55000000000000004</v>
      </c>
      <c r="H303" s="834">
        <f t="shared" si="221"/>
        <v>6.8854691519999998</v>
      </c>
      <c r="I303" s="834">
        <f t="shared" si="222"/>
        <v>2.4947352</v>
      </c>
      <c r="J303" s="834">
        <f t="shared" si="223"/>
        <v>4.4905233600000001</v>
      </c>
      <c r="K303" s="834">
        <f t="shared" si="179"/>
        <v>5.4884174400000001</v>
      </c>
      <c r="L303" s="835" t="str">
        <f t="shared" si="180"/>
        <v>114,3X3,6</v>
      </c>
      <c r="M303" s="835" t="str">
        <f t="shared" si="181"/>
        <v>114,3X3,6XC</v>
      </c>
      <c r="N303" s="865"/>
      <c r="O303" s="837">
        <f t="shared" si="182"/>
        <v>36.323344511999998</v>
      </c>
      <c r="P303" s="838">
        <f t="shared" si="183"/>
        <v>13.870727711999999</v>
      </c>
      <c r="Q303" s="838">
        <f t="shared" si="214"/>
        <v>49.794914592000005</v>
      </c>
      <c r="R303" s="838">
        <f t="shared" si="215"/>
        <v>16.864409951999999</v>
      </c>
      <c r="S303" s="839" t="str">
        <f t="shared" si="213"/>
        <v>C</v>
      </c>
      <c r="T303" s="840">
        <f>VLOOKUP(L303,[3]C!A:D,4,FALSE)</f>
        <v>96</v>
      </c>
      <c r="U303" s="866"/>
      <c r="V303" s="847">
        <f>IF(V$12="Max",VLOOKUP(L303,[3]S!A:G,7,FALSE),VLOOKUP(L303,[3]S!A:G,6,FALSE))</f>
        <v>3.5993733952000002</v>
      </c>
      <c r="W303" s="855">
        <f t="shared" si="187"/>
        <v>39.922717907199996</v>
      </c>
      <c r="X303" s="856">
        <f t="shared" si="188"/>
        <v>17.470101107199998</v>
      </c>
      <c r="Y303" s="856">
        <f t="shared" si="189"/>
        <v>53.394287987200002</v>
      </c>
      <c r="Z303" s="857">
        <f t="shared" si="190"/>
        <v>20.4637833472</v>
      </c>
      <c r="AA303" s="867"/>
      <c r="AB303" s="847">
        <f t="shared" si="115"/>
        <v>3.1357279718221114</v>
      </c>
      <c r="AC303" s="847">
        <f>IF(AB$12="Max",VLOOKUP(M303,[3]L!A:J,9,FALSE),VLOOKUP(M303,[3]L!A:J,6,FALSE))</f>
        <v>3.1357279718221114</v>
      </c>
      <c r="AD303" s="847">
        <f>IF(AB$12="Max",VLOOKUP(M303,[3]L!A:J,10,FALSE),VLOOKUP(M303,[3]L!A:J,7,FALSE))</f>
        <v>3.1357279718221114</v>
      </c>
      <c r="AE303" s="847">
        <f>IF(AB$12="Max",VLOOKUP(M303,[3]L!A:K,11,FALSE),VLOOKUP(M303,[3]L!A:J,8,FALSE))</f>
        <v>3.1357279718221114</v>
      </c>
      <c r="AF303" s="853">
        <f t="shared" si="191"/>
        <v>39.459072483822112</v>
      </c>
      <c r="AG303" s="854">
        <f t="shared" si="192"/>
        <v>17.006455683822111</v>
      </c>
      <c r="AH303" s="854">
        <f t="shared" si="193"/>
        <v>52.930642563822119</v>
      </c>
      <c r="AI303" s="854">
        <f t="shared" si="194"/>
        <v>20.000137923822109</v>
      </c>
      <c r="AJ303" s="851"/>
      <c r="AK303" s="852"/>
      <c r="AL303" s="853"/>
      <c r="AM303" s="853"/>
      <c r="AN303" s="853"/>
      <c r="AO303" s="854"/>
      <c r="AP303" s="700"/>
      <c r="AQ303" s="700"/>
      <c r="AR303" s="700"/>
      <c r="AS303" s="700"/>
      <c r="AT303" s="700"/>
      <c r="AU303" s="700"/>
      <c r="AV303" s="700"/>
      <c r="AW303" s="700"/>
      <c r="AX303" s="700"/>
    </row>
    <row r="304" spans="1:50" ht="15" customHeight="1">
      <c r="A304" s="829">
        <v>114.3</v>
      </c>
      <c r="B304" s="830">
        <v>4</v>
      </c>
      <c r="C304" s="831">
        <f t="shared" si="177"/>
        <v>11.047647999999999</v>
      </c>
      <c r="D304" s="832">
        <v>0.84</v>
      </c>
      <c r="E304" s="833">
        <v>0.25</v>
      </c>
      <c r="F304" s="833">
        <v>0.45</v>
      </c>
      <c r="G304" s="833">
        <f t="shared" si="199"/>
        <v>0.55000000000000004</v>
      </c>
      <c r="H304" s="834">
        <f t="shared" si="221"/>
        <v>9.280024319999999</v>
      </c>
      <c r="I304" s="834">
        <f t="shared" si="222"/>
        <v>2.7619119999999997</v>
      </c>
      <c r="J304" s="834">
        <f t="shared" si="223"/>
        <v>4.9714415999999995</v>
      </c>
      <c r="K304" s="834">
        <f t="shared" si="179"/>
        <v>6.0762064000000002</v>
      </c>
      <c r="L304" s="835" t="str">
        <f t="shared" si="180"/>
        <v>114,3X4</v>
      </c>
      <c r="M304" s="835" t="str">
        <f t="shared" si="181"/>
        <v>114,3X4XC</v>
      </c>
      <c r="N304" s="865"/>
      <c r="O304" s="837">
        <f t="shared" si="182"/>
        <v>41.870585919999996</v>
      </c>
      <c r="P304" s="838">
        <f t="shared" si="183"/>
        <v>17.01337792</v>
      </c>
      <c r="Q304" s="838">
        <f t="shared" si="214"/>
        <v>56.784910719999992</v>
      </c>
      <c r="R304" s="838">
        <f t="shared" si="215"/>
        <v>20.327672319999998</v>
      </c>
      <c r="S304" s="839" t="str">
        <f t="shared" si="213"/>
        <v>C</v>
      </c>
      <c r="T304" s="840">
        <f>VLOOKUP(L304,[3]C!A:D,4,FALSE)</f>
        <v>60</v>
      </c>
      <c r="U304" s="866"/>
      <c r="V304" s="847">
        <f>IF(V$12="Max",VLOOKUP(L304,[3]S!A:G,7,FALSE),VLOOKUP(L304,[3]S!A:G,6,FALSE))</f>
        <v>3.6463965119999999</v>
      </c>
      <c r="W304" s="855">
        <f t="shared" si="187"/>
        <v>45.516982431999999</v>
      </c>
      <c r="X304" s="856">
        <f t="shared" si="188"/>
        <v>20.659774431999999</v>
      </c>
      <c r="Y304" s="856">
        <f t="shared" si="189"/>
        <v>60.431307231999995</v>
      </c>
      <c r="Z304" s="857">
        <f t="shared" si="190"/>
        <v>23.974068831999997</v>
      </c>
      <c r="AA304" s="867"/>
      <c r="AB304" s="847">
        <f t="shared" si="115"/>
        <v>3.331710970060993</v>
      </c>
      <c r="AC304" s="847">
        <f>IF(AB$12="Max",VLOOKUP(M304,[3]L!A:J,9,FALSE),VLOOKUP(M304,[3]L!A:J,6,FALSE))</f>
        <v>3.331710970060993</v>
      </c>
      <c r="AD304" s="847">
        <f>IF(AB$12="Max",VLOOKUP(M304,[3]L!A:J,10,FALSE),VLOOKUP(M304,[3]L!A:J,7,FALSE))</f>
        <v>3.331710970060993</v>
      </c>
      <c r="AE304" s="847">
        <f>IF(AB$12="Max",VLOOKUP(M304,[3]L!A:K,11,FALSE),VLOOKUP(M304,[3]L!A:J,8,FALSE))</f>
        <v>3.331710970060993</v>
      </c>
      <c r="AF304" s="853">
        <f t="shared" si="191"/>
        <v>45.202296890060992</v>
      </c>
      <c r="AG304" s="854">
        <f t="shared" si="192"/>
        <v>20.345088890060993</v>
      </c>
      <c r="AH304" s="854">
        <f t="shared" si="193"/>
        <v>60.116621690060988</v>
      </c>
      <c r="AI304" s="854">
        <f t="shared" si="194"/>
        <v>23.65938329006099</v>
      </c>
      <c r="AJ304" s="851"/>
      <c r="AK304" s="852"/>
      <c r="AL304" s="853"/>
      <c r="AM304" s="853"/>
      <c r="AN304" s="853"/>
      <c r="AO304" s="854"/>
      <c r="AP304" s="700"/>
      <c r="AQ304" s="700"/>
      <c r="AR304" s="700"/>
      <c r="AS304" s="700"/>
      <c r="AT304" s="700"/>
      <c r="AU304" s="700"/>
      <c r="AV304" s="700"/>
      <c r="AW304" s="700"/>
      <c r="AX304" s="700"/>
    </row>
    <row r="305" spans="1:50" ht="15" customHeight="1">
      <c r="A305" s="829">
        <v>114.3</v>
      </c>
      <c r="B305" s="830">
        <v>5</v>
      </c>
      <c r="C305" s="831">
        <f t="shared" si="177"/>
        <v>13.68436</v>
      </c>
      <c r="D305" s="832">
        <v>0.96</v>
      </c>
      <c r="E305" s="833">
        <v>0.25</v>
      </c>
      <c r="F305" s="833">
        <v>0.45</v>
      </c>
      <c r="G305" s="833">
        <f t="shared" si="199"/>
        <v>0.55000000000000004</v>
      </c>
      <c r="H305" s="834">
        <f t="shared" si="221"/>
        <v>13.136985599999999</v>
      </c>
      <c r="I305" s="834">
        <f t="shared" si="222"/>
        <v>3.42109</v>
      </c>
      <c r="J305" s="834">
        <f t="shared" si="223"/>
        <v>6.1579620000000004</v>
      </c>
      <c r="K305" s="834">
        <f t="shared" si="179"/>
        <v>7.5263980000000004</v>
      </c>
      <c r="L305" s="835" t="str">
        <f t="shared" si="180"/>
        <v>114,3X5</v>
      </c>
      <c r="M305" s="835" t="str">
        <f t="shared" si="181"/>
        <v>114,3X5XC</v>
      </c>
      <c r="N305" s="865"/>
      <c r="O305" s="837">
        <f t="shared" si="182"/>
        <v>53.505847600000003</v>
      </c>
      <c r="P305" s="838">
        <f t="shared" si="183"/>
        <v>22.7160376</v>
      </c>
      <c r="Q305" s="838">
        <f t="shared" si="214"/>
        <v>71.979733600000003</v>
      </c>
      <c r="R305" s="838">
        <f t="shared" si="215"/>
        <v>26.821345600000001</v>
      </c>
      <c r="S305" s="839" t="str">
        <f t="shared" si="213"/>
        <v>C</v>
      </c>
      <c r="T305" s="840">
        <f>VLOOKUP(L305,[3]C!A:D,4,FALSE)</f>
        <v>60</v>
      </c>
      <c r="U305" s="866"/>
      <c r="V305" s="847">
        <f>IF(V$12="Max",VLOOKUP(L305,[3]S!A:G,7,FALSE),VLOOKUP(L305,[3]S!A:G,6,FALSE))</f>
        <v>3.76241184</v>
      </c>
      <c r="W305" s="855">
        <f t="shared" si="187"/>
        <v>57.268259440000001</v>
      </c>
      <c r="X305" s="856">
        <f t="shared" si="188"/>
        <v>26.478449439999999</v>
      </c>
      <c r="Y305" s="856">
        <f t="shared" si="189"/>
        <v>75.742145440000002</v>
      </c>
      <c r="Z305" s="857">
        <f t="shared" si="190"/>
        <v>30.583757439999999</v>
      </c>
      <c r="AA305" s="867"/>
      <c r="AB305" s="847">
        <f t="shared" si="115"/>
        <v>1.8239999999999998</v>
      </c>
      <c r="AC305" s="847">
        <f>IF(AB$12="Max",VLOOKUP(M305,[3]L!A:J,9,FALSE),VLOOKUP(M305,[3]L!A:J,6,FALSE))</f>
        <v>1.8239999999999998</v>
      </c>
      <c r="AD305" s="847">
        <f>IF(AB$12="Max",VLOOKUP(M305,[3]L!A:J,10,FALSE),VLOOKUP(M305,[3]L!A:J,7,FALSE))</f>
        <v>2.1279999999999997</v>
      </c>
      <c r="AE305" s="847">
        <f>IF(AB$12="Max",VLOOKUP(M305,[3]L!A:K,11,FALSE),VLOOKUP(M305,[3]L!A:J,8,FALSE))</f>
        <v>2.7663999999999995</v>
      </c>
      <c r="AF305" s="853">
        <f t="shared" si="191"/>
        <v>55.329847600000001</v>
      </c>
      <c r="AG305" s="854">
        <f t="shared" si="192"/>
        <v>24.540037599999998</v>
      </c>
      <c r="AH305" s="854">
        <f t="shared" si="193"/>
        <v>73.803733600000001</v>
      </c>
      <c r="AI305" s="854">
        <f t="shared" si="194"/>
        <v>28.645345599999999</v>
      </c>
      <c r="AJ305" s="851"/>
      <c r="AK305" s="852"/>
      <c r="AL305" s="853"/>
      <c r="AM305" s="853"/>
      <c r="AN305" s="853"/>
      <c r="AO305" s="854"/>
      <c r="AP305" s="700"/>
      <c r="AQ305" s="700"/>
      <c r="AR305" s="700"/>
      <c r="AS305" s="700"/>
      <c r="AT305" s="700"/>
      <c r="AU305" s="700"/>
      <c r="AV305" s="700"/>
      <c r="AW305" s="700"/>
      <c r="AX305" s="700"/>
    </row>
    <row r="306" spans="1:50" ht="15" customHeight="1">
      <c r="A306" s="829">
        <v>127</v>
      </c>
      <c r="B306" s="830">
        <v>1.5</v>
      </c>
      <c r="C306" s="831">
        <f t="shared" si="177"/>
        <v>4.7137799999999999</v>
      </c>
      <c r="D306" s="832">
        <v>1.24</v>
      </c>
      <c r="E306" s="833">
        <v>0.25</v>
      </c>
      <c r="F306" s="833">
        <v>0.45</v>
      </c>
      <c r="G306" s="833">
        <f t="shared" si="199"/>
        <v>0.55000000000000004</v>
      </c>
      <c r="H306" s="834">
        <f t="shared" si="221"/>
        <v>5.8450872</v>
      </c>
      <c r="I306" s="834">
        <f t="shared" si="222"/>
        <v>1.178445</v>
      </c>
      <c r="J306" s="834">
        <f t="shared" si="223"/>
        <v>2.1212010000000001</v>
      </c>
      <c r="K306" s="834">
        <f t="shared" si="179"/>
        <v>2.5925790000000002</v>
      </c>
      <c r="L306" s="835" t="str">
        <f t="shared" si="180"/>
        <v>127X1,5</v>
      </c>
      <c r="M306" s="835" t="str">
        <f t="shared" si="181"/>
        <v>127X1,5XF</v>
      </c>
      <c r="N306" s="865"/>
      <c r="O306" s="837">
        <f t="shared" si="182"/>
        <v>19.750738199999997</v>
      </c>
      <c r="P306" s="838">
        <f t="shared" si="183"/>
        <v>9.1447331999999992</v>
      </c>
      <c r="Q306" s="838">
        <f t="shared" si="214"/>
        <v>26.114341199999998</v>
      </c>
      <c r="R306" s="838">
        <f t="shared" si="215"/>
        <v>10.5588672</v>
      </c>
      <c r="S306" s="839" t="str">
        <f t="shared" si="213"/>
        <v>F</v>
      </c>
      <c r="T306" s="840">
        <f>VLOOKUP(L306,[3]C!A:D,4,FALSE)</f>
        <v>60</v>
      </c>
      <c r="U306" s="866"/>
      <c r="V306" s="847">
        <f>IF(V$12="Max",VLOOKUP(L306,[3]S!A:G,7,FALSE),VLOOKUP(L306,[3]S!A:G,6,FALSE))</f>
        <v>4.1900000000000004</v>
      </c>
      <c r="W306" s="855">
        <f t="shared" si="187"/>
        <v>23.940738199999998</v>
      </c>
      <c r="X306" s="856">
        <f t="shared" si="188"/>
        <v>13.334733199999999</v>
      </c>
      <c r="Y306" s="856">
        <f t="shared" si="189"/>
        <v>30.3043412</v>
      </c>
      <c r="Z306" s="857">
        <f t="shared" si="190"/>
        <v>14.748867199999999</v>
      </c>
      <c r="AA306" s="867"/>
      <c r="AB306" s="847">
        <f t="shared" si="115"/>
        <v>4.596301490000001</v>
      </c>
      <c r="AC306" s="847">
        <f>IF(AB$12="Max",VLOOKUP(M306,[3]L!A:J,9,FALSE),VLOOKUP(M306,[3]L!A:J,6,FALSE))</f>
        <v>4.596301490000001</v>
      </c>
      <c r="AD306" s="847">
        <f>IF(AB$12="Max",VLOOKUP(M306,[3]L!A:J,10,FALSE),VLOOKUP(M306,[3]L!A:J,7,FALSE))</f>
        <v>4.596301490000001</v>
      </c>
      <c r="AE306" s="847">
        <f>IF(AB$12="Max",VLOOKUP(M306,[3]L!A:K,11,FALSE),VLOOKUP(M306,[3]L!A:J,8,FALSE))</f>
        <v>5.9751919370000017</v>
      </c>
      <c r="AF306" s="853">
        <f t="shared" si="191"/>
        <v>24.347039689999999</v>
      </c>
      <c r="AG306" s="854">
        <f t="shared" si="192"/>
        <v>13.741034689999999</v>
      </c>
      <c r="AH306" s="854">
        <f t="shared" si="193"/>
        <v>30.71064269</v>
      </c>
      <c r="AI306" s="854">
        <f t="shared" si="194"/>
        <v>15.15516869</v>
      </c>
      <c r="AJ306" s="851"/>
      <c r="AK306" s="852"/>
      <c r="AL306" s="853"/>
      <c r="AM306" s="853"/>
      <c r="AN306" s="853"/>
      <c r="AO306" s="854"/>
      <c r="AP306" s="700"/>
      <c r="AQ306" s="700"/>
      <c r="AR306" s="700"/>
      <c r="AS306" s="700"/>
      <c r="AT306" s="700"/>
      <c r="AU306" s="700"/>
      <c r="AV306" s="700"/>
      <c r="AW306" s="700"/>
      <c r="AX306" s="700"/>
    </row>
    <row r="307" spans="1:50" ht="15" customHeight="1">
      <c r="A307" s="829">
        <v>127</v>
      </c>
      <c r="B307" s="830">
        <v>2</v>
      </c>
      <c r="C307" s="831">
        <f t="shared" si="177"/>
        <v>6.26</v>
      </c>
      <c r="D307" s="859">
        <v>1.1000000000000001</v>
      </c>
      <c r="E307" s="833">
        <v>0.25</v>
      </c>
      <c r="F307" s="833">
        <v>0.45</v>
      </c>
      <c r="G307" s="833">
        <f t="shared" si="199"/>
        <v>0.55000000000000004</v>
      </c>
      <c r="H307" s="834">
        <f t="shared" si="221"/>
        <v>6.8860000000000001</v>
      </c>
      <c r="I307" s="834">
        <f t="shared" si="222"/>
        <v>1.5649999999999999</v>
      </c>
      <c r="J307" s="834">
        <f t="shared" si="223"/>
        <v>2.8170000000000002</v>
      </c>
      <c r="K307" s="834">
        <f t="shared" si="179"/>
        <v>3.4430000000000001</v>
      </c>
      <c r="L307" s="835" t="str">
        <f t="shared" si="180"/>
        <v>127X2</v>
      </c>
      <c r="M307" s="835" t="str">
        <f t="shared" si="181"/>
        <v>127X2XC</v>
      </c>
      <c r="N307" s="865"/>
      <c r="O307" s="837">
        <f t="shared" si="182"/>
        <v>25.352999999999998</v>
      </c>
      <c r="P307" s="838">
        <f t="shared" si="183"/>
        <v>11.268000000000001</v>
      </c>
      <c r="Q307" s="838">
        <f t="shared" si="214"/>
        <v>33.804000000000002</v>
      </c>
      <c r="R307" s="838">
        <f t="shared" si="215"/>
        <v>13.146000000000001</v>
      </c>
      <c r="S307" s="839" t="str">
        <f t="shared" si="213"/>
        <v>C</v>
      </c>
      <c r="T307" s="840">
        <f>VLOOKUP(L307,[3]C!A:D,4,FALSE)</f>
        <v>60</v>
      </c>
      <c r="U307" s="866"/>
      <c r="V307" s="847">
        <f>IF(V$12="Max",VLOOKUP(L307,[3]S!A:G,7,FALSE),VLOOKUP(L307,[3]S!A:G,6,FALSE))</f>
        <v>4.1900000000000004</v>
      </c>
      <c r="W307" s="855">
        <f t="shared" si="187"/>
        <v>29.542999999999999</v>
      </c>
      <c r="X307" s="856">
        <f t="shared" si="188"/>
        <v>15.458000000000002</v>
      </c>
      <c r="Y307" s="856">
        <f t="shared" si="189"/>
        <v>37.994</v>
      </c>
      <c r="Z307" s="857">
        <f t="shared" si="190"/>
        <v>17.336000000000002</v>
      </c>
      <c r="AA307" s="867"/>
      <c r="AB307" s="847">
        <f t="shared" si="115"/>
        <v>4.6500000000000004</v>
      </c>
      <c r="AC307" s="847">
        <f>IF(AB$12="Max",VLOOKUP(M307,[3]L!A:J,9,FALSE),VLOOKUP(M307,[3]L!A:J,6,FALSE))</f>
        <v>4.6500000000000004</v>
      </c>
      <c r="AD307" s="847">
        <f>IF(AB$12="Max",VLOOKUP(M307,[3]L!A:J,10,FALSE),VLOOKUP(M307,[3]L!A:J,7,FALSE))</f>
        <v>4.6500000000000004</v>
      </c>
      <c r="AE307" s="847">
        <f>IF(AB$12="Max",VLOOKUP(M307,[3]L!A:K,11,FALSE),VLOOKUP(M307,[3]L!A:J,8,FALSE))</f>
        <v>6.0450000000000008</v>
      </c>
      <c r="AF307" s="853">
        <f t="shared" si="191"/>
        <v>30.003</v>
      </c>
      <c r="AG307" s="854">
        <f t="shared" si="192"/>
        <v>15.918000000000001</v>
      </c>
      <c r="AH307" s="854">
        <f t="shared" si="193"/>
        <v>38.454000000000001</v>
      </c>
      <c r="AI307" s="854">
        <f t="shared" si="194"/>
        <v>17.795999999999999</v>
      </c>
      <c r="AJ307" s="851"/>
      <c r="AK307" s="852"/>
      <c r="AL307" s="853"/>
      <c r="AM307" s="853"/>
      <c r="AN307" s="853"/>
      <c r="AO307" s="854"/>
      <c r="AP307" s="700"/>
      <c r="AQ307" s="700"/>
      <c r="AR307" s="700"/>
      <c r="AS307" s="700"/>
      <c r="AT307" s="700"/>
      <c r="AU307" s="700"/>
      <c r="AV307" s="700"/>
      <c r="AW307" s="700"/>
      <c r="AX307" s="700"/>
    </row>
    <row r="308" spans="1:50" ht="15" customHeight="1">
      <c r="A308" s="829">
        <v>128</v>
      </c>
      <c r="B308" s="830">
        <v>1.5</v>
      </c>
      <c r="C308" s="831">
        <f t="shared" si="177"/>
        <v>4.7513399999999999</v>
      </c>
      <c r="D308" s="832">
        <v>1.24</v>
      </c>
      <c r="E308" s="833">
        <v>0.25</v>
      </c>
      <c r="F308" s="833">
        <v>0.45</v>
      </c>
      <c r="G308" s="833">
        <f t="shared" si="199"/>
        <v>0.55000000000000004</v>
      </c>
      <c r="H308" s="834">
        <f t="shared" si="221"/>
        <v>5.8916615999999999</v>
      </c>
      <c r="I308" s="834">
        <f t="shared" si="222"/>
        <v>1.187835</v>
      </c>
      <c r="J308" s="834">
        <f t="shared" si="223"/>
        <v>2.1381030000000001</v>
      </c>
      <c r="K308" s="834">
        <f t="shared" si="179"/>
        <v>2.6132370000000003</v>
      </c>
      <c r="L308" s="835" t="str">
        <f t="shared" si="180"/>
        <v>128X1,5</v>
      </c>
      <c r="M308" s="835" t="str">
        <f t="shared" si="181"/>
        <v>128X1,5XF</v>
      </c>
      <c r="N308" s="865"/>
      <c r="O308" s="837">
        <f t="shared" si="182"/>
        <v>19.908114599999998</v>
      </c>
      <c r="P308" s="838">
        <f t="shared" si="183"/>
        <v>9.2175995999999998</v>
      </c>
      <c r="Q308" s="838">
        <f t="shared" si="214"/>
        <v>26.3224236</v>
      </c>
      <c r="R308" s="838">
        <f t="shared" si="215"/>
        <v>10.643001600000002</v>
      </c>
      <c r="S308" s="839" t="str">
        <f t="shared" si="213"/>
        <v>F</v>
      </c>
      <c r="T308" s="840">
        <f>VLOOKUP(L308,[3]C!A:D,4,FALSE)</f>
        <v>60</v>
      </c>
      <c r="U308" s="866"/>
      <c r="V308" s="847">
        <f>IF(V$12="Max",VLOOKUP(L308,[3]S!A:G,7,FALSE),VLOOKUP(L308,[3]S!A:G,6,FALSE))</f>
        <v>4.1900000000000004</v>
      </c>
      <c r="W308" s="855">
        <f t="shared" si="187"/>
        <v>24.098114599999999</v>
      </c>
      <c r="X308" s="856">
        <f t="shared" si="188"/>
        <v>13.407599600000001</v>
      </c>
      <c r="Y308" s="856">
        <f t="shared" si="189"/>
        <v>30.512423600000002</v>
      </c>
      <c r="Z308" s="857">
        <f t="shared" si="190"/>
        <v>14.833001600000003</v>
      </c>
      <c r="AA308" s="867"/>
      <c r="AB308" s="847">
        <f t="shared" si="115"/>
        <v>4.596301490000001</v>
      </c>
      <c r="AC308" s="847">
        <f>IF(AB$12="Max",VLOOKUP(M308,[3]L!A:J,9,FALSE),VLOOKUP(M308,[3]L!A:J,6,FALSE))</f>
        <v>4.596301490000001</v>
      </c>
      <c r="AD308" s="847">
        <f>IF(AB$12="Max",VLOOKUP(M308,[3]L!A:J,10,FALSE),VLOOKUP(M308,[3]L!A:J,7,FALSE))</f>
        <v>4.596301490000001</v>
      </c>
      <c r="AE308" s="847">
        <f>IF(AB$12="Max",VLOOKUP(M308,[3]L!A:K,11,FALSE),VLOOKUP(M308,[3]L!A:J,8,FALSE))</f>
        <v>5.9751919370000017</v>
      </c>
      <c r="AF308" s="853">
        <f t="shared" si="191"/>
        <v>24.504416089999999</v>
      </c>
      <c r="AG308" s="854">
        <f t="shared" si="192"/>
        <v>13.813901090000002</v>
      </c>
      <c r="AH308" s="854">
        <f t="shared" si="193"/>
        <v>30.918725090000002</v>
      </c>
      <c r="AI308" s="854">
        <f t="shared" si="194"/>
        <v>15.239303090000003</v>
      </c>
      <c r="AJ308" s="851"/>
      <c r="AK308" s="852"/>
      <c r="AL308" s="853"/>
      <c r="AM308" s="853"/>
      <c r="AN308" s="853"/>
      <c r="AO308" s="854"/>
      <c r="AP308" s="700"/>
      <c r="AQ308" s="700"/>
      <c r="AR308" s="700"/>
      <c r="AS308" s="700"/>
      <c r="AT308" s="700"/>
      <c r="AU308" s="700"/>
      <c r="AV308" s="700"/>
      <c r="AW308" s="700"/>
      <c r="AX308" s="700"/>
    </row>
    <row r="309" spans="1:50" ht="15" customHeight="1">
      <c r="A309" s="829">
        <v>129</v>
      </c>
      <c r="B309" s="830">
        <v>1.5</v>
      </c>
      <c r="C309" s="831">
        <f t="shared" si="177"/>
        <v>4.7888999999999999</v>
      </c>
      <c r="D309" s="832">
        <v>1.24</v>
      </c>
      <c r="E309" s="833">
        <v>0.25</v>
      </c>
      <c r="F309" s="833">
        <v>0.45</v>
      </c>
      <c r="G309" s="833">
        <f t="shared" si="199"/>
        <v>0.55000000000000004</v>
      </c>
      <c r="H309" s="834">
        <f t="shared" si="221"/>
        <v>5.9382359999999998</v>
      </c>
      <c r="I309" s="834">
        <f t="shared" si="222"/>
        <v>1.197225</v>
      </c>
      <c r="J309" s="834">
        <f t="shared" si="223"/>
        <v>2.1550050000000001</v>
      </c>
      <c r="K309" s="834">
        <f t="shared" si="179"/>
        <v>2.6338950000000003</v>
      </c>
      <c r="L309" s="835" t="str">
        <f t="shared" si="180"/>
        <v>129X1,5</v>
      </c>
      <c r="M309" s="835" t="str">
        <f t="shared" si="181"/>
        <v>129X1,5XF</v>
      </c>
      <c r="N309" s="865"/>
      <c r="O309" s="837">
        <f t="shared" si="182"/>
        <v>20.065490999999998</v>
      </c>
      <c r="P309" s="838">
        <f t="shared" si="183"/>
        <v>9.2904660000000003</v>
      </c>
      <c r="Q309" s="838">
        <f t="shared" si="214"/>
        <v>26.530505999999999</v>
      </c>
      <c r="R309" s="838">
        <f t="shared" si="215"/>
        <v>10.727136000000002</v>
      </c>
      <c r="S309" s="839" t="str">
        <f t="shared" si="213"/>
        <v>F</v>
      </c>
      <c r="T309" s="840">
        <f>VLOOKUP(L309,[3]C!A:D,4,FALSE)</f>
        <v>60</v>
      </c>
      <c r="U309" s="866"/>
      <c r="V309" s="847">
        <f>IF(V$12="Max",VLOOKUP(L309,[3]S!A:G,7,FALSE),VLOOKUP(L309,[3]S!A:G,6,FALSE))</f>
        <v>4.1900000000000004</v>
      </c>
      <c r="W309" s="855">
        <f t="shared" si="187"/>
        <v>24.255490999999999</v>
      </c>
      <c r="X309" s="856">
        <f t="shared" si="188"/>
        <v>13.480466</v>
      </c>
      <c r="Y309" s="856">
        <f t="shared" si="189"/>
        <v>30.720506</v>
      </c>
      <c r="Z309" s="857">
        <f t="shared" si="190"/>
        <v>14.917136000000003</v>
      </c>
      <c r="AA309" s="867"/>
      <c r="AB309" s="847">
        <f t="shared" si="115"/>
        <v>4.596301490000001</v>
      </c>
      <c r="AC309" s="847">
        <f>IF(AB$12="Max",VLOOKUP(M309,[3]L!A:J,9,FALSE),VLOOKUP(M309,[3]L!A:J,6,FALSE))</f>
        <v>4.596301490000001</v>
      </c>
      <c r="AD309" s="847">
        <f>IF(AB$12="Max",VLOOKUP(M309,[3]L!A:J,10,FALSE),VLOOKUP(M309,[3]L!A:J,7,FALSE))</f>
        <v>4.596301490000001</v>
      </c>
      <c r="AE309" s="847">
        <f>IF(AB$12="Max",VLOOKUP(M309,[3]L!A:K,11,FALSE),VLOOKUP(M309,[3]L!A:J,8,FALSE))</f>
        <v>5.9751919370000017</v>
      </c>
      <c r="AF309" s="853">
        <f t="shared" si="191"/>
        <v>24.66179249</v>
      </c>
      <c r="AG309" s="854">
        <f t="shared" si="192"/>
        <v>13.88676749</v>
      </c>
      <c r="AH309" s="854">
        <f t="shared" si="193"/>
        <v>31.126807490000001</v>
      </c>
      <c r="AI309" s="854">
        <f t="shared" si="194"/>
        <v>15.323437490000003</v>
      </c>
      <c r="AJ309" s="851"/>
      <c r="AK309" s="852"/>
      <c r="AL309" s="853"/>
      <c r="AM309" s="853"/>
      <c r="AN309" s="853"/>
      <c r="AO309" s="854"/>
      <c r="AP309" s="700"/>
      <c r="AQ309" s="700"/>
      <c r="AR309" s="700"/>
      <c r="AS309" s="700"/>
      <c r="AT309" s="700"/>
      <c r="AU309" s="700"/>
      <c r="AV309" s="700"/>
      <c r="AW309" s="700"/>
      <c r="AX309" s="700"/>
    </row>
    <row r="310" spans="1:50" ht="15" customHeight="1">
      <c r="A310" s="868">
        <v>129</v>
      </c>
      <c r="B310" s="869">
        <v>2</v>
      </c>
      <c r="C310" s="870">
        <f t="shared" si="177"/>
        <v>6.3601599999999996</v>
      </c>
      <c r="D310" s="871">
        <v>1.22</v>
      </c>
      <c r="E310" s="872">
        <v>0.25</v>
      </c>
      <c r="F310" s="872">
        <v>0.45</v>
      </c>
      <c r="G310" s="872">
        <f t="shared" si="199"/>
        <v>0.55000000000000004</v>
      </c>
      <c r="H310" s="873">
        <f t="shared" si="221"/>
        <v>7.7593951999999993</v>
      </c>
      <c r="I310" s="873">
        <f t="shared" si="222"/>
        <v>1.5900399999999999</v>
      </c>
      <c r="J310" s="873">
        <f t="shared" si="223"/>
        <v>2.8620719999999999</v>
      </c>
      <c r="K310" s="873">
        <f t="shared" si="179"/>
        <v>3.4980880000000001</v>
      </c>
      <c r="L310" s="874" t="str">
        <f t="shared" si="180"/>
        <v>129X2</v>
      </c>
      <c r="M310" s="874" t="str">
        <f t="shared" si="181"/>
        <v>129X2XF</v>
      </c>
      <c r="N310" s="875"/>
      <c r="O310" s="876">
        <f t="shared" si="182"/>
        <v>26.521867199999999</v>
      </c>
      <c r="P310" s="877">
        <f t="shared" si="183"/>
        <v>12.211507199999998</v>
      </c>
      <c r="Q310" s="877">
        <f t="shared" si="214"/>
        <v>35.108083199999996</v>
      </c>
      <c r="R310" s="877">
        <f t="shared" si="215"/>
        <v>14.119555199999997</v>
      </c>
      <c r="S310" s="878" t="s">
        <v>3590</v>
      </c>
      <c r="T310" s="879">
        <f>VLOOKUP(L310,[3]C!A:D,4,FALSE)</f>
        <v>60</v>
      </c>
      <c r="U310" s="880"/>
      <c r="V310" s="847">
        <f>IF(V$12="Max",VLOOKUP(L310,[3]S!A:G,7,FALSE),VLOOKUP(L310,[3]S!A:G,6,FALSE))</f>
        <v>4.1900000000000004</v>
      </c>
      <c r="W310" s="881">
        <f t="shared" si="187"/>
        <v>30.7118672</v>
      </c>
      <c r="X310" s="882">
        <f t="shared" si="188"/>
        <v>16.401507199999998</v>
      </c>
      <c r="Y310" s="882">
        <f t="shared" si="189"/>
        <v>39.298083199999994</v>
      </c>
      <c r="Z310" s="883">
        <f t="shared" si="190"/>
        <v>18.309555199999998</v>
      </c>
      <c r="AA310" s="867"/>
      <c r="AB310" s="847">
        <f t="shared" si="115"/>
        <v>4.649881456000001</v>
      </c>
      <c r="AC310" s="847">
        <f>IF(AB$12="Max",VLOOKUP(M310,[3]L!A:J,9,FALSE),VLOOKUP(M310,[3]L!A:J,6,FALSE))</f>
        <v>4.649881456000001</v>
      </c>
      <c r="AD310" s="847">
        <f>IF(AB$12="Max",VLOOKUP(M310,[3]L!A:J,10,FALSE),VLOOKUP(M310,[3]L!A:J,7,FALSE))</f>
        <v>4.649881456000001</v>
      </c>
      <c r="AE310" s="847">
        <f>IF(AB$12="Max",VLOOKUP(M310,[3]L!A:K,11,FALSE),VLOOKUP(M310,[3]L!A:J,8,FALSE))</f>
        <v>6.0448458928000015</v>
      </c>
      <c r="AF310" s="885">
        <f t="shared" si="191"/>
        <v>31.171748655999998</v>
      </c>
      <c r="AG310" s="886">
        <f t="shared" si="192"/>
        <v>16.861388655999999</v>
      </c>
      <c r="AH310" s="886">
        <f t="shared" si="193"/>
        <v>39.757964655999999</v>
      </c>
      <c r="AI310" s="886">
        <f t="shared" si="194"/>
        <v>18.769436655999996</v>
      </c>
      <c r="AJ310" s="851"/>
      <c r="AK310" s="852">
        <f>VLOOKUP(L310,[3]E!A:G,7,FALSE)</f>
        <v>9.31</v>
      </c>
      <c r="AL310" s="885">
        <f t="shared" ref="AL310:AL311" si="224">O310+AK310*$Q$8</f>
        <v>35.831867199999998</v>
      </c>
      <c r="AM310" s="885">
        <f t="shared" ref="AM310:AM311" si="225">P310+AK310*$Q$8</f>
        <v>21.521507199999999</v>
      </c>
      <c r="AN310" s="885">
        <f t="shared" ref="AN310:AN311" si="226">Q310+AK310*$Q$8</f>
        <v>44.418083199999998</v>
      </c>
      <c r="AO310" s="886">
        <f t="shared" ref="AO310:AO311" si="227">R310+AK310*$Q$8</f>
        <v>23.429555199999996</v>
      </c>
      <c r="AP310" s="700"/>
      <c r="AQ310" s="700"/>
      <c r="AR310" s="700"/>
      <c r="AS310" s="700"/>
      <c r="AT310" s="700"/>
      <c r="AU310" s="700"/>
      <c r="AV310" s="700"/>
      <c r="AW310" s="700"/>
      <c r="AX310" s="700"/>
    </row>
    <row r="311" spans="1:50" ht="15" customHeight="1">
      <c r="A311" s="829">
        <v>129</v>
      </c>
      <c r="B311" s="830">
        <v>2</v>
      </c>
      <c r="C311" s="831">
        <f t="shared" si="177"/>
        <v>6.3601599999999996</v>
      </c>
      <c r="D311" s="832">
        <v>0.98</v>
      </c>
      <c r="E311" s="833">
        <v>0.25</v>
      </c>
      <c r="F311" s="833">
        <v>0.55000000000000004</v>
      </c>
      <c r="G311" s="833">
        <f t="shared" si="199"/>
        <v>0.65</v>
      </c>
      <c r="H311" s="834">
        <f t="shared" si="221"/>
        <v>6.2329567999999993</v>
      </c>
      <c r="I311" s="834">
        <f t="shared" si="222"/>
        <v>1.5900399999999999</v>
      </c>
      <c r="J311" s="834">
        <f t="shared" si="223"/>
        <v>3.4980880000000001</v>
      </c>
      <c r="K311" s="834">
        <f t="shared" si="179"/>
        <v>4.1341039999999998</v>
      </c>
      <c r="L311" s="835" t="str">
        <f t="shared" si="180"/>
        <v>129X2</v>
      </c>
      <c r="M311" s="835" t="str">
        <f t="shared" si="181"/>
        <v>129X2XC</v>
      </c>
      <c r="N311" s="865"/>
      <c r="O311" s="837">
        <f t="shared" si="182"/>
        <v>24.995428799999996</v>
      </c>
      <c r="P311" s="838">
        <f t="shared" si="183"/>
        <v>10.685068799999998</v>
      </c>
      <c r="Q311" s="838">
        <f t="shared" ref="Q311:R311" si="228">Q310</f>
        <v>35.108083199999996</v>
      </c>
      <c r="R311" s="838">
        <f t="shared" si="228"/>
        <v>14.119555199999997</v>
      </c>
      <c r="S311" s="839" t="str">
        <f t="shared" ref="S311:S319" si="229">IF(B311&lt;2,"F","C")</f>
        <v>C</v>
      </c>
      <c r="T311" s="840">
        <f>VLOOKUP(L311,[3]C!A:D,4,FALSE)</f>
        <v>60</v>
      </c>
      <c r="U311" s="866"/>
      <c r="V311" s="847">
        <f>IF(V$12="Max",VLOOKUP(L311,[3]S!A:G,7,FALSE),VLOOKUP(L311,[3]S!A:G,6,FALSE))</f>
        <v>4.1900000000000004</v>
      </c>
      <c r="W311" s="855">
        <f t="shared" si="187"/>
        <v>29.185428799999997</v>
      </c>
      <c r="X311" s="856">
        <f t="shared" si="188"/>
        <v>14.875068799999998</v>
      </c>
      <c r="Y311" s="856">
        <f t="shared" si="189"/>
        <v>39.298083199999994</v>
      </c>
      <c r="Z311" s="857">
        <f t="shared" si="190"/>
        <v>18.309555199999998</v>
      </c>
      <c r="AA311" s="867"/>
      <c r="AB311" s="847">
        <f t="shared" si="115"/>
        <v>4.649881456000001</v>
      </c>
      <c r="AC311" s="847">
        <f>IF(AB$12="Max",VLOOKUP(M311,[3]L!A:J,9,FALSE),VLOOKUP(M311,[3]L!A:J,6,FALSE))</f>
        <v>4.649881456000001</v>
      </c>
      <c r="AD311" s="847">
        <f>IF(AB$12="Max",VLOOKUP(M311,[3]L!A:J,10,FALSE),VLOOKUP(M311,[3]L!A:J,7,FALSE))</f>
        <v>4.649881456000001</v>
      </c>
      <c r="AE311" s="847">
        <f>IF(AB$12="Max",VLOOKUP(M311,[3]L!A:K,11,FALSE),VLOOKUP(M311,[3]L!A:J,8,FALSE))</f>
        <v>6.0448458928000015</v>
      </c>
      <c r="AF311" s="853">
        <f t="shared" si="191"/>
        <v>29.645310255999995</v>
      </c>
      <c r="AG311" s="854">
        <f t="shared" si="192"/>
        <v>15.334950255999999</v>
      </c>
      <c r="AH311" s="854">
        <f t="shared" si="193"/>
        <v>39.757964655999999</v>
      </c>
      <c r="AI311" s="854">
        <f t="shared" si="194"/>
        <v>18.769436655999996</v>
      </c>
      <c r="AJ311" s="851"/>
      <c r="AK311" s="852">
        <f>VLOOKUP(L311,[3]E!A:G,7,FALSE)</f>
        <v>9.31</v>
      </c>
      <c r="AL311" s="853">
        <f t="shared" si="224"/>
        <v>34.305428799999994</v>
      </c>
      <c r="AM311" s="853">
        <f t="shared" si="225"/>
        <v>19.995068799999999</v>
      </c>
      <c r="AN311" s="853">
        <f t="shared" si="226"/>
        <v>44.418083199999998</v>
      </c>
      <c r="AO311" s="854">
        <f t="shared" si="227"/>
        <v>23.429555199999996</v>
      </c>
      <c r="AP311" s="700"/>
      <c r="AQ311" s="700"/>
      <c r="AR311" s="700"/>
      <c r="AS311" s="700"/>
      <c r="AT311" s="700"/>
      <c r="AU311" s="700"/>
      <c r="AV311" s="700"/>
      <c r="AW311" s="700"/>
      <c r="AX311" s="700"/>
    </row>
    <row r="312" spans="1:50" ht="15" customHeight="1">
      <c r="A312" s="829">
        <v>129</v>
      </c>
      <c r="B312" s="830">
        <v>3</v>
      </c>
      <c r="C312" s="831">
        <f t="shared" si="177"/>
        <v>9.4651200000000006</v>
      </c>
      <c r="D312" s="832">
        <v>1.1100000000000001</v>
      </c>
      <c r="E312" s="833">
        <v>0.25</v>
      </c>
      <c r="F312" s="833">
        <v>0.45</v>
      </c>
      <c r="G312" s="833">
        <f t="shared" si="199"/>
        <v>0.55000000000000004</v>
      </c>
      <c r="H312" s="834">
        <f t="shared" si="221"/>
        <v>10.506283200000002</v>
      </c>
      <c r="I312" s="834">
        <f t="shared" si="222"/>
        <v>2.3662800000000002</v>
      </c>
      <c r="J312" s="834">
        <f t="shared" si="223"/>
        <v>4.2593040000000002</v>
      </c>
      <c r="K312" s="834">
        <f t="shared" si="179"/>
        <v>5.2058160000000004</v>
      </c>
      <c r="L312" s="835" t="str">
        <f t="shared" si="180"/>
        <v>129X3</v>
      </c>
      <c r="M312" s="835" t="str">
        <f t="shared" si="181"/>
        <v>129X3XC</v>
      </c>
      <c r="N312" s="865"/>
      <c r="O312" s="837">
        <f t="shared" si="182"/>
        <v>38.42838720000001</v>
      </c>
      <c r="P312" s="838">
        <f t="shared" si="183"/>
        <v>17.131867200000002</v>
      </c>
      <c r="Q312" s="838">
        <f t="shared" ref="Q312:Q320" si="230">(((D312*(1-$O$3/100)+0.45++F312+$Q$6+$O$7+$O$8+$O$9)*C312)*$O$10)*$Q$8</f>
        <v>51.206299200000004</v>
      </c>
      <c r="R312" s="838">
        <f t="shared" ref="R312:R320" si="231">(((D312*(1-$O$3/100)+0.45++G312+$R$6+$O$7+$O$8+$O$9)*C312)*$O$10)*$Q$8</f>
        <v>19.971403200000005</v>
      </c>
      <c r="S312" s="839" t="str">
        <f t="shared" si="229"/>
        <v>C</v>
      </c>
      <c r="T312" s="840">
        <f>VLOOKUP(L312,[3]C!A:D,4,FALSE)</f>
        <v>60</v>
      </c>
      <c r="U312" s="866"/>
      <c r="V312" s="847">
        <f>IF(V$12="Max",VLOOKUP(L312,[3]S!A:G,7,FALSE),VLOOKUP(L312,[3]S!A:G,6,FALSE))</f>
        <v>4.7557605920000006</v>
      </c>
      <c r="W312" s="855">
        <f t="shared" si="187"/>
        <v>43.184147792000012</v>
      </c>
      <c r="X312" s="856">
        <f t="shared" si="188"/>
        <v>21.887627792000004</v>
      </c>
      <c r="Y312" s="856">
        <f t="shared" si="189"/>
        <v>55.962059792000005</v>
      </c>
      <c r="Z312" s="857">
        <f t="shared" si="190"/>
        <v>24.727163792000006</v>
      </c>
      <c r="AA312" s="867"/>
      <c r="AB312" s="847">
        <f t="shared" si="115"/>
        <v>4.7557605920000006</v>
      </c>
      <c r="AC312" s="847">
        <f>IF(AB$12="Max",VLOOKUP(M312,[3]L!A:J,9,FALSE),VLOOKUP(M312,[3]L!A:J,6,FALSE))</f>
        <v>4.7557605920000006</v>
      </c>
      <c r="AD312" s="847">
        <f>IF(AB$12="Max",VLOOKUP(M312,[3]L!A:J,10,FALSE),VLOOKUP(M312,[3]L!A:J,7,FALSE))</f>
        <v>4.7557605920000006</v>
      </c>
      <c r="AE312" s="847">
        <f>IF(AB$12="Max",VLOOKUP(M312,[3]L!A:K,11,FALSE),VLOOKUP(M312,[3]L!A:J,8,FALSE))</f>
        <v>6.1824887696000008</v>
      </c>
      <c r="AF312" s="853">
        <f t="shared" si="191"/>
        <v>43.184147792000012</v>
      </c>
      <c r="AG312" s="854">
        <f t="shared" si="192"/>
        <v>21.887627792000004</v>
      </c>
      <c r="AH312" s="854">
        <f t="shared" si="193"/>
        <v>55.962059792000005</v>
      </c>
      <c r="AI312" s="854">
        <f t="shared" si="194"/>
        <v>24.727163792000006</v>
      </c>
      <c r="AJ312" s="851"/>
      <c r="AK312" s="852"/>
      <c r="AL312" s="853"/>
      <c r="AM312" s="853"/>
      <c r="AN312" s="853"/>
      <c r="AO312" s="854"/>
      <c r="AP312" s="700"/>
      <c r="AQ312" s="700"/>
      <c r="AR312" s="700"/>
      <c r="AS312" s="700"/>
      <c r="AT312" s="700"/>
      <c r="AU312" s="700"/>
      <c r="AV312" s="700"/>
      <c r="AW312" s="700"/>
      <c r="AX312" s="700"/>
    </row>
    <row r="313" spans="1:50" ht="15" customHeight="1">
      <c r="A313" s="829">
        <v>139.69999999999999</v>
      </c>
      <c r="B313" s="830">
        <v>1.5</v>
      </c>
      <c r="C313" s="831">
        <f t="shared" si="177"/>
        <v>5.1907919999999992</v>
      </c>
      <c r="D313" s="832">
        <v>1.24</v>
      </c>
      <c r="E313" s="833">
        <v>0.25</v>
      </c>
      <c r="F313" s="833">
        <v>0.45</v>
      </c>
      <c r="G313" s="833">
        <f t="shared" si="199"/>
        <v>0.55000000000000004</v>
      </c>
      <c r="H313" s="834">
        <f t="shared" si="221"/>
        <v>6.4365820799999991</v>
      </c>
      <c r="I313" s="834">
        <f t="shared" si="222"/>
        <v>1.2976979999999998</v>
      </c>
      <c r="J313" s="834">
        <f t="shared" si="223"/>
        <v>2.3358563999999995</v>
      </c>
      <c r="K313" s="834">
        <f t="shared" si="179"/>
        <v>2.8549355999999997</v>
      </c>
      <c r="L313" s="835" t="str">
        <f t="shared" si="180"/>
        <v>139,7X1,5</v>
      </c>
      <c r="M313" s="835" t="str">
        <f t="shared" si="181"/>
        <v>139,7X1,5XF</v>
      </c>
      <c r="N313" s="865"/>
      <c r="O313" s="837">
        <f t="shared" si="182"/>
        <v>21.749418479999996</v>
      </c>
      <c r="P313" s="838">
        <f t="shared" si="183"/>
        <v>10.070136479999999</v>
      </c>
      <c r="Q313" s="838">
        <f t="shared" si="230"/>
        <v>28.756987679999995</v>
      </c>
      <c r="R313" s="838">
        <f t="shared" si="231"/>
        <v>11.627374079999999</v>
      </c>
      <c r="S313" s="839" t="str">
        <f t="shared" si="229"/>
        <v>F</v>
      </c>
      <c r="T313" s="840">
        <f>VLOOKUP(L313,[3]C!A:D,4,FALSE)</f>
        <v>60</v>
      </c>
      <c r="U313" s="866"/>
      <c r="V313" s="847">
        <f>IF(V$12="Max",VLOOKUP(L313,[3]S!A:G,7,FALSE),VLOOKUP(L313,[3]S!A:G,6,FALSE))</f>
        <v>4.54</v>
      </c>
      <c r="W313" s="855">
        <f t="shared" si="187"/>
        <v>26.289418479999995</v>
      </c>
      <c r="X313" s="856">
        <f t="shared" si="188"/>
        <v>14.610136479999998</v>
      </c>
      <c r="Y313" s="856">
        <f t="shared" si="189"/>
        <v>33.296987679999994</v>
      </c>
      <c r="Z313" s="857">
        <f t="shared" si="190"/>
        <v>16.167374079999998</v>
      </c>
      <c r="AA313" s="867"/>
      <c r="AB313" s="847">
        <f t="shared" si="115"/>
        <v>7.3600060072000009</v>
      </c>
      <c r="AC313" s="847">
        <f>IF(AB$12="Max",VLOOKUP(M313,[3]L!A:J,9,FALSE),VLOOKUP(M313,[3]L!A:J,6,FALSE))</f>
        <v>7.3600060072000009</v>
      </c>
      <c r="AD313" s="847">
        <f>IF(AB$12="Max",VLOOKUP(M313,[3]L!A:J,10,FALSE),VLOOKUP(M313,[3]L!A:J,7,FALSE))</f>
        <v>7.3600060072000009</v>
      </c>
      <c r="AE313" s="847">
        <f>IF(AB$12="Max",VLOOKUP(M313,[3]L!A:K,11,FALSE),VLOOKUP(M313,[3]L!A:J,8,FALSE))</f>
        <v>9.5680078093600009</v>
      </c>
      <c r="AF313" s="853">
        <f t="shared" si="191"/>
        <v>29.109424487199995</v>
      </c>
      <c r="AG313" s="854">
        <f t="shared" si="192"/>
        <v>17.430142487200001</v>
      </c>
      <c r="AH313" s="854">
        <f t="shared" si="193"/>
        <v>36.116993687199994</v>
      </c>
      <c r="AI313" s="854">
        <f t="shared" si="194"/>
        <v>18.987380087200002</v>
      </c>
      <c r="AJ313" s="851"/>
      <c r="AK313" s="852"/>
      <c r="AL313" s="853"/>
      <c r="AM313" s="853"/>
      <c r="AN313" s="853"/>
      <c r="AO313" s="854"/>
      <c r="AP313" s="700"/>
      <c r="AQ313" s="700"/>
      <c r="AR313" s="700"/>
      <c r="AS313" s="700"/>
      <c r="AT313" s="700"/>
      <c r="AU313" s="700"/>
      <c r="AV313" s="700"/>
      <c r="AW313" s="700"/>
      <c r="AX313" s="700"/>
    </row>
    <row r="314" spans="1:50" ht="15" customHeight="1">
      <c r="A314" s="829">
        <v>139.69999999999999</v>
      </c>
      <c r="B314" s="830">
        <v>2</v>
      </c>
      <c r="C314" s="831">
        <f t="shared" si="177"/>
        <v>6.8960159999999995</v>
      </c>
      <c r="D314" s="832">
        <v>0.8</v>
      </c>
      <c r="E314" s="833">
        <v>0.25</v>
      </c>
      <c r="F314" s="833">
        <v>0.55000000000000004</v>
      </c>
      <c r="G314" s="833">
        <f t="shared" si="199"/>
        <v>0.65</v>
      </c>
      <c r="H314" s="834">
        <f t="shared" si="221"/>
        <v>5.5168128000000003</v>
      </c>
      <c r="I314" s="834">
        <f t="shared" si="222"/>
        <v>1.7240039999999999</v>
      </c>
      <c r="J314" s="834">
        <f t="shared" si="223"/>
        <v>3.7928088</v>
      </c>
      <c r="K314" s="834">
        <f t="shared" si="179"/>
        <v>4.4824104</v>
      </c>
      <c r="L314" s="835" t="str">
        <f t="shared" si="180"/>
        <v>139,7X2</v>
      </c>
      <c r="M314" s="835" t="str">
        <f t="shared" si="181"/>
        <v>139,7X2XC</v>
      </c>
      <c r="N314" s="865"/>
      <c r="O314" s="837">
        <f t="shared" si="182"/>
        <v>25.860059999999997</v>
      </c>
      <c r="P314" s="838">
        <f t="shared" si="183"/>
        <v>10.344023999999999</v>
      </c>
      <c r="Q314" s="838">
        <f t="shared" si="230"/>
        <v>35.8592832</v>
      </c>
      <c r="R314" s="838">
        <f t="shared" si="231"/>
        <v>13.102430399999998</v>
      </c>
      <c r="S314" s="839" t="str">
        <f t="shared" si="229"/>
        <v>C</v>
      </c>
      <c r="T314" s="840">
        <f>VLOOKUP(L314,[3]C!A:D,4,FALSE)</f>
        <v>60</v>
      </c>
      <c r="U314" s="866"/>
      <c r="V314" s="847">
        <f>IF(V$12="Max",VLOOKUP(L314,[3]S!A:G,7,FALSE),VLOOKUP(L314,[3]S!A:G,6,FALSE))</f>
        <v>7.4181541456000009</v>
      </c>
      <c r="W314" s="855">
        <f t="shared" si="187"/>
        <v>33.278214145599996</v>
      </c>
      <c r="X314" s="856">
        <f t="shared" si="188"/>
        <v>17.7621781456</v>
      </c>
      <c r="Y314" s="856">
        <f t="shared" si="189"/>
        <v>43.277437345599999</v>
      </c>
      <c r="Z314" s="857">
        <f t="shared" si="190"/>
        <v>20.520584545599998</v>
      </c>
      <c r="AA314" s="867"/>
      <c r="AB314" s="847">
        <f t="shared" si="115"/>
        <v>7.4181541456000009</v>
      </c>
      <c r="AC314" s="847">
        <f>IF(AB$12="Max",VLOOKUP(M314,[3]L!A:J,9,FALSE),VLOOKUP(M314,[3]L!A:J,6,FALSE))</f>
        <v>7.4181541456000009</v>
      </c>
      <c r="AD314" s="847">
        <f>IF(AB$12="Max",VLOOKUP(M314,[3]L!A:J,10,FALSE),VLOOKUP(M314,[3]L!A:J,7,FALSE))</f>
        <v>7.4181541456000009</v>
      </c>
      <c r="AE314" s="847">
        <f>IF(AB$12="Max",VLOOKUP(M314,[3]L!A:K,11,FALSE),VLOOKUP(M314,[3]L!A:J,8,FALSE))</f>
        <v>9.6436003892800013</v>
      </c>
      <c r="AF314" s="853">
        <f t="shared" si="191"/>
        <v>33.278214145599996</v>
      </c>
      <c r="AG314" s="854">
        <f t="shared" si="192"/>
        <v>17.7621781456</v>
      </c>
      <c r="AH314" s="854">
        <f t="shared" si="193"/>
        <v>43.277437345599999</v>
      </c>
      <c r="AI314" s="854">
        <f t="shared" si="194"/>
        <v>20.520584545599998</v>
      </c>
      <c r="AJ314" s="851"/>
      <c r="AK314" s="852"/>
      <c r="AL314" s="853"/>
      <c r="AM314" s="853"/>
      <c r="AN314" s="853"/>
      <c r="AO314" s="854"/>
      <c r="AP314" s="700"/>
      <c r="AQ314" s="700"/>
      <c r="AR314" s="700"/>
      <c r="AS314" s="700"/>
      <c r="AT314" s="700"/>
      <c r="AU314" s="700"/>
      <c r="AV314" s="700"/>
      <c r="AW314" s="700"/>
      <c r="AX314" s="700"/>
    </row>
    <row r="315" spans="1:50" ht="15" customHeight="1">
      <c r="A315" s="829">
        <v>139.69999999999999</v>
      </c>
      <c r="B315" s="830">
        <v>2.6</v>
      </c>
      <c r="C315" s="831">
        <f t="shared" si="177"/>
        <v>8.9257583999999994</v>
      </c>
      <c r="D315" s="832">
        <v>0.76</v>
      </c>
      <c r="E315" s="833">
        <v>0.25</v>
      </c>
      <c r="F315" s="833">
        <v>0.55000000000000004</v>
      </c>
      <c r="G315" s="833">
        <f t="shared" si="199"/>
        <v>0.65</v>
      </c>
      <c r="H315" s="834">
        <f t="shared" si="221"/>
        <v>6.7835763839999998</v>
      </c>
      <c r="I315" s="834">
        <f t="shared" si="222"/>
        <v>2.2314395999999999</v>
      </c>
      <c r="J315" s="834">
        <f t="shared" si="223"/>
        <v>4.9091671200000002</v>
      </c>
      <c r="K315" s="834">
        <f t="shared" si="179"/>
        <v>5.8017429599999994</v>
      </c>
      <c r="L315" s="835" t="str">
        <f t="shared" si="180"/>
        <v>139,7X2,6</v>
      </c>
      <c r="M315" s="835" t="str">
        <f t="shared" si="181"/>
        <v>139,7X2,6XC</v>
      </c>
      <c r="N315" s="865"/>
      <c r="O315" s="837">
        <f t="shared" si="182"/>
        <v>33.114563663999995</v>
      </c>
      <c r="P315" s="838">
        <f t="shared" si="183"/>
        <v>13.031607263999998</v>
      </c>
      <c r="Q315" s="838">
        <f t="shared" si="230"/>
        <v>46.056913344000002</v>
      </c>
      <c r="R315" s="838">
        <f t="shared" si="231"/>
        <v>16.601910623999999</v>
      </c>
      <c r="S315" s="839" t="str">
        <f t="shared" si="229"/>
        <v>C</v>
      </c>
      <c r="T315" s="840">
        <f>VLOOKUP(L315,[3]C!A:D,4,FALSE)</f>
        <v>60</v>
      </c>
      <c r="U315" s="866"/>
      <c r="V315" s="847">
        <f>IF(V$12="Max",VLOOKUP(L315,[3]S!A:G,7,FALSE),VLOOKUP(L315,[3]S!A:G,6,FALSE))</f>
        <v>7.4873683614400006</v>
      </c>
      <c r="W315" s="855">
        <f t="shared" si="187"/>
        <v>40.601932025439993</v>
      </c>
      <c r="X315" s="856">
        <f t="shared" si="188"/>
        <v>20.51897562544</v>
      </c>
      <c r="Y315" s="856">
        <f t="shared" si="189"/>
        <v>53.54428170544</v>
      </c>
      <c r="Z315" s="857">
        <f t="shared" si="190"/>
        <v>24.08927898544</v>
      </c>
      <c r="AA315" s="867"/>
      <c r="AB315" s="847">
        <f t="shared" si="115"/>
        <v>7.4873683614400006</v>
      </c>
      <c r="AC315" s="847">
        <f>IF(AB$12="Max",VLOOKUP(M315,[3]L!A:J,9,FALSE),VLOOKUP(M315,[3]L!A:J,6,FALSE))</f>
        <v>7.4873683614400006</v>
      </c>
      <c r="AD315" s="847">
        <f>IF(AB$12="Max",VLOOKUP(M315,[3]L!A:J,10,FALSE),VLOOKUP(M315,[3]L!A:J,7,FALSE))</f>
        <v>7.4873683614400006</v>
      </c>
      <c r="AE315" s="847">
        <f>IF(AB$12="Max",VLOOKUP(M315,[3]L!A:K,11,FALSE),VLOOKUP(M315,[3]L!A:J,8,FALSE))</f>
        <v>9.7335788698720016</v>
      </c>
      <c r="AF315" s="853">
        <f t="shared" si="191"/>
        <v>40.601932025439993</v>
      </c>
      <c r="AG315" s="854">
        <f t="shared" si="192"/>
        <v>20.51897562544</v>
      </c>
      <c r="AH315" s="854">
        <f t="shared" si="193"/>
        <v>53.54428170544</v>
      </c>
      <c r="AI315" s="854">
        <f t="shared" si="194"/>
        <v>24.08927898544</v>
      </c>
      <c r="AJ315" s="851"/>
      <c r="AK315" s="852"/>
      <c r="AL315" s="853"/>
      <c r="AM315" s="853"/>
      <c r="AN315" s="853"/>
      <c r="AO315" s="854"/>
      <c r="AP315" s="700"/>
      <c r="AQ315" s="700"/>
      <c r="AR315" s="700"/>
      <c r="AS315" s="700"/>
      <c r="AT315" s="700"/>
      <c r="AU315" s="700"/>
      <c r="AV315" s="700"/>
      <c r="AW315" s="700"/>
      <c r="AX315" s="700"/>
    </row>
    <row r="316" spans="1:50" ht="15" customHeight="1">
      <c r="A316" s="829">
        <v>139.69999999999999</v>
      </c>
      <c r="B316" s="830">
        <v>3</v>
      </c>
      <c r="C316" s="831">
        <f t="shared" si="177"/>
        <v>10.268903999999999</v>
      </c>
      <c r="D316" s="832">
        <v>0.71</v>
      </c>
      <c r="E316" s="833">
        <v>0.25</v>
      </c>
      <c r="F316" s="833">
        <v>0.45</v>
      </c>
      <c r="G316" s="833">
        <f t="shared" si="199"/>
        <v>0.55000000000000004</v>
      </c>
      <c r="H316" s="834">
        <f t="shared" si="221"/>
        <v>7.2909218399999993</v>
      </c>
      <c r="I316" s="834">
        <f t="shared" si="222"/>
        <v>2.5672259999999998</v>
      </c>
      <c r="J316" s="834">
        <f t="shared" si="223"/>
        <v>4.6210068</v>
      </c>
      <c r="K316" s="834">
        <f t="shared" si="179"/>
        <v>5.6478972000000001</v>
      </c>
      <c r="L316" s="835" t="str">
        <f t="shared" si="180"/>
        <v>139,7X3</v>
      </c>
      <c r="M316" s="835" t="str">
        <f t="shared" si="181"/>
        <v>139,7X3XC</v>
      </c>
      <c r="N316" s="865"/>
      <c r="O316" s="837">
        <f t="shared" si="182"/>
        <v>37.584188640000001</v>
      </c>
      <c r="P316" s="838">
        <f t="shared" si="183"/>
        <v>14.479154639999997</v>
      </c>
      <c r="Q316" s="838">
        <f t="shared" si="230"/>
        <v>51.447209039999997</v>
      </c>
      <c r="R316" s="838">
        <f t="shared" si="231"/>
        <v>17.559825839999998</v>
      </c>
      <c r="S316" s="839" t="str">
        <f t="shared" si="229"/>
        <v>C</v>
      </c>
      <c r="T316" s="840">
        <f>VLOOKUP(L316,[3]C!A:D,4,FALSE)</f>
        <v>60</v>
      </c>
      <c r="U316" s="866"/>
      <c r="V316" s="847">
        <f>IF(V$12="Max",VLOOKUP(L316,[3]S!A:G,7,FALSE),VLOOKUP(L316,[3]S!A:G,6,FALSE))</f>
        <v>7.5331696264000003</v>
      </c>
      <c r="W316" s="855">
        <f t="shared" si="187"/>
        <v>45.117358266400004</v>
      </c>
      <c r="X316" s="856">
        <f t="shared" si="188"/>
        <v>22.012324266399997</v>
      </c>
      <c r="Y316" s="856">
        <f t="shared" si="189"/>
        <v>58.9803786664</v>
      </c>
      <c r="Z316" s="857">
        <f t="shared" si="190"/>
        <v>25.092995466399998</v>
      </c>
      <c r="AA316" s="867"/>
      <c r="AB316" s="847">
        <f t="shared" si="115"/>
        <v>7.5331696264000003</v>
      </c>
      <c r="AC316" s="847">
        <f>IF(AB$12="Max",VLOOKUP(M316,[3]L!A:J,9,FALSE),VLOOKUP(M316,[3]L!A:J,6,FALSE))</f>
        <v>7.5331696264000003</v>
      </c>
      <c r="AD316" s="847">
        <f>IF(AB$12="Max",VLOOKUP(M316,[3]L!A:J,10,FALSE),VLOOKUP(M316,[3]L!A:J,7,FALSE))</f>
        <v>7.5331696264000003</v>
      </c>
      <c r="AE316" s="847">
        <f>IF(AB$12="Max",VLOOKUP(M316,[3]L!A:K,11,FALSE),VLOOKUP(M316,[3]L!A:J,8,FALSE))</f>
        <v>9.79312051432</v>
      </c>
      <c r="AF316" s="853">
        <f t="shared" si="191"/>
        <v>45.117358266400004</v>
      </c>
      <c r="AG316" s="854">
        <f t="shared" si="192"/>
        <v>22.012324266399997</v>
      </c>
      <c r="AH316" s="854">
        <f t="shared" si="193"/>
        <v>58.9803786664</v>
      </c>
      <c r="AI316" s="854">
        <f t="shared" si="194"/>
        <v>25.092995466399998</v>
      </c>
      <c r="AJ316" s="851"/>
      <c r="AK316" s="852"/>
      <c r="AL316" s="853"/>
      <c r="AM316" s="853"/>
      <c r="AN316" s="853"/>
      <c r="AO316" s="854"/>
      <c r="AP316" s="700"/>
      <c r="AQ316" s="700"/>
      <c r="AR316" s="700"/>
      <c r="AS316" s="700"/>
      <c r="AT316" s="700"/>
      <c r="AU316" s="700"/>
      <c r="AV316" s="700"/>
      <c r="AW316" s="700"/>
      <c r="AX316" s="700"/>
    </row>
    <row r="317" spans="1:50" ht="15" customHeight="1">
      <c r="A317" s="829">
        <v>139.69999999999999</v>
      </c>
      <c r="B317" s="830">
        <v>3.6</v>
      </c>
      <c r="C317" s="831">
        <f t="shared" si="177"/>
        <v>12.2685984</v>
      </c>
      <c r="D317" s="832">
        <v>0.76</v>
      </c>
      <c r="E317" s="833">
        <v>0.25</v>
      </c>
      <c r="F317" s="833">
        <v>0.45</v>
      </c>
      <c r="G317" s="833">
        <f t="shared" si="199"/>
        <v>0.55000000000000004</v>
      </c>
      <c r="H317" s="834">
        <f t="shared" si="221"/>
        <v>9.324134784</v>
      </c>
      <c r="I317" s="834">
        <f t="shared" si="222"/>
        <v>3.0671496</v>
      </c>
      <c r="J317" s="834">
        <f t="shared" si="223"/>
        <v>5.5208692800000003</v>
      </c>
      <c r="K317" s="834">
        <f t="shared" si="179"/>
        <v>6.7477291200000007</v>
      </c>
      <c r="L317" s="835" t="str">
        <f t="shared" si="180"/>
        <v>139,7X3,6</v>
      </c>
      <c r="M317" s="835" t="str">
        <f t="shared" si="181"/>
        <v>139,7X3,6XC</v>
      </c>
      <c r="N317" s="865"/>
      <c r="O317" s="837">
        <f t="shared" si="182"/>
        <v>45.516500063999999</v>
      </c>
      <c r="P317" s="838">
        <f t="shared" si="183"/>
        <v>17.912153663999998</v>
      </c>
      <c r="Q317" s="838">
        <f t="shared" si="230"/>
        <v>62.079107903999997</v>
      </c>
      <c r="R317" s="838">
        <f t="shared" si="231"/>
        <v>21.592733184</v>
      </c>
      <c r="S317" s="839" t="str">
        <f t="shared" si="229"/>
        <v>C</v>
      </c>
      <c r="T317" s="840">
        <f>VLOOKUP(L317,[3]C!A:D,4,FALSE)</f>
        <v>60</v>
      </c>
      <c r="U317" s="866"/>
      <c r="V317" s="847">
        <f>IF(V$12="Max",VLOOKUP(L317,[3]S!A:G,7,FALSE),VLOOKUP(L317,[3]S!A:G,6,FALSE))</f>
        <v>7.6013592054400014</v>
      </c>
      <c r="W317" s="855">
        <f t="shared" si="187"/>
        <v>53.117859269440004</v>
      </c>
      <c r="X317" s="856">
        <f t="shared" si="188"/>
        <v>25.51351286944</v>
      </c>
      <c r="Y317" s="856">
        <f t="shared" si="189"/>
        <v>69.680467109440002</v>
      </c>
      <c r="Z317" s="857">
        <f t="shared" si="190"/>
        <v>29.194092389440002</v>
      </c>
      <c r="AA317" s="867"/>
      <c r="AB317" s="847">
        <f t="shared" si="115"/>
        <v>7.6013592054400014</v>
      </c>
      <c r="AC317" s="847">
        <f>IF(AB$12="Max",VLOOKUP(M317,[3]L!A:J,9,FALSE),VLOOKUP(M317,[3]L!A:J,6,FALSE))</f>
        <v>7.6013592054400014</v>
      </c>
      <c r="AD317" s="847">
        <f>IF(AB$12="Max",VLOOKUP(M317,[3]L!A:J,10,FALSE),VLOOKUP(M317,[3]L!A:J,7,FALSE))</f>
        <v>7.6013592054400014</v>
      </c>
      <c r="AE317" s="847">
        <f>IF(AB$12="Max",VLOOKUP(M317,[3]L!A:K,11,FALSE),VLOOKUP(M317,[3]L!A:J,8,FALSE))</f>
        <v>9.8817669670720019</v>
      </c>
      <c r="AF317" s="853">
        <f t="shared" si="191"/>
        <v>53.117859269440004</v>
      </c>
      <c r="AG317" s="854">
        <f t="shared" si="192"/>
        <v>25.51351286944</v>
      </c>
      <c r="AH317" s="854">
        <f t="shared" si="193"/>
        <v>69.680467109440002</v>
      </c>
      <c r="AI317" s="854">
        <f t="shared" si="194"/>
        <v>29.194092389440002</v>
      </c>
      <c r="AJ317" s="851"/>
      <c r="AK317" s="852"/>
      <c r="AL317" s="853"/>
      <c r="AM317" s="853"/>
      <c r="AN317" s="853"/>
      <c r="AO317" s="854"/>
      <c r="AP317" s="700"/>
      <c r="AQ317" s="700"/>
      <c r="AR317" s="700"/>
      <c r="AS317" s="700"/>
      <c r="AT317" s="700"/>
      <c r="AU317" s="700"/>
      <c r="AV317" s="700"/>
      <c r="AW317" s="700"/>
      <c r="AX317" s="700"/>
    </row>
    <row r="318" spans="1:50" ht="15" customHeight="1">
      <c r="A318" s="829">
        <v>139.69999999999999</v>
      </c>
      <c r="B318" s="830">
        <v>4</v>
      </c>
      <c r="C318" s="831">
        <f t="shared" si="177"/>
        <v>13.591711999999999</v>
      </c>
      <c r="D318" s="832">
        <v>0.84</v>
      </c>
      <c r="E318" s="833">
        <v>0.25</v>
      </c>
      <c r="F318" s="833">
        <v>0.45</v>
      </c>
      <c r="G318" s="833">
        <f t="shared" si="199"/>
        <v>0.55000000000000004</v>
      </c>
      <c r="H318" s="834">
        <f t="shared" si="221"/>
        <v>11.417038079999999</v>
      </c>
      <c r="I318" s="834">
        <f t="shared" si="222"/>
        <v>3.3979279999999998</v>
      </c>
      <c r="J318" s="834">
        <f t="shared" si="223"/>
        <v>6.1162703999999994</v>
      </c>
      <c r="K318" s="834">
        <f t="shared" si="179"/>
        <v>7.4754415999999999</v>
      </c>
      <c r="L318" s="835" t="str">
        <f t="shared" si="180"/>
        <v>139,7X4</v>
      </c>
      <c r="M318" s="835" t="str">
        <f t="shared" si="181"/>
        <v>139,7X4XC</v>
      </c>
      <c r="N318" s="865"/>
      <c r="O318" s="837">
        <f t="shared" si="182"/>
        <v>51.512588479999998</v>
      </c>
      <c r="P318" s="838">
        <f t="shared" si="183"/>
        <v>20.931236479999999</v>
      </c>
      <c r="Q318" s="838">
        <f t="shared" si="230"/>
        <v>69.861399679999991</v>
      </c>
      <c r="R318" s="838">
        <f t="shared" si="231"/>
        <v>25.008750079999999</v>
      </c>
      <c r="S318" s="839" t="str">
        <f t="shared" si="229"/>
        <v>C</v>
      </c>
      <c r="T318" s="840">
        <f>VLOOKUP(L318,[3]C!A:D,4,FALSE)</f>
        <v>60</v>
      </c>
      <c r="U318" s="866"/>
      <c r="V318" s="847">
        <f>IF(V$12="Max",VLOOKUP(L318,[3]S!A:G,7,FALSE),VLOOKUP(L318,[3]S!A:G,6,FALSE))</f>
        <v>7.6464773792000011</v>
      </c>
      <c r="W318" s="855">
        <f t="shared" si="187"/>
        <v>59.159065859199998</v>
      </c>
      <c r="X318" s="856">
        <f t="shared" si="188"/>
        <v>28.577713859199999</v>
      </c>
      <c r="Y318" s="856">
        <f t="shared" si="189"/>
        <v>77.507877059199998</v>
      </c>
      <c r="Z318" s="857">
        <f t="shared" si="190"/>
        <v>32.655227459199999</v>
      </c>
      <c r="AA318" s="867"/>
      <c r="AB318" s="847">
        <f t="shared" si="115"/>
        <v>7.6464773792000011</v>
      </c>
      <c r="AC318" s="847">
        <f>IF(AB$12="Max",VLOOKUP(M318,[3]L!A:J,9,FALSE),VLOOKUP(M318,[3]L!A:J,6,FALSE))</f>
        <v>7.6464773792000011</v>
      </c>
      <c r="AD318" s="847">
        <f>IF(AB$12="Max",VLOOKUP(M318,[3]L!A:J,10,FALSE),VLOOKUP(M318,[3]L!A:J,7,FALSE))</f>
        <v>7.6464773792000011</v>
      </c>
      <c r="AE318" s="847">
        <f>IF(AB$12="Max",VLOOKUP(M318,[3]L!A:K,11,FALSE),VLOOKUP(M318,[3]L!A:J,8,FALSE))</f>
        <v>9.9404205929600025</v>
      </c>
      <c r="AF318" s="853">
        <f t="shared" si="191"/>
        <v>59.159065859199998</v>
      </c>
      <c r="AG318" s="854">
        <f t="shared" si="192"/>
        <v>28.577713859199999</v>
      </c>
      <c r="AH318" s="854">
        <f t="shared" si="193"/>
        <v>77.507877059199998</v>
      </c>
      <c r="AI318" s="854">
        <f t="shared" si="194"/>
        <v>32.655227459199999</v>
      </c>
      <c r="AJ318" s="851"/>
      <c r="AK318" s="852"/>
      <c r="AL318" s="853"/>
      <c r="AM318" s="853"/>
      <c r="AN318" s="853"/>
      <c r="AO318" s="854"/>
      <c r="AP318" s="700"/>
      <c r="AQ318" s="700"/>
      <c r="AR318" s="700"/>
      <c r="AS318" s="700"/>
      <c r="AT318" s="700"/>
      <c r="AU318" s="700"/>
      <c r="AV318" s="700"/>
      <c r="AW318" s="700"/>
      <c r="AX318" s="700"/>
    </row>
    <row r="319" spans="1:50" ht="15" customHeight="1">
      <c r="A319" s="829">
        <v>153</v>
      </c>
      <c r="B319" s="830">
        <v>1.5</v>
      </c>
      <c r="C319" s="831">
        <f t="shared" si="177"/>
        <v>5.69034</v>
      </c>
      <c r="D319" s="832">
        <v>1.24</v>
      </c>
      <c r="E319" s="833">
        <v>0.25</v>
      </c>
      <c r="F319" s="833">
        <v>0.45</v>
      </c>
      <c r="G319" s="833">
        <f t="shared" si="199"/>
        <v>0.55000000000000004</v>
      </c>
      <c r="H319" s="834">
        <f t="shared" si="221"/>
        <v>7.0560216000000002</v>
      </c>
      <c r="I319" s="834">
        <f t="shared" si="222"/>
        <v>1.422585</v>
      </c>
      <c r="J319" s="834">
        <f t="shared" si="223"/>
        <v>2.5606529999999998</v>
      </c>
      <c r="K319" s="834">
        <f t="shared" si="179"/>
        <v>3.1296870000000001</v>
      </c>
      <c r="L319" s="835" t="str">
        <f t="shared" si="180"/>
        <v>153X1,5</v>
      </c>
      <c r="M319" s="835" t="str">
        <f t="shared" si="181"/>
        <v>153X1,5XF</v>
      </c>
      <c r="N319" s="865"/>
      <c r="O319" s="837">
        <f t="shared" si="182"/>
        <v>23.842524599999997</v>
      </c>
      <c r="P319" s="838">
        <f t="shared" si="183"/>
        <v>11.039259599999999</v>
      </c>
      <c r="Q319" s="838">
        <f t="shared" si="230"/>
        <v>31.5244836</v>
      </c>
      <c r="R319" s="838">
        <f t="shared" si="231"/>
        <v>12.746361600000002</v>
      </c>
      <c r="S319" s="839" t="str">
        <f t="shared" si="229"/>
        <v>F</v>
      </c>
      <c r="T319" s="840">
        <f>VLOOKUP(L319,[3]C!A:D,4,FALSE)</f>
        <v>60</v>
      </c>
      <c r="U319" s="866"/>
      <c r="V319" s="847">
        <f>IF(V$12="Max",VLOOKUP(L319,[3]S!A:G,7,FALSE),VLOOKUP(L319,[3]S!A:G,6,FALSE))</f>
        <v>5</v>
      </c>
      <c r="W319" s="855">
        <f t="shared" si="187"/>
        <v>28.842524599999997</v>
      </c>
      <c r="X319" s="856">
        <f t="shared" si="188"/>
        <v>16.039259600000001</v>
      </c>
      <c r="Y319" s="856">
        <f t="shared" si="189"/>
        <v>36.524483599999996</v>
      </c>
      <c r="Z319" s="857">
        <f t="shared" si="190"/>
        <v>17.7463616</v>
      </c>
      <c r="AA319" s="867"/>
      <c r="AB319" s="847">
        <f t="shared" si="115"/>
        <v>7.3600060072000009</v>
      </c>
      <c r="AC319" s="847">
        <f>IF(AB$12="Max",VLOOKUP(M319,[3]L!A:J,9,FALSE),VLOOKUP(M319,[3]L!A:J,6,FALSE))</f>
        <v>7.3600060072000009</v>
      </c>
      <c r="AD319" s="847">
        <f>IF(AB$12="Max",VLOOKUP(M319,[3]L!A:J,10,FALSE),VLOOKUP(M319,[3]L!A:J,7,FALSE))</f>
        <v>7.3600060072000009</v>
      </c>
      <c r="AE319" s="847">
        <f>IF(AB$12="Max",VLOOKUP(M319,[3]L!A:K,11,FALSE),VLOOKUP(M319,[3]L!A:J,8,FALSE))</f>
        <v>9.5680078093600009</v>
      </c>
      <c r="AF319" s="853">
        <f t="shared" si="191"/>
        <v>31.202530607199996</v>
      </c>
      <c r="AG319" s="854">
        <f t="shared" si="192"/>
        <v>18.3992656072</v>
      </c>
      <c r="AH319" s="854">
        <f t="shared" si="193"/>
        <v>38.884489607200003</v>
      </c>
      <c r="AI319" s="854">
        <f t="shared" si="194"/>
        <v>20.106367607200003</v>
      </c>
      <c r="AJ319" s="851"/>
      <c r="AK319" s="852"/>
      <c r="AL319" s="853"/>
      <c r="AM319" s="853"/>
      <c r="AN319" s="853"/>
      <c r="AO319" s="854"/>
      <c r="AP319" s="700"/>
      <c r="AQ319" s="700"/>
      <c r="AR319" s="700"/>
      <c r="AS319" s="700"/>
      <c r="AT319" s="700"/>
      <c r="AU319" s="700"/>
      <c r="AV319" s="700"/>
      <c r="AW319" s="700"/>
      <c r="AX319" s="700"/>
    </row>
    <row r="320" spans="1:50" ht="15" customHeight="1">
      <c r="A320" s="868">
        <v>154</v>
      </c>
      <c r="B320" s="869">
        <v>2</v>
      </c>
      <c r="C320" s="870">
        <f t="shared" si="177"/>
        <v>7.6121600000000003</v>
      </c>
      <c r="D320" s="871">
        <v>1.22</v>
      </c>
      <c r="E320" s="872">
        <v>0.25</v>
      </c>
      <c r="F320" s="872">
        <v>0.45</v>
      </c>
      <c r="G320" s="872">
        <f t="shared" si="199"/>
        <v>0.55000000000000004</v>
      </c>
      <c r="H320" s="873">
        <f t="shared" si="221"/>
        <v>9.2868352000000005</v>
      </c>
      <c r="I320" s="873">
        <f t="shared" si="222"/>
        <v>1.9030400000000001</v>
      </c>
      <c r="J320" s="873">
        <f t="shared" si="223"/>
        <v>3.4254720000000001</v>
      </c>
      <c r="K320" s="873">
        <f t="shared" si="179"/>
        <v>4.1866880000000002</v>
      </c>
      <c r="L320" s="874" t="str">
        <f t="shared" si="180"/>
        <v>154X2</v>
      </c>
      <c r="M320" s="874" t="str">
        <f t="shared" si="181"/>
        <v>154X2XF</v>
      </c>
      <c r="N320" s="875"/>
      <c r="O320" s="876">
        <f t="shared" si="182"/>
        <v>31.742707200000002</v>
      </c>
      <c r="P320" s="877">
        <f t="shared" si="183"/>
        <v>14.6153472</v>
      </c>
      <c r="Q320" s="877">
        <f t="shared" si="230"/>
        <v>42.019123199999996</v>
      </c>
      <c r="R320" s="877">
        <f t="shared" si="231"/>
        <v>16.898995199999998</v>
      </c>
      <c r="S320" s="878" t="s">
        <v>3590</v>
      </c>
      <c r="T320" s="879">
        <f>VLOOKUP(L320,[3]C!A:D,4,FALSE)</f>
        <v>60</v>
      </c>
      <c r="U320" s="880"/>
      <c r="V320" s="847">
        <f>IF(V$12="Max",VLOOKUP(L320,[3]S!A:G,7,FALSE),VLOOKUP(L320,[3]S!A:G,6,FALSE))</f>
        <v>5</v>
      </c>
      <c r="W320" s="881">
        <f t="shared" si="187"/>
        <v>36.742707199999998</v>
      </c>
      <c r="X320" s="882">
        <f t="shared" si="188"/>
        <v>19.615347200000002</v>
      </c>
      <c r="Y320" s="882">
        <f t="shared" si="189"/>
        <v>47.019123199999996</v>
      </c>
      <c r="Z320" s="883">
        <f t="shared" si="190"/>
        <v>21.898995199999998</v>
      </c>
      <c r="AA320" s="867"/>
      <c r="AB320" s="847">
        <f t="shared" si="115"/>
        <v>8.5425746560000011</v>
      </c>
      <c r="AC320" s="847">
        <f>IF(AB$12="Max",VLOOKUP(M320,[3]L!A:J,9,FALSE),VLOOKUP(M320,[3]L!A:J,6,FALSE))</f>
        <v>8.5425746560000011</v>
      </c>
      <c r="AD320" s="847">
        <f>IF(AB$12="Max",VLOOKUP(M320,[3]L!A:J,10,FALSE),VLOOKUP(M320,[3]L!A:J,7,FALSE))</f>
        <v>8.5425746560000011</v>
      </c>
      <c r="AE320" s="847">
        <f>IF(AB$12="Max",VLOOKUP(M320,[3]L!A:K,11,FALSE),VLOOKUP(M320,[3]L!A:J,8,FALSE))</f>
        <v>11.105347052800003</v>
      </c>
      <c r="AF320" s="885">
        <f t="shared" si="191"/>
        <v>40.285281856000005</v>
      </c>
      <c r="AG320" s="886">
        <f t="shared" si="192"/>
        <v>23.157921856000002</v>
      </c>
      <c r="AH320" s="886">
        <f t="shared" si="193"/>
        <v>50.561697855999995</v>
      </c>
      <c r="AI320" s="886">
        <f t="shared" si="194"/>
        <v>25.441569856000001</v>
      </c>
      <c r="AJ320" s="851"/>
      <c r="AK320" s="852">
        <f>VLOOKUP(L320,[3]E!A:G,7,FALSE)</f>
        <v>15.24</v>
      </c>
      <c r="AL320" s="885">
        <f t="shared" ref="AL320:AL321" si="232">O320+AK320*$Q$8</f>
        <v>46.9827072</v>
      </c>
      <c r="AM320" s="885">
        <f t="shared" ref="AM320:AM321" si="233">P320+AK320*$Q$8</f>
        <v>29.855347200000001</v>
      </c>
      <c r="AN320" s="885">
        <f t="shared" ref="AN320:AN321" si="234">Q320+AK320*$Q$8</f>
        <v>57.259123199999998</v>
      </c>
      <c r="AO320" s="886">
        <f t="shared" ref="AO320:AO321" si="235">R320+AK320*$Q$8</f>
        <v>32.138995199999997</v>
      </c>
      <c r="AP320" s="700"/>
      <c r="AQ320" s="700"/>
      <c r="AR320" s="700"/>
      <c r="AS320" s="700"/>
      <c r="AT320" s="700"/>
      <c r="AU320" s="700"/>
      <c r="AV320" s="887"/>
      <c r="AW320" s="887"/>
      <c r="AX320" s="887"/>
    </row>
    <row r="321" spans="1:50" ht="15" customHeight="1">
      <c r="A321" s="829">
        <v>154</v>
      </c>
      <c r="B321" s="830">
        <v>2</v>
      </c>
      <c r="C321" s="831">
        <f t="shared" si="177"/>
        <v>7.6121600000000003</v>
      </c>
      <c r="D321" s="832">
        <v>0.98</v>
      </c>
      <c r="E321" s="833">
        <v>0.25</v>
      </c>
      <c r="F321" s="833">
        <v>0.55000000000000004</v>
      </c>
      <c r="G321" s="833">
        <f t="shared" si="199"/>
        <v>0.65</v>
      </c>
      <c r="H321" s="834">
        <f t="shared" si="221"/>
        <v>7.4599168000000002</v>
      </c>
      <c r="I321" s="834">
        <f t="shared" si="222"/>
        <v>1.9030400000000001</v>
      </c>
      <c r="J321" s="834">
        <f t="shared" si="223"/>
        <v>4.1866880000000002</v>
      </c>
      <c r="K321" s="834">
        <f t="shared" si="179"/>
        <v>4.9479040000000003</v>
      </c>
      <c r="L321" s="835" t="str">
        <f t="shared" si="180"/>
        <v>154X2</v>
      </c>
      <c r="M321" s="835" t="str">
        <f t="shared" si="181"/>
        <v>154X2XC</v>
      </c>
      <c r="N321" s="865"/>
      <c r="O321" s="837">
        <f t="shared" si="182"/>
        <v>29.915788799999998</v>
      </c>
      <c r="P321" s="838">
        <f t="shared" si="183"/>
        <v>12.7884288</v>
      </c>
      <c r="Q321" s="838">
        <f t="shared" ref="Q321:R321" si="236">Q320</f>
        <v>42.019123199999996</v>
      </c>
      <c r="R321" s="838">
        <f t="shared" si="236"/>
        <v>16.898995199999998</v>
      </c>
      <c r="S321" s="839" t="str">
        <f t="shared" ref="S321:S334" si="237">IF(B321&lt;2,"F","C")</f>
        <v>C</v>
      </c>
      <c r="T321" s="840">
        <f>VLOOKUP(L321,[3]C!A:D,4,FALSE)</f>
        <v>60</v>
      </c>
      <c r="U321" s="866"/>
      <c r="V321" s="847">
        <f>IF(V$12="Max",VLOOKUP(L321,[3]S!A:G,7,FALSE),VLOOKUP(L321,[3]S!A:G,6,FALSE))</f>
        <v>5</v>
      </c>
      <c r="W321" s="855">
        <f t="shared" si="187"/>
        <v>34.915788800000001</v>
      </c>
      <c r="X321" s="856">
        <f t="shared" si="188"/>
        <v>17.788428799999998</v>
      </c>
      <c r="Y321" s="856">
        <f t="shared" si="189"/>
        <v>47.019123199999996</v>
      </c>
      <c r="Z321" s="857">
        <f t="shared" si="190"/>
        <v>21.898995199999998</v>
      </c>
      <c r="AA321" s="867"/>
      <c r="AB321" s="847">
        <f t="shared" si="115"/>
        <v>8.5425746560000011</v>
      </c>
      <c r="AC321" s="847">
        <f>IF(AB$12="Max",VLOOKUP(M321,[3]L!A:J,9,FALSE),VLOOKUP(M321,[3]L!A:J,6,FALSE))</f>
        <v>8.5425746560000011</v>
      </c>
      <c r="AD321" s="847">
        <f>IF(AB$12="Max",VLOOKUP(M321,[3]L!A:J,10,FALSE),VLOOKUP(M321,[3]L!A:J,7,FALSE))</f>
        <v>8.5425746560000011</v>
      </c>
      <c r="AE321" s="847">
        <f>IF(AB$12="Max",VLOOKUP(M321,[3]L!A:K,11,FALSE),VLOOKUP(M321,[3]L!A:J,8,FALSE))</f>
        <v>11.105347052800003</v>
      </c>
      <c r="AF321" s="853">
        <f t="shared" si="191"/>
        <v>38.458363456000001</v>
      </c>
      <c r="AG321" s="854">
        <f t="shared" si="192"/>
        <v>21.331003456000001</v>
      </c>
      <c r="AH321" s="854">
        <f t="shared" si="193"/>
        <v>50.561697855999995</v>
      </c>
      <c r="AI321" s="854">
        <f t="shared" si="194"/>
        <v>25.441569856000001</v>
      </c>
      <c r="AJ321" s="851"/>
      <c r="AK321" s="852">
        <f>VLOOKUP(L321,[3]E!A:G,7,FALSE)</f>
        <v>15.24</v>
      </c>
      <c r="AL321" s="853">
        <f t="shared" si="232"/>
        <v>45.155788799999996</v>
      </c>
      <c r="AM321" s="853">
        <f t="shared" si="233"/>
        <v>28.0284288</v>
      </c>
      <c r="AN321" s="853">
        <f t="shared" si="234"/>
        <v>57.259123199999998</v>
      </c>
      <c r="AO321" s="854">
        <f t="shared" si="235"/>
        <v>32.138995199999997</v>
      </c>
      <c r="AP321" s="700"/>
      <c r="AQ321" s="700"/>
      <c r="AR321" s="700"/>
      <c r="AS321" s="700"/>
      <c r="AT321" s="700"/>
      <c r="AU321" s="700"/>
      <c r="AV321" s="700"/>
      <c r="AW321" s="700"/>
      <c r="AX321" s="700"/>
    </row>
    <row r="322" spans="1:50" ht="15" customHeight="1">
      <c r="A322" s="829">
        <v>154</v>
      </c>
      <c r="B322" s="830">
        <v>3</v>
      </c>
      <c r="C322" s="831">
        <f t="shared" si="177"/>
        <v>11.343120000000001</v>
      </c>
      <c r="D322" s="859">
        <v>0.75</v>
      </c>
      <c r="E322" s="833">
        <v>0.25</v>
      </c>
      <c r="F322" s="833">
        <v>0.55000000000000004</v>
      </c>
      <c r="G322" s="833">
        <f t="shared" si="199"/>
        <v>0.65</v>
      </c>
      <c r="H322" s="834">
        <f t="shared" si="221"/>
        <v>8.507340000000001</v>
      </c>
      <c r="I322" s="834">
        <f t="shared" si="222"/>
        <v>2.8357800000000002</v>
      </c>
      <c r="J322" s="834">
        <f t="shared" si="223"/>
        <v>6.238716000000001</v>
      </c>
      <c r="K322" s="834">
        <f t="shared" si="179"/>
        <v>7.3730280000000006</v>
      </c>
      <c r="L322" s="835" t="str">
        <f t="shared" si="180"/>
        <v>154X3</v>
      </c>
      <c r="M322" s="835" t="str">
        <f t="shared" si="181"/>
        <v>154X3XC</v>
      </c>
      <c r="N322" s="865"/>
      <c r="O322" s="837">
        <f t="shared" si="182"/>
        <v>41.969544000000006</v>
      </c>
      <c r="P322" s="838">
        <f t="shared" si="183"/>
        <v>16.447524000000001</v>
      </c>
      <c r="Q322" s="838">
        <f t="shared" ref="Q322:Q335" si="238">(((D322*(1-$O$3/100)+0.45++F322+$Q$6+$O$7+$O$8+$O$9)*C322)*$O$10)*$Q$8</f>
        <v>58.417068000000008</v>
      </c>
      <c r="R322" s="838">
        <f t="shared" ref="R322:R335" si="239">(((D322*(1-$O$3/100)+0.45++G322+$R$6+$O$7+$O$8+$O$9)*C322)*$O$10)*$Q$8</f>
        <v>20.984772000000003</v>
      </c>
      <c r="S322" s="839" t="str">
        <f t="shared" si="237"/>
        <v>C</v>
      </c>
      <c r="T322" s="840">
        <f>VLOOKUP(L322,[3]C!A:D,4,FALSE)</f>
        <v>60</v>
      </c>
      <c r="U322" s="866"/>
      <c r="V322" s="847">
        <f>IF(V$12="Max",VLOOKUP(L322,[3]S!A:G,7,FALSE),VLOOKUP(L322,[3]S!A:G,6,FALSE))</f>
        <v>8.6698003920000009</v>
      </c>
      <c r="W322" s="855">
        <f t="shared" si="187"/>
        <v>50.639344392000005</v>
      </c>
      <c r="X322" s="856">
        <f t="shared" si="188"/>
        <v>25.117324392</v>
      </c>
      <c r="Y322" s="856">
        <f t="shared" si="189"/>
        <v>67.086868392000014</v>
      </c>
      <c r="Z322" s="857">
        <f t="shared" si="190"/>
        <v>29.654572392000006</v>
      </c>
      <c r="AA322" s="867"/>
      <c r="AB322" s="847">
        <f t="shared" si="115"/>
        <v>8.6698003920000009</v>
      </c>
      <c r="AC322" s="847">
        <f>IF(AB$12="Max",VLOOKUP(M322,[3]L!A:J,9,FALSE),VLOOKUP(M322,[3]L!A:J,6,FALSE))</f>
        <v>8.6698003920000009</v>
      </c>
      <c r="AD322" s="847">
        <f>IF(AB$12="Max",VLOOKUP(M322,[3]L!A:J,10,FALSE),VLOOKUP(M322,[3]L!A:J,7,FALSE))</f>
        <v>8.6698003920000009</v>
      </c>
      <c r="AE322" s="847">
        <f>IF(AB$12="Max",VLOOKUP(M322,[3]L!A:K,11,FALSE),VLOOKUP(M322,[3]L!A:J,8,FALSE))</f>
        <v>11.270740509600001</v>
      </c>
      <c r="AF322" s="853">
        <f t="shared" si="191"/>
        <v>50.639344392000005</v>
      </c>
      <c r="AG322" s="854">
        <f t="shared" si="192"/>
        <v>25.117324392</v>
      </c>
      <c r="AH322" s="854">
        <f t="shared" si="193"/>
        <v>67.086868392000014</v>
      </c>
      <c r="AI322" s="854">
        <f t="shared" si="194"/>
        <v>29.654572392000006</v>
      </c>
      <c r="AJ322" s="851"/>
      <c r="AK322" s="852"/>
      <c r="AL322" s="853"/>
      <c r="AM322" s="853"/>
      <c r="AN322" s="853"/>
      <c r="AO322" s="854"/>
      <c r="AP322" s="700"/>
      <c r="AQ322" s="700"/>
      <c r="AR322" s="700"/>
      <c r="AS322" s="700"/>
      <c r="AT322" s="700"/>
      <c r="AU322" s="700"/>
      <c r="AV322" s="700"/>
      <c r="AW322" s="700"/>
      <c r="AX322" s="700"/>
    </row>
    <row r="323" spans="1:50" ht="15" customHeight="1">
      <c r="A323" s="829">
        <v>155</v>
      </c>
      <c r="B323" s="830">
        <v>2.5</v>
      </c>
      <c r="C323" s="831">
        <f t="shared" si="177"/>
        <v>9.5465</v>
      </c>
      <c r="D323" s="832">
        <v>0.76</v>
      </c>
      <c r="E323" s="833">
        <v>0.25</v>
      </c>
      <c r="F323" s="833">
        <v>0.55000000000000004</v>
      </c>
      <c r="G323" s="833">
        <f t="shared" si="199"/>
        <v>0.65</v>
      </c>
      <c r="H323" s="834">
        <f t="shared" si="221"/>
        <v>7.2553400000000003</v>
      </c>
      <c r="I323" s="834">
        <f t="shared" si="222"/>
        <v>2.386625</v>
      </c>
      <c r="J323" s="834">
        <f t="shared" si="223"/>
        <v>5.2505750000000004</v>
      </c>
      <c r="K323" s="834">
        <f t="shared" si="179"/>
        <v>6.2052250000000004</v>
      </c>
      <c r="L323" s="835" t="str">
        <f t="shared" si="180"/>
        <v>155X2,5</v>
      </c>
      <c r="M323" s="835" t="str">
        <f t="shared" si="181"/>
        <v>155X2,5XC</v>
      </c>
      <c r="N323" s="865"/>
      <c r="O323" s="837">
        <f t="shared" si="182"/>
        <v>35.417515000000002</v>
      </c>
      <c r="P323" s="838">
        <f t="shared" si="183"/>
        <v>13.937889999999999</v>
      </c>
      <c r="Q323" s="838">
        <f t="shared" si="238"/>
        <v>49.25994</v>
      </c>
      <c r="R323" s="838">
        <f t="shared" si="239"/>
        <v>17.756489999999999</v>
      </c>
      <c r="S323" s="839" t="str">
        <f t="shared" si="237"/>
        <v>C</v>
      </c>
      <c r="T323" s="840">
        <f>VLOOKUP(L323,[3]C!A:D,4,FALSE)</f>
        <v>60</v>
      </c>
      <c r="U323" s="866"/>
      <c r="V323" s="847">
        <f>IF(V$12="Max",VLOOKUP(L323,[3]S!A:G,7,FALSE),VLOOKUP(L323,[3]S!A:G,6,FALSE))</f>
        <v>8.6698003920000009</v>
      </c>
      <c r="W323" s="855">
        <f t="shared" si="187"/>
        <v>44.087315392000001</v>
      </c>
      <c r="X323" s="856">
        <f t="shared" si="188"/>
        <v>22.607690392000002</v>
      </c>
      <c r="Y323" s="856">
        <f t="shared" si="189"/>
        <v>57.929740391999999</v>
      </c>
      <c r="Z323" s="857">
        <f t="shared" si="190"/>
        <v>26.426290391999999</v>
      </c>
      <c r="AA323" s="867"/>
      <c r="AB323" s="847">
        <f t="shared" si="115"/>
        <v>9.3941594208000012</v>
      </c>
      <c r="AC323" s="847">
        <f>IF(AB$12="Max",VLOOKUP(M323,[3]L!A:J,9,FALSE),VLOOKUP(M323,[3]L!A:J,6,FALSE))</f>
        <v>9.3941594208000012</v>
      </c>
      <c r="AD323" s="847">
        <f>IF(AB$12="Max",VLOOKUP(M323,[3]L!A:J,10,FALSE),VLOOKUP(M323,[3]L!A:J,7,FALSE))</f>
        <v>9.3941594208000012</v>
      </c>
      <c r="AE323" s="847">
        <f>IF(AB$12="Max",VLOOKUP(M323,[3]L!A:K,11,FALSE),VLOOKUP(M323,[3]L!A:J,8,FALSE))</f>
        <v>12.212407247040002</v>
      </c>
      <c r="AF323" s="853">
        <f t="shared" si="191"/>
        <v>44.811674420800003</v>
      </c>
      <c r="AG323" s="854">
        <f t="shared" si="192"/>
        <v>23.332049420800001</v>
      </c>
      <c r="AH323" s="854">
        <f t="shared" si="193"/>
        <v>58.654099420800001</v>
      </c>
      <c r="AI323" s="854">
        <f t="shared" si="194"/>
        <v>27.150649420800001</v>
      </c>
      <c r="AJ323" s="851"/>
      <c r="AK323" s="852"/>
      <c r="AL323" s="853"/>
      <c r="AM323" s="853"/>
      <c r="AN323" s="853"/>
      <c r="AO323" s="854"/>
      <c r="AP323" s="700"/>
      <c r="AQ323" s="700"/>
      <c r="AR323" s="700"/>
      <c r="AS323" s="700"/>
      <c r="AT323" s="700"/>
      <c r="AU323" s="700"/>
      <c r="AV323" s="700"/>
      <c r="AW323" s="700"/>
      <c r="AX323" s="700"/>
    </row>
    <row r="324" spans="1:50" ht="15" customHeight="1">
      <c r="A324" s="829">
        <v>156</v>
      </c>
      <c r="B324" s="830">
        <v>3</v>
      </c>
      <c r="C324" s="831">
        <f t="shared" si="177"/>
        <v>11.493359999999999</v>
      </c>
      <c r="D324" s="832">
        <v>0.75</v>
      </c>
      <c r="E324" s="833">
        <v>0.25</v>
      </c>
      <c r="F324" s="833">
        <v>0.45</v>
      </c>
      <c r="G324" s="833">
        <f t="shared" si="199"/>
        <v>0.55000000000000004</v>
      </c>
      <c r="H324" s="834">
        <f t="shared" si="221"/>
        <v>8.6200200000000002</v>
      </c>
      <c r="I324" s="834">
        <f t="shared" si="222"/>
        <v>2.8733399999999998</v>
      </c>
      <c r="J324" s="834">
        <f t="shared" si="223"/>
        <v>5.1720119999999996</v>
      </c>
      <c r="K324" s="834">
        <f t="shared" si="179"/>
        <v>6.3213480000000004</v>
      </c>
      <c r="L324" s="835" t="str">
        <f t="shared" si="180"/>
        <v>156X3</v>
      </c>
      <c r="M324" s="835" t="str">
        <f t="shared" si="181"/>
        <v>156X3XC</v>
      </c>
      <c r="N324" s="865"/>
      <c r="O324" s="837">
        <f t="shared" si="182"/>
        <v>42.525432000000002</v>
      </c>
      <c r="P324" s="838">
        <f t="shared" si="183"/>
        <v>16.665371999999998</v>
      </c>
      <c r="Q324" s="838">
        <f t="shared" si="238"/>
        <v>58.041467999999995</v>
      </c>
      <c r="R324" s="838">
        <f t="shared" si="239"/>
        <v>20.113379999999999</v>
      </c>
      <c r="S324" s="839" t="str">
        <f t="shared" si="237"/>
        <v>C</v>
      </c>
      <c r="T324" s="840">
        <f>VLOOKUP(L324,[3]C!A:D,4,FALSE)</f>
        <v>60</v>
      </c>
      <c r="U324" s="866"/>
      <c r="V324" s="847">
        <f>IF(V$12="Max",VLOOKUP(L324,[3]S!A:G,7,FALSE),VLOOKUP(L324,[3]S!A:G,6,FALSE))</f>
        <v>8.6698003920000009</v>
      </c>
      <c r="W324" s="855">
        <f t="shared" si="187"/>
        <v>51.195232392000001</v>
      </c>
      <c r="X324" s="856">
        <f t="shared" si="188"/>
        <v>25.335172391999997</v>
      </c>
      <c r="Y324" s="856">
        <f t="shared" si="189"/>
        <v>66.711268391999994</v>
      </c>
      <c r="Z324" s="857">
        <f t="shared" si="190"/>
        <v>28.783180391999998</v>
      </c>
      <c r="AA324" s="867"/>
      <c r="AB324" s="847">
        <f t="shared" si="115"/>
        <v>9.3941594208000012</v>
      </c>
      <c r="AC324" s="847">
        <f>IF(AB$12="Max",VLOOKUP(M324,[3]L!A:J,9,FALSE),VLOOKUP(M324,[3]L!A:J,6,FALSE))</f>
        <v>9.3941594208000012</v>
      </c>
      <c r="AD324" s="847">
        <f>IF(AB$12="Max",VLOOKUP(M324,[3]L!A:J,10,FALSE),VLOOKUP(M324,[3]L!A:J,7,FALSE))</f>
        <v>9.3941594208000012</v>
      </c>
      <c r="AE324" s="847">
        <f>IF(AB$12="Max",VLOOKUP(M324,[3]L!A:K,11,FALSE),VLOOKUP(M324,[3]L!A:J,8,FALSE))</f>
        <v>12.212407247040002</v>
      </c>
      <c r="AF324" s="853">
        <f t="shared" si="191"/>
        <v>51.919591420800003</v>
      </c>
      <c r="AG324" s="854">
        <f t="shared" si="192"/>
        <v>26.059531420799999</v>
      </c>
      <c r="AH324" s="854">
        <f t="shared" si="193"/>
        <v>67.435627420799989</v>
      </c>
      <c r="AI324" s="854">
        <f t="shared" si="194"/>
        <v>29.507539420800001</v>
      </c>
      <c r="AJ324" s="851"/>
      <c r="AK324" s="852"/>
      <c r="AL324" s="853"/>
      <c r="AM324" s="853"/>
      <c r="AN324" s="853"/>
      <c r="AO324" s="854"/>
      <c r="AP324" s="700"/>
      <c r="AQ324" s="700"/>
      <c r="AR324" s="700"/>
      <c r="AS324" s="700"/>
      <c r="AT324" s="700"/>
      <c r="AU324" s="700"/>
      <c r="AV324" s="700"/>
      <c r="AW324" s="700"/>
      <c r="AX324" s="700"/>
    </row>
    <row r="325" spans="1:50" ht="15" customHeight="1">
      <c r="A325" s="829">
        <v>159</v>
      </c>
      <c r="B325" s="830">
        <v>2</v>
      </c>
      <c r="C325" s="831">
        <f t="shared" si="177"/>
        <v>7.8625600000000002</v>
      </c>
      <c r="D325" s="832">
        <v>1.31</v>
      </c>
      <c r="E325" s="833">
        <v>0.25</v>
      </c>
      <c r="F325" s="833">
        <v>0.55000000000000004</v>
      </c>
      <c r="G325" s="833">
        <f t="shared" si="199"/>
        <v>0.65</v>
      </c>
      <c r="H325" s="834">
        <f t="shared" si="221"/>
        <v>10.2999536</v>
      </c>
      <c r="I325" s="834">
        <f t="shared" si="222"/>
        <v>1.9656400000000001</v>
      </c>
      <c r="J325" s="834">
        <f t="shared" si="223"/>
        <v>4.324408</v>
      </c>
      <c r="K325" s="834">
        <f t="shared" si="179"/>
        <v>5.1106639999999999</v>
      </c>
      <c r="L325" s="835" t="str">
        <f t="shared" si="180"/>
        <v>159X2</v>
      </c>
      <c r="M325" s="835" t="str">
        <f t="shared" si="181"/>
        <v>159X2XC</v>
      </c>
      <c r="N325" s="865"/>
      <c r="O325" s="837">
        <f t="shared" si="182"/>
        <v>33.494505599999997</v>
      </c>
      <c r="P325" s="838">
        <f t="shared" si="183"/>
        <v>15.803745599999999</v>
      </c>
      <c r="Q325" s="838">
        <f t="shared" si="238"/>
        <v>44.895217600000002</v>
      </c>
      <c r="R325" s="838">
        <f t="shared" si="239"/>
        <v>18.948769600000002</v>
      </c>
      <c r="S325" s="839" t="str">
        <f t="shared" si="237"/>
        <v>C</v>
      </c>
      <c r="T325" s="840">
        <f>VLOOKUP(L325,[3]C!A:D,4,FALSE)</f>
        <v>84</v>
      </c>
      <c r="U325" s="866"/>
      <c r="V325" s="847">
        <f>IF(V$12="Max",VLOOKUP(L325,[3]S!A:G,7,FALSE),VLOOKUP(L325,[3]S!A:G,6,FALSE))</f>
        <v>8.6</v>
      </c>
      <c r="W325" s="855">
        <f t="shared" si="187"/>
        <v>42.094505599999998</v>
      </c>
      <c r="X325" s="856">
        <f t="shared" si="188"/>
        <v>24.403745600000001</v>
      </c>
      <c r="Y325" s="856">
        <f t="shared" si="189"/>
        <v>53.495217600000004</v>
      </c>
      <c r="Z325" s="857">
        <f t="shared" si="190"/>
        <v>27.5487696</v>
      </c>
      <c r="AA325" s="867"/>
      <c r="AB325" s="847">
        <f t="shared" si="115"/>
        <v>8.8261132960000008</v>
      </c>
      <c r="AC325" s="847">
        <f>IF(AB$12="Max",VLOOKUP(M325,[3]L!A:J,9,FALSE),VLOOKUP(M325,[3]L!A:J,6,FALSE))</f>
        <v>8.8261132960000008</v>
      </c>
      <c r="AD325" s="847">
        <f>IF(AB$12="Max",VLOOKUP(M325,[3]L!A:J,10,FALSE),VLOOKUP(M325,[3]L!A:J,7,FALSE))</f>
        <v>8.8261132960000008</v>
      </c>
      <c r="AE325" s="847">
        <f>IF(AB$12="Max",VLOOKUP(M325,[3]L!A:K,11,FALSE),VLOOKUP(M325,[3]L!A:J,8,FALSE))</f>
        <v>11.473947284800001</v>
      </c>
      <c r="AF325" s="853">
        <f t="shared" si="191"/>
        <v>42.320618895999999</v>
      </c>
      <c r="AG325" s="854">
        <f t="shared" si="192"/>
        <v>24.629858896000002</v>
      </c>
      <c r="AH325" s="854">
        <f t="shared" si="193"/>
        <v>53.721330896000005</v>
      </c>
      <c r="AI325" s="854">
        <f t="shared" si="194"/>
        <v>27.774882896000001</v>
      </c>
      <c r="AJ325" s="851"/>
      <c r="AK325" s="852"/>
      <c r="AL325" s="853"/>
      <c r="AM325" s="853"/>
      <c r="AN325" s="853"/>
      <c r="AO325" s="854"/>
      <c r="AP325" s="700"/>
      <c r="AQ325" s="700"/>
      <c r="AR325" s="700"/>
      <c r="AS325" s="700"/>
      <c r="AT325" s="700"/>
      <c r="AU325" s="700"/>
      <c r="AV325" s="700"/>
      <c r="AW325" s="700"/>
      <c r="AX325" s="700"/>
    </row>
    <row r="326" spans="1:50" ht="15" customHeight="1">
      <c r="A326" s="829">
        <v>159</v>
      </c>
      <c r="B326" s="830">
        <v>3</v>
      </c>
      <c r="C326" s="831">
        <f t="shared" si="177"/>
        <v>11.718719999999999</v>
      </c>
      <c r="D326" s="832">
        <v>1.31</v>
      </c>
      <c r="E326" s="833">
        <v>0.25</v>
      </c>
      <c r="F326" s="833">
        <v>0.45</v>
      </c>
      <c r="G326" s="833">
        <f t="shared" si="199"/>
        <v>0.55000000000000004</v>
      </c>
      <c r="H326" s="834">
        <f t="shared" si="221"/>
        <v>15.351523199999999</v>
      </c>
      <c r="I326" s="834">
        <f t="shared" si="222"/>
        <v>2.9296799999999998</v>
      </c>
      <c r="J326" s="834">
        <f t="shared" si="223"/>
        <v>5.2734239999999994</v>
      </c>
      <c r="K326" s="834">
        <f t="shared" si="179"/>
        <v>6.4452959999999999</v>
      </c>
      <c r="L326" s="835" t="str">
        <f t="shared" si="180"/>
        <v>159X3</v>
      </c>
      <c r="M326" s="835" t="str">
        <f t="shared" si="181"/>
        <v>159X3XC</v>
      </c>
      <c r="N326" s="865"/>
      <c r="O326" s="837">
        <f t="shared" si="182"/>
        <v>49.921747199999992</v>
      </c>
      <c r="P326" s="838">
        <f t="shared" si="183"/>
        <v>23.554627199999995</v>
      </c>
      <c r="Q326" s="838">
        <f t="shared" si="238"/>
        <v>65.742019199999987</v>
      </c>
      <c r="R326" s="838">
        <f t="shared" si="239"/>
        <v>27.0702432</v>
      </c>
      <c r="S326" s="839" t="str">
        <f t="shared" si="237"/>
        <v>C</v>
      </c>
      <c r="T326" s="840">
        <f>VLOOKUP(L326,[3]C!A:D,4,FALSE)</f>
        <v>84</v>
      </c>
      <c r="U326" s="866"/>
      <c r="V326" s="847">
        <f>IF(V$12="Max",VLOOKUP(L326,[3]S!A:G,7,FALSE),VLOOKUP(L326,[3]S!A:G,6,FALSE))</f>
        <v>8.6999999999999993</v>
      </c>
      <c r="W326" s="855">
        <f t="shared" si="187"/>
        <v>58.621747199999987</v>
      </c>
      <c r="X326" s="856">
        <f t="shared" si="188"/>
        <v>32.254627199999995</v>
      </c>
      <c r="Y326" s="856">
        <f t="shared" si="189"/>
        <v>74.44201919999999</v>
      </c>
      <c r="Z326" s="857">
        <f t="shared" si="190"/>
        <v>35.770243199999996</v>
      </c>
      <c r="AA326" s="867"/>
      <c r="AB326" s="847">
        <f t="shared" si="115"/>
        <v>8.9576083519999994</v>
      </c>
      <c r="AC326" s="847">
        <f>IF(AB$12="Max",VLOOKUP(M326,[3]L!A:J,9,FALSE),VLOOKUP(M326,[3]L!A:J,6,FALSE))</f>
        <v>8.9576083519999994</v>
      </c>
      <c r="AD326" s="847">
        <f>IF(AB$12="Max",VLOOKUP(M326,[3]L!A:J,10,FALSE),VLOOKUP(M326,[3]L!A:J,7,FALSE))</f>
        <v>8.9576083519999994</v>
      </c>
      <c r="AE326" s="847">
        <f>IF(AB$12="Max",VLOOKUP(M326,[3]L!A:K,11,FALSE),VLOOKUP(M326,[3]L!A:J,8,FALSE))</f>
        <v>11.6448908576</v>
      </c>
      <c r="AF326" s="853">
        <f t="shared" si="191"/>
        <v>58.879355551999993</v>
      </c>
      <c r="AG326" s="854">
        <f t="shared" si="192"/>
        <v>32.512235551999993</v>
      </c>
      <c r="AH326" s="854">
        <f t="shared" si="193"/>
        <v>74.699627551999981</v>
      </c>
      <c r="AI326" s="854">
        <f t="shared" si="194"/>
        <v>36.027851552000001</v>
      </c>
      <c r="AJ326" s="851"/>
      <c r="AK326" s="852"/>
      <c r="AL326" s="853"/>
      <c r="AM326" s="853"/>
      <c r="AN326" s="853"/>
      <c r="AO326" s="854"/>
      <c r="AP326" s="700"/>
      <c r="AQ326" s="700"/>
      <c r="AR326" s="700"/>
      <c r="AS326" s="700"/>
      <c r="AT326" s="700"/>
      <c r="AU326" s="700"/>
      <c r="AV326" s="700"/>
      <c r="AW326" s="700"/>
      <c r="AX326" s="700"/>
    </row>
    <row r="327" spans="1:50" ht="15" customHeight="1">
      <c r="A327" s="829">
        <v>159</v>
      </c>
      <c r="B327" s="830">
        <v>4</v>
      </c>
      <c r="C327" s="831">
        <f t="shared" si="177"/>
        <v>15.524799999999999</v>
      </c>
      <c r="D327" s="832">
        <v>1.31</v>
      </c>
      <c r="E327" s="833">
        <v>0.25</v>
      </c>
      <c r="F327" s="833">
        <v>0.45</v>
      </c>
      <c r="G327" s="833">
        <f t="shared" si="199"/>
        <v>0.55000000000000004</v>
      </c>
      <c r="H327" s="834">
        <f t="shared" si="221"/>
        <v>20.337488</v>
      </c>
      <c r="I327" s="834">
        <f t="shared" si="222"/>
        <v>3.8811999999999998</v>
      </c>
      <c r="J327" s="834">
        <f t="shared" si="223"/>
        <v>6.9861599999999999</v>
      </c>
      <c r="K327" s="834">
        <f t="shared" si="179"/>
        <v>8.5386400000000009</v>
      </c>
      <c r="L327" s="835" t="str">
        <f t="shared" si="180"/>
        <v>159X4</v>
      </c>
      <c r="M327" s="835" t="str">
        <f t="shared" si="181"/>
        <v>159X4XC</v>
      </c>
      <c r="N327" s="865"/>
      <c r="O327" s="837">
        <f t="shared" si="182"/>
        <v>66.135647999999989</v>
      </c>
      <c r="P327" s="838">
        <f t="shared" si="183"/>
        <v>31.204847999999995</v>
      </c>
      <c r="Q327" s="838">
        <f t="shared" si="238"/>
        <v>87.094127999999984</v>
      </c>
      <c r="R327" s="838">
        <f t="shared" si="239"/>
        <v>35.862287999999999</v>
      </c>
      <c r="S327" s="839" t="str">
        <f t="shared" si="237"/>
        <v>C</v>
      </c>
      <c r="T327" s="840">
        <f>VLOOKUP(L327,[3]C!A:D,4,FALSE)</f>
        <v>84</v>
      </c>
      <c r="U327" s="866"/>
      <c r="V327" s="847">
        <f>IF(V$12="Max",VLOOKUP(L327,[3]S!A:G,7,FALSE),VLOOKUP(L327,[3]S!A:G,6,FALSE))</f>
        <v>8.8000000000000007</v>
      </c>
      <c r="W327" s="855">
        <f t="shared" si="187"/>
        <v>74.935647999999986</v>
      </c>
      <c r="X327" s="856">
        <f t="shared" si="188"/>
        <v>40.004847999999996</v>
      </c>
      <c r="Y327" s="856">
        <f t="shared" si="189"/>
        <v>95.894127999999981</v>
      </c>
      <c r="Z327" s="857">
        <f t="shared" si="190"/>
        <v>44.662288000000004</v>
      </c>
      <c r="AA327" s="867"/>
      <c r="AB327" s="847">
        <f t="shared" si="115"/>
        <v>9.0873956800000002</v>
      </c>
      <c r="AC327" s="847">
        <f>IF(AB$12="Max",VLOOKUP(M327,[3]L!A:J,9,FALSE),VLOOKUP(M327,[3]L!A:J,6,FALSE))</f>
        <v>9.0873956800000002</v>
      </c>
      <c r="AD327" s="847">
        <f>IF(AB$12="Max",VLOOKUP(M327,[3]L!A:J,10,FALSE),VLOOKUP(M327,[3]L!A:J,7,FALSE))</f>
        <v>9.0873956800000002</v>
      </c>
      <c r="AE327" s="847">
        <f>IF(AB$12="Max",VLOOKUP(M327,[3]L!A:K,11,FALSE),VLOOKUP(M327,[3]L!A:J,8,FALSE))</f>
        <v>11.813614384000001</v>
      </c>
      <c r="AF327" s="853">
        <f t="shared" si="191"/>
        <v>75.223043679999989</v>
      </c>
      <c r="AG327" s="854">
        <f t="shared" si="192"/>
        <v>40.292243679999999</v>
      </c>
      <c r="AH327" s="854">
        <f t="shared" si="193"/>
        <v>96.181523679999984</v>
      </c>
      <c r="AI327" s="854">
        <f t="shared" si="194"/>
        <v>44.94968368</v>
      </c>
      <c r="AJ327" s="851"/>
      <c r="AK327" s="852"/>
      <c r="AL327" s="853"/>
      <c r="AM327" s="853"/>
      <c r="AN327" s="853"/>
      <c r="AO327" s="854"/>
      <c r="AP327" s="700"/>
      <c r="AQ327" s="700"/>
      <c r="AR327" s="700"/>
      <c r="AS327" s="700"/>
      <c r="AT327" s="700"/>
      <c r="AU327" s="700"/>
      <c r="AV327" s="700"/>
      <c r="AW327" s="700"/>
      <c r="AX327" s="700"/>
    </row>
    <row r="328" spans="1:50" ht="15" customHeight="1">
      <c r="A328" s="829">
        <v>168.3</v>
      </c>
      <c r="B328" s="830">
        <v>2</v>
      </c>
      <c r="C328" s="831">
        <f t="shared" si="177"/>
        <v>8.328304000000001</v>
      </c>
      <c r="D328" s="832">
        <v>0.8</v>
      </c>
      <c r="E328" s="833">
        <v>0.25</v>
      </c>
      <c r="F328" s="833">
        <v>0.55000000000000004</v>
      </c>
      <c r="G328" s="833">
        <f t="shared" si="199"/>
        <v>0.65</v>
      </c>
      <c r="H328" s="834">
        <f t="shared" si="221"/>
        <v>6.6626432000000015</v>
      </c>
      <c r="I328" s="834">
        <f t="shared" si="222"/>
        <v>2.0820760000000003</v>
      </c>
      <c r="J328" s="834">
        <f t="shared" si="223"/>
        <v>4.5805672000000008</v>
      </c>
      <c r="K328" s="834">
        <f t="shared" si="179"/>
        <v>5.4133976000000006</v>
      </c>
      <c r="L328" s="835" t="str">
        <f t="shared" si="180"/>
        <v>168,3X2</v>
      </c>
      <c r="M328" s="835" t="str">
        <f t="shared" si="181"/>
        <v>168,3X2XC</v>
      </c>
      <c r="N328" s="865"/>
      <c r="O328" s="837">
        <f t="shared" si="182"/>
        <v>31.231140000000003</v>
      </c>
      <c r="P328" s="838">
        <f t="shared" si="183"/>
        <v>12.492456000000001</v>
      </c>
      <c r="Q328" s="838">
        <f t="shared" si="238"/>
        <v>43.307180800000005</v>
      </c>
      <c r="R328" s="838">
        <f t="shared" si="239"/>
        <v>15.823777600000001</v>
      </c>
      <c r="S328" s="839" t="str">
        <f t="shared" si="237"/>
        <v>C</v>
      </c>
      <c r="T328" s="840">
        <f>VLOOKUP(L328,[3]C!A:D,4,FALSE)</f>
        <v>42</v>
      </c>
      <c r="U328" s="866"/>
      <c r="V328" s="847">
        <f>IF(V$12="Max",VLOOKUP(L328,[3]S!A:G,7,FALSE),VLOOKUP(L328,[3]S!A:G,6,FALSE))</f>
        <v>9.1169951663999989</v>
      </c>
      <c r="W328" s="855">
        <f t="shared" si="187"/>
        <v>40.348135166399999</v>
      </c>
      <c r="X328" s="856">
        <f t="shared" si="188"/>
        <v>21.6094511664</v>
      </c>
      <c r="Y328" s="856">
        <f t="shared" si="189"/>
        <v>52.4241759664</v>
      </c>
      <c r="Z328" s="857">
        <f t="shared" si="190"/>
        <v>24.940772766400002</v>
      </c>
      <c r="AA328" s="867"/>
      <c r="AB328" s="847">
        <f t="shared" si="115"/>
        <v>9.1169951663999989</v>
      </c>
      <c r="AC328" s="847">
        <f>IF(AB$12="Max",VLOOKUP(M328,[3]L!A:J,9,FALSE),VLOOKUP(M328,[3]L!A:J,6,FALSE))</f>
        <v>9.1169951663999989</v>
      </c>
      <c r="AD328" s="847">
        <f>IF(AB$12="Max",VLOOKUP(M328,[3]L!A:J,10,FALSE),VLOOKUP(M328,[3]L!A:J,7,FALSE))</f>
        <v>9.1169951663999989</v>
      </c>
      <c r="AE328" s="847">
        <f>IF(AB$12="Max",VLOOKUP(M328,[3]L!A:K,11,FALSE),VLOOKUP(M328,[3]L!A:J,8,FALSE))</f>
        <v>11.852093716319999</v>
      </c>
      <c r="AF328" s="853">
        <f t="shared" si="191"/>
        <v>40.348135166399999</v>
      </c>
      <c r="AG328" s="854">
        <f t="shared" si="192"/>
        <v>21.6094511664</v>
      </c>
      <c r="AH328" s="854">
        <f t="shared" si="193"/>
        <v>52.4241759664</v>
      </c>
      <c r="AI328" s="854">
        <f t="shared" si="194"/>
        <v>24.940772766400002</v>
      </c>
      <c r="AJ328" s="851"/>
      <c r="AK328" s="852"/>
      <c r="AL328" s="853"/>
      <c r="AM328" s="853"/>
      <c r="AN328" s="853"/>
      <c r="AO328" s="854"/>
      <c r="AP328" s="700"/>
      <c r="AQ328" s="700"/>
      <c r="AR328" s="700"/>
      <c r="AS328" s="700"/>
      <c r="AT328" s="700"/>
      <c r="AU328" s="700"/>
      <c r="AV328" s="700"/>
      <c r="AW328" s="700"/>
      <c r="AX328" s="700"/>
    </row>
    <row r="329" spans="1:50" ht="15" customHeight="1">
      <c r="A329" s="829">
        <v>168.3</v>
      </c>
      <c r="B329" s="830">
        <v>2.6</v>
      </c>
      <c r="C329" s="831">
        <f t="shared" si="177"/>
        <v>10.787732800000001</v>
      </c>
      <c r="D329" s="832">
        <v>0.76</v>
      </c>
      <c r="E329" s="833">
        <v>0.25</v>
      </c>
      <c r="F329" s="833">
        <v>0.55000000000000004</v>
      </c>
      <c r="G329" s="833">
        <f t="shared" si="199"/>
        <v>0.65</v>
      </c>
      <c r="H329" s="834">
        <f t="shared" si="221"/>
        <v>8.1986769280000011</v>
      </c>
      <c r="I329" s="834">
        <f t="shared" si="222"/>
        <v>2.6969332000000001</v>
      </c>
      <c r="J329" s="834">
        <f t="shared" si="223"/>
        <v>5.9332530400000012</v>
      </c>
      <c r="K329" s="834">
        <f t="shared" si="179"/>
        <v>7.0120263200000004</v>
      </c>
      <c r="L329" s="835" t="str">
        <f t="shared" si="180"/>
        <v>168,3X2,6</v>
      </c>
      <c r="M329" s="835" t="str">
        <f t="shared" si="181"/>
        <v>168,3X2,6XC</v>
      </c>
      <c r="N329" s="865"/>
      <c r="O329" s="837">
        <f t="shared" si="182"/>
        <v>40.022488688000003</v>
      </c>
      <c r="P329" s="838">
        <f t="shared" si="183"/>
        <v>15.750089888</v>
      </c>
      <c r="Q329" s="838">
        <f t="shared" si="238"/>
        <v>55.664701248000007</v>
      </c>
      <c r="R329" s="838">
        <f t="shared" si="239"/>
        <v>20.065183007999998</v>
      </c>
      <c r="S329" s="839" t="str">
        <f t="shared" si="237"/>
        <v>C</v>
      </c>
      <c r="T329" s="840">
        <f>VLOOKUP(L329,[3]C!A:D,4,FALSE)</f>
        <v>42</v>
      </c>
      <c r="U329" s="866"/>
      <c r="V329" s="847">
        <f>IF(V$12="Max",VLOOKUP(L329,[3]S!A:G,7,FALSE),VLOOKUP(L329,[3]S!A:G,6,FALSE))</f>
        <v>9.2008616884799999</v>
      </c>
      <c r="W329" s="855">
        <f t="shared" si="187"/>
        <v>49.223350376479999</v>
      </c>
      <c r="X329" s="856">
        <f t="shared" si="188"/>
        <v>24.950951576480001</v>
      </c>
      <c r="Y329" s="856">
        <f t="shared" si="189"/>
        <v>64.865562936480003</v>
      </c>
      <c r="Z329" s="857">
        <f t="shared" si="190"/>
        <v>29.266044696479998</v>
      </c>
      <c r="AA329" s="867"/>
      <c r="AB329" s="847">
        <f t="shared" si="115"/>
        <v>9.2008616884799999</v>
      </c>
      <c r="AC329" s="847">
        <f>IF(AB$12="Max",VLOOKUP(M329,[3]L!A:J,9,FALSE),VLOOKUP(M329,[3]L!A:J,6,FALSE))</f>
        <v>9.2008616884799999</v>
      </c>
      <c r="AD329" s="847">
        <f>IF(AB$12="Max",VLOOKUP(M329,[3]L!A:J,10,FALSE),VLOOKUP(M329,[3]L!A:J,7,FALSE))</f>
        <v>9.2008616884799999</v>
      </c>
      <c r="AE329" s="847">
        <f>IF(AB$12="Max",VLOOKUP(M329,[3]L!A:K,11,FALSE),VLOOKUP(M329,[3]L!A:J,8,FALSE))</f>
        <v>11.961120195024</v>
      </c>
      <c r="AF329" s="853">
        <f t="shared" si="191"/>
        <v>49.223350376479999</v>
      </c>
      <c r="AG329" s="854">
        <f t="shared" si="192"/>
        <v>24.950951576480001</v>
      </c>
      <c r="AH329" s="854">
        <f t="shared" si="193"/>
        <v>64.865562936480003</v>
      </c>
      <c r="AI329" s="854">
        <f t="shared" si="194"/>
        <v>29.266044696479998</v>
      </c>
      <c r="AJ329" s="851"/>
      <c r="AK329" s="852"/>
      <c r="AL329" s="853"/>
      <c r="AM329" s="853"/>
      <c r="AN329" s="853"/>
      <c r="AO329" s="854"/>
      <c r="AP329" s="700"/>
      <c r="AQ329" s="700"/>
      <c r="AR329" s="700"/>
      <c r="AS329" s="700"/>
      <c r="AT329" s="700"/>
      <c r="AU329" s="700"/>
      <c r="AV329" s="700"/>
      <c r="AW329" s="700"/>
      <c r="AX329" s="700"/>
    </row>
    <row r="330" spans="1:50" ht="15" customHeight="1">
      <c r="A330" s="829">
        <v>168.3</v>
      </c>
      <c r="B330" s="830">
        <v>3</v>
      </c>
      <c r="C330" s="831">
        <f t="shared" si="177"/>
        <v>12.417336000000001</v>
      </c>
      <c r="D330" s="832">
        <v>0.71</v>
      </c>
      <c r="E330" s="833">
        <v>0.25</v>
      </c>
      <c r="F330" s="833">
        <v>0.45</v>
      </c>
      <c r="G330" s="833">
        <f t="shared" si="199"/>
        <v>0.55000000000000004</v>
      </c>
      <c r="H330" s="834">
        <f t="shared" si="221"/>
        <v>8.8163085599999995</v>
      </c>
      <c r="I330" s="834">
        <f t="shared" si="222"/>
        <v>3.1043340000000001</v>
      </c>
      <c r="J330" s="834">
        <f t="shared" si="223"/>
        <v>5.5878012000000004</v>
      </c>
      <c r="K330" s="834">
        <f t="shared" si="179"/>
        <v>6.8295348000000011</v>
      </c>
      <c r="L330" s="835" t="str">
        <f t="shared" si="180"/>
        <v>168,3X3</v>
      </c>
      <c r="M330" s="835" t="str">
        <f t="shared" si="181"/>
        <v>168,3X3XC</v>
      </c>
      <c r="N330" s="865"/>
      <c r="O330" s="837">
        <f t="shared" si="182"/>
        <v>45.447449760000005</v>
      </c>
      <c r="P330" s="838">
        <f t="shared" si="183"/>
        <v>17.508443759999999</v>
      </c>
      <c r="Q330" s="838">
        <f t="shared" si="238"/>
        <v>62.210853360000002</v>
      </c>
      <c r="R330" s="838">
        <f t="shared" si="239"/>
        <v>21.233644560000002</v>
      </c>
      <c r="S330" s="839" t="str">
        <f t="shared" si="237"/>
        <v>C</v>
      </c>
      <c r="T330" s="840">
        <f>VLOOKUP(L330,[3]C!A:D,4,FALSE)</f>
        <v>42</v>
      </c>
      <c r="U330" s="866"/>
      <c r="V330" s="847">
        <f>IF(V$12="Max",VLOOKUP(L330,[3]S!A:G,7,FALSE),VLOOKUP(L330,[3]S!A:G,6,FALSE))</f>
        <v>9.2564311575999998</v>
      </c>
      <c r="W330" s="855">
        <f t="shared" si="187"/>
        <v>54.703880917600003</v>
      </c>
      <c r="X330" s="856">
        <f t="shared" si="188"/>
        <v>26.764874917599997</v>
      </c>
      <c r="Y330" s="856">
        <f t="shared" si="189"/>
        <v>71.467284517600007</v>
      </c>
      <c r="Z330" s="857">
        <f t="shared" si="190"/>
        <v>30.4900757176</v>
      </c>
      <c r="AA330" s="867"/>
      <c r="AB330" s="847">
        <f t="shared" si="115"/>
        <v>9.2564311575999998</v>
      </c>
      <c r="AC330" s="847">
        <f>IF(AB$12="Max",VLOOKUP(M330,[3]L!A:J,9,FALSE),VLOOKUP(M330,[3]L!A:J,6,FALSE))</f>
        <v>9.2564311575999998</v>
      </c>
      <c r="AD330" s="847">
        <f>IF(AB$12="Max",VLOOKUP(M330,[3]L!A:J,10,FALSE),VLOOKUP(M330,[3]L!A:J,7,FALSE))</f>
        <v>9.2564311575999998</v>
      </c>
      <c r="AE330" s="847">
        <f>IF(AB$12="Max",VLOOKUP(M330,[3]L!A:K,11,FALSE),VLOOKUP(M330,[3]L!A:J,8,FALSE))</f>
        <v>12.033360504880001</v>
      </c>
      <c r="AF330" s="853">
        <f t="shared" si="191"/>
        <v>54.703880917600003</v>
      </c>
      <c r="AG330" s="854">
        <f t="shared" si="192"/>
        <v>26.764874917599997</v>
      </c>
      <c r="AH330" s="854">
        <f t="shared" si="193"/>
        <v>71.467284517600007</v>
      </c>
      <c r="AI330" s="854">
        <f t="shared" si="194"/>
        <v>30.4900757176</v>
      </c>
      <c r="AJ330" s="851"/>
      <c r="AK330" s="852"/>
      <c r="AL330" s="853"/>
      <c r="AM330" s="853"/>
      <c r="AN330" s="853"/>
      <c r="AO330" s="854"/>
      <c r="AP330" s="700"/>
      <c r="AQ330" s="700"/>
      <c r="AR330" s="700"/>
      <c r="AS330" s="700"/>
      <c r="AT330" s="700"/>
      <c r="AU330" s="700"/>
      <c r="AV330" s="700"/>
      <c r="AW330" s="700"/>
      <c r="AX330" s="700"/>
    </row>
    <row r="331" spans="1:50" ht="15" customHeight="1">
      <c r="A331" s="829">
        <v>168.3</v>
      </c>
      <c r="B331" s="830">
        <v>3.6</v>
      </c>
      <c r="C331" s="831">
        <f t="shared" si="177"/>
        <v>14.846716800000001</v>
      </c>
      <c r="D331" s="832">
        <v>0.76</v>
      </c>
      <c r="E331" s="833">
        <v>0.25</v>
      </c>
      <c r="F331" s="833">
        <v>0.45</v>
      </c>
      <c r="G331" s="833">
        <f t="shared" si="199"/>
        <v>0.55000000000000004</v>
      </c>
      <c r="H331" s="834">
        <f t="shared" si="221"/>
        <v>11.283504768</v>
      </c>
      <c r="I331" s="834">
        <f t="shared" si="222"/>
        <v>3.7116792000000003</v>
      </c>
      <c r="J331" s="834">
        <f t="shared" si="223"/>
        <v>6.6810225600000006</v>
      </c>
      <c r="K331" s="834">
        <f t="shared" si="179"/>
        <v>8.1656942400000005</v>
      </c>
      <c r="L331" s="835" t="str">
        <f t="shared" si="180"/>
        <v>168,3X3,6</v>
      </c>
      <c r="M331" s="835" t="str">
        <f t="shared" si="181"/>
        <v>168,3X3,6XC</v>
      </c>
      <c r="N331" s="865"/>
      <c r="O331" s="837">
        <f t="shared" si="182"/>
        <v>55.081319328000006</v>
      </c>
      <c r="P331" s="838">
        <f t="shared" si="183"/>
        <v>21.676206528000002</v>
      </c>
      <c r="Q331" s="838">
        <f t="shared" si="238"/>
        <v>75.124387007999999</v>
      </c>
      <c r="R331" s="838">
        <f t="shared" si="239"/>
        <v>26.130221568000003</v>
      </c>
      <c r="S331" s="839" t="str">
        <f t="shared" si="237"/>
        <v>C</v>
      </c>
      <c r="T331" s="840">
        <f>VLOOKUP(L331,[3]C!A:D,4,FALSE)</f>
        <v>42</v>
      </c>
      <c r="U331" s="866"/>
      <c r="V331" s="847">
        <f>IF(V$12="Max",VLOOKUP(L331,[3]S!A:G,7,FALSE),VLOOKUP(L331,[3]S!A:G,6,FALSE))</f>
        <v>9.3392730428800004</v>
      </c>
      <c r="W331" s="855">
        <f t="shared" si="187"/>
        <v>64.420592370880001</v>
      </c>
      <c r="X331" s="856">
        <f t="shared" si="188"/>
        <v>31.015479570880004</v>
      </c>
      <c r="Y331" s="856">
        <f t="shared" si="189"/>
        <v>84.463660050879994</v>
      </c>
      <c r="Z331" s="857">
        <f t="shared" si="190"/>
        <v>35.469494610880005</v>
      </c>
      <c r="AA331" s="867"/>
      <c r="AB331" s="847">
        <f t="shared" si="115"/>
        <v>9.3392730428800004</v>
      </c>
      <c r="AC331" s="847">
        <f>IF(AB$12="Max",VLOOKUP(M331,[3]L!A:J,9,FALSE),VLOOKUP(M331,[3]L!A:J,6,FALSE))</f>
        <v>9.3392730428800004</v>
      </c>
      <c r="AD331" s="847">
        <f>IF(AB$12="Max",VLOOKUP(M331,[3]L!A:J,10,FALSE),VLOOKUP(M331,[3]L!A:J,7,FALSE))</f>
        <v>9.3392730428800004</v>
      </c>
      <c r="AE331" s="847">
        <f>IF(AB$12="Max",VLOOKUP(M331,[3]L!A:K,11,FALSE),VLOOKUP(M331,[3]L!A:J,8,FALSE))</f>
        <v>12.141054955744002</v>
      </c>
      <c r="AF331" s="853">
        <f t="shared" si="191"/>
        <v>64.420592370880001</v>
      </c>
      <c r="AG331" s="854">
        <f t="shared" si="192"/>
        <v>31.015479570880004</v>
      </c>
      <c r="AH331" s="854">
        <f t="shared" si="193"/>
        <v>84.463660050879994</v>
      </c>
      <c r="AI331" s="854">
        <f t="shared" si="194"/>
        <v>35.469494610880005</v>
      </c>
      <c r="AJ331" s="851"/>
      <c r="AK331" s="852"/>
      <c r="AL331" s="853"/>
      <c r="AM331" s="853"/>
      <c r="AN331" s="853"/>
      <c r="AO331" s="854"/>
      <c r="AP331" s="700"/>
      <c r="AQ331" s="700"/>
      <c r="AR331" s="700"/>
      <c r="AS331" s="700"/>
      <c r="AT331" s="700"/>
      <c r="AU331" s="700"/>
      <c r="AV331" s="887"/>
      <c r="AW331" s="887"/>
      <c r="AX331" s="887"/>
    </row>
    <row r="332" spans="1:50" ht="15" customHeight="1">
      <c r="A332" s="829">
        <v>168.3</v>
      </c>
      <c r="B332" s="830">
        <v>4</v>
      </c>
      <c r="C332" s="831">
        <f t="shared" si="177"/>
        <v>16.456288000000001</v>
      </c>
      <c r="D332" s="832">
        <v>0.84</v>
      </c>
      <c r="E332" s="833">
        <v>0.25</v>
      </c>
      <c r="F332" s="833">
        <v>0.45</v>
      </c>
      <c r="G332" s="833">
        <f t="shared" si="199"/>
        <v>0.55000000000000004</v>
      </c>
      <c r="H332" s="834">
        <f t="shared" si="221"/>
        <v>13.823281919999999</v>
      </c>
      <c r="I332" s="834">
        <f t="shared" si="222"/>
        <v>4.1140720000000002</v>
      </c>
      <c r="J332" s="834">
        <f t="shared" si="223"/>
        <v>7.4053296000000008</v>
      </c>
      <c r="K332" s="834">
        <f t="shared" si="179"/>
        <v>9.0509584000000007</v>
      </c>
      <c r="L332" s="835" t="str">
        <f t="shared" si="180"/>
        <v>168,3X4</v>
      </c>
      <c r="M332" s="835" t="str">
        <f t="shared" si="181"/>
        <v>168,3X4XC</v>
      </c>
      <c r="N332" s="865"/>
      <c r="O332" s="837">
        <f t="shared" si="182"/>
        <v>62.369331520000003</v>
      </c>
      <c r="P332" s="838">
        <f t="shared" si="183"/>
        <v>25.342683520000001</v>
      </c>
      <c r="Q332" s="838">
        <f t="shared" si="238"/>
        <v>84.585320319999994</v>
      </c>
      <c r="R332" s="838">
        <f t="shared" si="239"/>
        <v>30.279569920000004</v>
      </c>
      <c r="S332" s="839" t="str">
        <f t="shared" si="237"/>
        <v>C</v>
      </c>
      <c r="T332" s="840">
        <f>VLOOKUP(L332,[3]C!A:D,4,FALSE)</f>
        <v>42</v>
      </c>
      <c r="U332" s="866"/>
      <c r="V332" s="847">
        <f>IF(V$12="Max",VLOOKUP(L332,[3]S!A:G,7,FALSE),VLOOKUP(L332,[3]S!A:G,6,FALSE))</f>
        <v>9.3941594208000012</v>
      </c>
      <c r="W332" s="855">
        <f t="shared" si="187"/>
        <v>71.763490940800011</v>
      </c>
      <c r="X332" s="856">
        <f t="shared" si="188"/>
        <v>34.736842940800003</v>
      </c>
      <c r="Y332" s="856">
        <f t="shared" si="189"/>
        <v>93.979479740800002</v>
      </c>
      <c r="Z332" s="857">
        <f t="shared" si="190"/>
        <v>39.673729340800008</v>
      </c>
      <c r="AA332" s="867"/>
      <c r="AB332" s="847">
        <f t="shared" si="115"/>
        <v>9.3941594208000012</v>
      </c>
      <c r="AC332" s="847">
        <f>IF(AB$12="Max",VLOOKUP(M332,[3]L!A:J,9,FALSE),VLOOKUP(M332,[3]L!A:J,6,FALSE))</f>
        <v>9.3941594208000012</v>
      </c>
      <c r="AD332" s="847">
        <f>IF(AB$12="Max",VLOOKUP(M332,[3]L!A:J,10,FALSE),VLOOKUP(M332,[3]L!A:J,7,FALSE))</f>
        <v>9.3941594208000012</v>
      </c>
      <c r="AE332" s="847">
        <f>IF(AB$12="Max",VLOOKUP(M332,[3]L!A:K,11,FALSE),VLOOKUP(M332,[3]L!A:J,8,FALSE))</f>
        <v>12.212407247040002</v>
      </c>
      <c r="AF332" s="853">
        <f t="shared" si="191"/>
        <v>71.763490940800011</v>
      </c>
      <c r="AG332" s="854">
        <f t="shared" si="192"/>
        <v>34.736842940800003</v>
      </c>
      <c r="AH332" s="854">
        <f t="shared" si="193"/>
        <v>93.979479740800002</v>
      </c>
      <c r="AI332" s="854">
        <f t="shared" si="194"/>
        <v>39.673729340800008</v>
      </c>
      <c r="AJ332" s="851"/>
      <c r="AK332" s="852"/>
      <c r="AL332" s="853"/>
      <c r="AM332" s="853"/>
      <c r="AN332" s="853"/>
      <c r="AO332" s="854"/>
      <c r="AP332" s="700"/>
      <c r="AQ332" s="700"/>
      <c r="AR332" s="700"/>
      <c r="AS332" s="700"/>
      <c r="AT332" s="700"/>
      <c r="AU332" s="700"/>
      <c r="AV332" s="700"/>
      <c r="AW332" s="700"/>
      <c r="AX332" s="700"/>
    </row>
    <row r="333" spans="1:50" ht="15" customHeight="1">
      <c r="A333" s="829">
        <v>168.3</v>
      </c>
      <c r="B333" s="830">
        <v>5</v>
      </c>
      <c r="C333" s="831">
        <f t="shared" si="177"/>
        <v>20.445160000000001</v>
      </c>
      <c r="D333" s="859">
        <v>1</v>
      </c>
      <c r="E333" s="833">
        <v>0.25</v>
      </c>
      <c r="F333" s="833">
        <v>0.45</v>
      </c>
      <c r="G333" s="833">
        <f t="shared" si="199"/>
        <v>0.55000000000000004</v>
      </c>
      <c r="H333" s="834">
        <f t="shared" si="221"/>
        <v>20.445160000000001</v>
      </c>
      <c r="I333" s="834">
        <f t="shared" si="222"/>
        <v>5.1112900000000003</v>
      </c>
      <c r="J333" s="834">
        <f t="shared" si="223"/>
        <v>9.2003220000000017</v>
      </c>
      <c r="K333" s="834">
        <f t="shared" si="179"/>
        <v>11.244838000000001</v>
      </c>
      <c r="L333" s="835" t="str">
        <f t="shared" si="180"/>
        <v>168,3X5</v>
      </c>
      <c r="M333" s="835" t="str">
        <f t="shared" si="181"/>
        <v>168,3X5XC</v>
      </c>
      <c r="N333" s="865"/>
      <c r="O333" s="837">
        <f t="shared" si="182"/>
        <v>80.758382000000012</v>
      </c>
      <c r="P333" s="838">
        <f t="shared" si="183"/>
        <v>34.756771999999998</v>
      </c>
      <c r="Q333" s="838">
        <f t="shared" si="238"/>
        <v>108.359348</v>
      </c>
      <c r="R333" s="838">
        <f t="shared" si="239"/>
        <v>40.890320000000003</v>
      </c>
      <c r="S333" s="839" t="str">
        <f t="shared" si="237"/>
        <v>C</v>
      </c>
      <c r="T333" s="840">
        <f>VLOOKUP(L333,[3]C!A:D,4,FALSE)</f>
        <v>42</v>
      </c>
      <c r="U333" s="866"/>
      <c r="V333" s="847">
        <f>IF(V$12="Max",VLOOKUP(L333,[3]S!A:G,7,FALSE),VLOOKUP(L333,[3]S!A:G,6,FALSE))</f>
        <v>9.5301799559999996</v>
      </c>
      <c r="W333" s="855">
        <f t="shared" si="187"/>
        <v>90.288561956000009</v>
      </c>
      <c r="X333" s="856">
        <f t="shared" si="188"/>
        <v>44.286951955999996</v>
      </c>
      <c r="Y333" s="856">
        <f t="shared" si="189"/>
        <v>117.88952795599999</v>
      </c>
      <c r="Z333" s="857">
        <f t="shared" si="190"/>
        <v>50.420499956</v>
      </c>
      <c r="AA333" s="867"/>
      <c r="AB333" s="847">
        <f t="shared" si="115"/>
        <v>9.5301799559999996</v>
      </c>
      <c r="AC333" s="847">
        <f>IF(AB$12="Max",VLOOKUP(M333,[3]L!A:J,9,FALSE),VLOOKUP(M333,[3]L!A:J,6,FALSE))</f>
        <v>9.5301799559999996</v>
      </c>
      <c r="AD333" s="847">
        <f>IF(AB$12="Max",VLOOKUP(M333,[3]L!A:J,10,FALSE),VLOOKUP(M333,[3]L!A:J,7,FALSE))</f>
        <v>9.5301799559999996</v>
      </c>
      <c r="AE333" s="847">
        <f>IF(AB$12="Max",VLOOKUP(M333,[3]L!A:K,11,FALSE),VLOOKUP(M333,[3]L!A:J,8,FALSE))</f>
        <v>12.389233942800001</v>
      </c>
      <c r="AF333" s="853">
        <f t="shared" si="191"/>
        <v>90.288561956000009</v>
      </c>
      <c r="AG333" s="854">
        <f t="shared" si="192"/>
        <v>44.286951955999996</v>
      </c>
      <c r="AH333" s="854">
        <f t="shared" si="193"/>
        <v>117.88952795599999</v>
      </c>
      <c r="AI333" s="854">
        <f t="shared" si="194"/>
        <v>50.420499956</v>
      </c>
      <c r="AJ333" s="851"/>
      <c r="AK333" s="852"/>
      <c r="AL333" s="853"/>
      <c r="AM333" s="853"/>
      <c r="AN333" s="853"/>
      <c r="AO333" s="854"/>
      <c r="AP333" s="700"/>
      <c r="AQ333" s="700"/>
      <c r="AR333" s="700"/>
      <c r="AS333" s="700"/>
      <c r="AT333" s="700"/>
      <c r="AU333" s="700"/>
      <c r="AV333" s="700"/>
      <c r="AW333" s="700"/>
      <c r="AX333" s="700"/>
    </row>
    <row r="334" spans="1:50" ht="15" customHeight="1">
      <c r="A334" s="829">
        <v>203</v>
      </c>
      <c r="B334" s="830">
        <v>1.5</v>
      </c>
      <c r="C334" s="831">
        <f t="shared" si="177"/>
        <v>7.5683400000000001</v>
      </c>
      <c r="D334" s="832">
        <v>1.31</v>
      </c>
      <c r="E334" s="833">
        <v>0.25</v>
      </c>
      <c r="F334" s="833">
        <v>0.45</v>
      </c>
      <c r="G334" s="833">
        <f t="shared" si="199"/>
        <v>0.55000000000000004</v>
      </c>
      <c r="H334" s="834">
        <f t="shared" si="221"/>
        <v>9.9145254000000005</v>
      </c>
      <c r="I334" s="834">
        <f t="shared" si="222"/>
        <v>1.892085</v>
      </c>
      <c r="J334" s="834">
        <f t="shared" si="223"/>
        <v>3.4057530000000003</v>
      </c>
      <c r="K334" s="834">
        <f t="shared" si="179"/>
        <v>4.1625870000000003</v>
      </c>
      <c r="L334" s="835" t="str">
        <f t="shared" si="180"/>
        <v>203X1,5</v>
      </c>
      <c r="M334" s="835" t="str">
        <f t="shared" si="181"/>
        <v>203X1,5XF</v>
      </c>
      <c r="N334" s="865"/>
      <c r="O334" s="837">
        <f t="shared" si="182"/>
        <v>32.241128400000001</v>
      </c>
      <c r="P334" s="838">
        <f t="shared" si="183"/>
        <v>15.212363399999999</v>
      </c>
      <c r="Q334" s="838">
        <f t="shared" si="238"/>
        <v>42.458387399999999</v>
      </c>
      <c r="R334" s="838">
        <f t="shared" si="239"/>
        <v>17.482865400000001</v>
      </c>
      <c r="S334" s="839" t="str">
        <f t="shared" si="237"/>
        <v>F</v>
      </c>
      <c r="T334" s="840">
        <f>VLOOKUP(L334,[3]C!A:D,4,FALSE)</f>
        <v>42</v>
      </c>
      <c r="U334" s="866"/>
      <c r="V334" s="847">
        <f>IF(V$12="Max",VLOOKUP(L334,[3]S!A:G,7,FALSE),VLOOKUP(L334,[3]S!A:G,6,FALSE))</f>
        <v>12.477961056000002</v>
      </c>
      <c r="W334" s="855">
        <f t="shared" si="187"/>
        <v>44.719089456000006</v>
      </c>
      <c r="X334" s="856">
        <f t="shared" si="188"/>
        <v>27.690324455999999</v>
      </c>
      <c r="Y334" s="856">
        <f t="shared" si="189"/>
        <v>54.936348456000005</v>
      </c>
      <c r="Z334" s="857">
        <f t="shared" si="190"/>
        <v>29.960826456000003</v>
      </c>
      <c r="AA334" s="867"/>
      <c r="AB334" s="847">
        <f t="shared" si="115"/>
        <v>11.34</v>
      </c>
      <c r="AC334" s="847">
        <f>IF(AB$12="Max",VLOOKUP(M334,[3]L!A:J,9,FALSE),VLOOKUP(M334,[3]L!A:J,6,FALSE))</f>
        <v>11.34</v>
      </c>
      <c r="AD334" s="847">
        <f>IF(AB$12="Max",VLOOKUP(M334,[3]L!A:J,10,FALSE),VLOOKUP(M334,[3]L!A:J,7,FALSE))</f>
        <v>11.34</v>
      </c>
      <c r="AE334" s="847">
        <f>IF(AB$12="Max",VLOOKUP(M334,[3]L!A:K,11,FALSE),VLOOKUP(M334,[3]L!A:J,8,FALSE))</f>
        <v>14.742000000000001</v>
      </c>
      <c r="AF334" s="853">
        <f t="shared" si="191"/>
        <v>43.581128399999997</v>
      </c>
      <c r="AG334" s="854">
        <f t="shared" si="192"/>
        <v>26.552363399999997</v>
      </c>
      <c r="AH334" s="854">
        <f t="shared" si="193"/>
        <v>53.798387399999996</v>
      </c>
      <c r="AI334" s="854">
        <f t="shared" si="194"/>
        <v>28.822865400000001</v>
      </c>
      <c r="AJ334" s="851"/>
      <c r="AK334" s="852"/>
      <c r="AL334" s="853"/>
      <c r="AM334" s="853"/>
      <c r="AN334" s="853"/>
      <c r="AO334" s="854"/>
      <c r="AP334" s="700"/>
      <c r="AQ334" s="700"/>
      <c r="AR334" s="700"/>
      <c r="AS334" s="700"/>
      <c r="AT334" s="700"/>
      <c r="AU334" s="700"/>
      <c r="AV334" s="700"/>
      <c r="AW334" s="700"/>
      <c r="AX334" s="700"/>
    </row>
    <row r="335" spans="1:50" ht="15" customHeight="1">
      <c r="A335" s="868">
        <v>204</v>
      </c>
      <c r="B335" s="869">
        <v>2</v>
      </c>
      <c r="C335" s="870">
        <f t="shared" si="177"/>
        <v>10.116160000000001</v>
      </c>
      <c r="D335" s="871">
        <v>1.22</v>
      </c>
      <c r="E335" s="872">
        <v>0.25</v>
      </c>
      <c r="F335" s="872">
        <v>0.45</v>
      </c>
      <c r="G335" s="872">
        <f t="shared" si="199"/>
        <v>0.55000000000000004</v>
      </c>
      <c r="H335" s="873">
        <f t="shared" si="221"/>
        <v>12.341715200000001</v>
      </c>
      <c r="I335" s="873">
        <f t="shared" si="222"/>
        <v>2.5290400000000002</v>
      </c>
      <c r="J335" s="873">
        <f t="shared" si="223"/>
        <v>4.5522720000000003</v>
      </c>
      <c r="K335" s="873">
        <f t="shared" si="179"/>
        <v>5.5638880000000013</v>
      </c>
      <c r="L335" s="874" t="str">
        <f t="shared" si="180"/>
        <v>204X2</v>
      </c>
      <c r="M335" s="874" t="str">
        <f t="shared" si="181"/>
        <v>204X2XF</v>
      </c>
      <c r="N335" s="875"/>
      <c r="O335" s="876">
        <f t="shared" si="182"/>
        <v>42.184387200000003</v>
      </c>
      <c r="P335" s="877">
        <f t="shared" si="183"/>
        <v>19.4230272</v>
      </c>
      <c r="Q335" s="877">
        <f t="shared" si="238"/>
        <v>55.841203200000002</v>
      </c>
      <c r="R335" s="877">
        <f t="shared" si="239"/>
        <v>22.4578752</v>
      </c>
      <c r="S335" s="878" t="s">
        <v>3590</v>
      </c>
      <c r="T335" s="879">
        <f>VLOOKUP(L335,[3]C!A:D,4,FALSE)</f>
        <v>42</v>
      </c>
      <c r="U335" s="880"/>
      <c r="V335" s="847">
        <f>IF(V$12="Max",VLOOKUP(L335,[3]S!A:G,7,FALSE),VLOOKUP(L335,[3]S!A:G,6,FALSE))</f>
        <v>12.477961056000002</v>
      </c>
      <c r="W335" s="881">
        <f t="shared" si="187"/>
        <v>54.662348256000001</v>
      </c>
      <c r="X335" s="882">
        <f t="shared" si="188"/>
        <v>31.900988256000002</v>
      </c>
      <c r="Y335" s="882">
        <f t="shared" si="189"/>
        <v>68.319164256000008</v>
      </c>
      <c r="Z335" s="883">
        <f t="shared" si="190"/>
        <v>34.935836256000002</v>
      </c>
      <c r="AA335" s="867"/>
      <c r="AB335" s="847">
        <f t="shared" si="115"/>
        <v>12.477961056000002</v>
      </c>
      <c r="AC335" s="847">
        <f>IF(AB$12="Max",VLOOKUP(M335,[3]L!A:J,9,FALSE),VLOOKUP(M335,[3]L!A:J,6,FALSE))</f>
        <v>12.477961056000002</v>
      </c>
      <c r="AD335" s="847">
        <f>IF(AB$12="Max",VLOOKUP(M335,[3]L!A:J,10,FALSE),VLOOKUP(M335,[3]L!A:J,7,FALSE))</f>
        <v>12.477961056000002</v>
      </c>
      <c r="AE335" s="847">
        <f>IF(AB$12="Max",VLOOKUP(M335,[3]L!A:K,11,FALSE),VLOOKUP(M335,[3]L!A:J,8,FALSE))</f>
        <v>16.221349372800002</v>
      </c>
      <c r="AF335" s="885">
        <f t="shared" si="191"/>
        <v>54.662348256000001</v>
      </c>
      <c r="AG335" s="886">
        <f t="shared" si="192"/>
        <v>31.900988256000002</v>
      </c>
      <c r="AH335" s="886">
        <f t="shared" si="193"/>
        <v>68.319164256000008</v>
      </c>
      <c r="AI335" s="886">
        <f t="shared" si="194"/>
        <v>34.935836256000002</v>
      </c>
      <c r="AJ335" s="851"/>
      <c r="AK335" s="852">
        <f>VLOOKUP(L335,[3]E!A:G,7,FALSE)</f>
        <v>22.31</v>
      </c>
      <c r="AL335" s="885">
        <f t="shared" ref="AL335:AL336" si="240">O335+AK335*$Q$8</f>
        <v>64.494387200000006</v>
      </c>
      <c r="AM335" s="885">
        <f t="shared" ref="AM335:AM336" si="241">P335+AK335*$Q$8</f>
        <v>41.733027199999995</v>
      </c>
      <c r="AN335" s="885">
        <f t="shared" ref="AN335:AN336" si="242">Q335+AK335*$Q$8</f>
        <v>78.151203199999998</v>
      </c>
      <c r="AO335" s="886">
        <f t="shared" ref="AO335:AO336" si="243">R335+AK335*$Q$8</f>
        <v>44.767875199999999</v>
      </c>
      <c r="AP335" s="700"/>
      <c r="AQ335" s="700"/>
      <c r="AR335" s="700"/>
      <c r="AS335" s="700"/>
      <c r="AT335" s="700"/>
      <c r="AU335" s="700"/>
      <c r="AV335" s="700"/>
      <c r="AW335" s="700"/>
      <c r="AX335" s="700"/>
    </row>
    <row r="336" spans="1:50" ht="15" customHeight="1">
      <c r="A336" s="829">
        <v>204</v>
      </c>
      <c r="B336" s="830">
        <v>2</v>
      </c>
      <c r="C336" s="831">
        <f t="shared" si="177"/>
        <v>10.116160000000001</v>
      </c>
      <c r="D336" s="832">
        <v>0.98</v>
      </c>
      <c r="E336" s="833">
        <v>0.25</v>
      </c>
      <c r="F336" s="833">
        <v>0.55000000000000004</v>
      </c>
      <c r="G336" s="833">
        <f t="shared" si="199"/>
        <v>0.65</v>
      </c>
      <c r="H336" s="834">
        <f t="shared" si="221"/>
        <v>9.9138368000000003</v>
      </c>
      <c r="I336" s="834">
        <f t="shared" si="222"/>
        <v>2.5290400000000002</v>
      </c>
      <c r="J336" s="834">
        <f t="shared" si="223"/>
        <v>5.5638880000000013</v>
      </c>
      <c r="K336" s="834">
        <f t="shared" si="179"/>
        <v>6.5755040000000005</v>
      </c>
      <c r="L336" s="835" t="str">
        <f t="shared" si="180"/>
        <v>204X2</v>
      </c>
      <c r="M336" s="835" t="str">
        <f t="shared" si="181"/>
        <v>204X2XC</v>
      </c>
      <c r="N336" s="865"/>
      <c r="O336" s="837">
        <f t="shared" si="182"/>
        <v>39.756508799999999</v>
      </c>
      <c r="P336" s="838">
        <f t="shared" si="183"/>
        <v>16.995148799999999</v>
      </c>
      <c r="Q336" s="838">
        <f t="shared" ref="Q336:R336" si="244">Q335</f>
        <v>55.841203200000002</v>
      </c>
      <c r="R336" s="838">
        <f t="shared" si="244"/>
        <v>22.4578752</v>
      </c>
      <c r="S336" s="839" t="str">
        <f t="shared" ref="S336:S361" si="245">IF(B336&lt;2,"F","C")</f>
        <v>C</v>
      </c>
      <c r="T336" s="840">
        <f>VLOOKUP(L336,[3]C!A:D,4,FALSE)</f>
        <v>42</v>
      </c>
      <c r="U336" s="866"/>
      <c r="V336" s="847">
        <f>IF(V$12="Max",VLOOKUP(L336,[3]S!A:G,7,FALSE),VLOOKUP(L336,[3]S!A:G,6,FALSE))</f>
        <v>12.477961056000002</v>
      </c>
      <c r="W336" s="855">
        <f t="shared" si="187"/>
        <v>52.234469856000004</v>
      </c>
      <c r="X336" s="856">
        <f t="shared" si="188"/>
        <v>29.473109856000001</v>
      </c>
      <c r="Y336" s="856">
        <f t="shared" si="189"/>
        <v>68.319164256000008</v>
      </c>
      <c r="Z336" s="857">
        <f t="shared" si="190"/>
        <v>34.935836256000002</v>
      </c>
      <c r="AA336" s="867"/>
      <c r="AB336" s="847">
        <f t="shared" si="115"/>
        <v>12.477961056000002</v>
      </c>
      <c r="AC336" s="847">
        <f>IF(AB$12="Max",VLOOKUP(M336,[3]L!A:J,9,FALSE),VLOOKUP(M336,[3]L!A:J,6,FALSE))</f>
        <v>12.477961056000002</v>
      </c>
      <c r="AD336" s="847">
        <f>IF(AB$12="Max",VLOOKUP(M336,[3]L!A:J,10,FALSE),VLOOKUP(M336,[3]L!A:J,7,FALSE))</f>
        <v>12.477961056000002</v>
      </c>
      <c r="AE336" s="847">
        <f>IF(AB$12="Max",VLOOKUP(M336,[3]L!A:K,11,FALSE),VLOOKUP(M336,[3]L!A:J,8,FALSE))</f>
        <v>16.221349372800002</v>
      </c>
      <c r="AF336" s="853">
        <f t="shared" si="191"/>
        <v>52.234469856000004</v>
      </c>
      <c r="AG336" s="854">
        <f t="shared" si="192"/>
        <v>29.473109856000001</v>
      </c>
      <c r="AH336" s="854">
        <f t="shared" si="193"/>
        <v>68.319164256000008</v>
      </c>
      <c r="AI336" s="854">
        <f t="shared" si="194"/>
        <v>34.935836256000002</v>
      </c>
      <c r="AJ336" s="851"/>
      <c r="AK336" s="852">
        <f>VLOOKUP(L336,[3]E!A:G,7,FALSE)</f>
        <v>22.31</v>
      </c>
      <c r="AL336" s="853">
        <f t="shared" si="240"/>
        <v>62.066508799999994</v>
      </c>
      <c r="AM336" s="853">
        <f t="shared" si="241"/>
        <v>39.305148799999998</v>
      </c>
      <c r="AN336" s="853">
        <f t="shared" si="242"/>
        <v>78.151203199999998</v>
      </c>
      <c r="AO336" s="854">
        <f t="shared" si="243"/>
        <v>44.767875199999999</v>
      </c>
      <c r="AP336" s="700"/>
      <c r="AQ336" s="700"/>
      <c r="AR336" s="700"/>
      <c r="AS336" s="700"/>
      <c r="AT336" s="700"/>
      <c r="AU336" s="700"/>
      <c r="AV336" s="700"/>
      <c r="AW336" s="700"/>
      <c r="AX336" s="700"/>
    </row>
    <row r="337" spans="1:50" ht="15" customHeight="1">
      <c r="A337" s="829">
        <v>205</v>
      </c>
      <c r="B337" s="830">
        <v>2.5</v>
      </c>
      <c r="C337" s="831">
        <f t="shared" si="177"/>
        <v>12.676499999999999</v>
      </c>
      <c r="D337" s="832">
        <v>1.04</v>
      </c>
      <c r="E337" s="833">
        <v>0.25</v>
      </c>
      <c r="F337" s="833">
        <v>0.55000000000000004</v>
      </c>
      <c r="G337" s="833">
        <f t="shared" si="199"/>
        <v>0.65</v>
      </c>
      <c r="H337" s="834">
        <f t="shared" si="221"/>
        <v>13.18356</v>
      </c>
      <c r="I337" s="834">
        <f t="shared" si="222"/>
        <v>3.1691249999999997</v>
      </c>
      <c r="J337" s="834">
        <f t="shared" si="223"/>
        <v>6.9720750000000002</v>
      </c>
      <c r="K337" s="834">
        <f t="shared" si="179"/>
        <v>8.239725</v>
      </c>
      <c r="L337" s="835" t="str">
        <f t="shared" si="180"/>
        <v>205X2,5</v>
      </c>
      <c r="M337" s="835" t="str">
        <f t="shared" si="181"/>
        <v>205X2,5XC</v>
      </c>
      <c r="N337" s="865"/>
      <c r="O337" s="837">
        <f t="shared" si="182"/>
        <v>50.579234999999997</v>
      </c>
      <c r="P337" s="838">
        <f t="shared" si="183"/>
        <v>22.057109999999998</v>
      </c>
      <c r="Q337" s="838">
        <f t="shared" ref="Q337:Q361" si="246">(((D337*(1-$O$3/100)+0.45++F337+$Q$6+$O$7+$O$8+$O$9)*C337)*$O$10)*$Q$8</f>
        <v>68.960159999999988</v>
      </c>
      <c r="R337" s="838">
        <f t="shared" ref="R337:R361" si="247">(((D337*(1-$O$3/100)+0.45++G337+$R$6+$O$7+$O$8+$O$9)*C337)*$O$10)*$Q$8</f>
        <v>27.12771</v>
      </c>
      <c r="S337" s="839" t="str">
        <f t="shared" si="245"/>
        <v>C</v>
      </c>
      <c r="T337" s="840">
        <f>VLOOKUP(L337,[3]C!A:D,4,FALSE)</f>
        <v>42</v>
      </c>
      <c r="U337" s="866"/>
      <c r="V337" s="847">
        <f>IF(V$12="Max",VLOOKUP(L337,[3]S!A:G,7,FALSE),VLOOKUP(L337,[3]S!A:G,6,FALSE))</f>
        <v>18.899999999999999</v>
      </c>
      <c r="W337" s="855">
        <f t="shared" si="187"/>
        <v>69.479234999999989</v>
      </c>
      <c r="X337" s="856">
        <f t="shared" si="188"/>
        <v>40.95711</v>
      </c>
      <c r="Y337" s="856">
        <f t="shared" si="189"/>
        <v>87.860159999999979</v>
      </c>
      <c r="Z337" s="857">
        <f t="shared" si="190"/>
        <v>46.027709999999999</v>
      </c>
      <c r="AA337" s="867"/>
      <c r="AB337" s="847">
        <f t="shared" si="115"/>
        <v>12.5</v>
      </c>
      <c r="AC337" s="847">
        <f>IF(AB$12="Max",VLOOKUP(M337,[3]L!A:J,9,FALSE),VLOOKUP(M337,[3]L!A:J,6,FALSE))</f>
        <v>12.5</v>
      </c>
      <c r="AD337" s="847">
        <f>IF(AB$12="Max",VLOOKUP(M337,[3]L!A:J,10,FALSE),VLOOKUP(M337,[3]L!A:J,7,FALSE))</f>
        <v>12.5</v>
      </c>
      <c r="AE337" s="847">
        <f>IF(AB$12="Max",VLOOKUP(M337,[3]L!A:K,11,FALSE),VLOOKUP(M337,[3]L!A:J,8,FALSE))</f>
        <v>16.25</v>
      </c>
      <c r="AF337" s="853">
        <f t="shared" si="191"/>
        <v>63.079234999999997</v>
      </c>
      <c r="AG337" s="854">
        <f t="shared" si="192"/>
        <v>34.557109999999994</v>
      </c>
      <c r="AH337" s="854">
        <f t="shared" si="193"/>
        <v>81.460159999999988</v>
      </c>
      <c r="AI337" s="854">
        <f t="shared" si="194"/>
        <v>39.62771</v>
      </c>
      <c r="AJ337" s="851"/>
      <c r="AK337" s="852"/>
      <c r="AL337" s="853"/>
      <c r="AM337" s="853"/>
      <c r="AN337" s="853"/>
      <c r="AO337" s="854"/>
      <c r="AP337" s="700"/>
      <c r="AQ337" s="700"/>
      <c r="AR337" s="700"/>
      <c r="AS337" s="700"/>
      <c r="AT337" s="700"/>
      <c r="AU337" s="700"/>
      <c r="AV337" s="700"/>
      <c r="AW337" s="700"/>
      <c r="AX337" s="700"/>
    </row>
    <row r="338" spans="1:50" ht="15" customHeight="1">
      <c r="A338" s="829">
        <v>206</v>
      </c>
      <c r="B338" s="830">
        <v>3</v>
      </c>
      <c r="C338" s="831">
        <f t="shared" si="177"/>
        <v>15.249359999999999</v>
      </c>
      <c r="D338" s="832">
        <v>0.93</v>
      </c>
      <c r="E338" s="833">
        <v>0.25</v>
      </c>
      <c r="F338" s="833">
        <v>0.45</v>
      </c>
      <c r="G338" s="833">
        <f t="shared" si="199"/>
        <v>0.55000000000000004</v>
      </c>
      <c r="H338" s="834">
        <f t="shared" si="221"/>
        <v>14.1819048</v>
      </c>
      <c r="I338" s="834">
        <f t="shared" si="222"/>
        <v>3.8123399999999998</v>
      </c>
      <c r="J338" s="834">
        <f t="shared" si="223"/>
        <v>6.8622119999999995</v>
      </c>
      <c r="K338" s="834">
        <f t="shared" si="179"/>
        <v>8.3871479999999998</v>
      </c>
      <c r="L338" s="835" t="str">
        <f t="shared" si="180"/>
        <v>206X3</v>
      </c>
      <c r="M338" s="835" t="str">
        <f t="shared" si="181"/>
        <v>206X3XC</v>
      </c>
      <c r="N338" s="865"/>
      <c r="O338" s="837">
        <f t="shared" si="182"/>
        <v>59.167516799999994</v>
      </c>
      <c r="P338" s="838">
        <f t="shared" si="183"/>
        <v>24.8564568</v>
      </c>
      <c r="Q338" s="838">
        <f t="shared" si="246"/>
        <v>79.7541528</v>
      </c>
      <c r="R338" s="838">
        <f t="shared" si="247"/>
        <v>29.431264800000001</v>
      </c>
      <c r="S338" s="839" t="str">
        <f t="shared" si="245"/>
        <v>C</v>
      </c>
      <c r="T338" s="840">
        <f>VLOOKUP(L338,[3]C!A:D,4,FALSE)</f>
        <v>42</v>
      </c>
      <c r="U338" s="866"/>
      <c r="V338" s="847">
        <f>IF(V$12="Max",VLOOKUP(L338,[3]S!A:G,7,FALSE),VLOOKUP(L338,[3]S!A:G,6,FALSE))</f>
        <v>19.049999999999997</v>
      </c>
      <c r="W338" s="855">
        <f t="shared" si="187"/>
        <v>78.217516799999999</v>
      </c>
      <c r="X338" s="856">
        <f t="shared" si="188"/>
        <v>43.906456800000001</v>
      </c>
      <c r="Y338" s="856">
        <f t="shared" si="189"/>
        <v>98.804152799999997</v>
      </c>
      <c r="Z338" s="857">
        <f t="shared" si="190"/>
        <v>48.481264799999998</v>
      </c>
      <c r="AA338" s="867"/>
      <c r="AB338" s="847">
        <f t="shared" si="115"/>
        <v>12.5</v>
      </c>
      <c r="AC338" s="847">
        <f>IF(AB$12="Max",VLOOKUP(M338,[3]L!A:J,9,FALSE),VLOOKUP(M338,[3]L!A:J,6,FALSE))</f>
        <v>12.5</v>
      </c>
      <c r="AD338" s="847">
        <f>IF(AB$12="Max",VLOOKUP(M338,[3]L!A:J,10,FALSE),VLOOKUP(M338,[3]L!A:J,7,FALSE))</f>
        <v>12.5</v>
      </c>
      <c r="AE338" s="847">
        <f>IF(AB$12="Max",VLOOKUP(M338,[3]L!A:K,11,FALSE),VLOOKUP(M338,[3]L!A:J,8,FALSE))</f>
        <v>16.25</v>
      </c>
      <c r="AF338" s="853">
        <f t="shared" si="191"/>
        <v>71.667516799999987</v>
      </c>
      <c r="AG338" s="854">
        <f t="shared" si="192"/>
        <v>37.356456800000004</v>
      </c>
      <c r="AH338" s="854">
        <f t="shared" si="193"/>
        <v>92.2541528</v>
      </c>
      <c r="AI338" s="854">
        <f t="shared" si="194"/>
        <v>41.931264800000001</v>
      </c>
      <c r="AJ338" s="851"/>
      <c r="AK338" s="852"/>
      <c r="AL338" s="853"/>
      <c r="AM338" s="853"/>
      <c r="AN338" s="853"/>
      <c r="AO338" s="854"/>
      <c r="AP338" s="700"/>
      <c r="AQ338" s="700"/>
      <c r="AR338" s="700"/>
      <c r="AS338" s="700"/>
      <c r="AT338" s="700"/>
      <c r="AU338" s="700"/>
      <c r="AV338" s="700"/>
      <c r="AW338" s="700"/>
      <c r="AX338" s="700"/>
    </row>
    <row r="339" spans="1:50" ht="15" customHeight="1">
      <c r="A339" s="829">
        <v>219.1</v>
      </c>
      <c r="B339" s="830">
        <v>2</v>
      </c>
      <c r="C339" s="831">
        <f t="shared" si="177"/>
        <v>10.872368</v>
      </c>
      <c r="D339" s="832">
        <v>0.8</v>
      </c>
      <c r="E339" s="833">
        <v>0.25</v>
      </c>
      <c r="F339" s="833">
        <v>0.55000000000000004</v>
      </c>
      <c r="G339" s="833">
        <f t="shared" si="199"/>
        <v>0.65</v>
      </c>
      <c r="H339" s="834">
        <f t="shared" si="221"/>
        <v>8.6978944000000009</v>
      </c>
      <c r="I339" s="834">
        <f t="shared" si="222"/>
        <v>2.718092</v>
      </c>
      <c r="J339" s="834">
        <f t="shared" si="223"/>
        <v>5.9798024000000005</v>
      </c>
      <c r="K339" s="834">
        <f t="shared" si="179"/>
        <v>7.0670392</v>
      </c>
      <c r="L339" s="835" t="str">
        <f t="shared" si="180"/>
        <v>219,1X2</v>
      </c>
      <c r="M339" s="835" t="str">
        <f t="shared" si="181"/>
        <v>219,1X2XC</v>
      </c>
      <c r="N339" s="865"/>
      <c r="O339" s="837">
        <f t="shared" si="182"/>
        <v>40.771380000000001</v>
      </c>
      <c r="P339" s="838">
        <f t="shared" si="183"/>
        <v>16.308551999999999</v>
      </c>
      <c r="Q339" s="838">
        <f t="shared" si="246"/>
        <v>56.5363136</v>
      </c>
      <c r="R339" s="838">
        <f t="shared" si="247"/>
        <v>20.6574992</v>
      </c>
      <c r="S339" s="839" t="str">
        <f t="shared" si="245"/>
        <v>C</v>
      </c>
      <c r="T339" s="840">
        <f>VLOOKUP(L339,[3]C!A:D,4,FALSE)</f>
        <v>42</v>
      </c>
      <c r="U339" s="866"/>
      <c r="V339" s="847">
        <f>IF(V$12="Max",VLOOKUP(L339,[3]S!A:G,7,FALSE),VLOOKUP(L339,[3]S!A:G,6,FALSE))</f>
        <v>20.405621623199998</v>
      </c>
      <c r="W339" s="855">
        <f t="shared" si="187"/>
        <v>61.177001623199999</v>
      </c>
      <c r="X339" s="856">
        <f t="shared" si="188"/>
        <v>36.714173623199997</v>
      </c>
      <c r="Y339" s="856">
        <f t="shared" si="189"/>
        <v>76.941935223200005</v>
      </c>
      <c r="Z339" s="857">
        <f t="shared" si="190"/>
        <v>41.063120823199995</v>
      </c>
      <c r="AA339" s="867"/>
      <c r="AB339" s="847">
        <f t="shared" si="115"/>
        <v>13.6037477488</v>
      </c>
      <c r="AC339" s="847">
        <f>IF(AB$12="Max",VLOOKUP(M339,[3]L!A:J,9,FALSE),VLOOKUP(M339,[3]L!A:J,6,FALSE))</f>
        <v>13.6037477488</v>
      </c>
      <c r="AD339" s="847">
        <f>IF(AB$12="Max",VLOOKUP(M339,[3]L!A:J,10,FALSE),VLOOKUP(M339,[3]L!A:J,7,FALSE))</f>
        <v>13.6037477488</v>
      </c>
      <c r="AE339" s="847">
        <f>IF(AB$12="Max",VLOOKUP(M339,[3]L!A:K,11,FALSE),VLOOKUP(M339,[3]L!A:J,8,FALSE))</f>
        <v>17.684872073440001</v>
      </c>
      <c r="AF339" s="853">
        <f t="shared" si="191"/>
        <v>54.375127748799997</v>
      </c>
      <c r="AG339" s="854">
        <f t="shared" si="192"/>
        <v>29.912299748799999</v>
      </c>
      <c r="AH339" s="854">
        <f t="shared" si="193"/>
        <v>70.140061348800003</v>
      </c>
      <c r="AI339" s="854">
        <f t="shared" si="194"/>
        <v>34.2612469488</v>
      </c>
      <c r="AJ339" s="851"/>
      <c r="AK339" s="852"/>
      <c r="AL339" s="853"/>
      <c r="AM339" s="853"/>
      <c r="AN339" s="853"/>
      <c r="AO339" s="854"/>
      <c r="AP339" s="700"/>
      <c r="AQ339" s="700"/>
      <c r="AR339" s="700"/>
      <c r="AS339" s="700"/>
      <c r="AT339" s="700"/>
      <c r="AU339" s="700"/>
      <c r="AV339" s="700"/>
      <c r="AW339" s="700"/>
      <c r="AX339" s="700"/>
    </row>
    <row r="340" spans="1:50" ht="15" customHeight="1">
      <c r="A340" s="829">
        <v>219.1</v>
      </c>
      <c r="B340" s="830">
        <v>2.6</v>
      </c>
      <c r="C340" s="831">
        <f t="shared" si="177"/>
        <v>14.095015999999999</v>
      </c>
      <c r="D340" s="832">
        <v>0.76</v>
      </c>
      <c r="E340" s="833">
        <v>0.25</v>
      </c>
      <c r="F340" s="833">
        <v>0.55000000000000004</v>
      </c>
      <c r="G340" s="833">
        <f t="shared" si="199"/>
        <v>0.65</v>
      </c>
      <c r="H340" s="834">
        <f t="shared" si="221"/>
        <v>10.71221216</v>
      </c>
      <c r="I340" s="834">
        <f t="shared" si="222"/>
        <v>3.5237539999999998</v>
      </c>
      <c r="J340" s="834">
        <f t="shared" si="223"/>
        <v>7.7522587999999999</v>
      </c>
      <c r="K340" s="834">
        <f t="shared" si="179"/>
        <v>9.1617604000000004</v>
      </c>
      <c r="L340" s="835" t="str">
        <f t="shared" si="180"/>
        <v>219,1X2,6</v>
      </c>
      <c r="M340" s="835" t="str">
        <f t="shared" si="181"/>
        <v>219,1X2,6XC</v>
      </c>
      <c r="N340" s="865"/>
      <c r="O340" s="837">
        <f t="shared" si="182"/>
        <v>52.292509359999997</v>
      </c>
      <c r="P340" s="838">
        <f t="shared" si="183"/>
        <v>20.578723359999998</v>
      </c>
      <c r="Q340" s="838">
        <f t="shared" si="246"/>
        <v>72.730282559999992</v>
      </c>
      <c r="R340" s="838">
        <f t="shared" si="247"/>
        <v>26.216729759999996</v>
      </c>
      <c r="S340" s="839" t="str">
        <f t="shared" si="245"/>
        <v>C</v>
      </c>
      <c r="T340" s="840">
        <f>VLOOKUP(L340,[3]C!A:D,4,FALSE)</f>
        <v>42</v>
      </c>
      <c r="U340" s="866"/>
      <c r="V340" s="847">
        <f>IF(V$12="Max",VLOOKUP(L340,[3]S!A:G,7,FALSE),VLOOKUP(L340,[3]S!A:G,6,FALSE))</f>
        <v>20.570460068399999</v>
      </c>
      <c r="W340" s="855">
        <f t="shared" si="187"/>
        <v>72.862969428399992</v>
      </c>
      <c r="X340" s="856">
        <f t="shared" si="188"/>
        <v>41.149183428399994</v>
      </c>
      <c r="Y340" s="856">
        <f t="shared" si="189"/>
        <v>93.300742628399988</v>
      </c>
      <c r="Z340" s="857">
        <f t="shared" si="190"/>
        <v>46.787189828399995</v>
      </c>
      <c r="AA340" s="867"/>
      <c r="AB340" s="847">
        <f t="shared" si="115"/>
        <v>13.7136400456</v>
      </c>
      <c r="AC340" s="847">
        <f>IF(AB$12="Max",VLOOKUP(M340,[3]L!A:J,9,FALSE),VLOOKUP(M340,[3]L!A:J,6,FALSE))</f>
        <v>13.7136400456</v>
      </c>
      <c r="AD340" s="847">
        <f>IF(AB$12="Max",VLOOKUP(M340,[3]L!A:J,10,FALSE),VLOOKUP(M340,[3]L!A:J,7,FALSE))</f>
        <v>13.7136400456</v>
      </c>
      <c r="AE340" s="847">
        <f>IF(AB$12="Max",VLOOKUP(M340,[3]L!A:K,11,FALSE),VLOOKUP(M340,[3]L!A:J,8,FALSE))</f>
        <v>17.827732059280002</v>
      </c>
      <c r="AF340" s="853">
        <f t="shared" si="191"/>
        <v>66.006149405599999</v>
      </c>
      <c r="AG340" s="854">
        <f t="shared" si="192"/>
        <v>34.2923634056</v>
      </c>
      <c r="AH340" s="854">
        <f t="shared" si="193"/>
        <v>86.443922605599994</v>
      </c>
      <c r="AI340" s="854">
        <f t="shared" si="194"/>
        <v>39.930369805599994</v>
      </c>
      <c r="AJ340" s="851"/>
      <c r="AK340" s="852"/>
      <c r="AL340" s="853"/>
      <c r="AM340" s="853"/>
      <c r="AN340" s="853"/>
      <c r="AO340" s="854"/>
      <c r="AP340" s="700"/>
      <c r="AQ340" s="700"/>
      <c r="AR340" s="700"/>
      <c r="AS340" s="700"/>
      <c r="AT340" s="700"/>
      <c r="AU340" s="700"/>
      <c r="AV340" s="700"/>
      <c r="AW340" s="700"/>
      <c r="AX340" s="700"/>
    </row>
    <row r="341" spans="1:50" ht="15" customHeight="1">
      <c r="A341" s="829">
        <v>219.1</v>
      </c>
      <c r="B341" s="830">
        <v>3</v>
      </c>
      <c r="C341" s="831">
        <f t="shared" si="177"/>
        <v>16.233431999999997</v>
      </c>
      <c r="D341" s="832">
        <v>0.71</v>
      </c>
      <c r="E341" s="833">
        <v>0.25</v>
      </c>
      <c r="F341" s="833">
        <v>0.45</v>
      </c>
      <c r="G341" s="833">
        <f t="shared" si="199"/>
        <v>0.55000000000000004</v>
      </c>
      <c r="H341" s="834">
        <f t="shared" si="221"/>
        <v>11.525736719999998</v>
      </c>
      <c r="I341" s="834">
        <f t="shared" si="222"/>
        <v>4.0583579999999992</v>
      </c>
      <c r="J341" s="834">
        <f t="shared" si="223"/>
        <v>7.305044399999999</v>
      </c>
      <c r="K341" s="834">
        <f t="shared" si="179"/>
        <v>8.9283875999999989</v>
      </c>
      <c r="L341" s="835" t="str">
        <f t="shared" si="180"/>
        <v>219,1X3</v>
      </c>
      <c r="M341" s="835" t="str">
        <f t="shared" si="181"/>
        <v>219,1X3XC</v>
      </c>
      <c r="N341" s="865"/>
      <c r="O341" s="837">
        <f t="shared" si="182"/>
        <v>59.414361119999988</v>
      </c>
      <c r="P341" s="838">
        <f t="shared" si="183"/>
        <v>22.889139119999996</v>
      </c>
      <c r="Q341" s="838">
        <f t="shared" si="246"/>
        <v>81.329494319999981</v>
      </c>
      <c r="R341" s="838">
        <f t="shared" si="247"/>
        <v>27.759168719999995</v>
      </c>
      <c r="S341" s="839" t="str">
        <f t="shared" si="245"/>
        <v>C</v>
      </c>
      <c r="T341" s="840">
        <f>VLOOKUP(L341,[3]C!A:D,4,FALSE)</f>
        <v>42</v>
      </c>
      <c r="U341" s="866"/>
      <c r="V341" s="847">
        <f>IF(V$12="Max",VLOOKUP(L341,[3]S!A:G,7,FALSE),VLOOKUP(L341,[3]S!A:G,6,FALSE))</f>
        <v>20.679840046800003</v>
      </c>
      <c r="W341" s="855">
        <f t="shared" si="187"/>
        <v>80.094201166799991</v>
      </c>
      <c r="X341" s="856">
        <f t="shared" si="188"/>
        <v>43.568979166799998</v>
      </c>
      <c r="Y341" s="856">
        <f t="shared" si="189"/>
        <v>102.00933436679998</v>
      </c>
      <c r="Z341" s="857">
        <f t="shared" si="190"/>
        <v>48.439008766800001</v>
      </c>
      <c r="AA341" s="867"/>
      <c r="AB341" s="847">
        <f t="shared" si="115"/>
        <v>13.786560031200001</v>
      </c>
      <c r="AC341" s="847">
        <f>IF(AB$12="Max",VLOOKUP(M341,[3]L!A:J,9,FALSE),VLOOKUP(M341,[3]L!A:J,6,FALSE))</f>
        <v>13.786560031200001</v>
      </c>
      <c r="AD341" s="847">
        <f>IF(AB$12="Max",VLOOKUP(M341,[3]L!A:J,10,FALSE),VLOOKUP(M341,[3]L!A:J,7,FALSE))</f>
        <v>13.786560031200001</v>
      </c>
      <c r="AE341" s="847">
        <f>IF(AB$12="Max",VLOOKUP(M341,[3]L!A:K,11,FALSE),VLOOKUP(M341,[3]L!A:J,8,FALSE))</f>
        <v>17.92252804056</v>
      </c>
      <c r="AF341" s="853">
        <f t="shared" si="191"/>
        <v>73.200921151199992</v>
      </c>
      <c r="AG341" s="854">
        <f t="shared" si="192"/>
        <v>36.675699151199993</v>
      </c>
      <c r="AH341" s="854">
        <f t="shared" si="193"/>
        <v>95.116054351199978</v>
      </c>
      <c r="AI341" s="854">
        <f t="shared" si="194"/>
        <v>41.545728751199995</v>
      </c>
      <c r="AJ341" s="851"/>
      <c r="AK341" s="852"/>
      <c r="AL341" s="853"/>
      <c r="AM341" s="853"/>
      <c r="AN341" s="853"/>
      <c r="AO341" s="854"/>
      <c r="AP341" s="700"/>
      <c r="AQ341" s="700"/>
      <c r="AR341" s="700"/>
      <c r="AS341" s="700"/>
      <c r="AT341" s="700"/>
      <c r="AU341" s="700"/>
      <c r="AV341" s="700"/>
      <c r="AW341" s="700"/>
      <c r="AX341" s="700"/>
    </row>
    <row r="342" spans="1:50" ht="15" customHeight="1">
      <c r="A342" s="829">
        <v>219.1</v>
      </c>
      <c r="B342" s="830">
        <v>3.6</v>
      </c>
      <c r="C342" s="831">
        <f t="shared" si="177"/>
        <v>19.426032000000003</v>
      </c>
      <c r="D342" s="832">
        <v>0.76</v>
      </c>
      <c r="E342" s="833">
        <v>0.25</v>
      </c>
      <c r="F342" s="833">
        <v>0.45</v>
      </c>
      <c r="G342" s="833">
        <f t="shared" si="199"/>
        <v>0.55000000000000004</v>
      </c>
      <c r="H342" s="834">
        <f t="shared" si="221"/>
        <v>14.763784320000003</v>
      </c>
      <c r="I342" s="834">
        <f t="shared" si="222"/>
        <v>4.8565080000000007</v>
      </c>
      <c r="J342" s="834">
        <f t="shared" si="223"/>
        <v>8.7417144000000011</v>
      </c>
      <c r="K342" s="834">
        <f t="shared" si="179"/>
        <v>10.684317600000002</v>
      </c>
      <c r="L342" s="835" t="str">
        <f t="shared" si="180"/>
        <v>219,1X3,6</v>
      </c>
      <c r="M342" s="835" t="str">
        <f t="shared" si="181"/>
        <v>219,1X3,6XC</v>
      </c>
      <c r="N342" s="865"/>
      <c r="O342" s="837">
        <f t="shared" si="182"/>
        <v>72.070578720000015</v>
      </c>
      <c r="P342" s="838">
        <f t="shared" si="183"/>
        <v>28.362006720000004</v>
      </c>
      <c r="Q342" s="838">
        <f t="shared" si="246"/>
        <v>98.295721920000005</v>
      </c>
      <c r="R342" s="838">
        <f t="shared" si="247"/>
        <v>34.189816320000006</v>
      </c>
      <c r="S342" s="839" t="str">
        <f t="shared" si="245"/>
        <v>C</v>
      </c>
      <c r="T342" s="840">
        <f>VLOOKUP(L342,[3]C!A:D,4,FALSE)</f>
        <v>30</v>
      </c>
      <c r="U342" s="866"/>
      <c r="V342" s="847">
        <f>IF(V$12="Max",VLOOKUP(L342,[3]S!A:G,7,FALSE),VLOOKUP(L342,[3]S!A:G,6,FALSE))</f>
        <v>20.843141536800001</v>
      </c>
      <c r="W342" s="855">
        <f t="shared" si="187"/>
        <v>92.913720256800019</v>
      </c>
      <c r="X342" s="856">
        <f t="shared" si="188"/>
        <v>49.205148256800001</v>
      </c>
      <c r="Y342" s="856">
        <f t="shared" si="189"/>
        <v>119.13886345680001</v>
      </c>
      <c r="Z342" s="857">
        <f t="shared" si="190"/>
        <v>55.03295785680001</v>
      </c>
      <c r="AA342" s="867"/>
      <c r="AB342" s="847">
        <f t="shared" si="115"/>
        <v>13.8954276912</v>
      </c>
      <c r="AC342" s="847">
        <f>IF(AB$12="Max",VLOOKUP(M342,[3]L!A:J,9,FALSE),VLOOKUP(M342,[3]L!A:J,6,FALSE))</f>
        <v>13.8954276912</v>
      </c>
      <c r="AD342" s="847">
        <f>IF(AB$12="Max",VLOOKUP(M342,[3]L!A:J,10,FALSE),VLOOKUP(M342,[3]L!A:J,7,FALSE))</f>
        <v>13.8954276912</v>
      </c>
      <c r="AE342" s="847">
        <f>IF(AB$12="Max",VLOOKUP(M342,[3]L!A:K,11,FALSE),VLOOKUP(M342,[3]L!A:J,8,FALSE))</f>
        <v>18.064055998560001</v>
      </c>
      <c r="AF342" s="853">
        <f t="shared" si="191"/>
        <v>85.966006411200013</v>
      </c>
      <c r="AG342" s="854">
        <f t="shared" si="192"/>
        <v>42.257434411200002</v>
      </c>
      <c r="AH342" s="854">
        <f t="shared" si="193"/>
        <v>112.1911496112</v>
      </c>
      <c r="AI342" s="854">
        <f t="shared" si="194"/>
        <v>48.085244011200004</v>
      </c>
      <c r="AJ342" s="851"/>
      <c r="AK342" s="852"/>
      <c r="AL342" s="853"/>
      <c r="AM342" s="853"/>
      <c r="AN342" s="853"/>
      <c r="AO342" s="854"/>
      <c r="AP342" s="700"/>
      <c r="AQ342" s="700"/>
      <c r="AR342" s="700"/>
      <c r="AS342" s="700"/>
      <c r="AT342" s="700"/>
      <c r="AU342" s="700"/>
      <c r="AV342" s="700"/>
      <c r="AW342" s="700"/>
      <c r="AX342" s="700"/>
    </row>
    <row r="343" spans="1:50" ht="15" customHeight="1">
      <c r="A343" s="829">
        <v>219.1</v>
      </c>
      <c r="B343" s="830">
        <v>4</v>
      </c>
      <c r="C343" s="831">
        <f t="shared" si="177"/>
        <v>21.544415999999998</v>
      </c>
      <c r="D343" s="832">
        <v>0.84</v>
      </c>
      <c r="E343" s="833">
        <v>0.25</v>
      </c>
      <c r="F343" s="833">
        <v>0.45</v>
      </c>
      <c r="G343" s="833">
        <f t="shared" si="199"/>
        <v>0.55000000000000004</v>
      </c>
      <c r="H343" s="834">
        <f t="shared" si="221"/>
        <v>18.097309439999997</v>
      </c>
      <c r="I343" s="834">
        <f t="shared" si="222"/>
        <v>5.3861039999999996</v>
      </c>
      <c r="J343" s="834">
        <f t="shared" si="223"/>
        <v>9.6949871999999999</v>
      </c>
      <c r="K343" s="834">
        <f t="shared" si="179"/>
        <v>11.8494288</v>
      </c>
      <c r="L343" s="835" t="str">
        <f t="shared" si="180"/>
        <v>219,1X4</v>
      </c>
      <c r="M343" s="835" t="str">
        <f t="shared" si="181"/>
        <v>219,1X4XC</v>
      </c>
      <c r="N343" s="865"/>
      <c r="O343" s="837">
        <f t="shared" si="182"/>
        <v>81.653336639999992</v>
      </c>
      <c r="P343" s="838">
        <f t="shared" si="183"/>
        <v>33.17840064</v>
      </c>
      <c r="Q343" s="838">
        <f t="shared" si="246"/>
        <v>110.73829823999998</v>
      </c>
      <c r="R343" s="838">
        <f t="shared" si="247"/>
        <v>39.641725440000002</v>
      </c>
      <c r="S343" s="839" t="str">
        <f t="shared" si="245"/>
        <v>C</v>
      </c>
      <c r="T343" s="840">
        <f>VLOOKUP(L343,[3]C!A:D,4,FALSE)</f>
        <v>30</v>
      </c>
      <c r="U343" s="866"/>
      <c r="V343" s="847">
        <f>IF(V$12="Max",VLOOKUP(L343,[3]S!A:G,7,FALSE),VLOOKUP(L343,[3]S!A:G,6,FALSE))</f>
        <v>20.9514968784</v>
      </c>
      <c r="W343" s="855">
        <f t="shared" si="187"/>
        <v>102.6048335184</v>
      </c>
      <c r="X343" s="856">
        <f t="shared" si="188"/>
        <v>54.1298975184</v>
      </c>
      <c r="Y343" s="856">
        <f t="shared" si="189"/>
        <v>131.68979511839999</v>
      </c>
      <c r="Z343" s="857">
        <f t="shared" si="190"/>
        <v>60.593222318400002</v>
      </c>
      <c r="AA343" s="867"/>
      <c r="AB343" s="847">
        <f t="shared" si="115"/>
        <v>13.9676645856</v>
      </c>
      <c r="AC343" s="847">
        <f>IF(AB$12="Max",VLOOKUP(M343,[3]L!A:J,9,FALSE),VLOOKUP(M343,[3]L!A:J,6,FALSE))</f>
        <v>13.9676645856</v>
      </c>
      <c r="AD343" s="847">
        <f>IF(AB$12="Max",VLOOKUP(M343,[3]L!A:J,10,FALSE),VLOOKUP(M343,[3]L!A:J,7,FALSE))</f>
        <v>13.9676645856</v>
      </c>
      <c r="AE343" s="847">
        <f>IF(AB$12="Max",VLOOKUP(M343,[3]L!A:K,11,FALSE),VLOOKUP(M343,[3]L!A:J,8,FALSE))</f>
        <v>18.15796396128</v>
      </c>
      <c r="AF343" s="853">
        <f t="shared" si="191"/>
        <v>95.621001225599997</v>
      </c>
      <c r="AG343" s="854">
        <f t="shared" si="192"/>
        <v>47.146065225599997</v>
      </c>
      <c r="AH343" s="854">
        <f t="shared" si="193"/>
        <v>124.70596282559998</v>
      </c>
      <c r="AI343" s="854">
        <f t="shared" si="194"/>
        <v>53.6093900256</v>
      </c>
      <c r="AJ343" s="851"/>
      <c r="AK343" s="852"/>
      <c r="AL343" s="891"/>
      <c r="AM343" s="891"/>
      <c r="AN343" s="891"/>
      <c r="AO343" s="892"/>
      <c r="AP343" s="700"/>
      <c r="AQ343" s="700"/>
      <c r="AR343" s="700"/>
      <c r="AS343" s="700"/>
      <c r="AT343" s="700"/>
      <c r="AU343" s="700"/>
      <c r="AV343" s="700"/>
      <c r="AW343" s="700"/>
      <c r="AX343" s="700"/>
    </row>
    <row r="344" spans="1:50" ht="15" customHeight="1" thickBot="1">
      <c r="A344" s="829">
        <v>219.1</v>
      </c>
      <c r="B344" s="830">
        <v>5</v>
      </c>
      <c r="C344" s="831">
        <f t="shared" si="177"/>
        <v>26.805319999999998</v>
      </c>
      <c r="D344" s="859">
        <v>1.04</v>
      </c>
      <c r="E344" s="833">
        <v>0.25</v>
      </c>
      <c r="F344" s="833">
        <v>0.45</v>
      </c>
      <c r="G344" s="833">
        <f t="shared" si="199"/>
        <v>0.55000000000000004</v>
      </c>
      <c r="H344" s="834">
        <f t="shared" si="221"/>
        <v>27.877532800000001</v>
      </c>
      <c r="I344" s="834">
        <f t="shared" si="222"/>
        <v>6.7013299999999996</v>
      </c>
      <c r="J344" s="834">
        <f t="shared" si="223"/>
        <v>12.062393999999999</v>
      </c>
      <c r="K344" s="834">
        <f t="shared" si="179"/>
        <v>14.742926000000001</v>
      </c>
      <c r="L344" s="835" t="str">
        <f t="shared" si="180"/>
        <v>219,1X5</v>
      </c>
      <c r="M344" s="835" t="str">
        <f t="shared" si="181"/>
        <v>219,1X5XC</v>
      </c>
      <c r="N344" s="865"/>
      <c r="O344" s="837">
        <f t="shared" si="182"/>
        <v>106.9532268</v>
      </c>
      <c r="P344" s="838">
        <f t="shared" si="183"/>
        <v>46.641256799999994</v>
      </c>
      <c r="Q344" s="838">
        <f t="shared" si="246"/>
        <v>143.14040879999999</v>
      </c>
      <c r="R344" s="838">
        <f t="shared" si="247"/>
        <v>54.682852799999999</v>
      </c>
      <c r="S344" s="839" t="str">
        <f t="shared" si="245"/>
        <v>C</v>
      </c>
      <c r="T344" s="840">
        <f>VLOOKUP(L344,[3]C!A:D,4,FALSE)</f>
        <v>30</v>
      </c>
      <c r="U344" s="866"/>
      <c r="V344" s="847">
        <f>IF(V$12="Max",VLOOKUP(L344,[3]S!A:G,7,FALSE),VLOOKUP(L344,[3]S!A:G,6,FALSE))</f>
        <v>21.220592117999999</v>
      </c>
      <c r="W344" s="893">
        <f t="shared" si="187"/>
        <v>128.17381891799999</v>
      </c>
      <c r="X344" s="894">
        <f t="shared" si="188"/>
        <v>67.861848917999993</v>
      </c>
      <c r="Y344" s="894">
        <f t="shared" si="189"/>
        <v>164.361000918</v>
      </c>
      <c r="Z344" s="895">
        <f t="shared" si="190"/>
        <v>75.903444917999991</v>
      </c>
      <c r="AA344" s="867"/>
      <c r="AB344" s="847">
        <f t="shared" si="115"/>
        <v>14.147061411999999</v>
      </c>
      <c r="AC344" s="847">
        <f>IF(AB$12="Max",VLOOKUP(M344,[3]L!A:J,9,FALSE),VLOOKUP(M344,[3]L!A:J,6,FALSE))</f>
        <v>14.147061411999999</v>
      </c>
      <c r="AD344" s="847">
        <f>IF(AB$12="Max",VLOOKUP(M344,[3]L!A:J,10,FALSE),VLOOKUP(M344,[3]L!A:J,7,FALSE))</f>
        <v>14.147061411999999</v>
      </c>
      <c r="AE344" s="847">
        <f>IF(AB$12="Max",VLOOKUP(M344,[3]L!A:K,11,FALSE),VLOOKUP(M344,[3]L!A:J,8,FALSE))</f>
        <v>18.391179835599999</v>
      </c>
      <c r="AF344" s="896">
        <f t="shared" si="191"/>
        <v>121.100288212</v>
      </c>
      <c r="AG344" s="897">
        <f t="shared" si="192"/>
        <v>60.788318211999993</v>
      </c>
      <c r="AH344" s="897">
        <f t="shared" si="193"/>
        <v>157.28747021199999</v>
      </c>
      <c r="AI344" s="897">
        <f t="shared" si="194"/>
        <v>68.829914212000006</v>
      </c>
      <c r="AJ344" s="851"/>
      <c r="AK344" s="852"/>
      <c r="AL344" s="891"/>
      <c r="AM344" s="891"/>
      <c r="AN344" s="891"/>
      <c r="AO344" s="892"/>
      <c r="AP344" s="700"/>
      <c r="AQ344" s="700"/>
      <c r="AR344" s="700"/>
      <c r="AS344" s="700"/>
      <c r="AT344" s="700"/>
      <c r="AU344" s="700"/>
      <c r="AV344" s="700"/>
      <c r="AW344" s="700"/>
      <c r="AX344" s="700"/>
    </row>
    <row r="345" spans="1:50" ht="15" customHeight="1">
      <c r="A345" s="829">
        <v>254</v>
      </c>
      <c r="B345" s="830">
        <v>2</v>
      </c>
      <c r="C345" s="831">
        <f t="shared" si="177"/>
        <v>12.62016</v>
      </c>
      <c r="D345" s="832">
        <v>0.98</v>
      </c>
      <c r="E345" s="833">
        <v>0.25</v>
      </c>
      <c r="F345" s="833">
        <v>0.55000000000000004</v>
      </c>
      <c r="G345" s="833">
        <f t="shared" si="199"/>
        <v>0.65</v>
      </c>
      <c r="H345" s="834">
        <f t="shared" si="221"/>
        <v>12.3677568</v>
      </c>
      <c r="I345" s="834">
        <f t="shared" si="222"/>
        <v>3.1550400000000001</v>
      </c>
      <c r="J345" s="834">
        <f t="shared" si="223"/>
        <v>6.9410880000000006</v>
      </c>
      <c r="K345" s="834">
        <f t="shared" si="179"/>
        <v>8.2031039999999997</v>
      </c>
      <c r="L345" s="835" t="str">
        <f t="shared" si="180"/>
        <v>254X2</v>
      </c>
      <c r="M345" s="835" t="str">
        <f t="shared" si="181"/>
        <v>254X2XC</v>
      </c>
      <c r="N345" s="865"/>
      <c r="O345" s="837">
        <f t="shared" si="182"/>
        <v>49.597228799999996</v>
      </c>
      <c r="P345" s="838">
        <f t="shared" si="183"/>
        <v>21.2018688</v>
      </c>
      <c r="Q345" s="838">
        <f t="shared" si="246"/>
        <v>67.8964608</v>
      </c>
      <c r="R345" s="838">
        <f t="shared" si="247"/>
        <v>26.2499328</v>
      </c>
      <c r="S345" s="839" t="str">
        <f t="shared" si="245"/>
        <v>C</v>
      </c>
      <c r="T345" s="840">
        <f>VLOOKUP(L345,[3]C!A:D,4,FALSE)</f>
        <v>0</v>
      </c>
      <c r="U345" s="866"/>
      <c r="V345" s="898"/>
      <c r="W345" s="846"/>
      <c r="X345" s="846"/>
      <c r="Y345" s="846"/>
      <c r="Z345" s="846"/>
      <c r="AA345" s="867"/>
      <c r="AB345" s="898"/>
      <c r="AC345" s="899"/>
      <c r="AD345" s="899"/>
      <c r="AE345" s="899"/>
      <c r="AF345" s="900"/>
      <c r="AG345" s="900"/>
      <c r="AH345" s="900"/>
      <c r="AI345" s="851"/>
      <c r="AJ345" s="851"/>
      <c r="AK345" s="898"/>
      <c r="AL345" s="899"/>
      <c r="AM345" s="899"/>
      <c r="AN345" s="899"/>
      <c r="AO345" s="899"/>
      <c r="AP345" s="700"/>
      <c r="AQ345" s="700"/>
      <c r="AR345" s="700"/>
      <c r="AS345" s="700"/>
      <c r="AT345" s="700"/>
      <c r="AU345" s="700"/>
      <c r="AV345" s="700"/>
      <c r="AW345" s="700"/>
      <c r="AX345" s="700"/>
    </row>
    <row r="346" spans="1:50" ht="15" customHeight="1">
      <c r="A346" s="829">
        <v>255</v>
      </c>
      <c r="B346" s="830">
        <v>2.5</v>
      </c>
      <c r="C346" s="831">
        <f t="shared" si="177"/>
        <v>15.8065</v>
      </c>
      <c r="D346" s="832">
        <v>1.04</v>
      </c>
      <c r="E346" s="833">
        <v>0.25</v>
      </c>
      <c r="F346" s="833">
        <v>0.55000000000000004</v>
      </c>
      <c r="G346" s="833">
        <f t="shared" si="199"/>
        <v>0.65</v>
      </c>
      <c r="H346" s="834">
        <f t="shared" si="221"/>
        <v>16.438760000000002</v>
      </c>
      <c r="I346" s="834">
        <f t="shared" si="222"/>
        <v>3.9516249999999999</v>
      </c>
      <c r="J346" s="834">
        <f t="shared" si="223"/>
        <v>8.6935750000000009</v>
      </c>
      <c r="K346" s="834">
        <f t="shared" si="179"/>
        <v>10.274224999999999</v>
      </c>
      <c r="L346" s="835" t="str">
        <f t="shared" si="180"/>
        <v>255X2,5</v>
      </c>
      <c r="M346" s="835" t="str">
        <f t="shared" si="181"/>
        <v>255X2,5XC</v>
      </c>
      <c r="N346" s="865"/>
      <c r="O346" s="837">
        <f t="shared" si="182"/>
        <v>63.067935000000006</v>
      </c>
      <c r="P346" s="838">
        <f t="shared" si="183"/>
        <v>27.503309999999999</v>
      </c>
      <c r="Q346" s="838">
        <f t="shared" si="246"/>
        <v>85.987359999999995</v>
      </c>
      <c r="R346" s="838">
        <f t="shared" si="247"/>
        <v>33.82591</v>
      </c>
      <c r="S346" s="839" t="str">
        <f t="shared" si="245"/>
        <v>C</v>
      </c>
      <c r="T346" s="840">
        <f>VLOOKUP(L346,[3]C!A:D,4,FALSE)</f>
        <v>0</v>
      </c>
      <c r="U346" s="866"/>
      <c r="V346" s="846"/>
      <c r="W346" s="846"/>
      <c r="X346" s="846"/>
      <c r="Y346" s="846"/>
      <c r="Z346" s="846"/>
      <c r="AA346" s="867"/>
      <c r="AB346" s="899"/>
      <c r="AC346" s="899"/>
      <c r="AD346" s="899"/>
      <c r="AE346" s="899"/>
      <c r="AF346" s="900"/>
      <c r="AG346" s="900"/>
      <c r="AH346" s="900"/>
      <c r="AI346" s="851"/>
      <c r="AJ346" s="851"/>
      <c r="AK346" s="901"/>
      <c r="AL346" s="899"/>
      <c r="AM346" s="899"/>
      <c r="AN346" s="899"/>
      <c r="AO346" s="899"/>
      <c r="AP346" s="700"/>
      <c r="AQ346" s="700"/>
      <c r="AR346" s="700"/>
      <c r="AS346" s="700"/>
      <c r="AT346" s="700"/>
      <c r="AU346" s="700"/>
      <c r="AV346" s="700"/>
      <c r="AW346" s="700"/>
      <c r="AX346" s="700"/>
    </row>
    <row r="347" spans="1:50" ht="15" customHeight="1">
      <c r="A347" s="829">
        <v>256</v>
      </c>
      <c r="B347" s="830">
        <v>3</v>
      </c>
      <c r="C347" s="831">
        <f t="shared" si="177"/>
        <v>19.00536</v>
      </c>
      <c r="D347" s="832">
        <v>0.89</v>
      </c>
      <c r="E347" s="833">
        <v>0.25</v>
      </c>
      <c r="F347" s="833">
        <v>0.45</v>
      </c>
      <c r="G347" s="833">
        <f t="shared" si="199"/>
        <v>0.55000000000000004</v>
      </c>
      <c r="H347" s="834">
        <f t="shared" si="221"/>
        <v>16.914770399999998</v>
      </c>
      <c r="I347" s="834">
        <f t="shared" si="222"/>
        <v>4.7513399999999999</v>
      </c>
      <c r="J347" s="834">
        <f t="shared" si="223"/>
        <v>8.5524120000000003</v>
      </c>
      <c r="K347" s="834">
        <f t="shared" si="179"/>
        <v>10.452948000000001</v>
      </c>
      <c r="L347" s="835" t="str">
        <f t="shared" si="180"/>
        <v>256X3</v>
      </c>
      <c r="M347" s="835" t="str">
        <f t="shared" si="181"/>
        <v>256X3XC</v>
      </c>
      <c r="N347" s="865"/>
      <c r="O347" s="837">
        <f t="shared" si="182"/>
        <v>72.980582399999989</v>
      </c>
      <c r="P347" s="838">
        <f t="shared" si="183"/>
        <v>30.218522400000001</v>
      </c>
      <c r="Q347" s="838">
        <f t="shared" si="246"/>
        <v>98.637818399999986</v>
      </c>
      <c r="R347" s="838">
        <f t="shared" si="247"/>
        <v>35.920130400000005</v>
      </c>
      <c r="S347" s="839" t="str">
        <f t="shared" si="245"/>
        <v>C</v>
      </c>
      <c r="T347" s="840">
        <f>VLOOKUP(L347,[3]C!A:D,4,FALSE)</f>
        <v>48</v>
      </c>
      <c r="U347" s="866"/>
      <c r="V347" s="846"/>
      <c r="W347" s="846"/>
      <c r="X347" s="846"/>
      <c r="Y347" s="846"/>
      <c r="Z347" s="846"/>
      <c r="AA347" s="867"/>
      <c r="AB347" s="899"/>
      <c r="AC347" s="899"/>
      <c r="AD347" s="899"/>
      <c r="AE347" s="899"/>
      <c r="AF347" s="900"/>
      <c r="AG347" s="900"/>
      <c r="AH347" s="900"/>
      <c r="AI347" s="851"/>
      <c r="AJ347" s="851"/>
      <c r="AK347" s="901"/>
      <c r="AL347" s="899"/>
      <c r="AM347" s="899"/>
      <c r="AN347" s="899"/>
      <c r="AO347" s="899"/>
      <c r="AP347" s="700"/>
      <c r="AQ347" s="700"/>
      <c r="AR347" s="700"/>
      <c r="AS347" s="700"/>
      <c r="AT347" s="700"/>
      <c r="AU347" s="700"/>
      <c r="AV347" s="700"/>
      <c r="AW347" s="700"/>
      <c r="AX347" s="700"/>
    </row>
    <row r="348" spans="1:50" ht="15" customHeight="1">
      <c r="A348" s="829">
        <v>273</v>
      </c>
      <c r="B348" s="830">
        <v>2</v>
      </c>
      <c r="C348" s="831">
        <f t="shared" si="177"/>
        <v>13.571680000000001</v>
      </c>
      <c r="D348" s="832">
        <v>0.95</v>
      </c>
      <c r="E348" s="833">
        <v>0.25</v>
      </c>
      <c r="F348" s="833">
        <v>0.55000000000000004</v>
      </c>
      <c r="G348" s="833">
        <f t="shared" si="199"/>
        <v>0.65</v>
      </c>
      <c r="H348" s="834">
        <f t="shared" si="221"/>
        <v>12.893096</v>
      </c>
      <c r="I348" s="834">
        <f t="shared" si="222"/>
        <v>3.3929200000000002</v>
      </c>
      <c r="J348" s="834">
        <f t="shared" si="223"/>
        <v>7.4644240000000011</v>
      </c>
      <c r="K348" s="834">
        <f t="shared" si="179"/>
        <v>8.8215920000000008</v>
      </c>
      <c r="L348" s="835" t="str">
        <f t="shared" si="180"/>
        <v>273X2</v>
      </c>
      <c r="M348" s="835" t="str">
        <f t="shared" si="181"/>
        <v>273X2XC</v>
      </c>
      <c r="N348" s="865"/>
      <c r="O348" s="837">
        <f t="shared" si="182"/>
        <v>52.929552000000001</v>
      </c>
      <c r="P348" s="838">
        <f t="shared" si="183"/>
        <v>22.393272</v>
      </c>
      <c r="Q348" s="838">
        <f t="shared" si="246"/>
        <v>72.608487999999994</v>
      </c>
      <c r="R348" s="838">
        <f t="shared" si="247"/>
        <v>27.821943999999998</v>
      </c>
      <c r="S348" s="839" t="str">
        <f t="shared" si="245"/>
        <v>C</v>
      </c>
      <c r="T348" s="840">
        <f>VLOOKUP(L348,[3]C!A:D,4,FALSE)</f>
        <v>72</v>
      </c>
      <c r="U348" s="866"/>
      <c r="V348" s="846"/>
      <c r="W348" s="846"/>
      <c r="X348" s="846"/>
      <c r="Y348" s="846"/>
      <c r="Z348" s="846"/>
      <c r="AA348" s="867"/>
      <c r="AB348" s="899"/>
      <c r="AC348" s="899"/>
      <c r="AD348" s="899"/>
      <c r="AE348" s="899"/>
      <c r="AF348" s="900"/>
      <c r="AG348" s="900"/>
      <c r="AH348" s="900"/>
      <c r="AI348" s="851"/>
      <c r="AJ348" s="851"/>
      <c r="AK348" s="901"/>
      <c r="AL348" s="899"/>
      <c r="AM348" s="899"/>
      <c r="AN348" s="899"/>
      <c r="AO348" s="899"/>
      <c r="AP348" s="700"/>
      <c r="AQ348" s="700"/>
      <c r="AR348" s="700"/>
      <c r="AS348" s="700"/>
      <c r="AT348" s="700"/>
      <c r="AU348" s="700"/>
      <c r="AV348" s="700"/>
      <c r="AW348" s="700"/>
      <c r="AX348" s="700"/>
    </row>
    <row r="349" spans="1:50" ht="15" customHeight="1">
      <c r="A349" s="829">
        <v>273</v>
      </c>
      <c r="B349" s="830">
        <v>2.6</v>
      </c>
      <c r="C349" s="831">
        <f t="shared" si="177"/>
        <v>17.604121599999999</v>
      </c>
      <c r="D349" s="832">
        <v>0.87</v>
      </c>
      <c r="E349" s="833">
        <v>0.25</v>
      </c>
      <c r="F349" s="833">
        <v>0.55000000000000004</v>
      </c>
      <c r="G349" s="833">
        <f t="shared" si="199"/>
        <v>0.65</v>
      </c>
      <c r="H349" s="834">
        <f t="shared" si="221"/>
        <v>15.315585791999998</v>
      </c>
      <c r="I349" s="834">
        <f t="shared" si="222"/>
        <v>4.4010303999999998</v>
      </c>
      <c r="J349" s="834">
        <f t="shared" si="223"/>
        <v>9.6822668800000002</v>
      </c>
      <c r="K349" s="834">
        <f t="shared" si="179"/>
        <v>11.44267904</v>
      </c>
      <c r="L349" s="835" t="str">
        <f t="shared" si="180"/>
        <v>273X2,6</v>
      </c>
      <c r="M349" s="835" t="str">
        <f t="shared" si="181"/>
        <v>273X2,6XC</v>
      </c>
      <c r="N349" s="865"/>
      <c r="O349" s="837">
        <f t="shared" si="182"/>
        <v>67.247744511999997</v>
      </c>
      <c r="P349" s="838">
        <f t="shared" si="183"/>
        <v>27.638470911999999</v>
      </c>
      <c r="Q349" s="838">
        <f t="shared" si="246"/>
        <v>92.773720831999995</v>
      </c>
      <c r="R349" s="838">
        <f t="shared" si="247"/>
        <v>34.680119552000001</v>
      </c>
      <c r="S349" s="839" t="str">
        <f t="shared" si="245"/>
        <v>C</v>
      </c>
      <c r="T349" s="840">
        <f>VLOOKUP(L349,[3]C!A:D,4,FALSE)</f>
        <v>72</v>
      </c>
      <c r="U349" s="866"/>
      <c r="V349" s="846"/>
      <c r="W349" s="846"/>
      <c r="X349" s="846"/>
      <c r="Y349" s="846"/>
      <c r="Z349" s="846"/>
      <c r="AA349" s="867"/>
      <c r="AB349" s="899"/>
      <c r="AC349" s="899"/>
      <c r="AD349" s="899"/>
      <c r="AE349" s="899"/>
      <c r="AF349" s="900"/>
      <c r="AG349" s="900"/>
      <c r="AH349" s="900"/>
      <c r="AI349" s="851"/>
      <c r="AJ349" s="851"/>
      <c r="AK349" s="901"/>
      <c r="AL349" s="899"/>
      <c r="AM349" s="899"/>
      <c r="AN349" s="899"/>
      <c r="AO349" s="899"/>
      <c r="AP349" s="700"/>
      <c r="AQ349" s="700"/>
      <c r="AR349" s="700"/>
      <c r="AS349" s="700"/>
      <c r="AT349" s="700"/>
      <c r="AU349" s="700"/>
      <c r="AV349" s="700"/>
      <c r="AW349" s="700"/>
      <c r="AX349" s="700"/>
    </row>
    <row r="350" spans="1:50" ht="16.5" customHeight="1">
      <c r="A350" s="829">
        <v>273</v>
      </c>
      <c r="B350" s="830">
        <v>3</v>
      </c>
      <c r="C350" s="831">
        <f t="shared" si="177"/>
        <v>20.282399999999999</v>
      </c>
      <c r="D350" s="832">
        <v>0.84</v>
      </c>
      <c r="E350" s="833">
        <v>0.25</v>
      </c>
      <c r="F350" s="833">
        <v>0.45</v>
      </c>
      <c r="G350" s="833">
        <f t="shared" si="199"/>
        <v>0.55000000000000004</v>
      </c>
      <c r="H350" s="834">
        <f t="shared" si="221"/>
        <v>17.037215999999997</v>
      </c>
      <c r="I350" s="834">
        <f t="shared" si="222"/>
        <v>5.0705999999999998</v>
      </c>
      <c r="J350" s="834">
        <f t="shared" si="223"/>
        <v>9.1270799999999994</v>
      </c>
      <c r="K350" s="834">
        <f t="shared" si="179"/>
        <v>11.15532</v>
      </c>
      <c r="L350" s="835" t="str">
        <f t="shared" si="180"/>
        <v>273X3</v>
      </c>
      <c r="M350" s="835" t="str">
        <f t="shared" si="181"/>
        <v>273X3XC</v>
      </c>
      <c r="N350" s="865"/>
      <c r="O350" s="837">
        <f t="shared" si="182"/>
        <v>76.870295999999996</v>
      </c>
      <c r="P350" s="838">
        <f t="shared" si="183"/>
        <v>31.234895999999999</v>
      </c>
      <c r="Q350" s="838">
        <f t="shared" si="246"/>
        <v>104.25153599999999</v>
      </c>
      <c r="R350" s="838">
        <f t="shared" si="247"/>
        <v>37.319616000000003</v>
      </c>
      <c r="S350" s="839" t="str">
        <f t="shared" si="245"/>
        <v>C</v>
      </c>
      <c r="T350" s="840">
        <f>VLOOKUP(L350,[3]C!A:D,4,FALSE)</f>
        <v>48</v>
      </c>
      <c r="U350" s="866"/>
      <c r="V350" s="846"/>
      <c r="W350" s="846"/>
      <c r="X350" s="846"/>
      <c r="Y350" s="846"/>
      <c r="Z350" s="846"/>
      <c r="AA350" s="902"/>
      <c r="AB350" s="899"/>
      <c r="AC350" s="899"/>
      <c r="AD350" s="899"/>
      <c r="AE350" s="899"/>
      <c r="AF350" s="903"/>
      <c r="AG350" s="903"/>
      <c r="AH350" s="903"/>
      <c r="AI350" s="851"/>
      <c r="AJ350" s="851"/>
      <c r="AK350" s="901"/>
      <c r="AL350" s="899"/>
      <c r="AM350" s="899"/>
      <c r="AN350" s="899"/>
      <c r="AO350" s="899"/>
      <c r="AP350" s="694"/>
      <c r="AQ350" s="694"/>
      <c r="AR350" s="694"/>
      <c r="AS350" s="694"/>
      <c r="AT350" s="694"/>
      <c r="AU350" s="694"/>
      <c r="AV350" s="694"/>
      <c r="AW350" s="694"/>
      <c r="AX350" s="694"/>
    </row>
    <row r="351" spans="1:50" ht="16.5" customHeight="1">
      <c r="A351" s="829">
        <v>273</v>
      </c>
      <c r="B351" s="830">
        <v>3.6</v>
      </c>
      <c r="C351" s="831">
        <f t="shared" si="177"/>
        <v>24.284793599999997</v>
      </c>
      <c r="D351" s="832">
        <v>0.95</v>
      </c>
      <c r="E351" s="833">
        <v>0.25</v>
      </c>
      <c r="F351" s="833">
        <v>0.45</v>
      </c>
      <c r="G351" s="833">
        <f t="shared" si="199"/>
        <v>0.55000000000000004</v>
      </c>
      <c r="H351" s="834">
        <f t="shared" si="221"/>
        <v>23.070553919999995</v>
      </c>
      <c r="I351" s="834">
        <f t="shared" si="222"/>
        <v>6.0711983999999992</v>
      </c>
      <c r="J351" s="834">
        <f t="shared" si="223"/>
        <v>10.928157119999998</v>
      </c>
      <c r="K351" s="834">
        <f t="shared" si="179"/>
        <v>13.356636479999999</v>
      </c>
      <c r="L351" s="835" t="str">
        <f t="shared" si="180"/>
        <v>273X3,6</v>
      </c>
      <c r="M351" s="835" t="str">
        <f t="shared" si="181"/>
        <v>273X3,6XC</v>
      </c>
      <c r="N351" s="865"/>
      <c r="O351" s="837">
        <f t="shared" si="182"/>
        <v>94.71069503999999</v>
      </c>
      <c r="P351" s="838">
        <f t="shared" si="183"/>
        <v>40.069909439999989</v>
      </c>
      <c r="Q351" s="838">
        <f t="shared" si="246"/>
        <v>127.49516639999999</v>
      </c>
      <c r="R351" s="838">
        <f t="shared" si="247"/>
        <v>47.355347519999995</v>
      </c>
      <c r="S351" s="839" t="str">
        <f t="shared" si="245"/>
        <v>C</v>
      </c>
      <c r="T351" s="840">
        <f>VLOOKUP(L351,[3]C!A:D,4,FALSE)</f>
        <v>48</v>
      </c>
      <c r="U351" s="866"/>
      <c r="V351" s="846"/>
      <c r="W351" s="846"/>
      <c r="X351" s="846"/>
      <c r="Y351" s="846"/>
      <c r="Z351" s="846"/>
      <c r="AA351" s="902"/>
      <c r="AB351" s="899"/>
      <c r="AC351" s="899"/>
      <c r="AD351" s="899"/>
      <c r="AE351" s="899"/>
      <c r="AF351" s="903"/>
      <c r="AG351" s="903"/>
      <c r="AH351" s="903"/>
      <c r="AI351" s="851"/>
      <c r="AJ351" s="851"/>
      <c r="AK351" s="901"/>
      <c r="AL351" s="899"/>
      <c r="AM351" s="899"/>
      <c r="AN351" s="899"/>
      <c r="AO351" s="899"/>
      <c r="AP351" s="694"/>
      <c r="AQ351" s="694"/>
      <c r="AR351" s="694"/>
      <c r="AS351" s="694"/>
      <c r="AT351" s="694"/>
      <c r="AU351" s="694"/>
      <c r="AV351" s="694"/>
      <c r="AW351" s="694"/>
      <c r="AX351" s="694"/>
    </row>
    <row r="352" spans="1:50" ht="16.5" customHeight="1">
      <c r="A352" s="829">
        <v>273</v>
      </c>
      <c r="B352" s="830">
        <v>4</v>
      </c>
      <c r="C352" s="831">
        <f t="shared" si="177"/>
        <v>26.94304</v>
      </c>
      <c r="D352" s="832">
        <v>1</v>
      </c>
      <c r="E352" s="833">
        <v>0.25</v>
      </c>
      <c r="F352" s="833">
        <v>0.45</v>
      </c>
      <c r="G352" s="833">
        <f t="shared" si="199"/>
        <v>0.55000000000000004</v>
      </c>
      <c r="H352" s="834">
        <f t="shared" si="221"/>
        <v>26.94304</v>
      </c>
      <c r="I352" s="834">
        <f t="shared" si="222"/>
        <v>6.73576</v>
      </c>
      <c r="J352" s="834">
        <f t="shared" si="223"/>
        <v>12.124368</v>
      </c>
      <c r="K352" s="834">
        <f t="shared" si="179"/>
        <v>14.818672000000001</v>
      </c>
      <c r="L352" s="835" t="str">
        <f t="shared" si="180"/>
        <v>273X4</v>
      </c>
      <c r="M352" s="835" t="str">
        <f t="shared" si="181"/>
        <v>273X4XC</v>
      </c>
      <c r="N352" s="865"/>
      <c r="O352" s="837">
        <f t="shared" si="182"/>
        <v>106.42500800000001</v>
      </c>
      <c r="P352" s="838">
        <f t="shared" si="183"/>
        <v>45.803167999999999</v>
      </c>
      <c r="Q352" s="838">
        <f t="shared" si="246"/>
        <v>142.798112</v>
      </c>
      <c r="R352" s="838">
        <f t="shared" si="247"/>
        <v>53.88608</v>
      </c>
      <c r="S352" s="839" t="str">
        <f t="shared" si="245"/>
        <v>C</v>
      </c>
      <c r="T352" s="840">
        <f>VLOOKUP(L352,[3]C!A:D,4,FALSE)</f>
        <v>48</v>
      </c>
      <c r="U352" s="866"/>
      <c r="V352" s="846"/>
      <c r="W352" s="846"/>
      <c r="X352" s="846"/>
      <c r="Y352" s="846"/>
      <c r="Z352" s="846"/>
      <c r="AA352" s="902"/>
      <c r="AB352" s="899"/>
      <c r="AC352" s="899"/>
      <c r="AD352" s="899"/>
      <c r="AE352" s="899"/>
      <c r="AF352" s="903"/>
      <c r="AG352" s="903"/>
      <c r="AH352" s="903"/>
      <c r="AI352" s="851"/>
      <c r="AJ352" s="851"/>
      <c r="AK352" s="901"/>
      <c r="AL352" s="899"/>
      <c r="AM352" s="899"/>
      <c r="AN352" s="899"/>
      <c r="AO352" s="899"/>
      <c r="AP352" s="694"/>
      <c r="AQ352" s="694"/>
      <c r="AR352" s="694"/>
      <c r="AS352" s="694"/>
      <c r="AT352" s="694"/>
      <c r="AU352" s="694"/>
      <c r="AV352" s="694"/>
      <c r="AW352" s="694"/>
      <c r="AX352" s="694"/>
    </row>
    <row r="353" spans="1:50" ht="15" customHeight="1">
      <c r="A353" s="829">
        <v>304</v>
      </c>
      <c r="B353" s="830">
        <v>2</v>
      </c>
      <c r="C353" s="831">
        <f t="shared" si="177"/>
        <v>15.12416</v>
      </c>
      <c r="D353" s="832">
        <v>1.42</v>
      </c>
      <c r="E353" s="833">
        <v>0.25</v>
      </c>
      <c r="F353" s="833">
        <v>0.55000000000000004</v>
      </c>
      <c r="G353" s="833">
        <f t="shared" si="199"/>
        <v>0.65</v>
      </c>
      <c r="H353" s="834">
        <f t="shared" si="221"/>
        <v>21.476307199999997</v>
      </c>
      <c r="I353" s="834">
        <f t="shared" si="222"/>
        <v>3.78104</v>
      </c>
      <c r="J353" s="834">
        <f t="shared" si="223"/>
        <v>8.3182880000000008</v>
      </c>
      <c r="K353" s="834">
        <f t="shared" si="179"/>
        <v>9.8307040000000008</v>
      </c>
      <c r="L353" s="835" t="str">
        <f t="shared" si="180"/>
        <v>304X2</v>
      </c>
      <c r="M353" s="835" t="str">
        <f t="shared" si="181"/>
        <v>304X2XC</v>
      </c>
      <c r="N353" s="865"/>
      <c r="O353" s="837">
        <f t="shared" si="182"/>
        <v>66.092579200000003</v>
      </c>
      <c r="P353" s="838">
        <f t="shared" si="183"/>
        <v>32.063219199999999</v>
      </c>
      <c r="Q353" s="838">
        <f t="shared" si="246"/>
        <v>88.0226112</v>
      </c>
      <c r="R353" s="838">
        <f t="shared" si="247"/>
        <v>38.112883199999999</v>
      </c>
      <c r="S353" s="839" t="str">
        <f t="shared" si="245"/>
        <v>C</v>
      </c>
      <c r="T353" s="840">
        <f>VLOOKUP(L353,[3]C!A:D,4,FALSE)</f>
        <v>54</v>
      </c>
      <c r="U353" s="866"/>
      <c r="V353" s="846"/>
      <c r="W353" s="846"/>
      <c r="X353" s="846"/>
      <c r="Y353" s="846"/>
      <c r="Z353" s="846"/>
      <c r="AA353" s="902"/>
      <c r="AB353" s="899"/>
      <c r="AC353" s="899"/>
      <c r="AD353" s="899"/>
      <c r="AE353" s="899"/>
      <c r="AF353" s="903"/>
      <c r="AG353" s="903"/>
      <c r="AH353" s="903"/>
      <c r="AI353" s="851"/>
      <c r="AJ353" s="851"/>
      <c r="AK353" s="901"/>
      <c r="AL353" s="899"/>
      <c r="AM353" s="899"/>
      <c r="AN353" s="899"/>
      <c r="AO353" s="899"/>
      <c r="AP353" s="694"/>
      <c r="AQ353" s="694"/>
      <c r="AR353" s="694"/>
      <c r="AS353" s="694"/>
      <c r="AT353" s="694"/>
      <c r="AU353" s="694"/>
      <c r="AV353" s="694"/>
      <c r="AW353" s="694"/>
      <c r="AX353" s="694"/>
    </row>
    <row r="354" spans="1:50" ht="15" customHeight="1">
      <c r="A354" s="829">
        <v>306</v>
      </c>
      <c r="B354" s="830">
        <v>3</v>
      </c>
      <c r="C354" s="831">
        <f t="shared" si="177"/>
        <v>22.76136</v>
      </c>
      <c r="D354" s="832">
        <v>1.35</v>
      </c>
      <c r="E354" s="833">
        <v>0.25</v>
      </c>
      <c r="F354" s="833">
        <v>0.45</v>
      </c>
      <c r="G354" s="833">
        <f t="shared" si="199"/>
        <v>0.55000000000000004</v>
      </c>
      <c r="H354" s="834">
        <f t="shared" si="221"/>
        <v>30.727836000000003</v>
      </c>
      <c r="I354" s="834">
        <f t="shared" si="222"/>
        <v>5.69034</v>
      </c>
      <c r="J354" s="834">
        <f t="shared" si="223"/>
        <v>10.242611999999999</v>
      </c>
      <c r="K354" s="834">
        <f t="shared" si="179"/>
        <v>12.518748</v>
      </c>
      <c r="L354" s="835" t="str">
        <f t="shared" si="180"/>
        <v>306X3</v>
      </c>
      <c r="M354" s="835" t="str">
        <f t="shared" si="181"/>
        <v>306X3XC</v>
      </c>
      <c r="N354" s="865"/>
      <c r="O354" s="837">
        <f t="shared" si="182"/>
        <v>97.873847999999995</v>
      </c>
      <c r="P354" s="838">
        <f t="shared" si="183"/>
        <v>46.660787999999997</v>
      </c>
      <c r="Q354" s="838">
        <f t="shared" si="246"/>
        <v>128.60168400000001</v>
      </c>
      <c r="R354" s="838">
        <f t="shared" si="247"/>
        <v>53.489196</v>
      </c>
      <c r="S354" s="839" t="str">
        <f t="shared" si="245"/>
        <v>C</v>
      </c>
      <c r="T354" s="840">
        <f>VLOOKUP(L354,[3]C!A:D,4,FALSE)</f>
        <v>30</v>
      </c>
      <c r="U354" s="866"/>
      <c r="V354" s="846"/>
      <c r="W354" s="846"/>
      <c r="X354" s="846"/>
      <c r="Y354" s="846"/>
      <c r="Z354" s="846"/>
      <c r="AA354" s="902"/>
      <c r="AB354" s="899"/>
      <c r="AC354" s="899"/>
      <c r="AD354" s="899"/>
      <c r="AE354" s="899"/>
      <c r="AF354" s="903"/>
      <c r="AG354" s="903"/>
      <c r="AH354" s="903"/>
      <c r="AI354" s="851"/>
      <c r="AJ354" s="851"/>
      <c r="AK354" s="901"/>
      <c r="AL354" s="899"/>
      <c r="AM354" s="899"/>
      <c r="AN354" s="899"/>
      <c r="AO354" s="899"/>
      <c r="AP354" s="694"/>
      <c r="AQ354" s="694"/>
      <c r="AR354" s="694"/>
      <c r="AS354" s="694"/>
      <c r="AT354" s="694"/>
      <c r="AU354" s="694"/>
      <c r="AV354" s="694"/>
      <c r="AW354" s="694"/>
      <c r="AX354" s="694"/>
    </row>
    <row r="355" spans="1:50" ht="15" customHeight="1">
      <c r="A355" s="829">
        <v>323.89999999999998</v>
      </c>
      <c r="B355" s="830">
        <v>2</v>
      </c>
      <c r="C355" s="831">
        <f t="shared" si="177"/>
        <v>16.120752</v>
      </c>
      <c r="D355" s="832">
        <v>1.42</v>
      </c>
      <c r="E355" s="833">
        <v>0.25</v>
      </c>
      <c r="F355" s="833">
        <v>0.55000000000000004</v>
      </c>
      <c r="G355" s="833">
        <f t="shared" si="199"/>
        <v>0.65</v>
      </c>
      <c r="H355" s="834">
        <f t="shared" si="221"/>
        <v>22.891467839999997</v>
      </c>
      <c r="I355" s="834">
        <f t="shared" si="222"/>
        <v>4.0301879999999999</v>
      </c>
      <c r="J355" s="834">
        <f t="shared" si="223"/>
        <v>8.8664136000000013</v>
      </c>
      <c r="K355" s="834">
        <f t="shared" si="179"/>
        <v>10.478488800000001</v>
      </c>
      <c r="L355" s="835" t="str">
        <f t="shared" si="180"/>
        <v>323,9X2</v>
      </c>
      <c r="M355" s="835" t="str">
        <f t="shared" si="181"/>
        <v>323,9X2XC</v>
      </c>
      <c r="N355" s="865"/>
      <c r="O355" s="837">
        <f t="shared" si="182"/>
        <v>70.447686239999996</v>
      </c>
      <c r="P355" s="838">
        <f t="shared" si="183"/>
        <v>34.175994240000001</v>
      </c>
      <c r="Q355" s="838">
        <f t="shared" si="246"/>
        <v>93.822776640000001</v>
      </c>
      <c r="R355" s="838">
        <f t="shared" si="247"/>
        <v>40.62429504</v>
      </c>
      <c r="S355" s="839" t="str">
        <f t="shared" si="245"/>
        <v>C</v>
      </c>
      <c r="T355" s="840">
        <f>VLOOKUP(L355,[3]C!A:D,4,FALSE)</f>
        <v>36</v>
      </c>
      <c r="U355" s="866"/>
      <c r="V355" s="846"/>
      <c r="W355" s="846"/>
      <c r="X355" s="846"/>
      <c r="Y355" s="846"/>
      <c r="Z355" s="846"/>
      <c r="AA355" s="902"/>
      <c r="AB355" s="899"/>
      <c r="AC355" s="899"/>
      <c r="AD355" s="899"/>
      <c r="AE355" s="899"/>
      <c r="AF355" s="903"/>
      <c r="AG355" s="903"/>
      <c r="AH355" s="903"/>
      <c r="AI355" s="851"/>
      <c r="AJ355" s="851"/>
      <c r="AK355" s="901"/>
      <c r="AL355" s="899"/>
      <c r="AM355" s="899"/>
      <c r="AN355" s="899"/>
      <c r="AO355" s="899"/>
      <c r="AP355" s="694"/>
      <c r="AQ355" s="694"/>
      <c r="AR355" s="694"/>
      <c r="AS355" s="694"/>
      <c r="AT355" s="694"/>
      <c r="AU355" s="694"/>
      <c r="AV355" s="694"/>
      <c r="AW355" s="694"/>
      <c r="AX355" s="694"/>
    </row>
    <row r="356" spans="1:50" ht="15" customHeight="1">
      <c r="A356" s="829">
        <v>323.89999999999998</v>
      </c>
      <c r="B356" s="830">
        <v>3</v>
      </c>
      <c r="C356" s="831">
        <f t="shared" si="177"/>
        <v>24.106007999999999</v>
      </c>
      <c r="D356" s="832">
        <v>1.31</v>
      </c>
      <c r="E356" s="833">
        <v>0.25</v>
      </c>
      <c r="F356" s="833">
        <v>0.45</v>
      </c>
      <c r="G356" s="833">
        <f t="shared" si="199"/>
        <v>0.55000000000000004</v>
      </c>
      <c r="H356" s="834">
        <f t="shared" si="221"/>
        <v>31.578870479999999</v>
      </c>
      <c r="I356" s="834">
        <f t="shared" si="222"/>
        <v>6.0265019999999998</v>
      </c>
      <c r="J356" s="834">
        <f t="shared" si="223"/>
        <v>10.847703599999999</v>
      </c>
      <c r="K356" s="834">
        <f t="shared" si="179"/>
        <v>13.2583044</v>
      </c>
      <c r="L356" s="835" t="str">
        <f t="shared" si="180"/>
        <v>323,9X3</v>
      </c>
      <c r="M356" s="835" t="str">
        <f t="shared" si="181"/>
        <v>323,9X3XC</v>
      </c>
      <c r="N356" s="865"/>
      <c r="O356" s="837">
        <f t="shared" si="182"/>
        <v>102.69159407999999</v>
      </c>
      <c r="P356" s="838">
        <f t="shared" si="183"/>
        <v>48.453076079999995</v>
      </c>
      <c r="Q356" s="838">
        <f t="shared" si="246"/>
        <v>135.23470487999998</v>
      </c>
      <c r="R356" s="838">
        <f t="shared" si="247"/>
        <v>55.684878480000002</v>
      </c>
      <c r="S356" s="839" t="str">
        <f t="shared" si="245"/>
        <v>C</v>
      </c>
      <c r="T356" s="840">
        <f>VLOOKUP(L356,[3]C!A:D,4,FALSE)</f>
        <v>36</v>
      </c>
      <c r="U356" s="866"/>
      <c r="V356" s="846"/>
      <c r="W356" s="846"/>
      <c r="X356" s="846"/>
      <c r="Y356" s="846"/>
      <c r="Z356" s="846"/>
      <c r="AA356" s="902"/>
      <c r="AB356" s="899"/>
      <c r="AC356" s="899"/>
      <c r="AD356" s="899"/>
      <c r="AE356" s="899"/>
      <c r="AF356" s="903"/>
      <c r="AG356" s="903"/>
      <c r="AH356" s="903"/>
      <c r="AI356" s="851"/>
      <c r="AJ356" s="851"/>
      <c r="AK356" s="901"/>
      <c r="AL356" s="899"/>
      <c r="AM356" s="899"/>
      <c r="AN356" s="899"/>
      <c r="AO356" s="899"/>
      <c r="AP356" s="694"/>
      <c r="AQ356" s="694"/>
      <c r="AR356" s="694"/>
      <c r="AS356" s="694"/>
      <c r="AT356" s="694"/>
      <c r="AU356" s="694"/>
      <c r="AV356" s="694"/>
      <c r="AW356" s="694"/>
      <c r="AX356" s="694"/>
    </row>
    <row r="357" spans="1:50" ht="15" customHeight="1">
      <c r="A357" s="829">
        <v>323.89999999999998</v>
      </c>
      <c r="B357" s="830">
        <v>4</v>
      </c>
      <c r="C357" s="831">
        <f t="shared" si="177"/>
        <v>32.041183999999994</v>
      </c>
      <c r="D357" s="832">
        <v>1.35</v>
      </c>
      <c r="E357" s="833">
        <v>0.25</v>
      </c>
      <c r="F357" s="833">
        <v>0.45</v>
      </c>
      <c r="G357" s="833">
        <f t="shared" si="199"/>
        <v>0.55000000000000004</v>
      </c>
      <c r="H357" s="834">
        <f t="shared" si="221"/>
        <v>43.255598399999997</v>
      </c>
      <c r="I357" s="834">
        <f t="shared" si="222"/>
        <v>8.0102959999999985</v>
      </c>
      <c r="J357" s="834">
        <f t="shared" si="223"/>
        <v>14.418532799999998</v>
      </c>
      <c r="K357" s="834">
        <f t="shared" si="179"/>
        <v>17.6226512</v>
      </c>
      <c r="L357" s="835" t="str">
        <f t="shared" si="180"/>
        <v>323,9X4</v>
      </c>
      <c r="M357" s="835" t="str">
        <f t="shared" si="181"/>
        <v>323,9X4XC</v>
      </c>
      <c r="N357" s="865"/>
      <c r="O357" s="837">
        <f t="shared" si="182"/>
        <v>137.77709119999997</v>
      </c>
      <c r="P357" s="838">
        <f t="shared" si="183"/>
        <v>65.684427199999988</v>
      </c>
      <c r="Q357" s="838">
        <f t="shared" si="246"/>
        <v>181.03268959999997</v>
      </c>
      <c r="R357" s="838">
        <f t="shared" si="247"/>
        <v>75.296782399999984</v>
      </c>
      <c r="S357" s="839" t="str">
        <f t="shared" si="245"/>
        <v>C</v>
      </c>
      <c r="T357" s="840">
        <f>VLOOKUP(L357,[3]C!A:D,4,FALSE)</f>
        <v>30</v>
      </c>
      <c r="U357" s="866"/>
      <c r="V357" s="846"/>
      <c r="W357" s="846"/>
      <c r="X357" s="846"/>
      <c r="Y357" s="846"/>
      <c r="Z357" s="846"/>
      <c r="AA357" s="902"/>
      <c r="AB357" s="899"/>
      <c r="AC357" s="899"/>
      <c r="AD357" s="899"/>
      <c r="AE357" s="899"/>
      <c r="AF357" s="903"/>
      <c r="AG357" s="903"/>
      <c r="AH357" s="903"/>
      <c r="AI357" s="851"/>
      <c r="AJ357" s="851"/>
      <c r="AK357" s="901"/>
      <c r="AL357" s="899"/>
      <c r="AM357" s="899"/>
      <c r="AN357" s="899"/>
      <c r="AO357" s="899"/>
      <c r="AP357" s="694"/>
      <c r="AQ357" s="694"/>
      <c r="AR357" s="694"/>
      <c r="AS357" s="694"/>
      <c r="AT357" s="694"/>
      <c r="AU357" s="694"/>
      <c r="AV357" s="694"/>
      <c r="AW357" s="694"/>
      <c r="AX357" s="694"/>
    </row>
    <row r="358" spans="1:50" ht="15" customHeight="1">
      <c r="A358" s="829">
        <v>355.6</v>
      </c>
      <c r="B358" s="830">
        <v>3</v>
      </c>
      <c r="C358" s="831">
        <f t="shared" si="177"/>
        <v>26.487312000000003</v>
      </c>
      <c r="D358" s="832">
        <v>1.47</v>
      </c>
      <c r="E358" s="833">
        <v>0.25</v>
      </c>
      <c r="F358" s="833">
        <v>0.45</v>
      </c>
      <c r="G358" s="833">
        <f t="shared" si="199"/>
        <v>0.55000000000000004</v>
      </c>
      <c r="H358" s="834">
        <f t="shared" si="221"/>
        <v>38.936348640000006</v>
      </c>
      <c r="I358" s="834">
        <f t="shared" si="222"/>
        <v>6.6218280000000007</v>
      </c>
      <c r="J358" s="834">
        <f t="shared" si="223"/>
        <v>11.919290400000001</v>
      </c>
      <c r="K358" s="834">
        <f t="shared" si="179"/>
        <v>14.568021600000003</v>
      </c>
      <c r="L358" s="835" t="str">
        <f t="shared" si="180"/>
        <v>355,6X3</v>
      </c>
      <c r="M358" s="835" t="str">
        <f t="shared" si="181"/>
        <v>355,6X3XC</v>
      </c>
      <c r="N358" s="865"/>
      <c r="O358" s="837">
        <f t="shared" si="182"/>
        <v>117.07391904000001</v>
      </c>
      <c r="P358" s="838">
        <f t="shared" si="183"/>
        <v>57.477467040000008</v>
      </c>
      <c r="Q358" s="838">
        <f t="shared" si="246"/>
        <v>152.83179024</v>
      </c>
      <c r="R358" s="838">
        <f t="shared" si="247"/>
        <v>65.423660639999994</v>
      </c>
      <c r="S358" s="839" t="str">
        <f t="shared" si="245"/>
        <v>C</v>
      </c>
      <c r="T358" s="840">
        <f>VLOOKUP(L358,[3]C!A:D,4,FALSE)</f>
        <v>36</v>
      </c>
      <c r="U358" s="866"/>
      <c r="V358" s="846"/>
      <c r="W358" s="846"/>
      <c r="X358" s="846"/>
      <c r="Y358" s="846"/>
      <c r="Z358" s="846"/>
      <c r="AA358" s="902"/>
      <c r="AB358" s="899"/>
      <c r="AC358" s="899"/>
      <c r="AD358" s="899"/>
      <c r="AE358" s="899"/>
      <c r="AF358" s="903"/>
      <c r="AG358" s="903"/>
      <c r="AH358" s="903"/>
      <c r="AI358" s="851"/>
      <c r="AJ358" s="851"/>
      <c r="AK358" s="901"/>
      <c r="AL358" s="899"/>
      <c r="AM358" s="899"/>
      <c r="AN358" s="899"/>
      <c r="AO358" s="899"/>
      <c r="AP358" s="694"/>
      <c r="AQ358" s="694"/>
      <c r="AR358" s="694"/>
      <c r="AS358" s="694"/>
      <c r="AT358" s="694"/>
      <c r="AU358" s="694"/>
      <c r="AV358" s="694"/>
      <c r="AW358" s="694"/>
      <c r="AX358" s="694"/>
    </row>
    <row r="359" spans="1:50" ht="15" customHeight="1">
      <c r="A359" s="829">
        <v>355.6</v>
      </c>
      <c r="B359" s="830">
        <v>4</v>
      </c>
      <c r="C359" s="831">
        <f t="shared" si="177"/>
        <v>35.216256000000001</v>
      </c>
      <c r="D359" s="832">
        <v>1.56</v>
      </c>
      <c r="E359" s="833">
        <v>0.25</v>
      </c>
      <c r="F359" s="833">
        <v>0.45</v>
      </c>
      <c r="G359" s="833">
        <f t="shared" si="199"/>
        <v>0.55000000000000004</v>
      </c>
      <c r="H359" s="834">
        <f t="shared" si="221"/>
        <v>54.937359360000002</v>
      </c>
      <c r="I359" s="834">
        <f t="shared" si="222"/>
        <v>8.8040640000000003</v>
      </c>
      <c r="J359" s="834">
        <f t="shared" si="223"/>
        <v>15.847315200000001</v>
      </c>
      <c r="K359" s="834">
        <f t="shared" si="179"/>
        <v>19.368940800000001</v>
      </c>
      <c r="L359" s="835" t="str">
        <f t="shared" si="180"/>
        <v>355,6X4</v>
      </c>
      <c r="M359" s="835" t="str">
        <f t="shared" si="181"/>
        <v>355,6X4XC</v>
      </c>
      <c r="N359" s="865"/>
      <c r="O359" s="837">
        <f t="shared" si="182"/>
        <v>158.82531456000001</v>
      </c>
      <c r="P359" s="838">
        <f t="shared" si="183"/>
        <v>79.58873856000001</v>
      </c>
      <c r="Q359" s="838">
        <f t="shared" si="246"/>
        <v>206.36726016000003</v>
      </c>
      <c r="R359" s="838">
        <f t="shared" si="247"/>
        <v>90.153615360000018</v>
      </c>
      <c r="S359" s="839" t="str">
        <f t="shared" si="245"/>
        <v>C</v>
      </c>
      <c r="T359" s="840">
        <f>VLOOKUP(L359,[3]C!A:D,4,FALSE)</f>
        <v>36</v>
      </c>
      <c r="U359" s="866"/>
      <c r="V359" s="846"/>
      <c r="W359" s="846"/>
      <c r="X359" s="846"/>
      <c r="Y359" s="846"/>
      <c r="Z359" s="846"/>
      <c r="AA359" s="902"/>
      <c r="AB359" s="899"/>
      <c r="AC359" s="899"/>
      <c r="AD359" s="899"/>
      <c r="AE359" s="899"/>
      <c r="AF359" s="903"/>
      <c r="AG359" s="903"/>
      <c r="AH359" s="903"/>
      <c r="AI359" s="851"/>
      <c r="AJ359" s="851"/>
      <c r="AK359" s="901"/>
      <c r="AL359" s="899"/>
      <c r="AM359" s="899"/>
      <c r="AN359" s="899"/>
      <c r="AO359" s="899"/>
      <c r="AP359" s="694"/>
      <c r="AQ359" s="694"/>
      <c r="AR359" s="694"/>
      <c r="AS359" s="694"/>
      <c r="AT359" s="694"/>
      <c r="AU359" s="694"/>
      <c r="AV359" s="694"/>
      <c r="AW359" s="694"/>
      <c r="AX359" s="694"/>
    </row>
    <row r="360" spans="1:50" ht="15" customHeight="1">
      <c r="A360" s="829">
        <v>406.4</v>
      </c>
      <c r="B360" s="830">
        <v>3</v>
      </c>
      <c r="C360" s="831">
        <f t="shared" si="177"/>
        <v>30.303407999999994</v>
      </c>
      <c r="D360" s="832">
        <v>1.49</v>
      </c>
      <c r="E360" s="833">
        <v>0.25</v>
      </c>
      <c r="F360" s="833">
        <v>0.45</v>
      </c>
      <c r="G360" s="833">
        <f t="shared" si="199"/>
        <v>0.55000000000000004</v>
      </c>
      <c r="H360" s="834">
        <f t="shared" si="221"/>
        <v>45.152077919999989</v>
      </c>
      <c r="I360" s="834">
        <f t="shared" si="222"/>
        <v>7.5758519999999985</v>
      </c>
      <c r="J360" s="834">
        <f t="shared" si="223"/>
        <v>13.636533599999998</v>
      </c>
      <c r="K360" s="834">
        <f t="shared" si="179"/>
        <v>16.666874399999998</v>
      </c>
      <c r="L360" s="835" t="str">
        <f t="shared" si="180"/>
        <v>406,4X3</v>
      </c>
      <c r="M360" s="835" t="str">
        <f t="shared" si="181"/>
        <v>406,4X3XC</v>
      </c>
      <c r="N360" s="865"/>
      <c r="O360" s="837">
        <f t="shared" si="182"/>
        <v>134.54713151999997</v>
      </c>
      <c r="P360" s="838">
        <f t="shared" si="183"/>
        <v>66.364463519999987</v>
      </c>
      <c r="Q360" s="838">
        <f t="shared" si="246"/>
        <v>175.45673231999996</v>
      </c>
      <c r="R360" s="838">
        <f t="shared" si="247"/>
        <v>75.455485919999987</v>
      </c>
      <c r="S360" s="839" t="str">
        <f t="shared" si="245"/>
        <v>C</v>
      </c>
      <c r="T360" s="840">
        <f>VLOOKUP(L360,[3]C!A:D,4,FALSE)</f>
        <v>30</v>
      </c>
      <c r="U360" s="866"/>
      <c r="V360" s="846"/>
      <c r="W360" s="846"/>
      <c r="X360" s="846"/>
      <c r="Y360" s="846"/>
      <c r="Z360" s="846"/>
      <c r="AA360" s="902"/>
      <c r="AB360" s="899"/>
      <c r="AC360" s="899"/>
      <c r="AD360" s="899"/>
      <c r="AE360" s="899"/>
      <c r="AF360" s="903"/>
      <c r="AG360" s="903"/>
      <c r="AH360" s="903"/>
      <c r="AI360" s="851"/>
      <c r="AJ360" s="851"/>
      <c r="AK360" s="901"/>
      <c r="AL360" s="899"/>
      <c r="AM360" s="899"/>
      <c r="AN360" s="899"/>
      <c r="AO360" s="899"/>
      <c r="AP360" s="694"/>
      <c r="AQ360" s="694"/>
      <c r="AR360" s="694"/>
      <c r="AS360" s="694"/>
      <c r="AT360" s="694"/>
      <c r="AU360" s="694"/>
      <c r="AV360" s="694"/>
      <c r="AW360" s="694"/>
      <c r="AX360" s="694"/>
    </row>
    <row r="361" spans="1:50" ht="15" customHeight="1" thickBot="1">
      <c r="A361" s="904">
        <v>406.4</v>
      </c>
      <c r="B361" s="905">
        <v>4</v>
      </c>
      <c r="C361" s="906">
        <f t="shared" si="177"/>
        <v>40.304383999999999</v>
      </c>
      <c r="D361" s="832">
        <v>1.58</v>
      </c>
      <c r="E361" s="833">
        <v>0.25</v>
      </c>
      <c r="F361" s="833">
        <v>0.45</v>
      </c>
      <c r="G361" s="833">
        <f t="shared" si="199"/>
        <v>0.55000000000000004</v>
      </c>
      <c r="H361" s="834">
        <f t="shared" si="221"/>
        <v>63.680926720000002</v>
      </c>
      <c r="I361" s="834">
        <f t="shared" si="222"/>
        <v>10.076096</v>
      </c>
      <c r="J361" s="834">
        <f t="shared" si="223"/>
        <v>18.136972799999999</v>
      </c>
      <c r="K361" s="834">
        <f t="shared" si="179"/>
        <v>22.1674112</v>
      </c>
      <c r="L361" s="835" t="str">
        <f t="shared" si="180"/>
        <v>406,4X4</v>
      </c>
      <c r="M361" s="835" t="str">
        <f t="shared" si="181"/>
        <v>406,4X4XC</v>
      </c>
      <c r="N361" s="865"/>
      <c r="O361" s="907">
        <f t="shared" si="182"/>
        <v>182.57885952000001</v>
      </c>
      <c r="P361" s="908">
        <f t="shared" si="183"/>
        <v>91.893995520000004</v>
      </c>
      <c r="Q361" s="908">
        <f t="shared" si="246"/>
        <v>236.98977792000002</v>
      </c>
      <c r="R361" s="908">
        <f t="shared" si="247"/>
        <v>103.98531072</v>
      </c>
      <c r="S361" s="839" t="str">
        <f t="shared" si="245"/>
        <v>C</v>
      </c>
      <c r="T361" s="840">
        <f>VLOOKUP(L361,[3]C!A:D,4,FALSE)</f>
        <v>30</v>
      </c>
      <c r="U361" s="866"/>
      <c r="V361" s="846"/>
      <c r="W361" s="846"/>
      <c r="X361" s="846"/>
      <c r="Y361" s="846"/>
      <c r="Z361" s="846"/>
      <c r="AA361" s="902"/>
      <c r="AB361" s="899"/>
      <c r="AC361" s="899"/>
      <c r="AD361" s="899"/>
      <c r="AE361" s="899"/>
      <c r="AF361" s="903"/>
      <c r="AG361" s="903"/>
      <c r="AH361" s="903"/>
      <c r="AI361" s="851"/>
      <c r="AJ361" s="851"/>
      <c r="AK361" s="901"/>
      <c r="AL361" s="899"/>
      <c r="AM361" s="899"/>
      <c r="AN361" s="899"/>
      <c r="AO361" s="899"/>
      <c r="AP361" s="694"/>
      <c r="AQ361" s="694"/>
      <c r="AR361" s="694"/>
      <c r="AS361" s="694"/>
      <c r="AT361" s="694"/>
      <c r="AU361" s="694"/>
      <c r="AV361" s="694"/>
      <c r="AW361" s="694"/>
      <c r="AX361" s="694"/>
    </row>
    <row r="362" spans="1:50" ht="15" customHeight="1">
      <c r="A362" s="694"/>
      <c r="B362" s="694"/>
      <c r="C362" s="694"/>
      <c r="D362" s="909"/>
      <c r="E362" s="910"/>
      <c r="F362" s="910"/>
      <c r="G362" s="910"/>
      <c r="H362" s="911"/>
      <c r="I362" s="696"/>
      <c r="J362" s="697"/>
      <c r="K362" s="697"/>
      <c r="L362" s="697"/>
      <c r="M362" s="697"/>
      <c r="N362" s="910"/>
      <c r="O362" s="912"/>
      <c r="P362" s="912"/>
      <c r="Q362" s="912"/>
      <c r="R362" s="912"/>
      <c r="S362" s="694"/>
      <c r="T362" s="694"/>
      <c r="U362" s="694"/>
      <c r="V362" s="694"/>
      <c r="W362" s="913"/>
      <c r="X362" s="913"/>
      <c r="Y362" s="913"/>
      <c r="Z362" s="694"/>
      <c r="AA362" s="694"/>
      <c r="AB362" s="899"/>
      <c r="AC362" s="899"/>
      <c r="AD362" s="899"/>
      <c r="AE362" s="899"/>
      <c r="AF362" s="903"/>
      <c r="AG362" s="903"/>
      <c r="AH362" s="903"/>
      <c r="AI362" s="851"/>
      <c r="AJ362" s="851"/>
      <c r="AK362" s="901"/>
      <c r="AL362" s="899"/>
      <c r="AM362" s="899"/>
      <c r="AN362" s="899"/>
      <c r="AO362" s="899"/>
      <c r="AP362" s="694"/>
      <c r="AQ362" s="694"/>
      <c r="AR362" s="694"/>
      <c r="AS362" s="694"/>
      <c r="AT362" s="694"/>
      <c r="AU362" s="694"/>
      <c r="AV362" s="694"/>
      <c r="AW362" s="694"/>
      <c r="AX362" s="694"/>
    </row>
    <row r="363" spans="1:50" ht="15" customHeight="1">
      <c r="A363" s="694"/>
      <c r="B363" s="694"/>
      <c r="C363" s="694"/>
      <c r="D363" s="909"/>
      <c r="E363" s="910"/>
      <c r="F363" s="910"/>
      <c r="G363" s="910"/>
      <c r="H363" s="911"/>
      <c r="I363" s="696"/>
      <c r="J363" s="697"/>
      <c r="K363" s="697"/>
      <c r="L363" s="697"/>
      <c r="M363" s="697"/>
      <c r="N363" s="910"/>
      <c r="O363" s="694"/>
      <c r="P363" s="694"/>
      <c r="Q363" s="694"/>
      <c r="R363" s="694"/>
      <c r="S363" s="694"/>
      <c r="T363" s="694"/>
      <c r="U363" s="694"/>
      <c r="V363" s="694"/>
      <c r="W363" s="913"/>
      <c r="X363" s="913"/>
      <c r="Y363" s="913"/>
      <c r="Z363" s="694"/>
      <c r="AA363" s="694"/>
      <c r="AB363" s="851"/>
      <c r="AC363" s="851"/>
      <c r="AD363" s="851"/>
      <c r="AE363" s="851"/>
      <c r="AF363" s="903"/>
      <c r="AG363" s="903"/>
      <c r="AH363" s="903"/>
      <c r="AI363" s="851"/>
      <c r="AJ363" s="851"/>
      <c r="AK363" s="901"/>
      <c r="AL363" s="899"/>
      <c r="AM363" s="899"/>
      <c r="AN363" s="899"/>
      <c r="AO363" s="899"/>
      <c r="AP363" s="694"/>
      <c r="AQ363" s="694"/>
      <c r="AR363" s="694"/>
      <c r="AS363" s="694"/>
      <c r="AT363" s="694"/>
      <c r="AU363" s="694"/>
      <c r="AV363" s="694"/>
      <c r="AW363" s="694"/>
      <c r="AX363" s="694"/>
    </row>
    <row r="364" spans="1:50" ht="15" customHeight="1">
      <c r="A364" s="694"/>
      <c r="B364" s="694"/>
      <c r="C364" s="694"/>
      <c r="D364" s="909"/>
      <c r="E364" s="910"/>
      <c r="F364" s="910"/>
      <c r="G364" s="910"/>
      <c r="H364" s="911"/>
      <c r="I364" s="696"/>
      <c r="J364" s="697"/>
      <c r="K364" s="697"/>
      <c r="L364" s="697"/>
      <c r="M364" s="697"/>
      <c r="N364" s="694"/>
      <c r="O364" s="694"/>
      <c r="P364" s="694"/>
      <c r="Q364" s="694"/>
      <c r="R364" s="694"/>
      <c r="S364" s="694"/>
      <c r="T364" s="694"/>
      <c r="U364" s="694"/>
      <c r="V364" s="694"/>
      <c r="W364" s="913"/>
      <c r="X364" s="913"/>
      <c r="Y364" s="913"/>
      <c r="Z364" s="694"/>
      <c r="AA364" s="694"/>
      <c r="AB364" s="851"/>
      <c r="AC364" s="851"/>
      <c r="AD364" s="851"/>
      <c r="AE364" s="851"/>
      <c r="AF364" s="903"/>
      <c r="AG364" s="903"/>
      <c r="AH364" s="903"/>
      <c r="AI364" s="851"/>
      <c r="AJ364" s="851"/>
      <c r="AK364" s="901"/>
      <c r="AL364" s="899"/>
      <c r="AM364" s="899"/>
      <c r="AN364" s="899"/>
      <c r="AO364" s="899"/>
      <c r="AP364" s="694"/>
      <c r="AQ364" s="694"/>
      <c r="AR364" s="694"/>
      <c r="AS364" s="694"/>
      <c r="AT364" s="694"/>
      <c r="AU364" s="694"/>
      <c r="AV364" s="694"/>
      <c r="AW364" s="694"/>
      <c r="AX364" s="694"/>
    </row>
    <row r="365" spans="1:50" ht="14.25" customHeight="1">
      <c r="A365" s="694"/>
      <c r="B365" s="694"/>
      <c r="C365" s="694"/>
      <c r="D365" s="695"/>
      <c r="E365" s="694"/>
      <c r="F365" s="694"/>
      <c r="G365" s="694"/>
      <c r="H365" s="911"/>
      <c r="I365" s="696"/>
      <c r="J365" s="697"/>
      <c r="K365" s="697"/>
      <c r="L365" s="697"/>
      <c r="M365" s="697"/>
      <c r="N365" s="694"/>
      <c r="O365" s="694"/>
      <c r="P365" s="694"/>
      <c r="Q365" s="694"/>
      <c r="R365" s="694"/>
      <c r="S365" s="694"/>
      <c r="T365" s="694"/>
      <c r="U365" s="694"/>
      <c r="V365" s="694"/>
      <c r="W365" s="913"/>
      <c r="X365" s="913"/>
      <c r="Y365" s="913"/>
      <c r="Z365" s="694"/>
      <c r="AA365" s="694"/>
      <c r="AB365" s="851"/>
      <c r="AC365" s="851"/>
      <c r="AD365" s="851"/>
      <c r="AE365" s="851"/>
      <c r="AF365" s="903"/>
      <c r="AG365" s="903"/>
      <c r="AH365" s="903"/>
      <c r="AI365" s="851"/>
      <c r="AJ365" s="851"/>
      <c r="AK365" s="851"/>
      <c r="AL365" s="851"/>
      <c r="AM365" s="851"/>
      <c r="AN365" s="851"/>
      <c r="AO365" s="851"/>
      <c r="AP365" s="694"/>
      <c r="AQ365" s="694"/>
      <c r="AR365" s="694"/>
      <c r="AS365" s="694"/>
      <c r="AT365" s="694"/>
      <c r="AU365" s="694"/>
      <c r="AV365" s="694"/>
      <c r="AW365" s="694"/>
      <c r="AX365" s="694"/>
    </row>
    <row r="366" spans="1:50" ht="14.25" customHeight="1">
      <c r="A366" s="694"/>
      <c r="B366" s="694"/>
      <c r="C366" s="694"/>
      <c r="D366" s="695"/>
      <c r="E366" s="694"/>
      <c r="F366" s="694"/>
      <c r="G366" s="694"/>
      <c r="H366" s="911"/>
      <c r="I366" s="696"/>
      <c r="J366" s="697"/>
      <c r="K366" s="697"/>
      <c r="L366" s="697"/>
      <c r="M366" s="697"/>
      <c r="N366" s="694"/>
      <c r="O366" s="694"/>
      <c r="P366" s="694"/>
      <c r="Q366" s="694"/>
      <c r="R366" s="694"/>
      <c r="S366" s="694"/>
      <c r="T366" s="694"/>
      <c r="U366" s="694"/>
      <c r="V366" s="694"/>
      <c r="W366" s="913"/>
      <c r="X366" s="913"/>
      <c r="Y366" s="913"/>
      <c r="Z366" s="694"/>
      <c r="AA366" s="694"/>
      <c r="AB366" s="851"/>
      <c r="AC366" s="851"/>
      <c r="AD366" s="851"/>
      <c r="AE366" s="851"/>
      <c r="AF366" s="903"/>
      <c r="AG366" s="903"/>
      <c r="AH366" s="903"/>
      <c r="AI366" s="851"/>
      <c r="AJ366" s="851"/>
      <c r="AK366" s="851"/>
      <c r="AL366" s="851"/>
      <c r="AM366" s="851"/>
      <c r="AN366" s="851"/>
      <c r="AO366" s="851"/>
      <c r="AP366" s="694"/>
      <c r="AQ366" s="694"/>
      <c r="AR366" s="694"/>
      <c r="AS366" s="694"/>
      <c r="AT366" s="694"/>
      <c r="AU366" s="694"/>
      <c r="AV366" s="694"/>
      <c r="AW366" s="694"/>
      <c r="AX366" s="694"/>
    </row>
    <row r="367" spans="1:50" ht="14.25" customHeight="1">
      <c r="A367" s="694"/>
      <c r="B367" s="694"/>
      <c r="C367" s="694"/>
      <c r="D367" s="695"/>
      <c r="E367" s="694"/>
      <c r="F367" s="694"/>
      <c r="G367" s="694"/>
      <c r="H367" s="911"/>
      <c r="I367" s="696"/>
      <c r="J367" s="697"/>
      <c r="K367" s="697"/>
      <c r="L367" s="697"/>
      <c r="M367" s="697"/>
      <c r="N367" s="694"/>
      <c r="O367" s="694"/>
      <c r="P367" s="694"/>
      <c r="Q367" s="694"/>
      <c r="R367" s="694"/>
      <c r="S367" s="694"/>
      <c r="T367" s="694"/>
      <c r="U367" s="694"/>
      <c r="V367" s="694"/>
      <c r="W367" s="913"/>
      <c r="X367" s="913"/>
      <c r="Y367" s="913"/>
      <c r="Z367" s="694"/>
      <c r="AA367" s="694"/>
      <c r="AB367" s="851"/>
      <c r="AC367" s="851"/>
      <c r="AD367" s="851"/>
      <c r="AE367" s="851"/>
      <c r="AF367" s="903"/>
      <c r="AG367" s="903"/>
      <c r="AH367" s="903"/>
      <c r="AI367" s="851"/>
      <c r="AJ367" s="851"/>
      <c r="AK367" s="851"/>
      <c r="AL367" s="851"/>
      <c r="AM367" s="851"/>
      <c r="AN367" s="851"/>
      <c r="AO367" s="851"/>
      <c r="AP367" s="694"/>
      <c r="AQ367" s="694"/>
      <c r="AR367" s="694"/>
      <c r="AS367" s="694"/>
      <c r="AT367" s="694"/>
      <c r="AU367" s="694"/>
      <c r="AV367" s="694"/>
      <c r="AW367" s="694"/>
      <c r="AX367" s="694"/>
    </row>
    <row r="368" spans="1:50" ht="14.25" customHeight="1">
      <c r="A368" s="694"/>
      <c r="B368" s="694"/>
      <c r="C368" s="694"/>
      <c r="D368" s="695"/>
      <c r="E368" s="694"/>
      <c r="F368" s="694"/>
      <c r="G368" s="694"/>
      <c r="H368" s="911"/>
      <c r="I368" s="696"/>
      <c r="J368" s="697"/>
      <c r="K368" s="697"/>
      <c r="L368" s="697"/>
      <c r="M368" s="697"/>
      <c r="N368" s="694"/>
      <c r="O368" s="694"/>
      <c r="P368" s="694"/>
      <c r="Q368" s="694"/>
      <c r="R368" s="694"/>
      <c r="S368" s="694"/>
      <c r="T368" s="694"/>
      <c r="U368" s="694"/>
      <c r="V368" s="694"/>
      <c r="W368" s="913"/>
      <c r="X368" s="913"/>
      <c r="Y368" s="913"/>
      <c r="Z368" s="694"/>
      <c r="AA368" s="694"/>
      <c r="AB368" s="851"/>
      <c r="AC368" s="851"/>
      <c r="AD368" s="851"/>
      <c r="AE368" s="851"/>
      <c r="AF368" s="903"/>
      <c r="AG368" s="903"/>
      <c r="AH368" s="903"/>
      <c r="AI368" s="851"/>
      <c r="AJ368" s="851"/>
      <c r="AK368" s="851"/>
      <c r="AL368" s="851"/>
      <c r="AM368" s="851"/>
      <c r="AN368" s="851"/>
      <c r="AO368" s="851"/>
      <c r="AP368" s="694"/>
      <c r="AQ368" s="694"/>
      <c r="AR368" s="694"/>
      <c r="AS368" s="694"/>
      <c r="AT368" s="694"/>
      <c r="AU368" s="694"/>
      <c r="AV368" s="694"/>
      <c r="AW368" s="694"/>
      <c r="AX368" s="694"/>
    </row>
    <row r="369" spans="1:50" ht="14.25" customHeight="1">
      <c r="A369" s="694"/>
      <c r="B369" s="694"/>
      <c r="C369" s="694"/>
      <c r="D369" s="695"/>
      <c r="E369" s="694"/>
      <c r="F369" s="694"/>
      <c r="G369" s="694"/>
      <c r="H369" s="911"/>
      <c r="I369" s="696"/>
      <c r="J369" s="697"/>
      <c r="K369" s="697"/>
      <c r="L369" s="697"/>
      <c r="M369" s="697"/>
      <c r="N369" s="694"/>
      <c r="O369" s="694"/>
      <c r="P369" s="694"/>
      <c r="Q369" s="694"/>
      <c r="R369" s="694"/>
      <c r="S369" s="694"/>
      <c r="T369" s="694"/>
      <c r="U369" s="694"/>
      <c r="V369" s="694"/>
      <c r="W369" s="913"/>
      <c r="X369" s="913"/>
      <c r="Y369" s="913"/>
      <c r="Z369" s="694"/>
      <c r="AA369" s="694"/>
      <c r="AB369" s="851"/>
      <c r="AC369" s="851"/>
      <c r="AD369" s="851"/>
      <c r="AE369" s="851"/>
      <c r="AF369" s="903"/>
      <c r="AG369" s="903"/>
      <c r="AH369" s="903"/>
      <c r="AI369" s="851"/>
      <c r="AJ369" s="851"/>
      <c r="AK369" s="851"/>
      <c r="AL369" s="851"/>
      <c r="AM369" s="851"/>
      <c r="AN369" s="851"/>
      <c r="AO369" s="851"/>
      <c r="AP369" s="694"/>
      <c r="AQ369" s="694"/>
      <c r="AR369" s="694"/>
      <c r="AS369" s="694"/>
      <c r="AT369" s="694"/>
      <c r="AU369" s="694"/>
      <c r="AV369" s="694"/>
      <c r="AW369" s="694"/>
      <c r="AX369" s="694"/>
    </row>
    <row r="370" spans="1:50" ht="14.25" customHeight="1">
      <c r="A370" s="694"/>
      <c r="B370" s="694"/>
      <c r="C370" s="694"/>
      <c r="D370" s="695"/>
      <c r="E370" s="694"/>
      <c r="F370" s="694"/>
      <c r="G370" s="694"/>
      <c r="H370" s="911"/>
      <c r="I370" s="696"/>
      <c r="J370" s="697"/>
      <c r="K370" s="697"/>
      <c r="L370" s="697"/>
      <c r="M370" s="697"/>
      <c r="N370" s="694"/>
      <c r="O370" s="694"/>
      <c r="P370" s="694"/>
      <c r="Q370" s="694"/>
      <c r="R370" s="694"/>
      <c r="S370" s="694"/>
      <c r="T370" s="694"/>
      <c r="U370" s="694"/>
      <c r="V370" s="694"/>
      <c r="W370" s="913"/>
      <c r="X370" s="913"/>
      <c r="Y370" s="913"/>
      <c r="Z370" s="694"/>
      <c r="AA370" s="694"/>
      <c r="AB370" s="851"/>
      <c r="AC370" s="851"/>
      <c r="AD370" s="851"/>
      <c r="AE370" s="851"/>
      <c r="AF370" s="903"/>
      <c r="AG370" s="903"/>
      <c r="AH370" s="903"/>
      <c r="AI370" s="851"/>
      <c r="AJ370" s="851"/>
      <c r="AK370" s="851"/>
      <c r="AL370" s="851"/>
      <c r="AM370" s="851"/>
      <c r="AN370" s="851"/>
      <c r="AO370" s="851"/>
      <c r="AP370" s="694"/>
      <c r="AQ370" s="694"/>
      <c r="AR370" s="694"/>
      <c r="AS370" s="694"/>
      <c r="AT370" s="694"/>
      <c r="AU370" s="694"/>
      <c r="AV370" s="694"/>
      <c r="AW370" s="694"/>
      <c r="AX370" s="694"/>
    </row>
    <row r="371" spans="1:50" ht="14.25" customHeight="1">
      <c r="A371" s="694"/>
      <c r="B371" s="694"/>
      <c r="C371" s="694"/>
      <c r="D371" s="695"/>
      <c r="E371" s="694"/>
      <c r="F371" s="694"/>
      <c r="G371" s="694"/>
      <c r="H371" s="694"/>
      <c r="I371" s="696"/>
      <c r="J371" s="697"/>
      <c r="K371" s="697"/>
      <c r="L371" s="697"/>
      <c r="M371" s="697"/>
      <c r="N371" s="694"/>
      <c r="O371" s="694"/>
      <c r="P371" s="694"/>
      <c r="Q371" s="694"/>
      <c r="R371" s="694"/>
      <c r="S371" s="694"/>
      <c r="T371" s="694"/>
      <c r="U371" s="694"/>
      <c r="V371" s="694"/>
      <c r="W371" s="913"/>
      <c r="X371" s="913"/>
      <c r="Y371" s="913"/>
      <c r="Z371" s="694"/>
      <c r="AA371" s="694"/>
      <c r="AB371" s="851"/>
      <c r="AC371" s="851"/>
      <c r="AD371" s="851"/>
      <c r="AE371" s="851"/>
      <c r="AF371" s="903"/>
      <c r="AG371" s="903"/>
      <c r="AH371" s="903"/>
      <c r="AI371" s="851"/>
      <c r="AJ371" s="851"/>
      <c r="AK371" s="851"/>
      <c r="AL371" s="851"/>
      <c r="AM371" s="851"/>
      <c r="AN371" s="851"/>
      <c r="AO371" s="851"/>
      <c r="AP371" s="694"/>
      <c r="AQ371" s="694"/>
      <c r="AR371" s="694"/>
      <c r="AS371" s="694"/>
      <c r="AT371" s="694"/>
      <c r="AU371" s="694"/>
      <c r="AV371" s="694"/>
      <c r="AW371" s="694"/>
      <c r="AX371" s="694"/>
    </row>
    <row r="372" spans="1:50" ht="14.25" customHeight="1">
      <c r="A372" s="694"/>
      <c r="B372" s="694"/>
      <c r="C372" s="694"/>
      <c r="D372" s="695"/>
      <c r="E372" s="694"/>
      <c r="F372" s="694"/>
      <c r="G372" s="694"/>
      <c r="H372" s="694"/>
      <c r="I372" s="696"/>
      <c r="J372" s="697"/>
      <c r="K372" s="697"/>
      <c r="L372" s="697"/>
      <c r="M372" s="697"/>
      <c r="N372" s="694"/>
      <c r="O372" s="694"/>
      <c r="P372" s="694"/>
      <c r="Q372" s="694"/>
      <c r="R372" s="694"/>
      <c r="S372" s="694"/>
      <c r="T372" s="694"/>
      <c r="U372" s="694"/>
      <c r="V372" s="694"/>
      <c r="W372" s="913"/>
      <c r="X372" s="913"/>
      <c r="Y372" s="913"/>
      <c r="Z372" s="694"/>
      <c r="AA372" s="694"/>
      <c r="AB372" s="851"/>
      <c r="AC372" s="851"/>
      <c r="AD372" s="851"/>
      <c r="AE372" s="851"/>
      <c r="AF372" s="903"/>
      <c r="AG372" s="903"/>
      <c r="AH372" s="903"/>
      <c r="AI372" s="851"/>
      <c r="AJ372" s="851"/>
      <c r="AK372" s="851"/>
      <c r="AL372" s="851"/>
      <c r="AM372" s="851"/>
      <c r="AN372" s="851"/>
      <c r="AO372" s="851"/>
      <c r="AP372" s="694"/>
      <c r="AQ372" s="694"/>
      <c r="AR372" s="694"/>
      <c r="AS372" s="694"/>
      <c r="AT372" s="694"/>
      <c r="AU372" s="694"/>
      <c r="AV372" s="694"/>
      <c r="AW372" s="694"/>
      <c r="AX372" s="694"/>
    </row>
    <row r="373" spans="1:50" ht="14.25" customHeight="1">
      <c r="A373" s="694"/>
      <c r="B373" s="694"/>
      <c r="C373" s="694"/>
      <c r="D373" s="695"/>
      <c r="E373" s="694"/>
      <c r="F373" s="694"/>
      <c r="G373" s="694"/>
      <c r="H373" s="694"/>
      <c r="I373" s="696"/>
      <c r="J373" s="697"/>
      <c r="K373" s="697"/>
      <c r="L373" s="697"/>
      <c r="M373" s="697"/>
      <c r="N373" s="694"/>
      <c r="O373" s="694"/>
      <c r="P373" s="694"/>
      <c r="Q373" s="694"/>
      <c r="R373" s="694"/>
      <c r="S373" s="694"/>
      <c r="T373" s="694"/>
      <c r="U373" s="694"/>
      <c r="V373" s="694"/>
      <c r="W373" s="913"/>
      <c r="X373" s="913"/>
      <c r="Y373" s="913"/>
      <c r="Z373" s="694"/>
      <c r="AA373" s="694"/>
      <c r="AB373" s="851"/>
      <c r="AC373" s="851"/>
      <c r="AD373" s="851"/>
      <c r="AE373" s="851"/>
      <c r="AF373" s="903"/>
      <c r="AG373" s="903"/>
      <c r="AH373" s="903"/>
      <c r="AI373" s="851"/>
      <c r="AJ373" s="851"/>
      <c r="AK373" s="851"/>
      <c r="AL373" s="851"/>
      <c r="AM373" s="851"/>
      <c r="AN373" s="851"/>
      <c r="AO373" s="851"/>
      <c r="AP373" s="694"/>
      <c r="AQ373" s="694"/>
      <c r="AR373" s="694"/>
      <c r="AS373" s="694"/>
      <c r="AT373" s="694"/>
      <c r="AU373" s="694"/>
      <c r="AV373" s="694"/>
      <c r="AW373" s="694"/>
      <c r="AX373" s="694"/>
    </row>
    <row r="374" spans="1:50" ht="14.25" customHeight="1">
      <c r="A374" s="694"/>
      <c r="B374" s="694"/>
      <c r="C374" s="694"/>
      <c r="D374" s="695"/>
      <c r="E374" s="694"/>
      <c r="F374" s="694"/>
      <c r="G374" s="694"/>
      <c r="H374" s="694"/>
      <c r="I374" s="696"/>
      <c r="J374" s="697"/>
      <c r="K374" s="697"/>
      <c r="L374" s="697"/>
      <c r="M374" s="697"/>
      <c r="N374" s="694"/>
      <c r="O374" s="694"/>
      <c r="P374" s="694"/>
      <c r="Q374" s="694"/>
      <c r="R374" s="694"/>
      <c r="S374" s="694"/>
      <c r="T374" s="694"/>
      <c r="U374" s="694"/>
      <c r="V374" s="694"/>
      <c r="W374" s="913"/>
      <c r="X374" s="913"/>
      <c r="Y374" s="913"/>
      <c r="Z374" s="694"/>
      <c r="AA374" s="694"/>
      <c r="AB374" s="851"/>
      <c r="AC374" s="851"/>
      <c r="AD374" s="851"/>
      <c r="AE374" s="851"/>
      <c r="AF374" s="903"/>
      <c r="AG374" s="903"/>
      <c r="AH374" s="903"/>
      <c r="AI374" s="851"/>
      <c r="AJ374" s="851"/>
      <c r="AK374" s="851"/>
      <c r="AL374" s="851"/>
      <c r="AM374" s="851"/>
      <c r="AN374" s="851"/>
      <c r="AO374" s="851"/>
      <c r="AP374" s="694"/>
      <c r="AQ374" s="694"/>
      <c r="AR374" s="694"/>
      <c r="AS374" s="694"/>
      <c r="AT374" s="694"/>
      <c r="AU374" s="694"/>
      <c r="AV374" s="694"/>
      <c r="AW374" s="694"/>
      <c r="AX374" s="694"/>
    </row>
    <row r="375" spans="1:50" ht="14.25" customHeight="1">
      <c r="A375" s="694"/>
      <c r="B375" s="694"/>
      <c r="C375" s="694"/>
      <c r="D375" s="695"/>
      <c r="E375" s="694"/>
      <c r="F375" s="694"/>
      <c r="G375" s="694"/>
      <c r="H375" s="694"/>
      <c r="I375" s="696"/>
      <c r="J375" s="697"/>
      <c r="K375" s="697"/>
      <c r="L375" s="697"/>
      <c r="M375" s="697"/>
      <c r="N375" s="694"/>
      <c r="O375" s="694"/>
      <c r="P375" s="694"/>
      <c r="Q375" s="694"/>
      <c r="R375" s="694"/>
      <c r="S375" s="694"/>
      <c r="T375" s="694"/>
      <c r="U375" s="694"/>
      <c r="V375" s="694"/>
      <c r="W375" s="913"/>
      <c r="X375" s="913"/>
      <c r="Y375" s="913"/>
      <c r="Z375" s="694"/>
      <c r="AA375" s="694"/>
      <c r="AB375" s="851"/>
      <c r="AC375" s="851"/>
      <c r="AD375" s="851"/>
      <c r="AE375" s="851"/>
      <c r="AF375" s="903"/>
      <c r="AG375" s="903"/>
      <c r="AH375" s="903"/>
      <c r="AI375" s="851"/>
      <c r="AJ375" s="851"/>
      <c r="AK375" s="851"/>
      <c r="AL375" s="851"/>
      <c r="AM375" s="851"/>
      <c r="AN375" s="851"/>
      <c r="AO375" s="851"/>
      <c r="AP375" s="694"/>
      <c r="AQ375" s="694"/>
      <c r="AR375" s="694"/>
      <c r="AS375" s="694"/>
      <c r="AT375" s="694"/>
      <c r="AU375" s="694"/>
      <c r="AV375" s="694"/>
      <c r="AW375" s="694"/>
      <c r="AX375" s="694"/>
    </row>
    <row r="376" spans="1:50" ht="14.25" customHeight="1">
      <c r="A376" s="694"/>
      <c r="B376" s="694"/>
      <c r="C376" s="694"/>
      <c r="D376" s="695"/>
      <c r="E376" s="694"/>
      <c r="F376" s="694"/>
      <c r="G376" s="694"/>
      <c r="H376" s="694"/>
      <c r="I376" s="696"/>
      <c r="J376" s="697"/>
      <c r="K376" s="697"/>
      <c r="L376" s="697"/>
      <c r="M376" s="697"/>
      <c r="N376" s="694"/>
      <c r="O376" s="694"/>
      <c r="P376" s="694"/>
      <c r="Q376" s="694"/>
      <c r="R376" s="694"/>
      <c r="S376" s="694"/>
      <c r="T376" s="694"/>
      <c r="U376" s="694"/>
      <c r="V376" s="694"/>
      <c r="W376" s="913"/>
      <c r="X376" s="913"/>
      <c r="Y376" s="913"/>
      <c r="Z376" s="694"/>
      <c r="AA376" s="694"/>
      <c r="AB376" s="851"/>
      <c r="AC376" s="851"/>
      <c r="AD376" s="851"/>
      <c r="AE376" s="851"/>
      <c r="AF376" s="903"/>
      <c r="AG376" s="903"/>
      <c r="AH376" s="903"/>
      <c r="AI376" s="851"/>
      <c r="AJ376" s="851"/>
      <c r="AK376" s="851"/>
      <c r="AL376" s="851"/>
      <c r="AM376" s="851"/>
      <c r="AN376" s="851"/>
      <c r="AO376" s="851"/>
      <c r="AP376" s="694"/>
      <c r="AQ376" s="694"/>
      <c r="AR376" s="694"/>
      <c r="AS376" s="694"/>
      <c r="AT376" s="694"/>
      <c r="AU376" s="694"/>
      <c r="AV376" s="694"/>
      <c r="AW376" s="694"/>
      <c r="AX376" s="694"/>
    </row>
    <row r="377" spans="1:50" ht="14.25" customHeight="1">
      <c r="A377" s="694"/>
      <c r="B377" s="694"/>
      <c r="C377" s="694"/>
      <c r="D377" s="695"/>
      <c r="E377" s="694"/>
      <c r="F377" s="694"/>
      <c r="G377" s="694"/>
      <c r="H377" s="694"/>
      <c r="I377" s="696"/>
      <c r="J377" s="697"/>
      <c r="K377" s="697"/>
      <c r="L377" s="697"/>
      <c r="M377" s="697"/>
      <c r="N377" s="694"/>
      <c r="O377" s="694"/>
      <c r="P377" s="694"/>
      <c r="Q377" s="694"/>
      <c r="R377" s="694"/>
      <c r="S377" s="694"/>
      <c r="T377" s="694"/>
      <c r="U377" s="694"/>
      <c r="V377" s="694"/>
      <c r="W377" s="913"/>
      <c r="X377" s="913"/>
      <c r="Y377" s="913"/>
      <c r="Z377" s="694"/>
      <c r="AA377" s="694"/>
      <c r="AB377" s="851"/>
      <c r="AC377" s="851"/>
      <c r="AD377" s="851"/>
      <c r="AE377" s="851"/>
      <c r="AF377" s="903"/>
      <c r="AG377" s="903"/>
      <c r="AH377" s="903"/>
      <c r="AI377" s="851"/>
      <c r="AJ377" s="851"/>
      <c r="AK377" s="851"/>
      <c r="AL377" s="851"/>
      <c r="AM377" s="851"/>
      <c r="AN377" s="851"/>
      <c r="AO377" s="851"/>
      <c r="AP377" s="694"/>
      <c r="AQ377" s="694"/>
      <c r="AR377" s="694"/>
      <c r="AS377" s="694"/>
      <c r="AT377" s="694"/>
      <c r="AU377" s="694"/>
      <c r="AV377" s="694"/>
      <c r="AW377" s="694"/>
      <c r="AX377" s="694"/>
    </row>
    <row r="378" spans="1:50" ht="14.25" customHeight="1">
      <c r="A378" s="694"/>
      <c r="B378" s="694"/>
      <c r="C378" s="694"/>
      <c r="D378" s="695"/>
      <c r="E378" s="694"/>
      <c r="F378" s="694"/>
      <c r="G378" s="694"/>
      <c r="H378" s="694"/>
      <c r="I378" s="696"/>
      <c r="J378" s="697"/>
      <c r="K378" s="697"/>
      <c r="L378" s="697"/>
      <c r="M378" s="697"/>
      <c r="N378" s="694"/>
      <c r="O378" s="694"/>
      <c r="P378" s="694"/>
      <c r="Q378" s="694"/>
      <c r="R378" s="694"/>
      <c r="S378" s="694"/>
      <c r="T378" s="694"/>
      <c r="U378" s="694"/>
      <c r="V378" s="694"/>
      <c r="W378" s="913"/>
      <c r="X378" s="913"/>
      <c r="Y378" s="913"/>
      <c r="Z378" s="694"/>
      <c r="AA378" s="694"/>
      <c r="AB378" s="851"/>
      <c r="AC378" s="851"/>
      <c r="AD378" s="851"/>
      <c r="AE378" s="851"/>
      <c r="AF378" s="903"/>
      <c r="AG378" s="903"/>
      <c r="AH378" s="903"/>
      <c r="AI378" s="851"/>
      <c r="AJ378" s="851"/>
      <c r="AK378" s="851"/>
      <c r="AL378" s="851"/>
      <c r="AM378" s="851"/>
      <c r="AN378" s="851"/>
      <c r="AO378" s="851"/>
      <c r="AP378" s="694"/>
      <c r="AQ378" s="694"/>
      <c r="AR378" s="694"/>
      <c r="AS378" s="694"/>
      <c r="AT378" s="694"/>
      <c r="AU378" s="694"/>
      <c r="AV378" s="694"/>
      <c r="AW378" s="694"/>
      <c r="AX378" s="694"/>
    </row>
    <row r="379" spans="1:50" ht="14.25" customHeight="1">
      <c r="A379" s="694"/>
      <c r="B379" s="694"/>
      <c r="C379" s="694"/>
      <c r="D379" s="695"/>
      <c r="E379" s="694"/>
      <c r="F379" s="694"/>
      <c r="G379" s="694"/>
      <c r="H379" s="694"/>
      <c r="I379" s="696"/>
      <c r="J379" s="697"/>
      <c r="K379" s="697"/>
      <c r="L379" s="697"/>
      <c r="M379" s="697"/>
      <c r="N379" s="694"/>
      <c r="O379" s="694"/>
      <c r="P379" s="694"/>
      <c r="Q379" s="694"/>
      <c r="R379" s="694"/>
      <c r="S379" s="694"/>
      <c r="T379" s="694"/>
      <c r="U379" s="694"/>
      <c r="V379" s="694"/>
      <c r="W379" s="913"/>
      <c r="X379" s="913"/>
      <c r="Y379" s="913"/>
      <c r="Z379" s="694"/>
      <c r="AA379" s="694"/>
      <c r="AB379" s="851"/>
      <c r="AC379" s="851"/>
      <c r="AD379" s="851"/>
      <c r="AE379" s="851"/>
      <c r="AF379" s="903"/>
      <c r="AG379" s="903"/>
      <c r="AH379" s="903"/>
      <c r="AI379" s="851"/>
      <c r="AJ379" s="851"/>
      <c r="AK379" s="851"/>
      <c r="AL379" s="851"/>
      <c r="AM379" s="851"/>
      <c r="AN379" s="851"/>
      <c r="AO379" s="851"/>
      <c r="AP379" s="694"/>
      <c r="AQ379" s="694"/>
      <c r="AR379" s="694"/>
      <c r="AS379" s="694"/>
      <c r="AT379" s="694"/>
      <c r="AU379" s="694"/>
      <c r="AV379" s="694"/>
      <c r="AW379" s="694"/>
      <c r="AX379" s="694"/>
    </row>
    <row r="380" spans="1:50" ht="14.25" customHeight="1">
      <c r="A380" s="694"/>
      <c r="B380" s="694"/>
      <c r="C380" s="694"/>
      <c r="D380" s="695"/>
      <c r="E380" s="694"/>
      <c r="F380" s="694"/>
      <c r="G380" s="694"/>
      <c r="H380" s="694"/>
      <c r="I380" s="696"/>
      <c r="J380" s="697"/>
      <c r="K380" s="697"/>
      <c r="L380" s="697"/>
      <c r="M380" s="697"/>
      <c r="N380" s="694"/>
      <c r="O380" s="694"/>
      <c r="P380" s="694"/>
      <c r="Q380" s="694"/>
      <c r="R380" s="694"/>
      <c r="S380" s="694"/>
      <c r="T380" s="694"/>
      <c r="U380" s="694"/>
      <c r="V380" s="694"/>
      <c r="W380" s="913"/>
      <c r="X380" s="913"/>
      <c r="Y380" s="913"/>
      <c r="Z380" s="694"/>
      <c r="AA380" s="694"/>
      <c r="AB380" s="851"/>
      <c r="AC380" s="851"/>
      <c r="AD380" s="851"/>
      <c r="AE380" s="851"/>
      <c r="AF380" s="903"/>
      <c r="AG380" s="903"/>
      <c r="AH380" s="903"/>
      <c r="AI380" s="851"/>
      <c r="AJ380" s="851"/>
      <c r="AK380" s="851"/>
      <c r="AL380" s="851"/>
      <c r="AM380" s="851"/>
      <c r="AN380" s="851"/>
      <c r="AO380" s="851"/>
      <c r="AP380" s="694"/>
      <c r="AQ380" s="694"/>
      <c r="AR380" s="694"/>
      <c r="AS380" s="694"/>
      <c r="AT380" s="694"/>
      <c r="AU380" s="694"/>
      <c r="AV380" s="694"/>
      <c r="AW380" s="694"/>
      <c r="AX380" s="694"/>
    </row>
    <row r="381" spans="1:50" ht="14.25" customHeight="1">
      <c r="A381" s="694"/>
      <c r="B381" s="694"/>
      <c r="C381" s="694"/>
      <c r="D381" s="695"/>
      <c r="E381" s="694"/>
      <c r="F381" s="694"/>
      <c r="G381" s="694"/>
      <c r="H381" s="694"/>
      <c r="I381" s="696"/>
      <c r="J381" s="697"/>
      <c r="K381" s="697"/>
      <c r="L381" s="697"/>
      <c r="M381" s="697"/>
      <c r="N381" s="694"/>
      <c r="O381" s="694"/>
      <c r="P381" s="694"/>
      <c r="Q381" s="694"/>
      <c r="R381" s="694"/>
      <c r="S381" s="694"/>
      <c r="T381" s="694"/>
      <c r="U381" s="694"/>
      <c r="V381" s="694"/>
      <c r="W381" s="913"/>
      <c r="X381" s="913"/>
      <c r="Y381" s="913"/>
      <c r="Z381" s="694"/>
      <c r="AA381" s="694"/>
      <c r="AB381" s="851"/>
      <c r="AC381" s="851"/>
      <c r="AD381" s="851"/>
      <c r="AE381" s="851"/>
      <c r="AF381" s="903"/>
      <c r="AG381" s="903"/>
      <c r="AH381" s="903"/>
      <c r="AI381" s="851"/>
      <c r="AJ381" s="851"/>
      <c r="AK381" s="851"/>
      <c r="AL381" s="851"/>
      <c r="AM381" s="851"/>
      <c r="AN381" s="851"/>
      <c r="AO381" s="851"/>
      <c r="AP381" s="694"/>
      <c r="AQ381" s="694"/>
      <c r="AR381" s="694"/>
      <c r="AS381" s="694"/>
      <c r="AT381" s="694"/>
      <c r="AU381" s="694"/>
      <c r="AV381" s="694"/>
      <c r="AW381" s="694"/>
      <c r="AX381" s="694"/>
    </row>
    <row r="382" spans="1:50" ht="14.25" customHeight="1">
      <c r="A382" s="694"/>
      <c r="B382" s="694"/>
      <c r="C382" s="694"/>
      <c r="D382" s="695"/>
      <c r="E382" s="694"/>
      <c r="F382" s="694"/>
      <c r="G382" s="694"/>
      <c r="H382" s="694"/>
      <c r="I382" s="696"/>
      <c r="J382" s="697"/>
      <c r="K382" s="697"/>
      <c r="L382" s="697"/>
      <c r="M382" s="697"/>
      <c r="N382" s="694"/>
      <c r="O382" s="694"/>
      <c r="P382" s="694"/>
      <c r="Q382" s="694"/>
      <c r="R382" s="694"/>
      <c r="S382" s="694"/>
      <c r="T382" s="694"/>
      <c r="U382" s="694"/>
      <c r="V382" s="694"/>
      <c r="W382" s="913"/>
      <c r="X382" s="913"/>
      <c r="Y382" s="913"/>
      <c r="Z382" s="694"/>
      <c r="AA382" s="694"/>
      <c r="AB382" s="851"/>
      <c r="AC382" s="851"/>
      <c r="AD382" s="851"/>
      <c r="AE382" s="851"/>
      <c r="AF382" s="903"/>
      <c r="AG382" s="903"/>
      <c r="AH382" s="903"/>
      <c r="AI382" s="851"/>
      <c r="AJ382" s="851"/>
      <c r="AK382" s="851"/>
      <c r="AL382" s="851"/>
      <c r="AM382" s="851"/>
      <c r="AN382" s="851"/>
      <c r="AO382" s="851"/>
      <c r="AP382" s="694"/>
      <c r="AQ382" s="694"/>
      <c r="AR382" s="694"/>
      <c r="AS382" s="694"/>
      <c r="AT382" s="694"/>
      <c r="AU382" s="694"/>
      <c r="AV382" s="694"/>
      <c r="AW382" s="694"/>
      <c r="AX382" s="694"/>
    </row>
    <row r="383" spans="1:50" ht="14.25" customHeight="1">
      <c r="A383" s="694"/>
      <c r="B383" s="694"/>
      <c r="C383" s="694"/>
      <c r="D383" s="695"/>
      <c r="E383" s="694"/>
      <c r="F383" s="694"/>
      <c r="G383" s="694"/>
      <c r="H383" s="694"/>
      <c r="I383" s="696"/>
      <c r="J383" s="697"/>
      <c r="K383" s="697"/>
      <c r="L383" s="697"/>
      <c r="M383" s="697"/>
      <c r="N383" s="694"/>
      <c r="O383" s="694"/>
      <c r="P383" s="694"/>
      <c r="Q383" s="694"/>
      <c r="R383" s="694"/>
      <c r="S383" s="694"/>
      <c r="T383" s="694"/>
      <c r="U383" s="694"/>
      <c r="V383" s="694"/>
      <c r="W383" s="913"/>
      <c r="X383" s="913"/>
      <c r="Y383" s="913"/>
      <c r="Z383" s="694"/>
      <c r="AA383" s="694"/>
      <c r="AB383" s="851"/>
      <c r="AC383" s="851"/>
      <c r="AD383" s="851"/>
      <c r="AE383" s="851"/>
      <c r="AF383" s="903"/>
      <c r="AG383" s="903"/>
      <c r="AH383" s="903"/>
      <c r="AI383" s="851"/>
      <c r="AJ383" s="851"/>
      <c r="AK383" s="851"/>
      <c r="AL383" s="851"/>
      <c r="AM383" s="851"/>
      <c r="AN383" s="851"/>
      <c r="AO383" s="851"/>
      <c r="AP383" s="694"/>
      <c r="AQ383" s="694"/>
      <c r="AR383" s="694"/>
      <c r="AS383" s="694"/>
      <c r="AT383" s="694"/>
      <c r="AU383" s="694"/>
      <c r="AV383" s="694"/>
      <c r="AW383" s="694"/>
      <c r="AX383" s="694"/>
    </row>
    <row r="384" spans="1:50" ht="14.25" customHeight="1">
      <c r="A384" s="694"/>
      <c r="B384" s="694"/>
      <c r="C384" s="694"/>
      <c r="D384" s="695"/>
      <c r="E384" s="694"/>
      <c r="F384" s="694"/>
      <c r="G384" s="694"/>
      <c r="H384" s="694"/>
      <c r="I384" s="696"/>
      <c r="J384" s="697"/>
      <c r="K384" s="697"/>
      <c r="L384" s="697"/>
      <c r="M384" s="697"/>
      <c r="N384" s="694"/>
      <c r="O384" s="694"/>
      <c r="P384" s="694"/>
      <c r="Q384" s="694"/>
      <c r="R384" s="694"/>
      <c r="S384" s="694"/>
      <c r="T384" s="694"/>
      <c r="U384" s="694"/>
      <c r="V384" s="694"/>
      <c r="W384" s="913"/>
      <c r="X384" s="913"/>
      <c r="Y384" s="913"/>
      <c r="Z384" s="694"/>
      <c r="AA384" s="694"/>
      <c r="AB384" s="851"/>
      <c r="AC384" s="851"/>
      <c r="AD384" s="851"/>
      <c r="AE384" s="851"/>
      <c r="AF384" s="903"/>
      <c r="AG384" s="903"/>
      <c r="AH384" s="903"/>
      <c r="AI384" s="851"/>
      <c r="AJ384" s="851"/>
      <c r="AK384" s="851"/>
      <c r="AL384" s="851"/>
      <c r="AM384" s="851"/>
      <c r="AN384" s="851"/>
      <c r="AO384" s="851"/>
      <c r="AP384" s="694"/>
      <c r="AQ384" s="694"/>
      <c r="AR384" s="694"/>
      <c r="AS384" s="694"/>
      <c r="AT384" s="694"/>
      <c r="AU384" s="694"/>
      <c r="AV384" s="694"/>
      <c r="AW384" s="694"/>
      <c r="AX384" s="694"/>
    </row>
    <row r="385" spans="1:50" ht="14.25" customHeight="1">
      <c r="A385" s="694"/>
      <c r="B385" s="694"/>
      <c r="C385" s="694"/>
      <c r="D385" s="695"/>
      <c r="E385" s="694"/>
      <c r="F385" s="694"/>
      <c r="G385" s="694"/>
      <c r="H385" s="694"/>
      <c r="I385" s="696"/>
      <c r="J385" s="697"/>
      <c r="K385" s="697"/>
      <c r="L385" s="697"/>
      <c r="M385" s="697"/>
      <c r="N385" s="694"/>
      <c r="O385" s="694"/>
      <c r="P385" s="694"/>
      <c r="Q385" s="694"/>
      <c r="R385" s="694"/>
      <c r="S385" s="694"/>
      <c r="T385" s="694"/>
      <c r="U385" s="694"/>
      <c r="V385" s="694"/>
      <c r="W385" s="913"/>
      <c r="X385" s="913"/>
      <c r="Y385" s="913"/>
      <c r="Z385" s="694"/>
      <c r="AA385" s="694"/>
      <c r="AB385" s="851"/>
      <c r="AC385" s="851"/>
      <c r="AD385" s="851"/>
      <c r="AE385" s="851"/>
      <c r="AF385" s="903"/>
      <c r="AG385" s="903"/>
      <c r="AH385" s="903"/>
      <c r="AI385" s="851"/>
      <c r="AJ385" s="851"/>
      <c r="AK385" s="851"/>
      <c r="AL385" s="851"/>
      <c r="AM385" s="851"/>
      <c r="AN385" s="851"/>
      <c r="AO385" s="851"/>
      <c r="AP385" s="694"/>
      <c r="AQ385" s="694"/>
      <c r="AR385" s="694"/>
      <c r="AS385" s="694"/>
      <c r="AT385" s="694"/>
      <c r="AU385" s="694"/>
      <c r="AV385" s="694"/>
      <c r="AW385" s="694"/>
      <c r="AX385" s="694"/>
    </row>
    <row r="386" spans="1:50" ht="14.25" customHeight="1">
      <c r="A386" s="694"/>
      <c r="B386" s="694"/>
      <c r="C386" s="694"/>
      <c r="D386" s="695"/>
      <c r="E386" s="694"/>
      <c r="F386" s="694"/>
      <c r="G386" s="694"/>
      <c r="H386" s="694"/>
      <c r="I386" s="696"/>
      <c r="J386" s="697"/>
      <c r="K386" s="697"/>
      <c r="L386" s="697"/>
      <c r="M386" s="697"/>
      <c r="N386" s="694"/>
      <c r="O386" s="694"/>
      <c r="P386" s="694"/>
      <c r="Q386" s="694"/>
      <c r="R386" s="694"/>
      <c r="S386" s="694"/>
      <c r="T386" s="694"/>
      <c r="U386" s="694"/>
      <c r="V386" s="694"/>
      <c r="W386" s="913"/>
      <c r="X386" s="913"/>
      <c r="Y386" s="913"/>
      <c r="Z386" s="694"/>
      <c r="AA386" s="694"/>
      <c r="AB386" s="851"/>
      <c r="AC386" s="851"/>
      <c r="AD386" s="851"/>
      <c r="AE386" s="851"/>
      <c r="AF386" s="903"/>
      <c r="AG386" s="903"/>
      <c r="AH386" s="903"/>
      <c r="AI386" s="851"/>
      <c r="AJ386" s="851"/>
      <c r="AK386" s="851"/>
      <c r="AL386" s="851"/>
      <c r="AM386" s="851"/>
      <c r="AN386" s="851"/>
      <c r="AO386" s="851"/>
      <c r="AP386" s="694"/>
      <c r="AQ386" s="694"/>
      <c r="AR386" s="694"/>
      <c r="AS386" s="694"/>
      <c r="AT386" s="694"/>
      <c r="AU386" s="694"/>
      <c r="AV386" s="694"/>
      <c r="AW386" s="694"/>
      <c r="AX386" s="694"/>
    </row>
    <row r="387" spans="1:50" ht="14.25" customHeight="1">
      <c r="A387" s="694"/>
      <c r="B387" s="694"/>
      <c r="C387" s="694"/>
      <c r="D387" s="695"/>
      <c r="E387" s="694"/>
      <c r="F387" s="694"/>
      <c r="G387" s="694"/>
      <c r="H387" s="694"/>
      <c r="I387" s="696"/>
      <c r="J387" s="697"/>
      <c r="K387" s="697"/>
      <c r="L387" s="697"/>
      <c r="M387" s="697"/>
      <c r="N387" s="694"/>
      <c r="O387" s="694"/>
      <c r="P387" s="694"/>
      <c r="Q387" s="694"/>
      <c r="R387" s="694"/>
      <c r="S387" s="694"/>
      <c r="T387" s="694"/>
      <c r="U387" s="694"/>
      <c r="V387" s="694"/>
      <c r="W387" s="913"/>
      <c r="X387" s="913"/>
      <c r="Y387" s="913"/>
      <c r="Z387" s="694"/>
      <c r="AA387" s="694"/>
      <c r="AB387" s="851"/>
      <c r="AC387" s="851"/>
      <c r="AD387" s="851"/>
      <c r="AE387" s="851"/>
      <c r="AF387" s="903"/>
      <c r="AG387" s="903"/>
      <c r="AH387" s="903"/>
      <c r="AI387" s="851"/>
      <c r="AJ387" s="851"/>
      <c r="AK387" s="851"/>
      <c r="AL387" s="851"/>
      <c r="AM387" s="851"/>
      <c r="AN387" s="851"/>
      <c r="AO387" s="851"/>
      <c r="AP387" s="694"/>
      <c r="AQ387" s="694"/>
      <c r="AR387" s="694"/>
      <c r="AS387" s="694"/>
      <c r="AT387" s="694"/>
      <c r="AU387" s="694"/>
      <c r="AV387" s="694"/>
      <c r="AW387" s="694"/>
      <c r="AX387" s="694"/>
    </row>
    <row r="388" spans="1:50" ht="14.25" customHeight="1">
      <c r="A388" s="694"/>
      <c r="B388" s="694"/>
      <c r="C388" s="694"/>
      <c r="D388" s="695"/>
      <c r="E388" s="694"/>
      <c r="F388" s="694"/>
      <c r="G388" s="694"/>
      <c r="H388" s="694"/>
      <c r="I388" s="696"/>
      <c r="J388" s="697"/>
      <c r="K388" s="697"/>
      <c r="L388" s="697"/>
      <c r="M388" s="697"/>
      <c r="N388" s="694"/>
      <c r="O388" s="694"/>
      <c r="P388" s="694"/>
      <c r="Q388" s="694"/>
      <c r="R388" s="694"/>
      <c r="S388" s="694"/>
      <c r="T388" s="694"/>
      <c r="U388" s="694"/>
      <c r="V388" s="694"/>
      <c r="W388" s="913"/>
      <c r="X388" s="913"/>
      <c r="Y388" s="913"/>
      <c r="Z388" s="694"/>
      <c r="AA388" s="694"/>
      <c r="AB388" s="851"/>
      <c r="AC388" s="851"/>
      <c r="AD388" s="851"/>
      <c r="AE388" s="851"/>
      <c r="AF388" s="903"/>
      <c r="AG388" s="903"/>
      <c r="AH388" s="903"/>
      <c r="AI388" s="851"/>
      <c r="AJ388" s="851"/>
      <c r="AK388" s="851"/>
      <c r="AL388" s="851"/>
      <c r="AM388" s="851"/>
      <c r="AN388" s="851"/>
      <c r="AO388" s="851"/>
      <c r="AP388" s="694"/>
      <c r="AQ388" s="694"/>
      <c r="AR388" s="694"/>
      <c r="AS388" s="694"/>
      <c r="AT388" s="694"/>
      <c r="AU388" s="694"/>
      <c r="AV388" s="694"/>
      <c r="AW388" s="694"/>
      <c r="AX388" s="694"/>
    </row>
    <row r="389" spans="1:50" ht="14.25" customHeight="1">
      <c r="A389" s="694"/>
      <c r="B389" s="694"/>
      <c r="C389" s="694"/>
      <c r="D389" s="695"/>
      <c r="E389" s="694"/>
      <c r="F389" s="694"/>
      <c r="G389" s="694"/>
      <c r="H389" s="694"/>
      <c r="I389" s="696"/>
      <c r="J389" s="697"/>
      <c r="K389" s="697"/>
      <c r="L389" s="697"/>
      <c r="M389" s="697"/>
      <c r="N389" s="694"/>
      <c r="O389" s="694"/>
      <c r="P389" s="694"/>
      <c r="Q389" s="694"/>
      <c r="R389" s="694"/>
      <c r="S389" s="694"/>
      <c r="T389" s="694"/>
      <c r="U389" s="694"/>
      <c r="V389" s="694"/>
      <c r="W389" s="913"/>
      <c r="X389" s="913"/>
      <c r="Y389" s="913"/>
      <c r="Z389" s="694"/>
      <c r="AA389" s="694"/>
      <c r="AB389" s="851"/>
      <c r="AC389" s="851"/>
      <c r="AD389" s="851"/>
      <c r="AE389" s="851"/>
      <c r="AF389" s="903"/>
      <c r="AG389" s="903"/>
      <c r="AH389" s="903"/>
      <c r="AI389" s="851"/>
      <c r="AJ389" s="851"/>
      <c r="AK389" s="851"/>
      <c r="AL389" s="851"/>
      <c r="AM389" s="851"/>
      <c r="AN389" s="851"/>
      <c r="AO389" s="851"/>
      <c r="AP389" s="694"/>
      <c r="AQ389" s="694"/>
      <c r="AR389" s="694"/>
      <c r="AS389" s="694"/>
      <c r="AT389" s="694"/>
      <c r="AU389" s="694"/>
      <c r="AV389" s="694"/>
      <c r="AW389" s="694"/>
      <c r="AX389" s="694"/>
    </row>
    <row r="390" spans="1:50" ht="14.25" customHeight="1">
      <c r="A390" s="694"/>
      <c r="B390" s="694"/>
      <c r="C390" s="694"/>
      <c r="D390" s="695"/>
      <c r="E390" s="694"/>
      <c r="F390" s="694"/>
      <c r="G390" s="694"/>
      <c r="H390" s="694"/>
      <c r="I390" s="696"/>
      <c r="J390" s="697"/>
      <c r="K390" s="697"/>
      <c r="L390" s="697"/>
      <c r="M390" s="697"/>
      <c r="N390" s="694"/>
      <c r="O390" s="694"/>
      <c r="P390" s="694"/>
      <c r="Q390" s="694"/>
      <c r="R390" s="694"/>
      <c r="S390" s="694"/>
      <c r="T390" s="694"/>
      <c r="U390" s="694"/>
      <c r="V390" s="694"/>
      <c r="W390" s="913"/>
      <c r="X390" s="913"/>
      <c r="Y390" s="913"/>
      <c r="Z390" s="694"/>
      <c r="AA390" s="694"/>
      <c r="AB390" s="851"/>
      <c r="AC390" s="851"/>
      <c r="AD390" s="851"/>
      <c r="AE390" s="851"/>
      <c r="AF390" s="903"/>
      <c r="AG390" s="903"/>
      <c r="AH390" s="903"/>
      <c r="AI390" s="851"/>
      <c r="AJ390" s="851"/>
      <c r="AK390" s="851"/>
      <c r="AL390" s="851"/>
      <c r="AM390" s="851"/>
      <c r="AN390" s="851"/>
      <c r="AO390" s="851"/>
      <c r="AP390" s="694"/>
      <c r="AQ390" s="694"/>
      <c r="AR390" s="694"/>
      <c r="AS390" s="694"/>
      <c r="AT390" s="694"/>
      <c r="AU390" s="694"/>
      <c r="AV390" s="694"/>
      <c r="AW390" s="694"/>
      <c r="AX390" s="694"/>
    </row>
    <row r="391" spans="1:50" ht="14.25" customHeight="1">
      <c r="A391" s="694"/>
      <c r="B391" s="694"/>
      <c r="C391" s="694"/>
      <c r="D391" s="695"/>
      <c r="E391" s="694"/>
      <c r="F391" s="694"/>
      <c r="G391" s="694"/>
      <c r="H391" s="694"/>
      <c r="I391" s="696"/>
      <c r="J391" s="697"/>
      <c r="K391" s="697"/>
      <c r="L391" s="697"/>
      <c r="M391" s="697"/>
      <c r="N391" s="694"/>
      <c r="O391" s="694"/>
      <c r="P391" s="694"/>
      <c r="Q391" s="694"/>
      <c r="R391" s="694"/>
      <c r="S391" s="694"/>
      <c r="T391" s="694"/>
      <c r="U391" s="694"/>
      <c r="V391" s="694"/>
      <c r="W391" s="913"/>
      <c r="X391" s="913"/>
      <c r="Y391" s="913"/>
      <c r="Z391" s="694"/>
      <c r="AA391" s="694"/>
      <c r="AB391" s="851"/>
      <c r="AC391" s="851"/>
      <c r="AD391" s="851"/>
      <c r="AE391" s="851"/>
      <c r="AF391" s="903"/>
      <c r="AG391" s="903"/>
      <c r="AH391" s="903"/>
      <c r="AI391" s="851"/>
      <c r="AJ391" s="851"/>
      <c r="AK391" s="851"/>
      <c r="AL391" s="851"/>
      <c r="AM391" s="851"/>
      <c r="AN391" s="851"/>
      <c r="AO391" s="851"/>
      <c r="AP391" s="694"/>
      <c r="AQ391" s="694"/>
      <c r="AR391" s="694"/>
      <c r="AS391" s="694"/>
      <c r="AT391" s="694"/>
      <c r="AU391" s="694"/>
      <c r="AV391" s="694"/>
      <c r="AW391" s="694"/>
      <c r="AX391" s="694"/>
    </row>
    <row r="392" spans="1:50" ht="14.25" customHeight="1">
      <c r="A392" s="694"/>
      <c r="B392" s="694"/>
      <c r="C392" s="694"/>
      <c r="D392" s="695"/>
      <c r="E392" s="694"/>
      <c r="F392" s="694"/>
      <c r="G392" s="694"/>
      <c r="H392" s="694"/>
      <c r="I392" s="696"/>
      <c r="J392" s="697"/>
      <c r="K392" s="697"/>
      <c r="L392" s="697"/>
      <c r="M392" s="697"/>
      <c r="N392" s="694"/>
      <c r="O392" s="694"/>
      <c r="P392" s="694"/>
      <c r="Q392" s="694"/>
      <c r="R392" s="694"/>
      <c r="S392" s="694"/>
      <c r="T392" s="694"/>
      <c r="U392" s="694"/>
      <c r="V392" s="694"/>
      <c r="W392" s="913"/>
      <c r="X392" s="913"/>
      <c r="Y392" s="913"/>
      <c r="Z392" s="694"/>
      <c r="AA392" s="694"/>
      <c r="AB392" s="851"/>
      <c r="AC392" s="851"/>
      <c r="AD392" s="851"/>
      <c r="AE392" s="851"/>
      <c r="AF392" s="903"/>
      <c r="AG392" s="903"/>
      <c r="AH392" s="903"/>
      <c r="AI392" s="851"/>
      <c r="AJ392" s="851"/>
      <c r="AK392" s="851"/>
      <c r="AL392" s="851"/>
      <c r="AM392" s="851"/>
      <c r="AN392" s="851"/>
      <c r="AO392" s="851"/>
      <c r="AP392" s="694"/>
      <c r="AQ392" s="694"/>
      <c r="AR392" s="694"/>
      <c r="AS392" s="694"/>
      <c r="AT392" s="694"/>
      <c r="AU392" s="694"/>
      <c r="AV392" s="694"/>
      <c r="AW392" s="694"/>
      <c r="AX392" s="694"/>
    </row>
    <row r="393" spans="1:50" ht="14.25" customHeight="1">
      <c r="A393" s="694"/>
      <c r="B393" s="694"/>
      <c r="C393" s="694"/>
      <c r="D393" s="695"/>
      <c r="E393" s="694"/>
      <c r="F393" s="694"/>
      <c r="G393" s="694"/>
      <c r="H393" s="694"/>
      <c r="I393" s="696"/>
      <c r="J393" s="697"/>
      <c r="K393" s="697"/>
      <c r="L393" s="697"/>
      <c r="M393" s="697"/>
      <c r="N393" s="694"/>
      <c r="O393" s="694"/>
      <c r="P393" s="694"/>
      <c r="Q393" s="694"/>
      <c r="R393" s="694"/>
      <c r="S393" s="694"/>
      <c r="T393" s="694"/>
      <c r="U393" s="694"/>
      <c r="V393" s="694"/>
      <c r="W393" s="913"/>
      <c r="X393" s="913"/>
      <c r="Y393" s="913"/>
      <c r="Z393" s="694"/>
      <c r="AA393" s="694"/>
      <c r="AB393" s="851"/>
      <c r="AC393" s="851"/>
      <c r="AD393" s="851"/>
      <c r="AE393" s="851"/>
      <c r="AF393" s="903"/>
      <c r="AG393" s="903"/>
      <c r="AH393" s="903"/>
      <c r="AI393" s="851"/>
      <c r="AJ393" s="851"/>
      <c r="AK393" s="851"/>
      <c r="AL393" s="851"/>
      <c r="AM393" s="851"/>
      <c r="AN393" s="851"/>
      <c r="AO393" s="851"/>
      <c r="AP393" s="694"/>
      <c r="AQ393" s="694"/>
      <c r="AR393" s="694"/>
      <c r="AS393" s="694"/>
      <c r="AT393" s="694"/>
      <c r="AU393" s="694"/>
      <c r="AV393" s="694"/>
      <c r="AW393" s="694"/>
      <c r="AX393" s="694"/>
    </row>
    <row r="394" spans="1:50" ht="14.25" customHeight="1">
      <c r="A394" s="694"/>
      <c r="B394" s="694"/>
      <c r="C394" s="694"/>
      <c r="D394" s="695"/>
      <c r="E394" s="694"/>
      <c r="F394" s="694"/>
      <c r="G394" s="694"/>
      <c r="H394" s="694"/>
      <c r="I394" s="696"/>
      <c r="J394" s="697"/>
      <c r="K394" s="697"/>
      <c r="L394" s="697"/>
      <c r="M394" s="697"/>
      <c r="N394" s="694"/>
      <c r="O394" s="694"/>
      <c r="P394" s="694"/>
      <c r="Q394" s="694"/>
      <c r="R394" s="694"/>
      <c r="S394" s="694"/>
      <c r="T394" s="694"/>
      <c r="U394" s="694"/>
      <c r="V394" s="694"/>
      <c r="W394" s="913"/>
      <c r="X394" s="913"/>
      <c r="Y394" s="913"/>
      <c r="Z394" s="694"/>
      <c r="AA394" s="694"/>
      <c r="AB394" s="851"/>
      <c r="AC394" s="851"/>
      <c r="AD394" s="851"/>
      <c r="AE394" s="851"/>
      <c r="AF394" s="903"/>
      <c r="AG394" s="903"/>
      <c r="AH394" s="903"/>
      <c r="AI394" s="851"/>
      <c r="AJ394" s="851"/>
      <c r="AK394" s="851"/>
      <c r="AL394" s="851"/>
      <c r="AM394" s="851"/>
      <c r="AN394" s="851"/>
      <c r="AO394" s="851"/>
      <c r="AP394" s="694"/>
      <c r="AQ394" s="694"/>
      <c r="AR394" s="694"/>
      <c r="AS394" s="694"/>
      <c r="AT394" s="694"/>
      <c r="AU394" s="694"/>
      <c r="AV394" s="694"/>
      <c r="AW394" s="694"/>
      <c r="AX394" s="694"/>
    </row>
    <row r="395" spans="1:50" ht="14.25" customHeight="1">
      <c r="A395" s="694"/>
      <c r="B395" s="694"/>
      <c r="C395" s="694"/>
      <c r="D395" s="695"/>
      <c r="E395" s="694"/>
      <c r="F395" s="694"/>
      <c r="G395" s="694"/>
      <c r="H395" s="694"/>
      <c r="I395" s="696"/>
      <c r="J395" s="697"/>
      <c r="K395" s="697"/>
      <c r="L395" s="697"/>
      <c r="M395" s="697"/>
      <c r="N395" s="694"/>
      <c r="O395" s="694"/>
      <c r="P395" s="694"/>
      <c r="Q395" s="694"/>
      <c r="R395" s="694"/>
      <c r="S395" s="694"/>
      <c r="T395" s="694"/>
      <c r="U395" s="694"/>
      <c r="V395" s="694"/>
      <c r="W395" s="913"/>
      <c r="X395" s="913"/>
      <c r="Y395" s="913"/>
      <c r="Z395" s="694"/>
      <c r="AA395" s="694"/>
      <c r="AB395" s="851"/>
      <c r="AC395" s="851"/>
      <c r="AD395" s="851"/>
      <c r="AE395" s="851"/>
      <c r="AF395" s="903"/>
      <c r="AG395" s="903"/>
      <c r="AH395" s="903"/>
      <c r="AI395" s="851"/>
      <c r="AJ395" s="851"/>
      <c r="AK395" s="851"/>
      <c r="AL395" s="851"/>
      <c r="AM395" s="851"/>
      <c r="AN395" s="851"/>
      <c r="AO395" s="851"/>
      <c r="AP395" s="694"/>
      <c r="AQ395" s="694"/>
      <c r="AR395" s="694"/>
      <c r="AS395" s="694"/>
      <c r="AT395" s="694"/>
      <c r="AU395" s="694"/>
      <c r="AV395" s="694"/>
      <c r="AW395" s="694"/>
      <c r="AX395" s="694"/>
    </row>
    <row r="396" spans="1:50" ht="14.25" customHeight="1">
      <c r="A396" s="694"/>
      <c r="B396" s="694"/>
      <c r="C396" s="694"/>
      <c r="D396" s="695"/>
      <c r="E396" s="694"/>
      <c r="F396" s="694"/>
      <c r="G396" s="694"/>
      <c r="H396" s="694"/>
      <c r="I396" s="696"/>
      <c r="J396" s="697"/>
      <c r="K396" s="697"/>
      <c r="L396" s="697"/>
      <c r="M396" s="697"/>
      <c r="N396" s="694"/>
      <c r="O396" s="694"/>
      <c r="P396" s="694"/>
      <c r="Q396" s="694"/>
      <c r="R396" s="694"/>
      <c r="S396" s="694"/>
      <c r="T396" s="694"/>
      <c r="U396" s="694"/>
      <c r="V396" s="694"/>
      <c r="W396" s="913"/>
      <c r="X396" s="913"/>
      <c r="Y396" s="913"/>
      <c r="Z396" s="694"/>
      <c r="AA396" s="694"/>
      <c r="AB396" s="851"/>
      <c r="AC396" s="851"/>
      <c r="AD396" s="851"/>
      <c r="AE396" s="851"/>
      <c r="AF396" s="903"/>
      <c r="AG396" s="903"/>
      <c r="AH396" s="903"/>
      <c r="AI396" s="851"/>
      <c r="AJ396" s="851"/>
      <c r="AK396" s="851"/>
      <c r="AL396" s="851"/>
      <c r="AM396" s="851"/>
      <c r="AN396" s="851"/>
      <c r="AO396" s="851"/>
      <c r="AP396" s="694"/>
      <c r="AQ396" s="694"/>
      <c r="AR396" s="694"/>
      <c r="AS396" s="694"/>
      <c r="AT396" s="694"/>
      <c r="AU396" s="694"/>
      <c r="AV396" s="694"/>
      <c r="AW396" s="694"/>
      <c r="AX396" s="694"/>
    </row>
    <row r="397" spans="1:50" ht="14.25" customHeight="1">
      <c r="A397" s="694"/>
      <c r="B397" s="694"/>
      <c r="C397" s="694"/>
      <c r="D397" s="695"/>
      <c r="E397" s="694"/>
      <c r="F397" s="694"/>
      <c r="G397" s="694"/>
      <c r="H397" s="694"/>
      <c r="I397" s="696"/>
      <c r="J397" s="697"/>
      <c r="K397" s="697"/>
      <c r="L397" s="697"/>
      <c r="M397" s="697"/>
      <c r="N397" s="694"/>
      <c r="O397" s="694"/>
      <c r="P397" s="694"/>
      <c r="Q397" s="694"/>
      <c r="R397" s="694"/>
      <c r="S397" s="694"/>
      <c r="T397" s="694"/>
      <c r="U397" s="694"/>
      <c r="V397" s="694"/>
      <c r="W397" s="913"/>
      <c r="X397" s="913"/>
      <c r="Y397" s="913"/>
      <c r="Z397" s="694"/>
      <c r="AA397" s="694"/>
      <c r="AB397" s="851"/>
      <c r="AC397" s="851"/>
      <c r="AD397" s="851"/>
      <c r="AE397" s="851"/>
      <c r="AF397" s="903"/>
      <c r="AG397" s="903"/>
      <c r="AH397" s="903"/>
      <c r="AI397" s="851"/>
      <c r="AJ397" s="851"/>
      <c r="AK397" s="851"/>
      <c r="AL397" s="851"/>
      <c r="AM397" s="851"/>
      <c r="AN397" s="851"/>
      <c r="AO397" s="851"/>
      <c r="AP397" s="694"/>
      <c r="AQ397" s="694"/>
      <c r="AR397" s="694"/>
      <c r="AS397" s="694"/>
      <c r="AT397" s="694"/>
      <c r="AU397" s="694"/>
      <c r="AV397" s="694"/>
      <c r="AW397" s="694"/>
      <c r="AX397" s="694"/>
    </row>
    <row r="398" spans="1:50" ht="14.25" customHeight="1">
      <c r="A398" s="694"/>
      <c r="B398" s="694"/>
      <c r="C398" s="694"/>
      <c r="D398" s="695"/>
      <c r="E398" s="694"/>
      <c r="F398" s="694"/>
      <c r="G398" s="694"/>
      <c r="H398" s="694"/>
      <c r="I398" s="696"/>
      <c r="J398" s="697"/>
      <c r="K398" s="697"/>
      <c r="L398" s="697"/>
      <c r="M398" s="697"/>
      <c r="N398" s="694"/>
      <c r="O398" s="694"/>
      <c r="P398" s="694"/>
      <c r="Q398" s="694"/>
      <c r="R398" s="694"/>
      <c r="S398" s="694"/>
      <c r="T398" s="694"/>
      <c r="U398" s="694"/>
      <c r="V398" s="694"/>
      <c r="W398" s="913"/>
      <c r="X398" s="913"/>
      <c r="Y398" s="913"/>
      <c r="Z398" s="694"/>
      <c r="AA398" s="694"/>
      <c r="AB398" s="851"/>
      <c r="AC398" s="851"/>
      <c r="AD398" s="851"/>
      <c r="AE398" s="851"/>
      <c r="AF398" s="903"/>
      <c r="AG398" s="903"/>
      <c r="AH398" s="903"/>
      <c r="AI398" s="851"/>
      <c r="AJ398" s="851"/>
      <c r="AK398" s="851"/>
      <c r="AL398" s="851"/>
      <c r="AM398" s="851"/>
      <c r="AN398" s="851"/>
      <c r="AO398" s="851"/>
      <c r="AP398" s="694"/>
      <c r="AQ398" s="694"/>
      <c r="AR398" s="694"/>
      <c r="AS398" s="694"/>
      <c r="AT398" s="694"/>
      <c r="AU398" s="694"/>
      <c r="AV398" s="694"/>
      <c r="AW398" s="694"/>
      <c r="AX398" s="694"/>
    </row>
    <row r="399" spans="1:50" ht="14.25" customHeight="1">
      <c r="A399" s="694"/>
      <c r="B399" s="694"/>
      <c r="C399" s="694"/>
      <c r="D399" s="695"/>
      <c r="E399" s="694"/>
      <c r="F399" s="694"/>
      <c r="G399" s="694"/>
      <c r="H399" s="694"/>
      <c r="I399" s="696"/>
      <c r="J399" s="697"/>
      <c r="K399" s="697"/>
      <c r="L399" s="697"/>
      <c r="M399" s="697"/>
      <c r="N399" s="694"/>
      <c r="O399" s="694"/>
      <c r="P399" s="694"/>
      <c r="Q399" s="694"/>
      <c r="R399" s="694"/>
      <c r="S399" s="694"/>
      <c r="T399" s="694"/>
      <c r="U399" s="694"/>
      <c r="V399" s="694"/>
      <c r="W399" s="913"/>
      <c r="X399" s="913"/>
      <c r="Y399" s="913"/>
      <c r="Z399" s="694"/>
      <c r="AA399" s="694"/>
      <c r="AB399" s="700"/>
      <c r="AC399" s="700"/>
      <c r="AD399" s="700"/>
      <c r="AE399" s="700"/>
      <c r="AF399" s="914"/>
      <c r="AG399" s="914"/>
      <c r="AH399" s="914"/>
      <c r="AI399" s="694"/>
      <c r="AJ399" s="694"/>
      <c r="AK399" s="694"/>
      <c r="AL399" s="694"/>
      <c r="AM399" s="694"/>
      <c r="AN399" s="694"/>
      <c r="AO399" s="694"/>
      <c r="AP399" s="694"/>
      <c r="AQ399" s="694"/>
      <c r="AR399" s="694"/>
      <c r="AS399" s="694"/>
      <c r="AT399" s="694"/>
      <c r="AU399" s="694"/>
      <c r="AV399" s="694"/>
      <c r="AW399" s="694"/>
      <c r="AX399" s="694"/>
    </row>
    <row r="400" spans="1:50" ht="14.25" customHeight="1">
      <c r="A400" s="694"/>
      <c r="B400" s="694"/>
      <c r="C400" s="694"/>
      <c r="D400" s="695"/>
      <c r="E400" s="694"/>
      <c r="F400" s="694"/>
      <c r="G400" s="694"/>
      <c r="H400" s="694"/>
      <c r="I400" s="696"/>
      <c r="J400" s="697"/>
      <c r="K400" s="697"/>
      <c r="L400" s="697"/>
      <c r="M400" s="697"/>
      <c r="N400" s="694"/>
      <c r="O400" s="694"/>
      <c r="P400" s="694"/>
      <c r="Q400" s="694"/>
      <c r="R400" s="694"/>
      <c r="S400" s="694"/>
      <c r="T400" s="694"/>
      <c r="U400" s="694"/>
      <c r="V400" s="694"/>
      <c r="W400" s="913"/>
      <c r="X400" s="913"/>
      <c r="Y400" s="913"/>
      <c r="Z400" s="694"/>
      <c r="AA400" s="694"/>
      <c r="AB400" s="700"/>
      <c r="AC400" s="700"/>
      <c r="AD400" s="700"/>
      <c r="AE400" s="700"/>
      <c r="AF400" s="914"/>
      <c r="AG400" s="914"/>
      <c r="AH400" s="914"/>
      <c r="AI400" s="694"/>
      <c r="AJ400" s="694"/>
      <c r="AK400" s="694"/>
      <c r="AL400" s="694"/>
      <c r="AM400" s="694"/>
      <c r="AN400" s="694"/>
      <c r="AO400" s="694"/>
      <c r="AP400" s="694"/>
      <c r="AQ400" s="694"/>
      <c r="AR400" s="694"/>
      <c r="AS400" s="694"/>
      <c r="AT400" s="694"/>
      <c r="AU400" s="694"/>
      <c r="AV400" s="694"/>
      <c r="AW400" s="694"/>
      <c r="AX400" s="694"/>
    </row>
    <row r="401" spans="1:50" ht="14.25" customHeight="1">
      <c r="A401" s="694"/>
      <c r="B401" s="694"/>
      <c r="C401" s="694"/>
      <c r="D401" s="695"/>
      <c r="E401" s="694"/>
      <c r="F401" s="694"/>
      <c r="G401" s="694"/>
      <c r="H401" s="694"/>
      <c r="I401" s="696"/>
      <c r="J401" s="697"/>
      <c r="K401" s="697"/>
      <c r="L401" s="697"/>
      <c r="M401" s="697"/>
      <c r="N401" s="694"/>
      <c r="O401" s="694"/>
      <c r="P401" s="694"/>
      <c r="Q401" s="694"/>
      <c r="R401" s="694"/>
      <c r="S401" s="694"/>
      <c r="T401" s="694"/>
      <c r="U401" s="694"/>
      <c r="V401" s="694"/>
      <c r="W401" s="913"/>
      <c r="X401" s="913"/>
      <c r="Y401" s="913"/>
      <c r="Z401" s="694"/>
      <c r="AA401" s="694"/>
      <c r="AB401" s="700"/>
      <c r="AC401" s="700"/>
      <c r="AD401" s="700"/>
      <c r="AE401" s="700"/>
      <c r="AF401" s="914"/>
      <c r="AG401" s="914"/>
      <c r="AH401" s="914"/>
      <c r="AI401" s="694"/>
      <c r="AJ401" s="694"/>
      <c r="AK401" s="694"/>
      <c r="AL401" s="694"/>
      <c r="AM401" s="694"/>
      <c r="AN401" s="694"/>
      <c r="AO401" s="694"/>
      <c r="AP401" s="694"/>
      <c r="AQ401" s="694"/>
      <c r="AR401" s="694"/>
      <c r="AS401" s="694"/>
      <c r="AT401" s="694"/>
      <c r="AU401" s="694"/>
      <c r="AV401" s="694"/>
      <c r="AW401" s="694"/>
      <c r="AX401" s="694"/>
    </row>
    <row r="402" spans="1:50" ht="14.25" customHeight="1">
      <c r="A402" s="694"/>
      <c r="B402" s="694"/>
      <c r="C402" s="694"/>
      <c r="D402" s="695"/>
      <c r="E402" s="694"/>
      <c r="F402" s="694"/>
      <c r="G402" s="694"/>
      <c r="H402" s="694"/>
      <c r="I402" s="696"/>
      <c r="J402" s="697"/>
      <c r="K402" s="697"/>
      <c r="L402" s="697"/>
      <c r="M402" s="697"/>
      <c r="N402" s="694"/>
      <c r="O402" s="694"/>
      <c r="P402" s="694"/>
      <c r="Q402" s="694"/>
      <c r="R402" s="694"/>
      <c r="S402" s="694"/>
      <c r="T402" s="694"/>
      <c r="U402" s="694"/>
      <c r="V402" s="694"/>
      <c r="W402" s="913"/>
      <c r="X402" s="913"/>
      <c r="Y402" s="913"/>
      <c r="Z402" s="694"/>
      <c r="AA402" s="694"/>
      <c r="AB402" s="700"/>
      <c r="AC402" s="700"/>
      <c r="AD402" s="700"/>
      <c r="AE402" s="700"/>
      <c r="AF402" s="914"/>
      <c r="AG402" s="914"/>
      <c r="AH402" s="914"/>
      <c r="AI402" s="694"/>
      <c r="AJ402" s="694"/>
      <c r="AK402" s="694"/>
      <c r="AL402" s="694"/>
      <c r="AM402" s="694"/>
      <c r="AN402" s="694"/>
      <c r="AO402" s="694"/>
      <c r="AP402" s="694"/>
      <c r="AQ402" s="694"/>
      <c r="AR402" s="694"/>
      <c r="AS402" s="694"/>
      <c r="AT402" s="694"/>
      <c r="AU402" s="694"/>
      <c r="AV402" s="694"/>
      <c r="AW402" s="694"/>
      <c r="AX402" s="694"/>
    </row>
    <row r="403" spans="1:50" ht="14.25" customHeight="1">
      <c r="A403" s="694"/>
      <c r="B403" s="694"/>
      <c r="C403" s="694"/>
      <c r="D403" s="695"/>
      <c r="E403" s="694"/>
      <c r="F403" s="694"/>
      <c r="G403" s="694"/>
      <c r="H403" s="694"/>
      <c r="I403" s="696"/>
      <c r="J403" s="697"/>
      <c r="K403" s="697"/>
      <c r="L403" s="697"/>
      <c r="M403" s="697"/>
      <c r="N403" s="694"/>
      <c r="O403" s="694"/>
      <c r="P403" s="694"/>
      <c r="Q403" s="694"/>
      <c r="R403" s="694"/>
      <c r="S403" s="694"/>
      <c r="T403" s="694"/>
      <c r="U403" s="694"/>
      <c r="V403" s="694"/>
      <c r="W403" s="913"/>
      <c r="X403" s="913"/>
      <c r="Y403" s="913"/>
      <c r="Z403" s="694"/>
      <c r="AA403" s="694"/>
      <c r="AB403" s="700"/>
      <c r="AC403" s="700"/>
      <c r="AD403" s="700"/>
      <c r="AE403" s="700"/>
      <c r="AF403" s="914"/>
      <c r="AG403" s="914"/>
      <c r="AH403" s="914"/>
      <c r="AI403" s="694"/>
      <c r="AJ403" s="694"/>
      <c r="AK403" s="694"/>
      <c r="AL403" s="694"/>
      <c r="AM403" s="694"/>
      <c r="AN403" s="694"/>
      <c r="AO403" s="694"/>
      <c r="AP403" s="694"/>
      <c r="AQ403" s="694"/>
      <c r="AR403" s="694"/>
      <c r="AS403" s="694"/>
      <c r="AT403" s="694"/>
      <c r="AU403" s="694"/>
      <c r="AV403" s="694"/>
      <c r="AW403" s="694"/>
      <c r="AX403" s="694"/>
    </row>
    <row r="404" spans="1:50" ht="14.25" customHeight="1">
      <c r="A404" s="694"/>
      <c r="B404" s="694"/>
      <c r="C404" s="694"/>
      <c r="D404" s="695"/>
      <c r="E404" s="694"/>
      <c r="F404" s="694"/>
      <c r="G404" s="694"/>
      <c r="H404" s="694"/>
      <c r="I404" s="696"/>
      <c r="J404" s="697"/>
      <c r="K404" s="697"/>
      <c r="L404" s="697"/>
      <c r="M404" s="697"/>
      <c r="N404" s="694"/>
      <c r="O404" s="694"/>
      <c r="P404" s="694"/>
      <c r="Q404" s="694"/>
      <c r="R404" s="694"/>
      <c r="S404" s="694"/>
      <c r="T404" s="694"/>
      <c r="U404" s="694"/>
      <c r="V404" s="694"/>
      <c r="W404" s="913"/>
      <c r="X404" s="913"/>
      <c r="Y404" s="913"/>
      <c r="Z404" s="694"/>
      <c r="AA404" s="694"/>
      <c r="AB404" s="700"/>
      <c r="AC404" s="700"/>
      <c r="AD404" s="700"/>
      <c r="AE404" s="700"/>
      <c r="AF404" s="914"/>
      <c r="AG404" s="914"/>
      <c r="AH404" s="914"/>
      <c r="AI404" s="694"/>
      <c r="AJ404" s="694"/>
      <c r="AK404" s="694"/>
      <c r="AL404" s="694"/>
      <c r="AM404" s="694"/>
      <c r="AN404" s="694"/>
      <c r="AO404" s="694"/>
      <c r="AP404" s="694"/>
      <c r="AQ404" s="694"/>
      <c r="AR404" s="694"/>
      <c r="AS404" s="694"/>
      <c r="AT404" s="694"/>
      <c r="AU404" s="694"/>
      <c r="AV404" s="694"/>
      <c r="AW404" s="694"/>
      <c r="AX404" s="694"/>
    </row>
    <row r="405" spans="1:50" ht="14.25" customHeight="1">
      <c r="A405" s="694"/>
      <c r="B405" s="694"/>
      <c r="C405" s="694"/>
      <c r="D405" s="695"/>
      <c r="E405" s="694"/>
      <c r="F405" s="694"/>
      <c r="G405" s="694"/>
      <c r="H405" s="694"/>
      <c r="I405" s="696"/>
      <c r="J405" s="697"/>
      <c r="K405" s="697"/>
      <c r="L405" s="697"/>
      <c r="M405" s="697"/>
      <c r="N405" s="694"/>
      <c r="O405" s="694"/>
      <c r="P405" s="694"/>
      <c r="Q405" s="694"/>
      <c r="R405" s="694"/>
      <c r="S405" s="694"/>
      <c r="T405" s="694"/>
      <c r="U405" s="694"/>
      <c r="V405" s="694"/>
      <c r="W405" s="913"/>
      <c r="X405" s="913"/>
      <c r="Y405" s="913"/>
      <c r="Z405" s="694"/>
      <c r="AA405" s="694"/>
      <c r="AB405" s="700"/>
      <c r="AC405" s="700"/>
      <c r="AD405" s="700"/>
      <c r="AE405" s="700"/>
      <c r="AF405" s="914"/>
      <c r="AG405" s="914"/>
      <c r="AH405" s="914"/>
      <c r="AI405" s="694"/>
      <c r="AJ405" s="694"/>
      <c r="AK405" s="694"/>
      <c r="AL405" s="694"/>
      <c r="AM405" s="694"/>
      <c r="AN405" s="694"/>
      <c r="AO405" s="694"/>
      <c r="AP405" s="694"/>
      <c r="AQ405" s="694"/>
      <c r="AR405" s="694"/>
      <c r="AS405" s="694"/>
      <c r="AT405" s="694"/>
      <c r="AU405" s="694"/>
      <c r="AV405" s="694"/>
      <c r="AW405" s="694"/>
      <c r="AX405" s="694"/>
    </row>
    <row r="406" spans="1:50" ht="14.25" customHeight="1">
      <c r="A406" s="694"/>
      <c r="B406" s="694"/>
      <c r="C406" s="694"/>
      <c r="D406" s="695"/>
      <c r="E406" s="694"/>
      <c r="F406" s="694"/>
      <c r="G406" s="694"/>
      <c r="H406" s="694"/>
      <c r="I406" s="696"/>
      <c r="J406" s="697"/>
      <c r="K406" s="697"/>
      <c r="L406" s="697"/>
      <c r="M406" s="697"/>
      <c r="N406" s="694"/>
      <c r="O406" s="694"/>
      <c r="P406" s="694"/>
      <c r="Q406" s="694"/>
      <c r="R406" s="694"/>
      <c r="S406" s="694"/>
      <c r="T406" s="694"/>
      <c r="U406" s="694"/>
      <c r="V406" s="694"/>
      <c r="W406" s="913"/>
      <c r="X406" s="913"/>
      <c r="Y406" s="913"/>
      <c r="Z406" s="694"/>
      <c r="AA406" s="694"/>
      <c r="AB406" s="700"/>
      <c r="AC406" s="700"/>
      <c r="AD406" s="700"/>
      <c r="AE406" s="700"/>
      <c r="AF406" s="914"/>
      <c r="AG406" s="914"/>
      <c r="AH406" s="914"/>
      <c r="AI406" s="694"/>
      <c r="AJ406" s="694"/>
      <c r="AK406" s="694"/>
      <c r="AL406" s="694"/>
      <c r="AM406" s="694"/>
      <c r="AN406" s="694"/>
      <c r="AO406" s="694"/>
      <c r="AP406" s="694"/>
      <c r="AQ406" s="694"/>
      <c r="AR406" s="694"/>
      <c r="AS406" s="694"/>
      <c r="AT406" s="694"/>
      <c r="AU406" s="694"/>
      <c r="AV406" s="694"/>
      <c r="AW406" s="694"/>
      <c r="AX406" s="694"/>
    </row>
    <row r="407" spans="1:50" ht="14.25" customHeight="1">
      <c r="A407" s="694"/>
      <c r="B407" s="694"/>
      <c r="C407" s="694"/>
      <c r="D407" s="695"/>
      <c r="E407" s="694"/>
      <c r="F407" s="694"/>
      <c r="G407" s="694"/>
      <c r="H407" s="694"/>
      <c r="I407" s="696"/>
      <c r="J407" s="697"/>
      <c r="K407" s="697"/>
      <c r="L407" s="697"/>
      <c r="M407" s="697"/>
      <c r="N407" s="694"/>
      <c r="O407" s="694"/>
      <c r="P407" s="694"/>
      <c r="Q407" s="694"/>
      <c r="R407" s="694"/>
      <c r="S407" s="694"/>
      <c r="T407" s="694"/>
      <c r="U407" s="694"/>
      <c r="V407" s="694"/>
      <c r="W407" s="913"/>
      <c r="X407" s="913"/>
      <c r="Y407" s="913"/>
      <c r="Z407" s="694"/>
      <c r="AA407" s="694"/>
      <c r="AB407" s="700"/>
      <c r="AC407" s="700"/>
      <c r="AD407" s="700"/>
      <c r="AE407" s="700"/>
      <c r="AF407" s="914"/>
      <c r="AG407" s="914"/>
      <c r="AH407" s="914"/>
      <c r="AI407" s="694"/>
      <c r="AJ407" s="694"/>
      <c r="AK407" s="694"/>
      <c r="AL407" s="694"/>
      <c r="AM407" s="694"/>
      <c r="AN407" s="694"/>
      <c r="AO407" s="694"/>
      <c r="AP407" s="694"/>
      <c r="AQ407" s="694"/>
      <c r="AR407" s="694"/>
      <c r="AS407" s="694"/>
      <c r="AT407" s="694"/>
      <c r="AU407" s="694"/>
      <c r="AV407" s="694"/>
      <c r="AW407" s="694"/>
      <c r="AX407" s="694"/>
    </row>
    <row r="408" spans="1:50" ht="14.25" customHeight="1">
      <c r="A408" s="694"/>
      <c r="B408" s="694"/>
      <c r="C408" s="694"/>
      <c r="D408" s="695"/>
      <c r="E408" s="694"/>
      <c r="F408" s="694"/>
      <c r="G408" s="694"/>
      <c r="H408" s="694"/>
      <c r="I408" s="696"/>
      <c r="J408" s="697"/>
      <c r="K408" s="697"/>
      <c r="L408" s="697"/>
      <c r="M408" s="697"/>
      <c r="N408" s="694"/>
      <c r="O408" s="694"/>
      <c r="P408" s="694"/>
      <c r="Q408" s="694"/>
      <c r="R408" s="694"/>
      <c r="S408" s="694"/>
      <c r="T408" s="694"/>
      <c r="U408" s="694"/>
      <c r="V408" s="694"/>
      <c r="W408" s="913"/>
      <c r="X408" s="913"/>
      <c r="Y408" s="913"/>
      <c r="Z408" s="694"/>
      <c r="AA408" s="694"/>
      <c r="AB408" s="700"/>
      <c r="AC408" s="700"/>
      <c r="AD408" s="700"/>
      <c r="AE408" s="700"/>
      <c r="AF408" s="914"/>
      <c r="AG408" s="914"/>
      <c r="AH408" s="914"/>
      <c r="AI408" s="694"/>
      <c r="AJ408" s="694"/>
      <c r="AK408" s="694"/>
      <c r="AL408" s="694"/>
      <c r="AM408" s="694"/>
      <c r="AN408" s="694"/>
      <c r="AO408" s="694"/>
      <c r="AP408" s="694"/>
      <c r="AQ408" s="694"/>
      <c r="AR408" s="694"/>
      <c r="AS408" s="694"/>
      <c r="AT408" s="694"/>
      <c r="AU408" s="694"/>
      <c r="AV408" s="694"/>
      <c r="AW408" s="694"/>
      <c r="AX408" s="694"/>
    </row>
    <row r="409" spans="1:50" ht="14.25" customHeight="1">
      <c r="A409" s="694"/>
      <c r="B409" s="694"/>
      <c r="C409" s="694"/>
      <c r="D409" s="695"/>
      <c r="E409" s="694"/>
      <c r="F409" s="694"/>
      <c r="G409" s="694"/>
      <c r="H409" s="694"/>
      <c r="I409" s="696"/>
      <c r="J409" s="697"/>
      <c r="K409" s="697"/>
      <c r="L409" s="697"/>
      <c r="M409" s="697"/>
      <c r="N409" s="694"/>
      <c r="O409" s="694"/>
      <c r="P409" s="694"/>
      <c r="Q409" s="694"/>
      <c r="R409" s="694"/>
      <c r="S409" s="694"/>
      <c r="T409" s="694"/>
      <c r="U409" s="694"/>
      <c r="V409" s="694"/>
      <c r="W409" s="913"/>
      <c r="X409" s="913"/>
      <c r="Y409" s="913"/>
      <c r="Z409" s="694"/>
      <c r="AA409" s="694"/>
      <c r="AB409" s="700"/>
      <c r="AC409" s="700"/>
      <c r="AD409" s="700"/>
      <c r="AE409" s="700"/>
      <c r="AF409" s="914"/>
      <c r="AG409" s="914"/>
      <c r="AH409" s="914"/>
      <c r="AI409" s="694"/>
      <c r="AJ409" s="694"/>
      <c r="AK409" s="694"/>
      <c r="AL409" s="694"/>
      <c r="AM409" s="694"/>
      <c r="AN409" s="694"/>
      <c r="AO409" s="694"/>
      <c r="AP409" s="694"/>
      <c r="AQ409" s="694"/>
      <c r="AR409" s="694"/>
      <c r="AS409" s="694"/>
      <c r="AT409" s="694"/>
      <c r="AU409" s="694"/>
      <c r="AV409" s="694"/>
      <c r="AW409" s="694"/>
      <c r="AX409" s="694"/>
    </row>
    <row r="410" spans="1:50" ht="14.25" customHeight="1">
      <c r="A410" s="694"/>
      <c r="B410" s="694"/>
      <c r="C410" s="694"/>
      <c r="D410" s="695"/>
      <c r="E410" s="694"/>
      <c r="F410" s="694"/>
      <c r="G410" s="694"/>
      <c r="H410" s="694"/>
      <c r="I410" s="696"/>
      <c r="J410" s="697"/>
      <c r="K410" s="697"/>
      <c r="L410" s="697"/>
      <c r="M410" s="697"/>
      <c r="N410" s="694"/>
      <c r="O410" s="694"/>
      <c r="P410" s="694"/>
      <c r="Q410" s="694"/>
      <c r="R410" s="694"/>
      <c r="S410" s="694"/>
      <c r="T410" s="694"/>
      <c r="U410" s="694"/>
      <c r="V410" s="694"/>
      <c r="W410" s="913"/>
      <c r="X410" s="913"/>
      <c r="Y410" s="913"/>
      <c r="Z410" s="694"/>
      <c r="AA410" s="694"/>
      <c r="AB410" s="700"/>
      <c r="AC410" s="700"/>
      <c r="AD410" s="700"/>
      <c r="AE410" s="700"/>
      <c r="AF410" s="914"/>
      <c r="AG410" s="914"/>
      <c r="AH410" s="914"/>
      <c r="AI410" s="694"/>
      <c r="AJ410" s="694"/>
      <c r="AK410" s="694"/>
      <c r="AL410" s="694"/>
      <c r="AM410" s="694"/>
      <c r="AN410" s="694"/>
      <c r="AO410" s="694"/>
      <c r="AP410" s="694"/>
      <c r="AQ410" s="694"/>
      <c r="AR410" s="694"/>
      <c r="AS410" s="694"/>
      <c r="AT410" s="694"/>
      <c r="AU410" s="694"/>
      <c r="AV410" s="694"/>
      <c r="AW410" s="694"/>
      <c r="AX410" s="694"/>
    </row>
    <row r="411" spans="1:50" ht="14.25" customHeight="1">
      <c r="A411" s="694"/>
      <c r="B411" s="694"/>
      <c r="C411" s="694"/>
      <c r="D411" s="695"/>
      <c r="E411" s="694"/>
      <c r="F411" s="694"/>
      <c r="G411" s="694"/>
      <c r="H411" s="694"/>
      <c r="I411" s="696"/>
      <c r="J411" s="697"/>
      <c r="K411" s="697"/>
      <c r="L411" s="697"/>
      <c r="M411" s="697"/>
      <c r="N411" s="694"/>
      <c r="O411" s="694"/>
      <c r="P411" s="694"/>
      <c r="Q411" s="694"/>
      <c r="R411" s="694"/>
      <c r="S411" s="694"/>
      <c r="T411" s="694"/>
      <c r="U411" s="694"/>
      <c r="V411" s="694"/>
      <c r="W411" s="913"/>
      <c r="X411" s="913"/>
      <c r="Y411" s="913"/>
      <c r="Z411" s="694"/>
      <c r="AA411" s="694"/>
      <c r="AB411" s="700"/>
      <c r="AC411" s="700"/>
      <c r="AD411" s="700"/>
      <c r="AE411" s="700"/>
      <c r="AF411" s="914"/>
      <c r="AG411" s="914"/>
      <c r="AH411" s="914"/>
      <c r="AI411" s="694"/>
      <c r="AJ411" s="694"/>
      <c r="AK411" s="694"/>
      <c r="AL411" s="694"/>
      <c r="AM411" s="694"/>
      <c r="AN411" s="694"/>
      <c r="AO411" s="694"/>
      <c r="AP411" s="694"/>
      <c r="AQ411" s="694"/>
      <c r="AR411" s="694"/>
      <c r="AS411" s="694"/>
      <c r="AT411" s="694"/>
      <c r="AU411" s="694"/>
      <c r="AV411" s="694"/>
      <c r="AW411" s="694"/>
      <c r="AX411" s="694"/>
    </row>
    <row r="412" spans="1:50" ht="14.25" customHeight="1">
      <c r="A412" s="694"/>
      <c r="B412" s="694"/>
      <c r="C412" s="694"/>
      <c r="D412" s="695"/>
      <c r="E412" s="694"/>
      <c r="F412" s="694"/>
      <c r="G412" s="694"/>
      <c r="H412" s="694"/>
      <c r="I412" s="696"/>
      <c r="J412" s="697"/>
      <c r="K412" s="697"/>
      <c r="L412" s="697"/>
      <c r="M412" s="697"/>
      <c r="N412" s="694"/>
      <c r="O412" s="694"/>
      <c r="P412" s="694"/>
      <c r="Q412" s="694"/>
      <c r="R412" s="694"/>
      <c r="S412" s="694"/>
      <c r="T412" s="694"/>
      <c r="U412" s="694"/>
      <c r="V412" s="694"/>
      <c r="W412" s="913"/>
      <c r="X412" s="913"/>
      <c r="Y412" s="913"/>
      <c r="Z412" s="694"/>
      <c r="AA412" s="694"/>
      <c r="AB412" s="700"/>
      <c r="AC412" s="700"/>
      <c r="AD412" s="700"/>
      <c r="AE412" s="700"/>
      <c r="AF412" s="914"/>
      <c r="AG412" s="914"/>
      <c r="AH412" s="914"/>
      <c r="AI412" s="694"/>
      <c r="AJ412" s="694"/>
      <c r="AK412" s="694"/>
      <c r="AL412" s="694"/>
      <c r="AM412" s="694"/>
      <c r="AN412" s="694"/>
      <c r="AO412" s="694"/>
      <c r="AP412" s="694"/>
      <c r="AQ412" s="694"/>
      <c r="AR412" s="694"/>
      <c r="AS412" s="694"/>
      <c r="AT412" s="694"/>
      <c r="AU412" s="694"/>
      <c r="AV412" s="694"/>
      <c r="AW412" s="694"/>
      <c r="AX412" s="694"/>
    </row>
    <row r="413" spans="1:50" ht="14.25" customHeight="1">
      <c r="A413" s="694"/>
      <c r="B413" s="694"/>
      <c r="C413" s="694"/>
      <c r="D413" s="695"/>
      <c r="E413" s="694"/>
      <c r="F413" s="694"/>
      <c r="G413" s="694"/>
      <c r="H413" s="694"/>
      <c r="I413" s="696"/>
      <c r="J413" s="697"/>
      <c r="K413" s="697"/>
      <c r="L413" s="697"/>
      <c r="M413" s="697"/>
      <c r="N413" s="694"/>
      <c r="O413" s="694"/>
      <c r="P413" s="694"/>
      <c r="Q413" s="694"/>
      <c r="R413" s="694"/>
      <c r="S413" s="694"/>
      <c r="T413" s="694"/>
      <c r="U413" s="694"/>
      <c r="V413" s="694"/>
      <c r="W413" s="913"/>
      <c r="X413" s="913"/>
      <c r="Y413" s="913"/>
      <c r="Z413" s="694"/>
      <c r="AA413" s="694"/>
      <c r="AB413" s="700"/>
      <c r="AC413" s="700"/>
      <c r="AD413" s="700"/>
      <c r="AE413" s="700"/>
      <c r="AF413" s="914"/>
      <c r="AG413" s="914"/>
      <c r="AH413" s="914"/>
      <c r="AI413" s="694"/>
      <c r="AJ413" s="694"/>
      <c r="AK413" s="694"/>
      <c r="AL413" s="694"/>
      <c r="AM413" s="694"/>
      <c r="AN413" s="694"/>
      <c r="AO413" s="694"/>
      <c r="AP413" s="694"/>
      <c r="AQ413" s="694"/>
      <c r="AR413" s="694"/>
      <c r="AS413" s="694"/>
      <c r="AT413" s="694"/>
      <c r="AU413" s="694"/>
      <c r="AV413" s="694"/>
      <c r="AW413" s="694"/>
      <c r="AX413" s="694"/>
    </row>
    <row r="414" spans="1:50" ht="14.25" customHeight="1">
      <c r="A414" s="694"/>
      <c r="B414" s="694"/>
      <c r="C414" s="694"/>
      <c r="D414" s="695"/>
      <c r="E414" s="694"/>
      <c r="F414" s="694"/>
      <c r="G414" s="694"/>
      <c r="H414" s="694"/>
      <c r="I414" s="696"/>
      <c r="J414" s="697"/>
      <c r="K414" s="697"/>
      <c r="L414" s="697"/>
      <c r="M414" s="697"/>
      <c r="N414" s="694"/>
      <c r="O414" s="694"/>
      <c r="P414" s="694"/>
      <c r="Q414" s="694"/>
      <c r="R414" s="694"/>
      <c r="S414" s="694"/>
      <c r="T414" s="694"/>
      <c r="U414" s="694"/>
      <c r="V414" s="694"/>
      <c r="W414" s="913"/>
      <c r="X414" s="913"/>
      <c r="Y414" s="913"/>
      <c r="Z414" s="694"/>
      <c r="AA414" s="694"/>
      <c r="AB414" s="700"/>
      <c r="AC414" s="700"/>
      <c r="AD414" s="700"/>
      <c r="AE414" s="700"/>
      <c r="AF414" s="914"/>
      <c r="AG414" s="914"/>
      <c r="AH414" s="914"/>
      <c r="AI414" s="694"/>
      <c r="AJ414" s="694"/>
      <c r="AK414" s="694"/>
      <c r="AL414" s="694"/>
      <c r="AM414" s="694"/>
      <c r="AN414" s="694"/>
      <c r="AO414" s="694"/>
      <c r="AP414" s="694"/>
      <c r="AQ414" s="694"/>
      <c r="AR414" s="694"/>
      <c r="AS414" s="694"/>
      <c r="AT414" s="694"/>
      <c r="AU414" s="694"/>
      <c r="AV414" s="694"/>
      <c r="AW414" s="694"/>
      <c r="AX414" s="694"/>
    </row>
    <row r="415" spans="1:50" ht="14.25" customHeight="1">
      <c r="A415" s="694"/>
      <c r="B415" s="694"/>
      <c r="C415" s="694"/>
      <c r="D415" s="695"/>
      <c r="E415" s="694"/>
      <c r="F415" s="694"/>
      <c r="G415" s="694"/>
      <c r="H415" s="694"/>
      <c r="I415" s="696"/>
      <c r="J415" s="697"/>
      <c r="K415" s="697"/>
      <c r="L415" s="697"/>
      <c r="M415" s="697"/>
      <c r="N415" s="694"/>
      <c r="O415" s="694"/>
      <c r="P415" s="694"/>
      <c r="Q415" s="694"/>
      <c r="R415" s="694"/>
      <c r="S415" s="694"/>
      <c r="T415" s="694"/>
      <c r="U415" s="694"/>
      <c r="V415" s="694"/>
      <c r="W415" s="913"/>
      <c r="X415" s="913"/>
      <c r="Y415" s="913"/>
      <c r="Z415" s="694"/>
      <c r="AA415" s="694"/>
      <c r="AB415" s="700"/>
      <c r="AC415" s="700"/>
      <c r="AD415" s="700"/>
      <c r="AE415" s="700"/>
      <c r="AF415" s="914"/>
      <c r="AG415" s="914"/>
      <c r="AH415" s="914"/>
      <c r="AI415" s="694"/>
      <c r="AJ415" s="694"/>
      <c r="AK415" s="694"/>
      <c r="AL415" s="694"/>
      <c r="AM415" s="694"/>
      <c r="AN415" s="694"/>
      <c r="AO415" s="694"/>
      <c r="AP415" s="694"/>
      <c r="AQ415" s="694"/>
      <c r="AR415" s="694"/>
      <c r="AS415" s="694"/>
      <c r="AT415" s="694"/>
      <c r="AU415" s="694"/>
      <c r="AV415" s="694"/>
      <c r="AW415" s="694"/>
      <c r="AX415" s="694"/>
    </row>
    <row r="416" spans="1:50" ht="14.25" customHeight="1">
      <c r="A416" s="694"/>
      <c r="B416" s="694"/>
      <c r="C416" s="694"/>
      <c r="D416" s="695"/>
      <c r="E416" s="694"/>
      <c r="F416" s="694"/>
      <c r="G416" s="694"/>
      <c r="H416" s="694"/>
      <c r="I416" s="696"/>
      <c r="J416" s="697"/>
      <c r="K416" s="697"/>
      <c r="L416" s="697"/>
      <c r="M416" s="697"/>
      <c r="N416" s="694"/>
      <c r="O416" s="694"/>
      <c r="P416" s="694"/>
      <c r="Q416" s="694"/>
      <c r="R416" s="694"/>
      <c r="S416" s="694"/>
      <c r="T416" s="694"/>
      <c r="U416" s="694"/>
      <c r="V416" s="694"/>
      <c r="W416" s="913"/>
      <c r="X416" s="913"/>
      <c r="Y416" s="913"/>
      <c r="Z416" s="694"/>
      <c r="AA416" s="694"/>
      <c r="AB416" s="700"/>
      <c r="AC416" s="700"/>
      <c r="AD416" s="700"/>
      <c r="AE416" s="700"/>
      <c r="AF416" s="914"/>
      <c r="AG416" s="914"/>
      <c r="AH416" s="914"/>
      <c r="AI416" s="694"/>
      <c r="AJ416" s="694"/>
      <c r="AK416" s="694"/>
      <c r="AL416" s="694"/>
      <c r="AM416" s="694"/>
      <c r="AN416" s="694"/>
      <c r="AO416" s="694"/>
      <c r="AP416" s="694"/>
      <c r="AQ416" s="694"/>
      <c r="AR416" s="694"/>
      <c r="AS416" s="694"/>
      <c r="AT416" s="694"/>
      <c r="AU416" s="694"/>
      <c r="AV416" s="694"/>
      <c r="AW416" s="694"/>
      <c r="AX416" s="694"/>
    </row>
    <row r="417" spans="1:50" ht="14.25" customHeight="1">
      <c r="A417" s="694"/>
      <c r="B417" s="694"/>
      <c r="C417" s="694"/>
      <c r="D417" s="695"/>
      <c r="E417" s="694"/>
      <c r="F417" s="694"/>
      <c r="G417" s="694"/>
      <c r="H417" s="694"/>
      <c r="I417" s="696"/>
      <c r="J417" s="697"/>
      <c r="K417" s="697"/>
      <c r="L417" s="697"/>
      <c r="M417" s="697"/>
      <c r="N417" s="694"/>
      <c r="O417" s="694"/>
      <c r="P417" s="694"/>
      <c r="Q417" s="694"/>
      <c r="R417" s="694"/>
      <c r="S417" s="694"/>
      <c r="T417" s="694"/>
      <c r="U417" s="694"/>
      <c r="V417" s="694"/>
      <c r="W417" s="913"/>
      <c r="X417" s="913"/>
      <c r="Y417" s="913"/>
      <c r="Z417" s="694"/>
      <c r="AA417" s="694"/>
      <c r="AB417" s="700"/>
      <c r="AC417" s="700"/>
      <c r="AD417" s="700"/>
      <c r="AE417" s="700"/>
      <c r="AF417" s="914"/>
      <c r="AG417" s="914"/>
      <c r="AH417" s="914"/>
      <c r="AI417" s="694"/>
      <c r="AJ417" s="694"/>
      <c r="AK417" s="694"/>
      <c r="AL417" s="694"/>
      <c r="AM417" s="694"/>
      <c r="AN417" s="694"/>
      <c r="AO417" s="694"/>
      <c r="AP417" s="694"/>
      <c r="AQ417" s="694"/>
      <c r="AR417" s="694"/>
      <c r="AS417" s="694"/>
      <c r="AT417" s="694"/>
      <c r="AU417" s="694"/>
      <c r="AV417" s="694"/>
      <c r="AW417" s="694"/>
      <c r="AX417" s="694"/>
    </row>
    <row r="418" spans="1:50" ht="14.25" customHeight="1">
      <c r="A418" s="694"/>
      <c r="B418" s="694"/>
      <c r="C418" s="694"/>
      <c r="D418" s="695"/>
      <c r="E418" s="694"/>
      <c r="F418" s="694"/>
      <c r="G418" s="694"/>
      <c r="H418" s="694"/>
      <c r="I418" s="696"/>
      <c r="J418" s="697"/>
      <c r="K418" s="697"/>
      <c r="L418" s="697"/>
      <c r="M418" s="697"/>
      <c r="N418" s="694"/>
      <c r="O418" s="694"/>
      <c r="P418" s="694"/>
      <c r="Q418" s="694"/>
      <c r="R418" s="694"/>
      <c r="S418" s="694"/>
      <c r="T418" s="694"/>
      <c r="U418" s="694"/>
      <c r="V418" s="694"/>
      <c r="W418" s="913"/>
      <c r="X418" s="913"/>
      <c r="Y418" s="913"/>
      <c r="Z418" s="694"/>
      <c r="AA418" s="694"/>
      <c r="AB418" s="700"/>
      <c r="AC418" s="700"/>
      <c r="AD418" s="700"/>
      <c r="AE418" s="700"/>
      <c r="AF418" s="914"/>
      <c r="AG418" s="914"/>
      <c r="AH418" s="914"/>
      <c r="AI418" s="694"/>
      <c r="AJ418" s="694"/>
      <c r="AK418" s="694"/>
      <c r="AL418" s="694"/>
      <c r="AM418" s="694"/>
      <c r="AN418" s="694"/>
      <c r="AO418" s="694"/>
      <c r="AP418" s="694"/>
      <c r="AQ418" s="694"/>
      <c r="AR418" s="694"/>
      <c r="AS418" s="694"/>
      <c r="AT418" s="694"/>
      <c r="AU418" s="694"/>
      <c r="AV418" s="694"/>
      <c r="AW418" s="694"/>
      <c r="AX418" s="694"/>
    </row>
    <row r="419" spans="1:50" ht="14.25" customHeight="1">
      <c r="A419" s="694"/>
      <c r="B419" s="694"/>
      <c r="C419" s="694"/>
      <c r="D419" s="695"/>
      <c r="E419" s="694"/>
      <c r="F419" s="694"/>
      <c r="G419" s="694"/>
      <c r="H419" s="694"/>
      <c r="I419" s="696"/>
      <c r="J419" s="697"/>
      <c r="K419" s="697"/>
      <c r="L419" s="697"/>
      <c r="M419" s="697"/>
      <c r="N419" s="694"/>
      <c r="O419" s="694"/>
      <c r="P419" s="694"/>
      <c r="Q419" s="694"/>
      <c r="R419" s="694"/>
      <c r="S419" s="694"/>
      <c r="T419" s="694"/>
      <c r="U419" s="694"/>
      <c r="V419" s="694"/>
      <c r="W419" s="913"/>
      <c r="X419" s="913"/>
      <c r="Y419" s="913"/>
      <c r="Z419" s="694"/>
      <c r="AA419" s="694"/>
      <c r="AB419" s="700"/>
      <c r="AC419" s="700"/>
      <c r="AD419" s="700"/>
      <c r="AE419" s="700"/>
      <c r="AF419" s="914"/>
      <c r="AG419" s="914"/>
      <c r="AH419" s="914"/>
      <c r="AI419" s="694"/>
      <c r="AJ419" s="694"/>
      <c r="AK419" s="694"/>
      <c r="AL419" s="694"/>
      <c r="AM419" s="694"/>
      <c r="AN419" s="694"/>
      <c r="AO419" s="694"/>
      <c r="AP419" s="694"/>
      <c r="AQ419" s="694"/>
      <c r="AR419" s="694"/>
      <c r="AS419" s="694"/>
      <c r="AT419" s="694"/>
      <c r="AU419" s="694"/>
      <c r="AV419" s="694"/>
      <c r="AW419" s="694"/>
      <c r="AX419" s="694"/>
    </row>
    <row r="420" spans="1:50" ht="14.25" customHeight="1">
      <c r="A420" s="694"/>
      <c r="B420" s="694"/>
      <c r="C420" s="694"/>
      <c r="D420" s="695"/>
      <c r="E420" s="694"/>
      <c r="F420" s="694"/>
      <c r="G420" s="694"/>
      <c r="H420" s="694"/>
      <c r="I420" s="696"/>
      <c r="J420" s="697"/>
      <c r="K420" s="697"/>
      <c r="L420" s="697"/>
      <c r="M420" s="697"/>
      <c r="N420" s="694"/>
      <c r="O420" s="694"/>
      <c r="P420" s="694"/>
      <c r="Q420" s="694"/>
      <c r="R420" s="694"/>
      <c r="S420" s="694"/>
      <c r="T420" s="694"/>
      <c r="U420" s="694"/>
      <c r="V420" s="694"/>
      <c r="W420" s="913"/>
      <c r="X420" s="913"/>
      <c r="Y420" s="913"/>
      <c r="Z420" s="694"/>
      <c r="AA420" s="694"/>
      <c r="AB420" s="700"/>
      <c r="AC420" s="700"/>
      <c r="AD420" s="700"/>
      <c r="AE420" s="700"/>
      <c r="AF420" s="914"/>
      <c r="AG420" s="914"/>
      <c r="AH420" s="914"/>
      <c r="AI420" s="694"/>
      <c r="AJ420" s="694"/>
      <c r="AK420" s="694"/>
      <c r="AL420" s="694"/>
      <c r="AM420" s="694"/>
      <c r="AN420" s="694"/>
      <c r="AO420" s="694"/>
      <c r="AP420" s="694"/>
      <c r="AQ420" s="694"/>
      <c r="AR420" s="694"/>
      <c r="AS420" s="694"/>
      <c r="AT420" s="694"/>
      <c r="AU420" s="694"/>
      <c r="AV420" s="694"/>
      <c r="AW420" s="694"/>
      <c r="AX420" s="694"/>
    </row>
    <row r="421" spans="1:50" ht="14.25" customHeight="1">
      <c r="A421" s="694"/>
      <c r="B421" s="694"/>
      <c r="C421" s="694"/>
      <c r="D421" s="695"/>
      <c r="E421" s="694"/>
      <c r="F421" s="694"/>
      <c r="G421" s="694"/>
      <c r="H421" s="694"/>
      <c r="I421" s="696"/>
      <c r="J421" s="697"/>
      <c r="K421" s="697"/>
      <c r="L421" s="697"/>
      <c r="M421" s="697"/>
      <c r="N421" s="694"/>
      <c r="O421" s="694"/>
      <c r="P421" s="694"/>
      <c r="Q421" s="694"/>
      <c r="R421" s="694"/>
      <c r="S421" s="694"/>
      <c r="T421" s="694"/>
      <c r="U421" s="694"/>
      <c r="V421" s="694"/>
      <c r="W421" s="913"/>
      <c r="X421" s="913"/>
      <c r="Y421" s="913"/>
      <c r="Z421" s="694"/>
      <c r="AA421" s="694"/>
      <c r="AB421" s="700"/>
      <c r="AC421" s="700"/>
      <c r="AD421" s="700"/>
      <c r="AE421" s="700"/>
      <c r="AF421" s="914"/>
      <c r="AG421" s="914"/>
      <c r="AH421" s="914"/>
      <c r="AI421" s="694"/>
      <c r="AJ421" s="694"/>
      <c r="AK421" s="694"/>
      <c r="AL421" s="694"/>
      <c r="AM421" s="694"/>
      <c r="AN421" s="694"/>
      <c r="AO421" s="694"/>
      <c r="AP421" s="694"/>
      <c r="AQ421" s="694"/>
      <c r="AR421" s="694"/>
      <c r="AS421" s="694"/>
      <c r="AT421" s="694"/>
      <c r="AU421" s="694"/>
      <c r="AV421" s="694"/>
      <c r="AW421" s="694"/>
      <c r="AX421" s="694"/>
    </row>
    <row r="422" spans="1:50" ht="14.25" customHeight="1">
      <c r="A422" s="694"/>
      <c r="B422" s="694"/>
      <c r="C422" s="694"/>
      <c r="D422" s="695"/>
      <c r="E422" s="694"/>
      <c r="F422" s="694"/>
      <c r="G422" s="694"/>
      <c r="H422" s="694"/>
      <c r="I422" s="696"/>
      <c r="J422" s="697"/>
      <c r="K422" s="697"/>
      <c r="L422" s="697"/>
      <c r="M422" s="697"/>
      <c r="N422" s="694"/>
      <c r="O422" s="694"/>
      <c r="P422" s="694"/>
      <c r="Q422" s="694"/>
      <c r="R422" s="694"/>
      <c r="S422" s="694"/>
      <c r="T422" s="694"/>
      <c r="U422" s="694"/>
      <c r="V422" s="694"/>
      <c r="W422" s="913"/>
      <c r="X422" s="913"/>
      <c r="Y422" s="913"/>
      <c r="Z422" s="694"/>
      <c r="AA422" s="694"/>
      <c r="AB422" s="700"/>
      <c r="AC422" s="700"/>
      <c r="AD422" s="700"/>
      <c r="AE422" s="700"/>
      <c r="AF422" s="914"/>
      <c r="AG422" s="914"/>
      <c r="AH422" s="914"/>
      <c r="AI422" s="694"/>
      <c r="AJ422" s="694"/>
      <c r="AK422" s="694"/>
      <c r="AL422" s="694"/>
      <c r="AM422" s="694"/>
      <c r="AN422" s="694"/>
      <c r="AO422" s="694"/>
      <c r="AP422" s="694"/>
      <c r="AQ422" s="694"/>
      <c r="AR422" s="694"/>
      <c r="AS422" s="694"/>
      <c r="AT422" s="694"/>
      <c r="AU422" s="694"/>
      <c r="AV422" s="694"/>
      <c r="AW422" s="694"/>
      <c r="AX422" s="694"/>
    </row>
    <row r="423" spans="1:50" ht="14.25" customHeight="1">
      <c r="A423" s="694"/>
      <c r="B423" s="694"/>
      <c r="C423" s="694"/>
      <c r="D423" s="695"/>
      <c r="E423" s="694"/>
      <c r="F423" s="694"/>
      <c r="G423" s="694"/>
      <c r="H423" s="694"/>
      <c r="I423" s="696"/>
      <c r="J423" s="697"/>
      <c r="K423" s="697"/>
      <c r="L423" s="697"/>
      <c r="M423" s="697"/>
      <c r="N423" s="694"/>
      <c r="O423" s="694"/>
      <c r="P423" s="694"/>
      <c r="Q423" s="694"/>
      <c r="R423" s="694"/>
      <c r="S423" s="694"/>
      <c r="T423" s="694"/>
      <c r="U423" s="694"/>
      <c r="V423" s="694"/>
      <c r="W423" s="913"/>
      <c r="X423" s="913"/>
      <c r="Y423" s="913"/>
      <c r="Z423" s="694"/>
      <c r="AA423" s="694"/>
      <c r="AB423" s="700"/>
      <c r="AC423" s="700"/>
      <c r="AD423" s="700"/>
      <c r="AE423" s="700"/>
      <c r="AF423" s="914"/>
      <c r="AG423" s="914"/>
      <c r="AH423" s="914"/>
      <c r="AI423" s="694"/>
      <c r="AJ423" s="694"/>
      <c r="AK423" s="694"/>
      <c r="AL423" s="694"/>
      <c r="AM423" s="694"/>
      <c r="AN423" s="694"/>
      <c r="AO423" s="694"/>
      <c r="AP423" s="694"/>
      <c r="AQ423" s="694"/>
      <c r="AR423" s="694"/>
      <c r="AS423" s="694"/>
      <c r="AT423" s="694"/>
      <c r="AU423" s="694"/>
      <c r="AV423" s="694"/>
      <c r="AW423" s="694"/>
      <c r="AX423" s="694"/>
    </row>
    <row r="424" spans="1:50" ht="14.25" customHeight="1">
      <c r="A424" s="694"/>
      <c r="B424" s="694"/>
      <c r="C424" s="694"/>
      <c r="D424" s="695"/>
      <c r="E424" s="694"/>
      <c r="F424" s="694"/>
      <c r="G424" s="694"/>
      <c r="H424" s="694"/>
      <c r="I424" s="696"/>
      <c r="J424" s="697"/>
      <c r="K424" s="697"/>
      <c r="L424" s="697"/>
      <c r="M424" s="697"/>
      <c r="N424" s="694"/>
      <c r="O424" s="694"/>
      <c r="P424" s="694"/>
      <c r="Q424" s="694"/>
      <c r="R424" s="694"/>
      <c r="S424" s="694"/>
      <c r="T424" s="694"/>
      <c r="U424" s="694"/>
      <c r="V424" s="694"/>
      <c r="W424" s="913"/>
      <c r="X424" s="913"/>
      <c r="Y424" s="913"/>
      <c r="Z424" s="694"/>
      <c r="AA424" s="694"/>
      <c r="AB424" s="700"/>
      <c r="AC424" s="700"/>
      <c r="AD424" s="700"/>
      <c r="AE424" s="700"/>
      <c r="AF424" s="914"/>
      <c r="AG424" s="914"/>
      <c r="AH424" s="914"/>
      <c r="AI424" s="694"/>
      <c r="AJ424" s="694"/>
      <c r="AK424" s="694"/>
      <c r="AL424" s="694"/>
      <c r="AM424" s="694"/>
      <c r="AN424" s="694"/>
      <c r="AO424" s="694"/>
      <c r="AP424" s="694"/>
      <c r="AQ424" s="694"/>
      <c r="AR424" s="694"/>
      <c r="AS424" s="694"/>
      <c r="AT424" s="694"/>
      <c r="AU424" s="694"/>
      <c r="AV424" s="694"/>
      <c r="AW424" s="694"/>
      <c r="AX424" s="694"/>
    </row>
    <row r="425" spans="1:50" ht="14.25" customHeight="1">
      <c r="A425" s="694"/>
      <c r="B425" s="694"/>
      <c r="C425" s="694"/>
      <c r="D425" s="695"/>
      <c r="E425" s="694"/>
      <c r="F425" s="694"/>
      <c r="G425" s="694"/>
      <c r="H425" s="694"/>
      <c r="I425" s="696"/>
      <c r="J425" s="697"/>
      <c r="K425" s="697"/>
      <c r="L425" s="697"/>
      <c r="M425" s="697"/>
      <c r="N425" s="694"/>
      <c r="O425" s="694"/>
      <c r="P425" s="694"/>
      <c r="Q425" s="694"/>
      <c r="R425" s="694"/>
      <c r="S425" s="694"/>
      <c r="T425" s="694"/>
      <c r="U425" s="694"/>
      <c r="V425" s="694"/>
      <c r="W425" s="913"/>
      <c r="X425" s="913"/>
      <c r="Y425" s="913"/>
      <c r="Z425" s="694"/>
      <c r="AA425" s="694"/>
      <c r="AB425" s="700"/>
      <c r="AC425" s="700"/>
      <c r="AD425" s="700"/>
      <c r="AE425" s="700"/>
      <c r="AF425" s="914"/>
      <c r="AG425" s="914"/>
      <c r="AH425" s="914"/>
      <c r="AI425" s="694"/>
      <c r="AJ425" s="694"/>
      <c r="AK425" s="694"/>
      <c r="AL425" s="694"/>
      <c r="AM425" s="694"/>
      <c r="AN425" s="694"/>
      <c r="AO425" s="694"/>
      <c r="AP425" s="694"/>
      <c r="AQ425" s="694"/>
      <c r="AR425" s="694"/>
      <c r="AS425" s="694"/>
      <c r="AT425" s="694"/>
      <c r="AU425" s="694"/>
      <c r="AV425" s="694"/>
      <c r="AW425" s="694"/>
      <c r="AX425" s="694"/>
    </row>
    <row r="426" spans="1:50" ht="14.25" customHeight="1">
      <c r="A426" s="694"/>
      <c r="B426" s="694"/>
      <c r="C426" s="694"/>
      <c r="D426" s="695"/>
      <c r="E426" s="694"/>
      <c r="F426" s="694"/>
      <c r="G426" s="694"/>
      <c r="H426" s="694"/>
      <c r="I426" s="696"/>
      <c r="J426" s="697"/>
      <c r="K426" s="697"/>
      <c r="L426" s="697"/>
      <c r="M426" s="697"/>
      <c r="N426" s="694"/>
      <c r="O426" s="694"/>
      <c r="P426" s="694"/>
      <c r="Q426" s="694"/>
      <c r="R426" s="694"/>
      <c r="S426" s="694"/>
      <c r="T426" s="694"/>
      <c r="U426" s="694"/>
      <c r="V426" s="694"/>
      <c r="W426" s="913"/>
      <c r="X426" s="913"/>
      <c r="Y426" s="913"/>
      <c r="Z426" s="694"/>
      <c r="AA426" s="694"/>
      <c r="AB426" s="700"/>
      <c r="AC426" s="700"/>
      <c r="AD426" s="700"/>
      <c r="AE426" s="700"/>
      <c r="AF426" s="914"/>
      <c r="AG426" s="914"/>
      <c r="AH426" s="914"/>
      <c r="AI426" s="694"/>
      <c r="AJ426" s="694"/>
      <c r="AK426" s="694"/>
      <c r="AL426" s="694"/>
      <c r="AM426" s="694"/>
      <c r="AN426" s="694"/>
      <c r="AO426" s="694"/>
      <c r="AP426" s="694"/>
      <c r="AQ426" s="694"/>
      <c r="AR426" s="694"/>
      <c r="AS426" s="694"/>
      <c r="AT426" s="694"/>
      <c r="AU426" s="694"/>
      <c r="AV426" s="694"/>
      <c r="AW426" s="694"/>
      <c r="AX426" s="694"/>
    </row>
    <row r="427" spans="1:50" ht="14.25" customHeight="1">
      <c r="A427" s="694"/>
      <c r="B427" s="694"/>
      <c r="C427" s="694"/>
      <c r="D427" s="695"/>
      <c r="E427" s="694"/>
      <c r="F427" s="694"/>
      <c r="G427" s="694"/>
      <c r="H427" s="694"/>
      <c r="I427" s="696"/>
      <c r="J427" s="697"/>
      <c r="K427" s="697"/>
      <c r="L427" s="697"/>
      <c r="M427" s="697"/>
      <c r="N427" s="694"/>
      <c r="O427" s="694"/>
      <c r="P427" s="694"/>
      <c r="Q427" s="694"/>
      <c r="R427" s="694"/>
      <c r="S427" s="694"/>
      <c r="T427" s="694"/>
      <c r="U427" s="694"/>
      <c r="V427" s="694"/>
      <c r="W427" s="913"/>
      <c r="X427" s="913"/>
      <c r="Y427" s="913"/>
      <c r="Z427" s="694"/>
      <c r="AA427" s="694"/>
      <c r="AB427" s="700"/>
      <c r="AC427" s="700"/>
      <c r="AD427" s="700"/>
      <c r="AE427" s="700"/>
      <c r="AF427" s="914"/>
      <c r="AG427" s="914"/>
      <c r="AH427" s="914"/>
      <c r="AI427" s="694"/>
      <c r="AJ427" s="694"/>
      <c r="AK427" s="694"/>
      <c r="AL427" s="694"/>
      <c r="AM427" s="694"/>
      <c r="AN427" s="694"/>
      <c r="AO427" s="694"/>
      <c r="AP427" s="694"/>
      <c r="AQ427" s="694"/>
      <c r="AR427" s="694"/>
      <c r="AS427" s="694"/>
      <c r="AT427" s="694"/>
      <c r="AU427" s="694"/>
      <c r="AV427" s="694"/>
      <c r="AW427" s="694"/>
      <c r="AX427" s="694"/>
    </row>
    <row r="428" spans="1:50" ht="14.25" customHeight="1">
      <c r="A428" s="694"/>
      <c r="B428" s="694"/>
      <c r="C428" s="694"/>
      <c r="D428" s="695"/>
      <c r="E428" s="694"/>
      <c r="F428" s="694"/>
      <c r="G428" s="694"/>
      <c r="H428" s="694"/>
      <c r="I428" s="696"/>
      <c r="J428" s="697"/>
      <c r="K428" s="697"/>
      <c r="L428" s="697"/>
      <c r="M428" s="697"/>
      <c r="N428" s="694"/>
      <c r="O428" s="694"/>
      <c r="P428" s="694"/>
      <c r="Q428" s="694"/>
      <c r="R428" s="694"/>
      <c r="S428" s="694"/>
      <c r="T428" s="694"/>
      <c r="U428" s="694"/>
      <c r="V428" s="694"/>
      <c r="W428" s="913"/>
      <c r="X428" s="913"/>
      <c r="Y428" s="913"/>
      <c r="Z428" s="694"/>
      <c r="AA428" s="694"/>
      <c r="AB428" s="700"/>
      <c r="AC428" s="700"/>
      <c r="AD428" s="700"/>
      <c r="AE428" s="700"/>
      <c r="AF428" s="914"/>
      <c r="AG428" s="914"/>
      <c r="AH428" s="914"/>
      <c r="AI428" s="694"/>
      <c r="AJ428" s="694"/>
      <c r="AK428" s="694"/>
      <c r="AL428" s="694"/>
      <c r="AM428" s="694"/>
      <c r="AN428" s="694"/>
      <c r="AO428" s="694"/>
      <c r="AP428" s="694"/>
      <c r="AQ428" s="694"/>
      <c r="AR428" s="694"/>
      <c r="AS428" s="694"/>
      <c r="AT428" s="694"/>
      <c r="AU428" s="694"/>
      <c r="AV428" s="694"/>
      <c r="AW428" s="694"/>
      <c r="AX428" s="694"/>
    </row>
    <row r="429" spans="1:50" ht="14.25" customHeight="1">
      <c r="A429" s="694"/>
      <c r="B429" s="694"/>
      <c r="C429" s="694"/>
      <c r="D429" s="695"/>
      <c r="E429" s="694"/>
      <c r="F429" s="694"/>
      <c r="G429" s="694"/>
      <c r="H429" s="694"/>
      <c r="I429" s="696"/>
      <c r="J429" s="697"/>
      <c r="K429" s="697"/>
      <c r="L429" s="697"/>
      <c r="M429" s="697"/>
      <c r="N429" s="694"/>
      <c r="O429" s="694"/>
      <c r="P429" s="694"/>
      <c r="Q429" s="694"/>
      <c r="R429" s="694"/>
      <c r="S429" s="694"/>
      <c r="T429" s="694"/>
      <c r="U429" s="694"/>
      <c r="V429" s="694"/>
      <c r="W429" s="913"/>
      <c r="X429" s="913"/>
      <c r="Y429" s="913"/>
      <c r="Z429" s="694"/>
      <c r="AA429" s="694"/>
      <c r="AB429" s="700"/>
      <c r="AC429" s="700"/>
      <c r="AD429" s="700"/>
      <c r="AE429" s="700"/>
      <c r="AF429" s="914"/>
      <c r="AG429" s="914"/>
      <c r="AH429" s="914"/>
      <c r="AI429" s="694"/>
      <c r="AJ429" s="694"/>
      <c r="AK429" s="694"/>
      <c r="AL429" s="694"/>
      <c r="AM429" s="694"/>
      <c r="AN429" s="694"/>
      <c r="AO429" s="694"/>
      <c r="AP429" s="694"/>
      <c r="AQ429" s="694"/>
      <c r="AR429" s="694"/>
      <c r="AS429" s="694"/>
      <c r="AT429" s="694"/>
      <c r="AU429" s="694"/>
      <c r="AV429" s="694"/>
      <c r="AW429" s="694"/>
      <c r="AX429" s="694"/>
    </row>
    <row r="430" spans="1:50" ht="14.25" customHeight="1">
      <c r="A430" s="694"/>
      <c r="B430" s="694"/>
      <c r="C430" s="694"/>
      <c r="D430" s="695"/>
      <c r="E430" s="694"/>
      <c r="F430" s="694"/>
      <c r="G430" s="694"/>
      <c r="H430" s="694"/>
      <c r="I430" s="696"/>
      <c r="J430" s="697"/>
      <c r="K430" s="697"/>
      <c r="L430" s="697"/>
      <c r="M430" s="697"/>
      <c r="N430" s="694"/>
      <c r="O430" s="694"/>
      <c r="P430" s="694"/>
      <c r="Q430" s="694"/>
      <c r="R430" s="694"/>
      <c r="S430" s="694"/>
      <c r="T430" s="694"/>
      <c r="U430" s="694"/>
      <c r="V430" s="694"/>
      <c r="W430" s="913"/>
      <c r="X430" s="913"/>
      <c r="Y430" s="913"/>
      <c r="Z430" s="694"/>
      <c r="AA430" s="694"/>
      <c r="AB430" s="700"/>
      <c r="AC430" s="700"/>
      <c r="AD430" s="700"/>
      <c r="AE430" s="700"/>
      <c r="AF430" s="914"/>
      <c r="AG430" s="914"/>
      <c r="AH430" s="914"/>
      <c r="AI430" s="694"/>
      <c r="AJ430" s="694"/>
      <c r="AK430" s="694"/>
      <c r="AL430" s="694"/>
      <c r="AM430" s="694"/>
      <c r="AN430" s="694"/>
      <c r="AO430" s="694"/>
      <c r="AP430" s="694"/>
      <c r="AQ430" s="694"/>
      <c r="AR430" s="694"/>
      <c r="AS430" s="694"/>
      <c r="AT430" s="694"/>
      <c r="AU430" s="694"/>
      <c r="AV430" s="694"/>
      <c r="AW430" s="694"/>
      <c r="AX430" s="694"/>
    </row>
    <row r="431" spans="1:50" ht="14.25" customHeight="1">
      <c r="A431" s="694"/>
      <c r="B431" s="694"/>
      <c r="C431" s="694"/>
      <c r="D431" s="695"/>
      <c r="E431" s="694"/>
      <c r="F431" s="694"/>
      <c r="G431" s="694"/>
      <c r="H431" s="694"/>
      <c r="I431" s="696"/>
      <c r="J431" s="697"/>
      <c r="K431" s="697"/>
      <c r="L431" s="697"/>
      <c r="M431" s="697"/>
      <c r="N431" s="694"/>
      <c r="O431" s="694"/>
      <c r="P431" s="694"/>
      <c r="Q431" s="694"/>
      <c r="R431" s="694"/>
      <c r="S431" s="694"/>
      <c r="T431" s="694"/>
      <c r="U431" s="694"/>
      <c r="V431" s="694"/>
      <c r="W431" s="913"/>
      <c r="X431" s="913"/>
      <c r="Y431" s="913"/>
      <c r="Z431" s="694"/>
      <c r="AA431" s="694"/>
      <c r="AB431" s="700"/>
      <c r="AC431" s="700"/>
      <c r="AD431" s="700"/>
      <c r="AE431" s="700"/>
      <c r="AF431" s="914"/>
      <c r="AG431" s="914"/>
      <c r="AH431" s="914"/>
      <c r="AI431" s="694"/>
      <c r="AJ431" s="694"/>
      <c r="AK431" s="694"/>
      <c r="AL431" s="694"/>
      <c r="AM431" s="694"/>
      <c r="AN431" s="694"/>
      <c r="AO431" s="694"/>
      <c r="AP431" s="694"/>
      <c r="AQ431" s="694"/>
      <c r="AR431" s="694"/>
      <c r="AS431" s="694"/>
      <c r="AT431" s="694"/>
      <c r="AU431" s="694"/>
      <c r="AV431" s="694"/>
      <c r="AW431" s="694"/>
      <c r="AX431" s="694"/>
    </row>
    <row r="432" spans="1:50" ht="14.25" customHeight="1">
      <c r="A432" s="694"/>
      <c r="B432" s="694"/>
      <c r="C432" s="694"/>
      <c r="D432" s="695"/>
      <c r="E432" s="694"/>
      <c r="F432" s="694"/>
      <c r="G432" s="694"/>
      <c r="H432" s="694"/>
      <c r="I432" s="696"/>
      <c r="J432" s="697"/>
      <c r="K432" s="697"/>
      <c r="L432" s="697"/>
      <c r="M432" s="697"/>
      <c r="N432" s="694"/>
      <c r="O432" s="694"/>
      <c r="P432" s="694"/>
      <c r="Q432" s="694"/>
      <c r="R432" s="694"/>
      <c r="S432" s="694"/>
      <c r="T432" s="694"/>
      <c r="U432" s="694"/>
      <c r="V432" s="694"/>
      <c r="W432" s="913"/>
      <c r="X432" s="913"/>
      <c r="Y432" s="913"/>
      <c r="Z432" s="694"/>
      <c r="AA432" s="694"/>
      <c r="AB432" s="700"/>
      <c r="AC432" s="700"/>
      <c r="AD432" s="700"/>
      <c r="AE432" s="700"/>
      <c r="AF432" s="914"/>
      <c r="AG432" s="914"/>
      <c r="AH432" s="914"/>
      <c r="AI432" s="694"/>
      <c r="AJ432" s="694"/>
      <c r="AK432" s="694"/>
      <c r="AL432" s="694"/>
      <c r="AM432" s="694"/>
      <c r="AN432" s="694"/>
      <c r="AO432" s="694"/>
      <c r="AP432" s="694"/>
      <c r="AQ432" s="694"/>
      <c r="AR432" s="694"/>
      <c r="AS432" s="694"/>
      <c r="AT432" s="694"/>
      <c r="AU432" s="694"/>
      <c r="AV432" s="694"/>
      <c r="AW432" s="694"/>
      <c r="AX432" s="694"/>
    </row>
    <row r="433" spans="1:50" ht="14.25" customHeight="1">
      <c r="A433" s="694"/>
      <c r="B433" s="694"/>
      <c r="C433" s="694"/>
      <c r="D433" s="695"/>
      <c r="E433" s="694"/>
      <c r="F433" s="694"/>
      <c r="G433" s="694"/>
      <c r="H433" s="694"/>
      <c r="I433" s="696"/>
      <c r="J433" s="697"/>
      <c r="K433" s="697"/>
      <c r="L433" s="697"/>
      <c r="M433" s="697"/>
      <c r="N433" s="694"/>
      <c r="O433" s="694"/>
      <c r="P433" s="694"/>
      <c r="Q433" s="694"/>
      <c r="R433" s="694"/>
      <c r="S433" s="694"/>
      <c r="T433" s="694"/>
      <c r="U433" s="694"/>
      <c r="V433" s="694"/>
      <c r="W433" s="913"/>
      <c r="X433" s="913"/>
      <c r="Y433" s="913"/>
      <c r="Z433" s="694"/>
      <c r="AA433" s="694"/>
      <c r="AB433" s="700"/>
      <c r="AC433" s="700"/>
      <c r="AD433" s="700"/>
      <c r="AE433" s="700"/>
      <c r="AF433" s="914"/>
      <c r="AG433" s="914"/>
      <c r="AH433" s="914"/>
      <c r="AI433" s="694"/>
      <c r="AJ433" s="694"/>
      <c r="AK433" s="694"/>
      <c r="AL433" s="694"/>
      <c r="AM433" s="694"/>
      <c r="AN433" s="694"/>
      <c r="AO433" s="694"/>
      <c r="AP433" s="694"/>
      <c r="AQ433" s="694"/>
      <c r="AR433" s="694"/>
      <c r="AS433" s="694"/>
      <c r="AT433" s="694"/>
      <c r="AU433" s="694"/>
      <c r="AV433" s="694"/>
      <c r="AW433" s="694"/>
      <c r="AX433" s="694"/>
    </row>
    <row r="434" spans="1:50" ht="14.25" customHeight="1">
      <c r="A434" s="694"/>
      <c r="B434" s="694"/>
      <c r="C434" s="694"/>
      <c r="D434" s="695"/>
      <c r="E434" s="694"/>
      <c r="F434" s="694"/>
      <c r="G434" s="694"/>
      <c r="H434" s="694"/>
      <c r="I434" s="696"/>
      <c r="J434" s="697"/>
      <c r="K434" s="697"/>
      <c r="L434" s="697"/>
      <c r="M434" s="697"/>
      <c r="N434" s="694"/>
      <c r="O434" s="694"/>
      <c r="P434" s="694"/>
      <c r="Q434" s="694"/>
      <c r="R434" s="694"/>
      <c r="S434" s="694"/>
      <c r="T434" s="694"/>
      <c r="U434" s="694"/>
      <c r="V434" s="694"/>
      <c r="W434" s="913"/>
      <c r="X434" s="913"/>
      <c r="Y434" s="913"/>
      <c r="Z434" s="694"/>
      <c r="AA434" s="694"/>
      <c r="AB434" s="700"/>
      <c r="AC434" s="700"/>
      <c r="AD434" s="700"/>
      <c r="AE434" s="700"/>
      <c r="AF434" s="914"/>
      <c r="AG434" s="914"/>
      <c r="AH434" s="914"/>
      <c r="AI434" s="694"/>
      <c r="AJ434" s="694"/>
      <c r="AK434" s="694"/>
      <c r="AL434" s="694"/>
      <c r="AM434" s="694"/>
      <c r="AN434" s="694"/>
      <c r="AO434" s="694"/>
      <c r="AP434" s="694"/>
      <c r="AQ434" s="694"/>
      <c r="AR434" s="694"/>
      <c r="AS434" s="694"/>
      <c r="AT434" s="694"/>
      <c r="AU434" s="694"/>
      <c r="AV434" s="694"/>
      <c r="AW434" s="694"/>
      <c r="AX434" s="694"/>
    </row>
    <row r="435" spans="1:50" ht="14.25" customHeight="1">
      <c r="A435" s="694"/>
      <c r="B435" s="694"/>
      <c r="C435" s="694"/>
      <c r="D435" s="695"/>
      <c r="E435" s="694"/>
      <c r="F435" s="694"/>
      <c r="G435" s="694"/>
      <c r="H435" s="694"/>
      <c r="I435" s="696"/>
      <c r="J435" s="697"/>
      <c r="K435" s="697"/>
      <c r="L435" s="697"/>
      <c r="M435" s="697"/>
      <c r="N435" s="694"/>
      <c r="O435" s="694"/>
      <c r="P435" s="694"/>
      <c r="Q435" s="694"/>
      <c r="R435" s="694"/>
      <c r="S435" s="694"/>
      <c r="T435" s="694"/>
      <c r="U435" s="694"/>
      <c r="V435" s="694"/>
      <c r="W435" s="913"/>
      <c r="X435" s="913"/>
      <c r="Y435" s="913"/>
      <c r="Z435" s="694"/>
      <c r="AA435" s="694"/>
      <c r="AB435" s="700"/>
      <c r="AC435" s="700"/>
      <c r="AD435" s="700"/>
      <c r="AE435" s="700"/>
      <c r="AF435" s="914"/>
      <c r="AG435" s="914"/>
      <c r="AH435" s="914"/>
      <c r="AI435" s="694"/>
      <c r="AJ435" s="694"/>
      <c r="AK435" s="694"/>
      <c r="AL435" s="694"/>
      <c r="AM435" s="694"/>
      <c r="AN435" s="694"/>
      <c r="AO435" s="694"/>
      <c r="AP435" s="694"/>
      <c r="AQ435" s="694"/>
      <c r="AR435" s="694"/>
      <c r="AS435" s="694"/>
      <c r="AT435" s="694"/>
      <c r="AU435" s="694"/>
      <c r="AV435" s="694"/>
      <c r="AW435" s="694"/>
      <c r="AX435" s="694"/>
    </row>
    <row r="436" spans="1:50" ht="14.25" customHeight="1">
      <c r="A436" s="694"/>
      <c r="B436" s="694"/>
      <c r="C436" s="694"/>
      <c r="D436" s="695"/>
      <c r="E436" s="694"/>
      <c r="F436" s="694"/>
      <c r="G436" s="694"/>
      <c r="H436" s="694"/>
      <c r="I436" s="696"/>
      <c r="J436" s="697"/>
      <c r="K436" s="697"/>
      <c r="L436" s="697"/>
      <c r="M436" s="697"/>
      <c r="N436" s="694"/>
      <c r="O436" s="694"/>
      <c r="P436" s="694"/>
      <c r="Q436" s="694"/>
      <c r="R436" s="694"/>
      <c r="S436" s="694"/>
      <c r="T436" s="694"/>
      <c r="U436" s="694"/>
      <c r="V436" s="694"/>
      <c r="W436" s="913"/>
      <c r="X436" s="913"/>
      <c r="Y436" s="913"/>
      <c r="Z436" s="694"/>
      <c r="AA436" s="694"/>
      <c r="AB436" s="700"/>
      <c r="AC436" s="700"/>
      <c r="AD436" s="700"/>
      <c r="AE436" s="700"/>
      <c r="AF436" s="914"/>
      <c r="AG436" s="914"/>
      <c r="AH436" s="914"/>
      <c r="AI436" s="694"/>
      <c r="AJ436" s="694"/>
      <c r="AK436" s="694"/>
      <c r="AL436" s="694"/>
      <c r="AM436" s="694"/>
      <c r="AN436" s="694"/>
      <c r="AO436" s="694"/>
      <c r="AP436" s="694"/>
      <c r="AQ436" s="694"/>
      <c r="AR436" s="694"/>
      <c r="AS436" s="694"/>
      <c r="AT436" s="694"/>
      <c r="AU436" s="694"/>
      <c r="AV436" s="694"/>
      <c r="AW436" s="694"/>
      <c r="AX436" s="694"/>
    </row>
    <row r="437" spans="1:50" ht="14.25" customHeight="1">
      <c r="A437" s="694"/>
      <c r="B437" s="694"/>
      <c r="C437" s="694"/>
      <c r="D437" s="695"/>
      <c r="E437" s="694"/>
      <c r="F437" s="694"/>
      <c r="G437" s="694"/>
      <c r="H437" s="694"/>
      <c r="I437" s="696"/>
      <c r="J437" s="697"/>
      <c r="K437" s="697"/>
      <c r="L437" s="697"/>
      <c r="M437" s="697"/>
      <c r="N437" s="694"/>
      <c r="O437" s="694"/>
      <c r="P437" s="694"/>
      <c r="Q437" s="694"/>
      <c r="R437" s="694"/>
      <c r="S437" s="694"/>
      <c r="T437" s="694"/>
      <c r="U437" s="694"/>
      <c r="V437" s="694"/>
      <c r="W437" s="913"/>
      <c r="X437" s="913"/>
      <c r="Y437" s="913"/>
      <c r="Z437" s="694"/>
      <c r="AA437" s="694"/>
      <c r="AB437" s="700"/>
      <c r="AC437" s="700"/>
      <c r="AD437" s="700"/>
      <c r="AE437" s="700"/>
      <c r="AF437" s="914"/>
      <c r="AG437" s="914"/>
      <c r="AH437" s="914"/>
      <c r="AI437" s="694"/>
      <c r="AJ437" s="694"/>
      <c r="AK437" s="694"/>
      <c r="AL437" s="694"/>
      <c r="AM437" s="694"/>
      <c r="AN437" s="694"/>
      <c r="AO437" s="694"/>
      <c r="AP437" s="694"/>
      <c r="AQ437" s="694"/>
      <c r="AR437" s="694"/>
      <c r="AS437" s="694"/>
      <c r="AT437" s="694"/>
      <c r="AU437" s="694"/>
      <c r="AV437" s="694"/>
      <c r="AW437" s="694"/>
      <c r="AX437" s="694"/>
    </row>
    <row r="438" spans="1:50" ht="14.25" customHeight="1">
      <c r="A438" s="694"/>
      <c r="B438" s="694"/>
      <c r="C438" s="694"/>
      <c r="D438" s="695"/>
      <c r="E438" s="694"/>
      <c r="F438" s="694"/>
      <c r="G438" s="694"/>
      <c r="H438" s="694"/>
      <c r="I438" s="696"/>
      <c r="J438" s="697"/>
      <c r="K438" s="697"/>
      <c r="L438" s="697"/>
      <c r="M438" s="697"/>
      <c r="N438" s="694"/>
      <c r="O438" s="694"/>
      <c r="P438" s="694"/>
      <c r="Q438" s="694"/>
      <c r="R438" s="694"/>
      <c r="S438" s="694"/>
      <c r="T438" s="694"/>
      <c r="U438" s="694"/>
      <c r="V438" s="694"/>
      <c r="W438" s="913"/>
      <c r="X438" s="913"/>
      <c r="Y438" s="913"/>
      <c r="Z438" s="694"/>
      <c r="AA438" s="694"/>
      <c r="AB438" s="700"/>
      <c r="AC438" s="700"/>
      <c r="AD438" s="700"/>
      <c r="AE438" s="700"/>
      <c r="AF438" s="914"/>
      <c r="AG438" s="914"/>
      <c r="AH438" s="914"/>
      <c r="AI438" s="694"/>
      <c r="AJ438" s="694"/>
      <c r="AK438" s="694"/>
      <c r="AL438" s="694"/>
      <c r="AM438" s="694"/>
      <c r="AN438" s="694"/>
      <c r="AO438" s="694"/>
      <c r="AP438" s="694"/>
      <c r="AQ438" s="694"/>
      <c r="AR438" s="694"/>
      <c r="AS438" s="694"/>
      <c r="AT438" s="694"/>
      <c r="AU438" s="694"/>
      <c r="AV438" s="694"/>
      <c r="AW438" s="694"/>
      <c r="AX438" s="694"/>
    </row>
    <row r="439" spans="1:50" ht="14.25" customHeight="1">
      <c r="A439" s="694"/>
      <c r="B439" s="694"/>
      <c r="C439" s="694"/>
      <c r="D439" s="695"/>
      <c r="E439" s="694"/>
      <c r="F439" s="694"/>
      <c r="G439" s="694"/>
      <c r="H439" s="694"/>
      <c r="I439" s="696"/>
      <c r="J439" s="697"/>
      <c r="K439" s="697"/>
      <c r="L439" s="697"/>
      <c r="M439" s="697"/>
      <c r="N439" s="694"/>
      <c r="O439" s="694"/>
      <c r="P439" s="694"/>
      <c r="Q439" s="694"/>
      <c r="R439" s="694"/>
      <c r="S439" s="694"/>
      <c r="T439" s="694"/>
      <c r="U439" s="694"/>
      <c r="V439" s="694"/>
      <c r="W439" s="913"/>
      <c r="X439" s="913"/>
      <c r="Y439" s="913"/>
      <c r="Z439" s="694"/>
      <c r="AA439" s="694"/>
      <c r="AB439" s="700"/>
      <c r="AC439" s="700"/>
      <c r="AD439" s="700"/>
      <c r="AE439" s="700"/>
      <c r="AF439" s="914"/>
      <c r="AG439" s="914"/>
      <c r="AH439" s="914"/>
      <c r="AI439" s="694"/>
      <c r="AJ439" s="694"/>
      <c r="AK439" s="694"/>
      <c r="AL439" s="694"/>
      <c r="AM439" s="694"/>
      <c r="AN439" s="694"/>
      <c r="AO439" s="694"/>
      <c r="AP439" s="694"/>
      <c r="AQ439" s="694"/>
      <c r="AR439" s="694"/>
      <c r="AS439" s="694"/>
      <c r="AT439" s="694"/>
      <c r="AU439" s="694"/>
      <c r="AV439" s="694"/>
      <c r="AW439" s="694"/>
      <c r="AX439" s="694"/>
    </row>
    <row r="440" spans="1:50" ht="14.25" customHeight="1">
      <c r="A440" s="694"/>
      <c r="B440" s="694"/>
      <c r="C440" s="694"/>
      <c r="D440" s="695"/>
      <c r="E440" s="694"/>
      <c r="F440" s="694"/>
      <c r="G440" s="694"/>
      <c r="H440" s="694"/>
      <c r="I440" s="696"/>
      <c r="J440" s="697"/>
      <c r="K440" s="697"/>
      <c r="L440" s="697"/>
      <c r="M440" s="697"/>
      <c r="N440" s="694"/>
      <c r="O440" s="694"/>
      <c r="P440" s="694"/>
      <c r="Q440" s="694"/>
      <c r="R440" s="694"/>
      <c r="S440" s="694"/>
      <c r="T440" s="694"/>
      <c r="U440" s="694"/>
      <c r="V440" s="694"/>
      <c r="W440" s="913"/>
      <c r="X440" s="913"/>
      <c r="Y440" s="913"/>
      <c r="Z440" s="694"/>
      <c r="AA440" s="694"/>
      <c r="AB440" s="700"/>
      <c r="AC440" s="700"/>
      <c r="AD440" s="700"/>
      <c r="AE440" s="700"/>
      <c r="AF440" s="914"/>
      <c r="AG440" s="914"/>
      <c r="AH440" s="914"/>
      <c r="AI440" s="694"/>
      <c r="AJ440" s="694"/>
      <c r="AK440" s="694"/>
      <c r="AL440" s="694"/>
      <c r="AM440" s="694"/>
      <c r="AN440" s="694"/>
      <c r="AO440" s="694"/>
      <c r="AP440" s="694"/>
      <c r="AQ440" s="694"/>
      <c r="AR440" s="694"/>
      <c r="AS440" s="694"/>
      <c r="AT440" s="694"/>
      <c r="AU440" s="694"/>
      <c r="AV440" s="694"/>
      <c r="AW440" s="694"/>
      <c r="AX440" s="694"/>
    </row>
    <row r="441" spans="1:50" ht="14.25" customHeight="1">
      <c r="A441" s="694"/>
      <c r="B441" s="694"/>
      <c r="C441" s="694"/>
      <c r="D441" s="695"/>
      <c r="E441" s="694"/>
      <c r="F441" s="694"/>
      <c r="G441" s="694"/>
      <c r="H441" s="694"/>
      <c r="I441" s="696"/>
      <c r="J441" s="697"/>
      <c r="K441" s="697"/>
      <c r="L441" s="697"/>
      <c r="M441" s="697"/>
      <c r="N441" s="694"/>
      <c r="O441" s="694"/>
      <c r="P441" s="694"/>
      <c r="Q441" s="694"/>
      <c r="R441" s="694"/>
      <c r="S441" s="694"/>
      <c r="T441" s="694"/>
      <c r="U441" s="694"/>
      <c r="V441" s="694"/>
      <c r="W441" s="913"/>
      <c r="X441" s="913"/>
      <c r="Y441" s="913"/>
      <c r="Z441" s="694"/>
      <c r="AA441" s="694"/>
      <c r="AB441" s="700"/>
      <c r="AC441" s="700"/>
      <c r="AD441" s="700"/>
      <c r="AE441" s="700"/>
      <c r="AF441" s="914"/>
      <c r="AG441" s="914"/>
      <c r="AH441" s="914"/>
      <c r="AI441" s="694"/>
      <c r="AJ441" s="694"/>
      <c r="AK441" s="694"/>
      <c r="AL441" s="694"/>
      <c r="AM441" s="694"/>
      <c r="AN441" s="694"/>
      <c r="AO441" s="694"/>
      <c r="AP441" s="694"/>
      <c r="AQ441" s="694"/>
      <c r="AR441" s="694"/>
      <c r="AS441" s="694"/>
      <c r="AT441" s="694"/>
      <c r="AU441" s="694"/>
      <c r="AV441" s="694"/>
      <c r="AW441" s="694"/>
      <c r="AX441" s="694"/>
    </row>
    <row r="442" spans="1:50" ht="14.25" customHeight="1">
      <c r="A442" s="694"/>
      <c r="B442" s="694"/>
      <c r="C442" s="694"/>
      <c r="D442" s="695"/>
      <c r="E442" s="694"/>
      <c r="F442" s="694"/>
      <c r="G442" s="694"/>
      <c r="H442" s="694"/>
      <c r="I442" s="696"/>
      <c r="J442" s="697"/>
      <c r="K442" s="697"/>
      <c r="L442" s="697"/>
      <c r="M442" s="697"/>
      <c r="N442" s="694"/>
      <c r="O442" s="694"/>
      <c r="P442" s="694"/>
      <c r="Q442" s="694"/>
      <c r="R442" s="694"/>
      <c r="S442" s="694"/>
      <c r="T442" s="694"/>
      <c r="U442" s="694"/>
      <c r="V442" s="694"/>
      <c r="W442" s="913"/>
      <c r="X442" s="913"/>
      <c r="Y442" s="913"/>
      <c r="Z442" s="694"/>
      <c r="AA442" s="694"/>
      <c r="AB442" s="700"/>
      <c r="AC442" s="700"/>
      <c r="AD442" s="700"/>
      <c r="AE442" s="700"/>
      <c r="AF442" s="914"/>
      <c r="AG442" s="914"/>
      <c r="AH442" s="914"/>
      <c r="AI442" s="694"/>
      <c r="AJ442" s="694"/>
      <c r="AK442" s="694"/>
      <c r="AL442" s="694"/>
      <c r="AM442" s="694"/>
      <c r="AN442" s="694"/>
      <c r="AO442" s="694"/>
      <c r="AP442" s="694"/>
      <c r="AQ442" s="694"/>
      <c r="AR442" s="694"/>
      <c r="AS442" s="694"/>
      <c r="AT442" s="694"/>
      <c r="AU442" s="694"/>
      <c r="AV442" s="694"/>
      <c r="AW442" s="694"/>
      <c r="AX442" s="694"/>
    </row>
    <row r="443" spans="1:50" ht="14.25" customHeight="1">
      <c r="A443" s="694"/>
      <c r="B443" s="694"/>
      <c r="C443" s="694"/>
      <c r="D443" s="695"/>
      <c r="E443" s="694"/>
      <c r="F443" s="694"/>
      <c r="G443" s="694"/>
      <c r="H443" s="694"/>
      <c r="I443" s="696"/>
      <c r="J443" s="697"/>
      <c r="K443" s="697"/>
      <c r="L443" s="697"/>
      <c r="M443" s="697"/>
      <c r="N443" s="694"/>
      <c r="O443" s="694"/>
      <c r="P443" s="694"/>
      <c r="Q443" s="694"/>
      <c r="R443" s="694"/>
      <c r="S443" s="694"/>
      <c r="T443" s="694"/>
      <c r="U443" s="694"/>
      <c r="V443" s="694"/>
      <c r="W443" s="913"/>
      <c r="X443" s="913"/>
      <c r="Y443" s="913"/>
      <c r="Z443" s="694"/>
      <c r="AA443" s="694"/>
      <c r="AB443" s="700"/>
      <c r="AC443" s="700"/>
      <c r="AD443" s="700"/>
      <c r="AE443" s="700"/>
      <c r="AF443" s="914"/>
      <c r="AG443" s="914"/>
      <c r="AH443" s="914"/>
      <c r="AI443" s="694"/>
      <c r="AJ443" s="694"/>
      <c r="AK443" s="694"/>
      <c r="AL443" s="694"/>
      <c r="AM443" s="694"/>
      <c r="AN443" s="694"/>
      <c r="AO443" s="694"/>
      <c r="AP443" s="694"/>
      <c r="AQ443" s="694"/>
      <c r="AR443" s="694"/>
      <c r="AS443" s="694"/>
      <c r="AT443" s="694"/>
      <c r="AU443" s="694"/>
      <c r="AV443" s="694"/>
      <c r="AW443" s="694"/>
      <c r="AX443" s="694"/>
    </row>
    <row r="444" spans="1:50" ht="14.25" customHeight="1">
      <c r="A444" s="694"/>
      <c r="B444" s="694"/>
      <c r="C444" s="694"/>
      <c r="D444" s="695"/>
      <c r="E444" s="694"/>
      <c r="F444" s="694"/>
      <c r="G444" s="694"/>
      <c r="H444" s="694"/>
      <c r="I444" s="696"/>
      <c r="J444" s="697"/>
      <c r="K444" s="697"/>
      <c r="L444" s="697"/>
      <c r="M444" s="697"/>
      <c r="N444" s="694"/>
      <c r="O444" s="694"/>
      <c r="P444" s="694"/>
      <c r="Q444" s="694"/>
      <c r="R444" s="694"/>
      <c r="S444" s="694"/>
      <c r="T444" s="694"/>
      <c r="U444" s="694"/>
      <c r="V444" s="694"/>
      <c r="W444" s="913"/>
      <c r="X444" s="913"/>
      <c r="Y444" s="913"/>
      <c r="Z444" s="694"/>
      <c r="AA444" s="694"/>
      <c r="AB444" s="700"/>
      <c r="AC444" s="700"/>
      <c r="AD444" s="700"/>
      <c r="AE444" s="700"/>
      <c r="AF444" s="914"/>
      <c r="AG444" s="914"/>
      <c r="AH444" s="914"/>
      <c r="AI444" s="694"/>
      <c r="AJ444" s="694"/>
      <c r="AK444" s="694"/>
      <c r="AL444" s="694"/>
      <c r="AM444" s="694"/>
      <c r="AN444" s="694"/>
      <c r="AO444" s="694"/>
      <c r="AP444" s="694"/>
      <c r="AQ444" s="694"/>
      <c r="AR444" s="694"/>
      <c r="AS444" s="694"/>
      <c r="AT444" s="694"/>
      <c r="AU444" s="694"/>
      <c r="AV444" s="694"/>
      <c r="AW444" s="694"/>
      <c r="AX444" s="694"/>
    </row>
    <row r="445" spans="1:50" ht="14.25" customHeight="1">
      <c r="A445" s="694"/>
      <c r="B445" s="694"/>
      <c r="C445" s="694"/>
      <c r="D445" s="695"/>
      <c r="E445" s="694"/>
      <c r="F445" s="694"/>
      <c r="G445" s="694"/>
      <c r="H445" s="694"/>
      <c r="I445" s="696"/>
      <c r="J445" s="697"/>
      <c r="K445" s="697"/>
      <c r="L445" s="697"/>
      <c r="M445" s="697"/>
      <c r="N445" s="694"/>
      <c r="O445" s="694"/>
      <c r="P445" s="694"/>
      <c r="Q445" s="694"/>
      <c r="R445" s="694"/>
      <c r="S445" s="694"/>
      <c r="T445" s="694"/>
      <c r="U445" s="694"/>
      <c r="V445" s="694"/>
      <c r="W445" s="913"/>
      <c r="X445" s="913"/>
      <c r="Y445" s="913"/>
      <c r="Z445" s="694"/>
      <c r="AA445" s="694"/>
      <c r="AB445" s="700"/>
      <c r="AC445" s="700"/>
      <c r="AD445" s="700"/>
      <c r="AE445" s="700"/>
      <c r="AF445" s="914"/>
      <c r="AG445" s="914"/>
      <c r="AH445" s="914"/>
      <c r="AI445" s="694"/>
      <c r="AJ445" s="694"/>
      <c r="AK445" s="694"/>
      <c r="AL445" s="694"/>
      <c r="AM445" s="694"/>
      <c r="AN445" s="694"/>
      <c r="AO445" s="694"/>
      <c r="AP445" s="694"/>
      <c r="AQ445" s="694"/>
      <c r="AR445" s="694"/>
      <c r="AS445" s="694"/>
      <c r="AT445" s="694"/>
      <c r="AU445" s="694"/>
      <c r="AV445" s="694"/>
      <c r="AW445" s="694"/>
      <c r="AX445" s="694"/>
    </row>
    <row r="446" spans="1:50" ht="14.25" customHeight="1">
      <c r="A446" s="694"/>
      <c r="B446" s="694"/>
      <c r="C446" s="694"/>
      <c r="D446" s="695"/>
      <c r="E446" s="694"/>
      <c r="F446" s="694"/>
      <c r="G446" s="694"/>
      <c r="H446" s="694"/>
      <c r="I446" s="696"/>
      <c r="J446" s="697"/>
      <c r="K446" s="697"/>
      <c r="L446" s="697"/>
      <c r="M446" s="697"/>
      <c r="N446" s="694"/>
      <c r="O446" s="694"/>
      <c r="P446" s="694"/>
      <c r="Q446" s="694"/>
      <c r="R446" s="694"/>
      <c r="S446" s="694"/>
      <c r="T446" s="694"/>
      <c r="U446" s="694"/>
      <c r="V446" s="694"/>
      <c r="W446" s="913"/>
      <c r="X446" s="913"/>
      <c r="Y446" s="913"/>
      <c r="Z446" s="694"/>
      <c r="AA446" s="694"/>
      <c r="AB446" s="700"/>
      <c r="AC446" s="700"/>
      <c r="AD446" s="700"/>
      <c r="AE446" s="700"/>
      <c r="AF446" s="914"/>
      <c r="AG446" s="914"/>
      <c r="AH446" s="914"/>
      <c r="AI446" s="694"/>
      <c r="AJ446" s="694"/>
      <c r="AK446" s="694"/>
      <c r="AL446" s="694"/>
      <c r="AM446" s="694"/>
      <c r="AN446" s="694"/>
      <c r="AO446" s="694"/>
      <c r="AP446" s="694"/>
      <c r="AQ446" s="694"/>
      <c r="AR446" s="694"/>
      <c r="AS446" s="694"/>
      <c r="AT446" s="694"/>
      <c r="AU446" s="694"/>
      <c r="AV446" s="694"/>
      <c r="AW446" s="694"/>
      <c r="AX446" s="694"/>
    </row>
    <row r="447" spans="1:50" ht="14.25" customHeight="1">
      <c r="A447" s="694"/>
      <c r="B447" s="694"/>
      <c r="C447" s="694"/>
      <c r="D447" s="695"/>
      <c r="E447" s="694"/>
      <c r="F447" s="694"/>
      <c r="G447" s="694"/>
      <c r="H447" s="694"/>
      <c r="I447" s="696"/>
      <c r="J447" s="697"/>
      <c r="K447" s="697"/>
      <c r="L447" s="697"/>
      <c r="M447" s="697"/>
      <c r="N447" s="694"/>
      <c r="O447" s="694"/>
      <c r="P447" s="694"/>
      <c r="Q447" s="694"/>
      <c r="R447" s="694"/>
      <c r="S447" s="694"/>
      <c r="T447" s="694"/>
      <c r="U447" s="694"/>
      <c r="V447" s="694"/>
      <c r="W447" s="913"/>
      <c r="X447" s="913"/>
      <c r="Y447" s="913"/>
      <c r="Z447" s="694"/>
      <c r="AA447" s="694"/>
      <c r="AB447" s="700"/>
      <c r="AC447" s="700"/>
      <c r="AD447" s="700"/>
      <c r="AE447" s="700"/>
      <c r="AF447" s="914"/>
      <c r="AG447" s="914"/>
      <c r="AH447" s="914"/>
      <c r="AI447" s="694"/>
      <c r="AJ447" s="694"/>
      <c r="AK447" s="694"/>
      <c r="AL447" s="694"/>
      <c r="AM447" s="694"/>
      <c r="AN447" s="694"/>
      <c r="AO447" s="694"/>
      <c r="AP447" s="694"/>
      <c r="AQ447" s="694"/>
      <c r="AR447" s="694"/>
      <c r="AS447" s="694"/>
      <c r="AT447" s="694"/>
      <c r="AU447" s="694"/>
      <c r="AV447" s="694"/>
      <c r="AW447" s="694"/>
      <c r="AX447" s="694"/>
    </row>
    <row r="448" spans="1:50" ht="14.25" customHeight="1">
      <c r="A448" s="694"/>
      <c r="B448" s="694"/>
      <c r="C448" s="694"/>
      <c r="D448" s="695"/>
      <c r="E448" s="694"/>
      <c r="F448" s="694"/>
      <c r="G448" s="694"/>
      <c r="H448" s="694"/>
      <c r="I448" s="696"/>
      <c r="J448" s="697"/>
      <c r="K448" s="697"/>
      <c r="L448" s="697"/>
      <c r="M448" s="697"/>
      <c r="N448" s="694"/>
      <c r="O448" s="694"/>
      <c r="P448" s="694"/>
      <c r="Q448" s="694"/>
      <c r="R448" s="694"/>
      <c r="S448" s="694"/>
      <c r="T448" s="694"/>
      <c r="U448" s="694"/>
      <c r="V448" s="694"/>
      <c r="W448" s="913"/>
      <c r="X448" s="913"/>
      <c r="Y448" s="913"/>
      <c r="Z448" s="694"/>
      <c r="AA448" s="694"/>
      <c r="AB448" s="700"/>
      <c r="AC448" s="700"/>
      <c r="AD448" s="700"/>
      <c r="AE448" s="700"/>
      <c r="AF448" s="914"/>
      <c r="AG448" s="914"/>
      <c r="AH448" s="914"/>
      <c r="AI448" s="694"/>
      <c r="AJ448" s="694"/>
      <c r="AK448" s="694"/>
      <c r="AL448" s="694"/>
      <c r="AM448" s="694"/>
      <c r="AN448" s="694"/>
      <c r="AO448" s="694"/>
      <c r="AP448" s="694"/>
      <c r="AQ448" s="694"/>
      <c r="AR448" s="694"/>
      <c r="AS448" s="694"/>
      <c r="AT448" s="694"/>
      <c r="AU448" s="694"/>
      <c r="AV448" s="694"/>
      <c r="AW448" s="694"/>
      <c r="AX448" s="694"/>
    </row>
    <row r="449" spans="1:50" ht="14.25" customHeight="1">
      <c r="A449" s="694"/>
      <c r="B449" s="694"/>
      <c r="C449" s="694"/>
      <c r="D449" s="695"/>
      <c r="E449" s="694"/>
      <c r="F449" s="694"/>
      <c r="G449" s="694"/>
      <c r="H449" s="694"/>
      <c r="I449" s="696"/>
      <c r="J449" s="697"/>
      <c r="K449" s="697"/>
      <c r="L449" s="697"/>
      <c r="M449" s="697"/>
      <c r="N449" s="694"/>
      <c r="O449" s="694"/>
      <c r="P449" s="694"/>
      <c r="Q449" s="694"/>
      <c r="R449" s="694"/>
      <c r="S449" s="694"/>
      <c r="T449" s="694"/>
      <c r="U449" s="694"/>
      <c r="V449" s="694"/>
      <c r="W449" s="913"/>
      <c r="X449" s="913"/>
      <c r="Y449" s="913"/>
      <c r="Z449" s="694"/>
      <c r="AA449" s="694"/>
      <c r="AB449" s="700"/>
      <c r="AC449" s="700"/>
      <c r="AD449" s="700"/>
      <c r="AE449" s="700"/>
      <c r="AF449" s="914"/>
      <c r="AG449" s="914"/>
      <c r="AH449" s="914"/>
      <c r="AI449" s="694"/>
      <c r="AJ449" s="694"/>
      <c r="AK449" s="694"/>
      <c r="AL449" s="694"/>
      <c r="AM449" s="694"/>
      <c r="AN449" s="694"/>
      <c r="AO449" s="694"/>
      <c r="AP449" s="694"/>
      <c r="AQ449" s="694"/>
      <c r="AR449" s="694"/>
      <c r="AS449" s="694"/>
      <c r="AT449" s="694"/>
      <c r="AU449" s="694"/>
      <c r="AV449" s="694"/>
      <c r="AW449" s="694"/>
      <c r="AX449" s="694"/>
    </row>
    <row r="450" spans="1:50" ht="14.25" customHeight="1">
      <c r="A450" s="694"/>
      <c r="B450" s="694"/>
      <c r="C450" s="694"/>
      <c r="D450" s="695"/>
      <c r="E450" s="694"/>
      <c r="F450" s="694"/>
      <c r="G450" s="694"/>
      <c r="H450" s="694"/>
      <c r="I450" s="696"/>
      <c r="J450" s="697"/>
      <c r="K450" s="697"/>
      <c r="L450" s="697"/>
      <c r="M450" s="697"/>
      <c r="N450" s="694"/>
      <c r="O450" s="694"/>
      <c r="P450" s="694"/>
      <c r="Q450" s="694"/>
      <c r="R450" s="694"/>
      <c r="S450" s="694"/>
      <c r="T450" s="694"/>
      <c r="U450" s="694"/>
      <c r="V450" s="694"/>
      <c r="W450" s="913"/>
      <c r="X450" s="913"/>
      <c r="Y450" s="913"/>
      <c r="Z450" s="694"/>
      <c r="AA450" s="694"/>
      <c r="AB450" s="700"/>
      <c r="AC450" s="700"/>
      <c r="AD450" s="700"/>
      <c r="AE450" s="700"/>
      <c r="AF450" s="914"/>
      <c r="AG450" s="914"/>
      <c r="AH450" s="914"/>
      <c r="AI450" s="694"/>
      <c r="AJ450" s="694"/>
      <c r="AK450" s="694"/>
      <c r="AL450" s="694"/>
      <c r="AM450" s="694"/>
      <c r="AN450" s="694"/>
      <c r="AO450" s="694"/>
      <c r="AP450" s="694"/>
      <c r="AQ450" s="694"/>
      <c r="AR450" s="694"/>
      <c r="AS450" s="694"/>
      <c r="AT450" s="694"/>
      <c r="AU450" s="694"/>
      <c r="AV450" s="694"/>
      <c r="AW450" s="694"/>
      <c r="AX450" s="694"/>
    </row>
    <row r="451" spans="1:50" ht="14.25" customHeight="1">
      <c r="A451" s="694"/>
      <c r="B451" s="694"/>
      <c r="C451" s="694"/>
      <c r="D451" s="695"/>
      <c r="E451" s="694"/>
      <c r="F451" s="694"/>
      <c r="G451" s="694"/>
      <c r="H451" s="694"/>
      <c r="I451" s="696"/>
      <c r="J451" s="697"/>
      <c r="K451" s="697"/>
      <c r="L451" s="697"/>
      <c r="M451" s="697"/>
      <c r="N451" s="694"/>
      <c r="O451" s="694"/>
      <c r="P451" s="694"/>
      <c r="Q451" s="694"/>
      <c r="R451" s="694"/>
      <c r="S451" s="694"/>
      <c r="T451" s="694"/>
      <c r="U451" s="694"/>
      <c r="V451" s="694"/>
      <c r="W451" s="913"/>
      <c r="X451" s="913"/>
      <c r="Y451" s="913"/>
      <c r="Z451" s="694"/>
      <c r="AA451" s="694"/>
      <c r="AB451" s="700"/>
      <c r="AC451" s="700"/>
      <c r="AD451" s="700"/>
      <c r="AE451" s="700"/>
      <c r="AF451" s="914"/>
      <c r="AG451" s="914"/>
      <c r="AH451" s="914"/>
      <c r="AI451" s="694"/>
      <c r="AJ451" s="694"/>
      <c r="AK451" s="694"/>
      <c r="AL451" s="694"/>
      <c r="AM451" s="694"/>
      <c r="AN451" s="694"/>
      <c r="AO451" s="694"/>
      <c r="AP451" s="694"/>
      <c r="AQ451" s="694"/>
      <c r="AR451" s="694"/>
      <c r="AS451" s="694"/>
      <c r="AT451" s="694"/>
      <c r="AU451" s="694"/>
      <c r="AV451" s="694"/>
      <c r="AW451" s="694"/>
      <c r="AX451" s="694"/>
    </row>
    <row r="452" spans="1:50" ht="14.25" customHeight="1">
      <c r="A452" s="694"/>
      <c r="B452" s="694"/>
      <c r="C452" s="694"/>
      <c r="D452" s="695"/>
      <c r="E452" s="694"/>
      <c r="F452" s="694"/>
      <c r="G452" s="694"/>
      <c r="H452" s="694"/>
      <c r="I452" s="696"/>
      <c r="J452" s="697"/>
      <c r="K452" s="697"/>
      <c r="L452" s="697"/>
      <c r="M452" s="697"/>
      <c r="N452" s="694"/>
      <c r="O452" s="694"/>
      <c r="P452" s="694"/>
      <c r="Q452" s="694"/>
      <c r="R452" s="694"/>
      <c r="S452" s="694"/>
      <c r="T452" s="694"/>
      <c r="U452" s="694"/>
      <c r="V452" s="694"/>
      <c r="W452" s="913"/>
      <c r="X452" s="913"/>
      <c r="Y452" s="913"/>
      <c r="Z452" s="694"/>
      <c r="AA452" s="694"/>
      <c r="AB452" s="700"/>
      <c r="AC452" s="700"/>
      <c r="AD452" s="700"/>
      <c r="AE452" s="700"/>
      <c r="AF452" s="914"/>
      <c r="AG452" s="914"/>
      <c r="AH452" s="914"/>
      <c r="AI452" s="694"/>
      <c r="AJ452" s="694"/>
      <c r="AK452" s="694"/>
      <c r="AL452" s="694"/>
      <c r="AM452" s="694"/>
      <c r="AN452" s="694"/>
      <c r="AO452" s="694"/>
      <c r="AP452" s="694"/>
      <c r="AQ452" s="694"/>
      <c r="AR452" s="694"/>
      <c r="AS452" s="694"/>
      <c r="AT452" s="694"/>
      <c r="AU452" s="694"/>
      <c r="AV452" s="694"/>
      <c r="AW452" s="694"/>
      <c r="AX452" s="694"/>
    </row>
    <row r="453" spans="1:50" ht="14.25" customHeight="1">
      <c r="A453" s="694"/>
      <c r="B453" s="694"/>
      <c r="C453" s="694"/>
      <c r="D453" s="695"/>
      <c r="E453" s="694"/>
      <c r="F453" s="694"/>
      <c r="G453" s="694"/>
      <c r="H453" s="694"/>
      <c r="I453" s="696"/>
      <c r="J453" s="697"/>
      <c r="K453" s="697"/>
      <c r="L453" s="697"/>
      <c r="M453" s="697"/>
      <c r="N453" s="694"/>
      <c r="O453" s="694"/>
      <c r="P453" s="694"/>
      <c r="Q453" s="694"/>
      <c r="R453" s="694"/>
      <c r="S453" s="694"/>
      <c r="T453" s="694"/>
      <c r="U453" s="694"/>
      <c r="V453" s="694"/>
      <c r="W453" s="913"/>
      <c r="X453" s="913"/>
      <c r="Y453" s="913"/>
      <c r="Z453" s="694"/>
      <c r="AA453" s="694"/>
      <c r="AB453" s="700"/>
      <c r="AC453" s="700"/>
      <c r="AD453" s="700"/>
      <c r="AE453" s="700"/>
      <c r="AF453" s="914"/>
      <c r="AG453" s="914"/>
      <c r="AH453" s="914"/>
      <c r="AI453" s="694"/>
      <c r="AJ453" s="694"/>
      <c r="AK453" s="694"/>
      <c r="AL453" s="694"/>
      <c r="AM453" s="694"/>
      <c r="AN453" s="694"/>
      <c r="AO453" s="694"/>
      <c r="AP453" s="694"/>
      <c r="AQ453" s="694"/>
      <c r="AR453" s="694"/>
      <c r="AS453" s="694"/>
      <c r="AT453" s="694"/>
      <c r="AU453" s="694"/>
      <c r="AV453" s="694"/>
      <c r="AW453" s="694"/>
      <c r="AX453" s="694"/>
    </row>
    <row r="454" spans="1:50" ht="14.25" customHeight="1">
      <c r="A454" s="694"/>
      <c r="B454" s="694"/>
      <c r="C454" s="694"/>
      <c r="D454" s="695"/>
      <c r="E454" s="694"/>
      <c r="F454" s="694"/>
      <c r="G454" s="694"/>
      <c r="H454" s="694"/>
      <c r="I454" s="696"/>
      <c r="J454" s="697"/>
      <c r="K454" s="697"/>
      <c r="L454" s="697"/>
      <c r="M454" s="697"/>
      <c r="N454" s="694"/>
      <c r="O454" s="694"/>
      <c r="P454" s="694"/>
      <c r="Q454" s="694"/>
      <c r="R454" s="694"/>
      <c r="S454" s="694"/>
      <c r="T454" s="694"/>
      <c r="U454" s="694"/>
      <c r="V454" s="694"/>
      <c r="W454" s="913"/>
      <c r="X454" s="913"/>
      <c r="Y454" s="913"/>
      <c r="Z454" s="694"/>
      <c r="AA454" s="694"/>
      <c r="AB454" s="700"/>
      <c r="AC454" s="700"/>
      <c r="AD454" s="700"/>
      <c r="AE454" s="700"/>
      <c r="AF454" s="914"/>
      <c r="AG454" s="914"/>
      <c r="AH454" s="914"/>
      <c r="AI454" s="694"/>
      <c r="AJ454" s="694"/>
      <c r="AK454" s="694"/>
      <c r="AL454" s="694"/>
      <c r="AM454" s="694"/>
      <c r="AN454" s="694"/>
      <c r="AO454" s="694"/>
      <c r="AP454" s="694"/>
      <c r="AQ454" s="694"/>
      <c r="AR454" s="694"/>
      <c r="AS454" s="694"/>
      <c r="AT454" s="694"/>
      <c r="AU454" s="694"/>
      <c r="AV454" s="694"/>
      <c r="AW454" s="694"/>
      <c r="AX454" s="694"/>
    </row>
    <row r="455" spans="1:50" ht="14.25" customHeight="1">
      <c r="A455" s="694"/>
      <c r="B455" s="694"/>
      <c r="C455" s="694"/>
      <c r="D455" s="695"/>
      <c r="E455" s="694"/>
      <c r="F455" s="694"/>
      <c r="G455" s="694"/>
      <c r="H455" s="694"/>
      <c r="I455" s="696"/>
      <c r="J455" s="697"/>
      <c r="K455" s="697"/>
      <c r="L455" s="697"/>
      <c r="M455" s="697"/>
      <c r="N455" s="694"/>
      <c r="O455" s="694"/>
      <c r="P455" s="694"/>
      <c r="Q455" s="694"/>
      <c r="R455" s="694"/>
      <c r="S455" s="694"/>
      <c r="T455" s="694"/>
      <c r="U455" s="694"/>
      <c r="V455" s="694"/>
      <c r="W455" s="913"/>
      <c r="X455" s="913"/>
      <c r="Y455" s="913"/>
      <c r="Z455" s="694"/>
      <c r="AA455" s="694"/>
      <c r="AB455" s="700"/>
      <c r="AC455" s="700"/>
      <c r="AD455" s="700"/>
      <c r="AE455" s="700"/>
      <c r="AF455" s="914"/>
      <c r="AG455" s="914"/>
      <c r="AH455" s="914"/>
      <c r="AI455" s="694"/>
      <c r="AJ455" s="694"/>
      <c r="AK455" s="694"/>
      <c r="AL455" s="694"/>
      <c r="AM455" s="694"/>
      <c r="AN455" s="694"/>
      <c r="AO455" s="694"/>
      <c r="AP455" s="694"/>
      <c r="AQ455" s="694"/>
      <c r="AR455" s="694"/>
      <c r="AS455" s="694"/>
      <c r="AT455" s="694"/>
      <c r="AU455" s="694"/>
      <c r="AV455" s="694"/>
      <c r="AW455" s="694"/>
      <c r="AX455" s="694"/>
    </row>
    <row r="456" spans="1:50" ht="14.25" customHeight="1">
      <c r="A456" s="694"/>
      <c r="B456" s="694"/>
      <c r="C456" s="694"/>
      <c r="D456" s="695"/>
      <c r="E456" s="694"/>
      <c r="F456" s="694"/>
      <c r="G456" s="694"/>
      <c r="H456" s="694"/>
      <c r="I456" s="696"/>
      <c r="J456" s="697"/>
      <c r="K456" s="697"/>
      <c r="L456" s="697"/>
      <c r="M456" s="697"/>
      <c r="N456" s="694"/>
      <c r="O456" s="694"/>
      <c r="P456" s="694"/>
      <c r="Q456" s="694"/>
      <c r="R456" s="694"/>
      <c r="S456" s="694"/>
      <c r="T456" s="694"/>
      <c r="U456" s="694"/>
      <c r="V456" s="694"/>
      <c r="W456" s="913"/>
      <c r="X456" s="913"/>
      <c r="Y456" s="913"/>
      <c r="Z456" s="694"/>
      <c r="AA456" s="694"/>
      <c r="AB456" s="700"/>
      <c r="AC456" s="700"/>
      <c r="AD456" s="700"/>
      <c r="AE456" s="700"/>
      <c r="AF456" s="914"/>
      <c r="AG456" s="914"/>
      <c r="AH456" s="914"/>
      <c r="AI456" s="694"/>
      <c r="AJ456" s="694"/>
      <c r="AK456" s="694"/>
      <c r="AL456" s="694"/>
      <c r="AM456" s="694"/>
      <c r="AN456" s="694"/>
      <c r="AO456" s="694"/>
      <c r="AP456" s="694"/>
      <c r="AQ456" s="694"/>
      <c r="AR456" s="694"/>
      <c r="AS456" s="694"/>
      <c r="AT456" s="694"/>
      <c r="AU456" s="694"/>
      <c r="AV456" s="694"/>
      <c r="AW456" s="694"/>
      <c r="AX456" s="694"/>
    </row>
    <row r="457" spans="1:50" ht="14.25" customHeight="1">
      <c r="A457" s="694"/>
      <c r="B457" s="694"/>
      <c r="C457" s="694"/>
      <c r="D457" s="695"/>
      <c r="E457" s="694"/>
      <c r="F457" s="694"/>
      <c r="G457" s="694"/>
      <c r="H457" s="694"/>
      <c r="I457" s="696"/>
      <c r="J457" s="697"/>
      <c r="K457" s="697"/>
      <c r="L457" s="697"/>
      <c r="M457" s="697"/>
      <c r="N457" s="694"/>
      <c r="O457" s="694"/>
      <c r="P457" s="694"/>
      <c r="Q457" s="694"/>
      <c r="R457" s="694"/>
      <c r="S457" s="694"/>
      <c r="T457" s="694"/>
      <c r="U457" s="694"/>
      <c r="V457" s="694"/>
      <c r="W457" s="913"/>
      <c r="X457" s="913"/>
      <c r="Y457" s="913"/>
      <c r="Z457" s="694"/>
      <c r="AA457" s="694"/>
      <c r="AB457" s="700"/>
      <c r="AC457" s="700"/>
      <c r="AD457" s="700"/>
      <c r="AE457" s="700"/>
      <c r="AF457" s="914"/>
      <c r="AG457" s="914"/>
      <c r="AH457" s="914"/>
      <c r="AI457" s="694"/>
      <c r="AJ457" s="694"/>
      <c r="AK457" s="694"/>
      <c r="AL457" s="694"/>
      <c r="AM457" s="694"/>
      <c r="AN457" s="694"/>
      <c r="AO457" s="694"/>
      <c r="AP457" s="694"/>
      <c r="AQ457" s="694"/>
      <c r="AR457" s="694"/>
      <c r="AS457" s="694"/>
      <c r="AT457" s="694"/>
      <c r="AU457" s="694"/>
      <c r="AV457" s="694"/>
      <c r="AW457" s="694"/>
      <c r="AX457" s="694"/>
    </row>
    <row r="458" spans="1:50" ht="14.25" customHeight="1">
      <c r="A458" s="694"/>
      <c r="B458" s="694"/>
      <c r="C458" s="694"/>
      <c r="D458" s="695"/>
      <c r="E458" s="694"/>
      <c r="F458" s="694"/>
      <c r="G458" s="694"/>
      <c r="H458" s="694"/>
      <c r="I458" s="696"/>
      <c r="J458" s="697"/>
      <c r="K458" s="697"/>
      <c r="L458" s="697"/>
      <c r="M458" s="697"/>
      <c r="N458" s="694"/>
      <c r="O458" s="694"/>
      <c r="P458" s="694"/>
      <c r="Q458" s="694"/>
      <c r="R458" s="694"/>
      <c r="S458" s="694"/>
      <c r="T458" s="694"/>
      <c r="U458" s="694"/>
      <c r="V458" s="694"/>
      <c r="W458" s="913"/>
      <c r="X458" s="913"/>
      <c r="Y458" s="913"/>
      <c r="Z458" s="694"/>
      <c r="AA458" s="694"/>
      <c r="AB458" s="700"/>
      <c r="AC458" s="700"/>
      <c r="AD458" s="700"/>
      <c r="AE458" s="700"/>
      <c r="AF458" s="914"/>
      <c r="AG458" s="914"/>
      <c r="AH458" s="914"/>
      <c r="AI458" s="694"/>
      <c r="AJ458" s="694"/>
      <c r="AK458" s="694"/>
      <c r="AL458" s="694"/>
      <c r="AM458" s="694"/>
      <c r="AN458" s="694"/>
      <c r="AO458" s="694"/>
      <c r="AP458" s="694"/>
      <c r="AQ458" s="694"/>
      <c r="AR458" s="694"/>
      <c r="AS458" s="694"/>
      <c r="AT458" s="694"/>
      <c r="AU458" s="694"/>
      <c r="AV458" s="694"/>
      <c r="AW458" s="694"/>
      <c r="AX458" s="694"/>
    </row>
    <row r="459" spans="1:50" ht="14.25" customHeight="1">
      <c r="A459" s="694"/>
      <c r="B459" s="694"/>
      <c r="C459" s="694"/>
      <c r="D459" s="695"/>
      <c r="E459" s="694"/>
      <c r="F459" s="694"/>
      <c r="G459" s="694"/>
      <c r="H459" s="694"/>
      <c r="I459" s="696"/>
      <c r="J459" s="697"/>
      <c r="K459" s="697"/>
      <c r="L459" s="697"/>
      <c r="M459" s="697"/>
      <c r="N459" s="694"/>
      <c r="O459" s="694"/>
      <c r="P459" s="694"/>
      <c r="Q459" s="694"/>
      <c r="R459" s="694"/>
      <c r="S459" s="694"/>
      <c r="T459" s="694"/>
      <c r="U459" s="694"/>
      <c r="V459" s="694"/>
      <c r="W459" s="913"/>
      <c r="X459" s="913"/>
      <c r="Y459" s="913"/>
      <c r="Z459" s="694"/>
      <c r="AA459" s="694"/>
      <c r="AB459" s="700"/>
      <c r="AC459" s="700"/>
      <c r="AD459" s="700"/>
      <c r="AE459" s="700"/>
      <c r="AF459" s="914"/>
      <c r="AG459" s="914"/>
      <c r="AH459" s="914"/>
      <c r="AI459" s="694"/>
      <c r="AJ459" s="694"/>
      <c r="AK459" s="694"/>
      <c r="AL459" s="694"/>
      <c r="AM459" s="694"/>
      <c r="AN459" s="694"/>
      <c r="AO459" s="694"/>
      <c r="AP459" s="694"/>
      <c r="AQ459" s="694"/>
      <c r="AR459" s="694"/>
      <c r="AS459" s="694"/>
      <c r="AT459" s="694"/>
      <c r="AU459" s="694"/>
      <c r="AV459" s="694"/>
      <c r="AW459" s="694"/>
      <c r="AX459" s="694"/>
    </row>
    <row r="460" spans="1:50" ht="14.25" customHeight="1">
      <c r="A460" s="694"/>
      <c r="B460" s="694"/>
      <c r="C460" s="694"/>
      <c r="D460" s="695"/>
      <c r="E460" s="694"/>
      <c r="F460" s="694"/>
      <c r="G460" s="694"/>
      <c r="H460" s="694"/>
      <c r="I460" s="696"/>
      <c r="J460" s="697"/>
      <c r="K460" s="697"/>
      <c r="L460" s="697"/>
      <c r="M460" s="697"/>
      <c r="N460" s="694"/>
      <c r="O460" s="694"/>
      <c r="P460" s="694"/>
      <c r="Q460" s="694"/>
      <c r="R460" s="694"/>
      <c r="S460" s="694"/>
      <c r="T460" s="694"/>
      <c r="U460" s="694"/>
      <c r="V460" s="694"/>
      <c r="W460" s="913"/>
      <c r="X460" s="913"/>
      <c r="Y460" s="913"/>
      <c r="Z460" s="694"/>
      <c r="AA460" s="694"/>
      <c r="AB460" s="700"/>
      <c r="AC460" s="700"/>
      <c r="AD460" s="700"/>
      <c r="AE460" s="700"/>
      <c r="AF460" s="914"/>
      <c r="AG460" s="914"/>
      <c r="AH460" s="914"/>
      <c r="AI460" s="694"/>
      <c r="AJ460" s="694"/>
      <c r="AK460" s="694"/>
      <c r="AL460" s="694"/>
      <c r="AM460" s="694"/>
      <c r="AN460" s="694"/>
      <c r="AO460" s="694"/>
      <c r="AP460" s="694"/>
      <c r="AQ460" s="694"/>
      <c r="AR460" s="694"/>
      <c r="AS460" s="694"/>
      <c r="AT460" s="694"/>
      <c r="AU460" s="694"/>
      <c r="AV460" s="694"/>
      <c r="AW460" s="694"/>
      <c r="AX460" s="694"/>
    </row>
    <row r="461" spans="1:50" ht="14.25" customHeight="1">
      <c r="A461" s="694"/>
      <c r="B461" s="694"/>
      <c r="C461" s="694"/>
      <c r="D461" s="695"/>
      <c r="E461" s="694"/>
      <c r="F461" s="694"/>
      <c r="G461" s="694"/>
      <c r="H461" s="694"/>
      <c r="I461" s="696"/>
      <c r="J461" s="697"/>
      <c r="K461" s="697"/>
      <c r="L461" s="697"/>
      <c r="M461" s="697"/>
      <c r="N461" s="694"/>
      <c r="O461" s="694"/>
      <c r="P461" s="694"/>
      <c r="Q461" s="694"/>
      <c r="R461" s="694"/>
      <c r="S461" s="694"/>
      <c r="T461" s="694"/>
      <c r="U461" s="694"/>
      <c r="V461" s="694"/>
      <c r="W461" s="913"/>
      <c r="X461" s="913"/>
      <c r="Y461" s="913"/>
      <c r="Z461" s="694"/>
      <c r="AA461" s="694"/>
      <c r="AB461" s="700"/>
      <c r="AC461" s="700"/>
      <c r="AD461" s="700"/>
      <c r="AE461" s="700"/>
      <c r="AF461" s="914"/>
      <c r="AG461" s="914"/>
      <c r="AH461" s="914"/>
      <c r="AI461" s="694"/>
      <c r="AJ461" s="694"/>
      <c r="AK461" s="694"/>
      <c r="AL461" s="694"/>
      <c r="AM461" s="694"/>
      <c r="AN461" s="694"/>
      <c r="AO461" s="694"/>
      <c r="AP461" s="694"/>
      <c r="AQ461" s="694"/>
      <c r="AR461" s="694"/>
      <c r="AS461" s="694"/>
      <c r="AT461" s="694"/>
      <c r="AU461" s="694"/>
      <c r="AV461" s="694"/>
      <c r="AW461" s="694"/>
      <c r="AX461" s="694"/>
    </row>
    <row r="462" spans="1:50" ht="14.25" customHeight="1">
      <c r="A462" s="694"/>
      <c r="B462" s="694"/>
      <c r="C462" s="694"/>
      <c r="D462" s="695"/>
      <c r="E462" s="694"/>
      <c r="F462" s="694"/>
      <c r="G462" s="694"/>
      <c r="H462" s="694"/>
      <c r="I462" s="696"/>
      <c r="J462" s="697"/>
      <c r="K462" s="697"/>
      <c r="L462" s="697"/>
      <c r="M462" s="697"/>
      <c r="N462" s="694"/>
      <c r="O462" s="694"/>
      <c r="P462" s="694"/>
      <c r="Q462" s="694"/>
      <c r="R462" s="694"/>
      <c r="S462" s="694"/>
      <c r="T462" s="694"/>
      <c r="U462" s="694"/>
      <c r="V462" s="694"/>
      <c r="W462" s="913"/>
      <c r="X462" s="913"/>
      <c r="Y462" s="913"/>
      <c r="Z462" s="694"/>
      <c r="AA462" s="694"/>
      <c r="AB462" s="700"/>
      <c r="AC462" s="700"/>
      <c r="AD462" s="700"/>
      <c r="AE462" s="700"/>
      <c r="AF462" s="914"/>
      <c r="AG462" s="914"/>
      <c r="AH462" s="914"/>
      <c r="AI462" s="694"/>
      <c r="AJ462" s="694"/>
      <c r="AK462" s="694"/>
      <c r="AL462" s="694"/>
      <c r="AM462" s="694"/>
      <c r="AN462" s="694"/>
      <c r="AO462" s="694"/>
      <c r="AP462" s="694"/>
      <c r="AQ462" s="694"/>
      <c r="AR462" s="694"/>
      <c r="AS462" s="694"/>
      <c r="AT462" s="694"/>
      <c r="AU462" s="694"/>
      <c r="AV462" s="694"/>
      <c r="AW462" s="694"/>
      <c r="AX462" s="694"/>
    </row>
    <row r="463" spans="1:50" ht="14.25" customHeight="1">
      <c r="A463" s="694"/>
      <c r="B463" s="694"/>
      <c r="C463" s="694"/>
      <c r="D463" s="695"/>
      <c r="E463" s="694"/>
      <c r="F463" s="694"/>
      <c r="G463" s="694"/>
      <c r="H463" s="694"/>
      <c r="I463" s="696"/>
      <c r="J463" s="697"/>
      <c r="K463" s="697"/>
      <c r="L463" s="697"/>
      <c r="M463" s="697"/>
      <c r="N463" s="694"/>
      <c r="O463" s="694"/>
      <c r="P463" s="694"/>
      <c r="Q463" s="694"/>
      <c r="R463" s="694"/>
      <c r="S463" s="694"/>
      <c r="T463" s="694"/>
      <c r="U463" s="694"/>
      <c r="V463" s="694"/>
      <c r="W463" s="913"/>
      <c r="X463" s="913"/>
      <c r="Y463" s="913"/>
      <c r="Z463" s="694"/>
      <c r="AA463" s="694"/>
      <c r="AB463" s="700"/>
      <c r="AC463" s="700"/>
      <c r="AD463" s="700"/>
      <c r="AE463" s="700"/>
      <c r="AF463" s="914"/>
      <c r="AG463" s="914"/>
      <c r="AH463" s="914"/>
      <c r="AI463" s="694"/>
      <c r="AJ463" s="694"/>
      <c r="AK463" s="694"/>
      <c r="AL463" s="694"/>
      <c r="AM463" s="694"/>
      <c r="AN463" s="694"/>
      <c r="AO463" s="694"/>
      <c r="AP463" s="694"/>
      <c r="AQ463" s="694"/>
      <c r="AR463" s="694"/>
      <c r="AS463" s="694"/>
      <c r="AT463" s="694"/>
      <c r="AU463" s="694"/>
      <c r="AV463" s="694"/>
      <c r="AW463" s="694"/>
      <c r="AX463" s="694"/>
    </row>
    <row r="464" spans="1:50" ht="14.25" customHeight="1">
      <c r="A464" s="694"/>
      <c r="B464" s="694"/>
      <c r="C464" s="694"/>
      <c r="D464" s="695"/>
      <c r="E464" s="694"/>
      <c r="F464" s="694"/>
      <c r="G464" s="694"/>
      <c r="H464" s="694"/>
      <c r="I464" s="696"/>
      <c r="J464" s="697"/>
      <c r="K464" s="697"/>
      <c r="L464" s="697"/>
      <c r="M464" s="697"/>
      <c r="N464" s="694"/>
      <c r="O464" s="694"/>
      <c r="P464" s="694"/>
      <c r="Q464" s="694"/>
      <c r="R464" s="694"/>
      <c r="S464" s="694"/>
      <c r="T464" s="694"/>
      <c r="U464" s="694"/>
      <c r="V464" s="694"/>
      <c r="W464" s="913"/>
      <c r="X464" s="913"/>
      <c r="Y464" s="913"/>
      <c r="Z464" s="694"/>
      <c r="AA464" s="694"/>
      <c r="AB464" s="700"/>
      <c r="AC464" s="700"/>
      <c r="AD464" s="700"/>
      <c r="AE464" s="700"/>
      <c r="AF464" s="914"/>
      <c r="AG464" s="914"/>
      <c r="AH464" s="914"/>
      <c r="AI464" s="694"/>
      <c r="AJ464" s="694"/>
      <c r="AK464" s="694"/>
      <c r="AL464" s="694"/>
      <c r="AM464" s="694"/>
      <c r="AN464" s="694"/>
      <c r="AO464" s="694"/>
      <c r="AP464" s="694"/>
      <c r="AQ464" s="694"/>
      <c r="AR464" s="694"/>
      <c r="AS464" s="694"/>
      <c r="AT464" s="694"/>
      <c r="AU464" s="694"/>
      <c r="AV464" s="694"/>
      <c r="AW464" s="694"/>
      <c r="AX464" s="694"/>
    </row>
    <row r="465" spans="1:50" ht="14.25" customHeight="1">
      <c r="A465" s="694"/>
      <c r="B465" s="694"/>
      <c r="C465" s="694"/>
      <c r="D465" s="695"/>
      <c r="E465" s="694"/>
      <c r="F465" s="694"/>
      <c r="G465" s="694"/>
      <c r="H465" s="694"/>
      <c r="I465" s="696"/>
      <c r="J465" s="697"/>
      <c r="K465" s="697"/>
      <c r="L465" s="697"/>
      <c r="M465" s="697"/>
      <c r="N465" s="694"/>
      <c r="O465" s="694"/>
      <c r="P465" s="694"/>
      <c r="Q465" s="694"/>
      <c r="R465" s="694"/>
      <c r="S465" s="694"/>
      <c r="T465" s="694"/>
      <c r="U465" s="694"/>
      <c r="V465" s="694"/>
      <c r="W465" s="913"/>
      <c r="X465" s="913"/>
      <c r="Y465" s="913"/>
      <c r="Z465" s="694"/>
      <c r="AA465" s="694"/>
      <c r="AB465" s="700"/>
      <c r="AC465" s="700"/>
      <c r="AD465" s="700"/>
      <c r="AE465" s="700"/>
      <c r="AF465" s="914"/>
      <c r="AG465" s="914"/>
      <c r="AH465" s="914"/>
      <c r="AI465" s="694"/>
      <c r="AJ465" s="694"/>
      <c r="AK465" s="694"/>
      <c r="AL465" s="694"/>
      <c r="AM465" s="694"/>
      <c r="AN465" s="694"/>
      <c r="AO465" s="694"/>
      <c r="AP465" s="694"/>
      <c r="AQ465" s="694"/>
      <c r="AR465" s="694"/>
      <c r="AS465" s="694"/>
      <c r="AT465" s="694"/>
      <c r="AU465" s="694"/>
      <c r="AV465" s="694"/>
      <c r="AW465" s="694"/>
      <c r="AX465" s="694"/>
    </row>
    <row r="466" spans="1:50" ht="14.25" customHeight="1">
      <c r="A466" s="694"/>
      <c r="B466" s="694"/>
      <c r="C466" s="694"/>
      <c r="D466" s="695"/>
      <c r="E466" s="694"/>
      <c r="F466" s="694"/>
      <c r="G466" s="694"/>
      <c r="H466" s="694"/>
      <c r="I466" s="696"/>
      <c r="J466" s="697"/>
      <c r="K466" s="697"/>
      <c r="L466" s="697"/>
      <c r="M466" s="697"/>
      <c r="N466" s="694"/>
      <c r="O466" s="694"/>
      <c r="P466" s="694"/>
      <c r="Q466" s="694"/>
      <c r="R466" s="694"/>
      <c r="S466" s="694"/>
      <c r="T466" s="694"/>
      <c r="U466" s="694"/>
      <c r="V466" s="694"/>
      <c r="W466" s="913"/>
      <c r="X466" s="913"/>
      <c r="Y466" s="913"/>
      <c r="Z466" s="694"/>
      <c r="AA466" s="694"/>
      <c r="AB466" s="700"/>
      <c r="AC466" s="700"/>
      <c r="AD466" s="700"/>
      <c r="AE466" s="700"/>
      <c r="AF466" s="914"/>
      <c r="AG466" s="914"/>
      <c r="AH466" s="914"/>
      <c r="AI466" s="694"/>
      <c r="AJ466" s="694"/>
      <c r="AK466" s="694"/>
      <c r="AL466" s="694"/>
      <c r="AM466" s="694"/>
      <c r="AN466" s="694"/>
      <c r="AO466" s="694"/>
      <c r="AP466" s="694"/>
      <c r="AQ466" s="694"/>
      <c r="AR466" s="694"/>
      <c r="AS466" s="694"/>
      <c r="AT466" s="694"/>
      <c r="AU466" s="694"/>
      <c r="AV466" s="694"/>
      <c r="AW466" s="694"/>
      <c r="AX466" s="694"/>
    </row>
    <row r="467" spans="1:50" ht="14.25" customHeight="1">
      <c r="A467" s="694"/>
      <c r="B467" s="694"/>
      <c r="C467" s="694"/>
      <c r="D467" s="695"/>
      <c r="E467" s="694"/>
      <c r="F467" s="694"/>
      <c r="G467" s="694"/>
      <c r="H467" s="694"/>
      <c r="I467" s="696"/>
      <c r="J467" s="697"/>
      <c r="K467" s="697"/>
      <c r="L467" s="697"/>
      <c r="M467" s="697"/>
      <c r="N467" s="694"/>
      <c r="O467" s="694"/>
      <c r="P467" s="694"/>
      <c r="Q467" s="694"/>
      <c r="R467" s="694"/>
      <c r="S467" s="694"/>
      <c r="T467" s="694"/>
      <c r="U467" s="694"/>
      <c r="V467" s="694"/>
      <c r="W467" s="913"/>
      <c r="X467" s="913"/>
      <c r="Y467" s="913"/>
      <c r="Z467" s="694"/>
      <c r="AA467" s="694"/>
      <c r="AB467" s="700"/>
      <c r="AC467" s="700"/>
      <c r="AD467" s="700"/>
      <c r="AE467" s="700"/>
      <c r="AF467" s="914"/>
      <c r="AG467" s="914"/>
      <c r="AH467" s="914"/>
      <c r="AI467" s="694"/>
      <c r="AJ467" s="694"/>
      <c r="AK467" s="694"/>
      <c r="AL467" s="694"/>
      <c r="AM467" s="694"/>
      <c r="AN467" s="694"/>
      <c r="AO467" s="694"/>
      <c r="AP467" s="694"/>
      <c r="AQ467" s="694"/>
      <c r="AR467" s="694"/>
      <c r="AS467" s="694"/>
      <c r="AT467" s="694"/>
      <c r="AU467" s="694"/>
      <c r="AV467" s="694"/>
      <c r="AW467" s="694"/>
      <c r="AX467" s="694"/>
    </row>
    <row r="468" spans="1:50" ht="14.25" customHeight="1">
      <c r="A468" s="694"/>
      <c r="B468" s="694"/>
      <c r="C468" s="694"/>
      <c r="D468" s="695"/>
      <c r="E468" s="694"/>
      <c r="F468" s="694"/>
      <c r="G468" s="694"/>
      <c r="H468" s="694"/>
      <c r="I468" s="696"/>
      <c r="J468" s="697"/>
      <c r="K468" s="697"/>
      <c r="L468" s="697"/>
      <c r="M468" s="697"/>
      <c r="N468" s="694"/>
      <c r="O468" s="694"/>
      <c r="P468" s="694"/>
      <c r="Q468" s="694"/>
      <c r="R468" s="694"/>
      <c r="S468" s="694"/>
      <c r="T468" s="694"/>
      <c r="U468" s="694"/>
      <c r="V468" s="694"/>
      <c r="W468" s="913"/>
      <c r="X468" s="913"/>
      <c r="Y468" s="913"/>
      <c r="Z468" s="694"/>
      <c r="AA468" s="694"/>
      <c r="AB468" s="700"/>
      <c r="AC468" s="700"/>
      <c r="AD468" s="700"/>
      <c r="AE468" s="700"/>
      <c r="AF468" s="914"/>
      <c r="AG468" s="914"/>
      <c r="AH468" s="914"/>
      <c r="AI468" s="694"/>
      <c r="AJ468" s="694"/>
      <c r="AK468" s="694"/>
      <c r="AL468" s="694"/>
      <c r="AM468" s="694"/>
      <c r="AN468" s="694"/>
      <c r="AO468" s="694"/>
      <c r="AP468" s="694"/>
      <c r="AQ468" s="694"/>
      <c r="AR468" s="694"/>
      <c r="AS468" s="694"/>
      <c r="AT468" s="694"/>
      <c r="AU468" s="694"/>
      <c r="AV468" s="694"/>
      <c r="AW468" s="694"/>
      <c r="AX468" s="694"/>
    </row>
    <row r="469" spans="1:50" ht="14.25" customHeight="1">
      <c r="A469" s="694"/>
      <c r="B469" s="694"/>
      <c r="C469" s="694"/>
      <c r="D469" s="695"/>
      <c r="E469" s="694"/>
      <c r="F469" s="694"/>
      <c r="G469" s="694"/>
      <c r="H469" s="694"/>
      <c r="I469" s="696"/>
      <c r="J469" s="697"/>
      <c r="K469" s="697"/>
      <c r="L469" s="697"/>
      <c r="M469" s="697"/>
      <c r="N469" s="694"/>
      <c r="O469" s="694"/>
      <c r="P469" s="694"/>
      <c r="Q469" s="694"/>
      <c r="R469" s="694"/>
      <c r="S469" s="694"/>
      <c r="T469" s="694"/>
      <c r="U469" s="694"/>
      <c r="V469" s="694"/>
      <c r="W469" s="913"/>
      <c r="X469" s="913"/>
      <c r="Y469" s="913"/>
      <c r="Z469" s="694"/>
      <c r="AA469" s="694"/>
      <c r="AB469" s="700"/>
      <c r="AC469" s="700"/>
      <c r="AD469" s="700"/>
      <c r="AE469" s="700"/>
      <c r="AF469" s="914"/>
      <c r="AG469" s="914"/>
      <c r="AH469" s="914"/>
      <c r="AI469" s="694"/>
      <c r="AJ469" s="694"/>
      <c r="AK469" s="694"/>
      <c r="AL469" s="694"/>
      <c r="AM469" s="694"/>
      <c r="AN469" s="694"/>
      <c r="AO469" s="694"/>
      <c r="AP469" s="694"/>
      <c r="AQ469" s="694"/>
      <c r="AR469" s="694"/>
      <c r="AS469" s="694"/>
      <c r="AT469" s="694"/>
      <c r="AU469" s="694"/>
      <c r="AV469" s="694"/>
      <c r="AW469" s="694"/>
      <c r="AX469" s="694"/>
    </row>
    <row r="470" spans="1:50" ht="14.25" customHeight="1">
      <c r="A470" s="694"/>
      <c r="B470" s="694"/>
      <c r="C470" s="694"/>
      <c r="D470" s="695"/>
      <c r="E470" s="694"/>
      <c r="F470" s="694"/>
      <c r="G470" s="694"/>
      <c r="H470" s="694"/>
      <c r="I470" s="696"/>
      <c r="J470" s="697"/>
      <c r="K470" s="697"/>
      <c r="L470" s="697"/>
      <c r="M470" s="697"/>
      <c r="N470" s="694"/>
      <c r="O470" s="694"/>
      <c r="P470" s="694"/>
      <c r="Q470" s="694"/>
      <c r="R470" s="694"/>
      <c r="S470" s="694"/>
      <c r="T470" s="694"/>
      <c r="U470" s="694"/>
      <c r="V470" s="694"/>
      <c r="W470" s="913"/>
      <c r="X470" s="913"/>
      <c r="Y470" s="913"/>
      <c r="Z470" s="694"/>
      <c r="AA470" s="694"/>
      <c r="AB470" s="700"/>
      <c r="AC470" s="700"/>
      <c r="AD470" s="700"/>
      <c r="AE470" s="700"/>
      <c r="AF470" s="914"/>
      <c r="AG470" s="914"/>
      <c r="AH470" s="914"/>
      <c r="AI470" s="694"/>
      <c r="AJ470" s="694"/>
      <c r="AK470" s="694"/>
      <c r="AL470" s="694"/>
      <c r="AM470" s="694"/>
      <c r="AN470" s="694"/>
      <c r="AO470" s="694"/>
      <c r="AP470" s="694"/>
      <c r="AQ470" s="694"/>
      <c r="AR470" s="694"/>
      <c r="AS470" s="694"/>
      <c r="AT470" s="694"/>
      <c r="AU470" s="694"/>
      <c r="AV470" s="694"/>
      <c r="AW470" s="694"/>
      <c r="AX470" s="694"/>
    </row>
    <row r="471" spans="1:50" ht="14.25" customHeight="1">
      <c r="A471" s="694"/>
      <c r="B471" s="694"/>
      <c r="C471" s="694"/>
      <c r="D471" s="695"/>
      <c r="E471" s="694"/>
      <c r="F471" s="694"/>
      <c r="G471" s="694"/>
      <c r="H471" s="694"/>
      <c r="I471" s="696"/>
      <c r="J471" s="697"/>
      <c r="K471" s="697"/>
      <c r="L471" s="697"/>
      <c r="M471" s="697"/>
      <c r="N471" s="694"/>
      <c r="O471" s="694"/>
      <c r="P471" s="694"/>
      <c r="Q471" s="694"/>
      <c r="R471" s="694"/>
      <c r="S471" s="694"/>
      <c r="T471" s="694"/>
      <c r="U471" s="694"/>
      <c r="V471" s="694"/>
      <c r="W471" s="913"/>
      <c r="X471" s="913"/>
      <c r="Y471" s="913"/>
      <c r="Z471" s="694"/>
      <c r="AA471" s="694"/>
      <c r="AB471" s="700"/>
      <c r="AC471" s="700"/>
      <c r="AD471" s="700"/>
      <c r="AE471" s="700"/>
      <c r="AF471" s="914"/>
      <c r="AG471" s="914"/>
      <c r="AH471" s="914"/>
      <c r="AI471" s="694"/>
      <c r="AJ471" s="694"/>
      <c r="AK471" s="694"/>
      <c r="AL471" s="694"/>
      <c r="AM471" s="694"/>
      <c r="AN471" s="694"/>
      <c r="AO471" s="694"/>
      <c r="AP471" s="694"/>
      <c r="AQ471" s="694"/>
      <c r="AR471" s="694"/>
      <c r="AS471" s="694"/>
      <c r="AT471" s="694"/>
      <c r="AU471" s="694"/>
      <c r="AV471" s="694"/>
      <c r="AW471" s="694"/>
      <c r="AX471" s="694"/>
    </row>
    <row r="472" spans="1:50" ht="14.25" customHeight="1">
      <c r="A472" s="694"/>
      <c r="B472" s="694"/>
      <c r="C472" s="694"/>
      <c r="D472" s="695"/>
      <c r="E472" s="694"/>
      <c r="F472" s="694"/>
      <c r="G472" s="694"/>
      <c r="H472" s="694"/>
      <c r="I472" s="696"/>
      <c r="J472" s="697"/>
      <c r="K472" s="697"/>
      <c r="L472" s="697"/>
      <c r="M472" s="697"/>
      <c r="N472" s="694"/>
      <c r="O472" s="694"/>
      <c r="P472" s="694"/>
      <c r="Q472" s="694"/>
      <c r="R472" s="694"/>
      <c r="S472" s="694"/>
      <c r="T472" s="694"/>
      <c r="U472" s="694"/>
      <c r="V472" s="694"/>
      <c r="W472" s="913"/>
      <c r="X472" s="913"/>
      <c r="Y472" s="913"/>
      <c r="Z472" s="694"/>
      <c r="AA472" s="694"/>
      <c r="AB472" s="700"/>
      <c r="AC472" s="700"/>
      <c r="AD472" s="700"/>
      <c r="AE472" s="700"/>
      <c r="AF472" s="914"/>
      <c r="AG472" s="914"/>
      <c r="AH472" s="914"/>
      <c r="AI472" s="694"/>
      <c r="AJ472" s="694"/>
      <c r="AK472" s="694"/>
      <c r="AL472" s="694"/>
      <c r="AM472" s="694"/>
      <c r="AN472" s="694"/>
      <c r="AO472" s="694"/>
      <c r="AP472" s="694"/>
      <c r="AQ472" s="694"/>
      <c r="AR472" s="694"/>
      <c r="AS472" s="694"/>
      <c r="AT472" s="694"/>
      <c r="AU472" s="694"/>
      <c r="AV472" s="694"/>
      <c r="AW472" s="694"/>
      <c r="AX472" s="694"/>
    </row>
    <row r="473" spans="1:50" ht="14.25" customHeight="1">
      <c r="A473" s="694"/>
      <c r="B473" s="694"/>
      <c r="C473" s="694"/>
      <c r="D473" s="695"/>
      <c r="E473" s="694"/>
      <c r="F473" s="694"/>
      <c r="G473" s="694"/>
      <c r="H473" s="694"/>
      <c r="I473" s="696"/>
      <c r="J473" s="697"/>
      <c r="K473" s="697"/>
      <c r="L473" s="697"/>
      <c r="M473" s="697"/>
      <c r="N473" s="694"/>
      <c r="O473" s="694"/>
      <c r="P473" s="694"/>
      <c r="Q473" s="694"/>
      <c r="R473" s="694"/>
      <c r="S473" s="694"/>
      <c r="T473" s="694"/>
      <c r="U473" s="694"/>
      <c r="V473" s="694"/>
      <c r="W473" s="913"/>
      <c r="X473" s="913"/>
      <c r="Y473" s="913"/>
      <c r="Z473" s="694"/>
      <c r="AA473" s="694"/>
      <c r="AB473" s="700"/>
      <c r="AC473" s="700"/>
      <c r="AD473" s="700"/>
      <c r="AE473" s="700"/>
      <c r="AF473" s="914"/>
      <c r="AG473" s="914"/>
      <c r="AH473" s="914"/>
      <c r="AI473" s="694"/>
      <c r="AJ473" s="694"/>
      <c r="AK473" s="694"/>
      <c r="AL473" s="694"/>
      <c r="AM473" s="694"/>
      <c r="AN473" s="694"/>
      <c r="AO473" s="694"/>
      <c r="AP473" s="694"/>
      <c r="AQ473" s="694"/>
      <c r="AR473" s="694"/>
      <c r="AS473" s="694"/>
      <c r="AT473" s="694"/>
      <c r="AU473" s="694"/>
      <c r="AV473" s="694"/>
      <c r="AW473" s="694"/>
      <c r="AX473" s="694"/>
    </row>
    <row r="474" spans="1:50" ht="14.25" customHeight="1">
      <c r="A474" s="694"/>
      <c r="B474" s="694"/>
      <c r="C474" s="694"/>
      <c r="D474" s="695"/>
      <c r="E474" s="694"/>
      <c r="F474" s="694"/>
      <c r="G474" s="694"/>
      <c r="H474" s="694"/>
      <c r="I474" s="696"/>
      <c r="J474" s="697"/>
      <c r="K474" s="697"/>
      <c r="L474" s="697"/>
      <c r="M474" s="697"/>
      <c r="N474" s="694"/>
      <c r="O474" s="694"/>
      <c r="P474" s="694"/>
      <c r="Q474" s="694"/>
      <c r="R474" s="694"/>
      <c r="S474" s="694"/>
      <c r="T474" s="694"/>
      <c r="U474" s="694"/>
      <c r="V474" s="694"/>
      <c r="W474" s="913"/>
      <c r="X474" s="913"/>
      <c r="Y474" s="913"/>
      <c r="Z474" s="694"/>
      <c r="AA474" s="694"/>
      <c r="AB474" s="700"/>
      <c r="AC474" s="700"/>
      <c r="AD474" s="700"/>
      <c r="AE474" s="700"/>
      <c r="AF474" s="914"/>
      <c r="AG474" s="914"/>
      <c r="AH474" s="914"/>
      <c r="AI474" s="694"/>
      <c r="AJ474" s="694"/>
      <c r="AK474" s="694"/>
      <c r="AL474" s="694"/>
      <c r="AM474" s="694"/>
      <c r="AN474" s="694"/>
      <c r="AO474" s="694"/>
      <c r="AP474" s="694"/>
      <c r="AQ474" s="694"/>
      <c r="AR474" s="694"/>
      <c r="AS474" s="694"/>
      <c r="AT474" s="694"/>
      <c r="AU474" s="694"/>
      <c r="AV474" s="694"/>
      <c r="AW474" s="694"/>
      <c r="AX474" s="694"/>
    </row>
    <row r="475" spans="1:50" ht="14.25" customHeight="1">
      <c r="A475" s="694"/>
      <c r="B475" s="694"/>
      <c r="C475" s="694"/>
      <c r="D475" s="695"/>
      <c r="E475" s="694"/>
      <c r="F475" s="694"/>
      <c r="G475" s="694"/>
      <c r="H475" s="694"/>
      <c r="I475" s="696"/>
      <c r="J475" s="697"/>
      <c r="K475" s="697"/>
      <c r="L475" s="697"/>
      <c r="M475" s="697"/>
      <c r="N475" s="694"/>
      <c r="O475" s="694"/>
      <c r="P475" s="694"/>
      <c r="Q475" s="694"/>
      <c r="R475" s="694"/>
      <c r="S475" s="694"/>
      <c r="T475" s="694"/>
      <c r="U475" s="694"/>
      <c r="V475" s="694"/>
      <c r="W475" s="913"/>
      <c r="X475" s="913"/>
      <c r="Y475" s="913"/>
      <c r="Z475" s="694"/>
      <c r="AA475" s="694"/>
      <c r="AB475" s="700"/>
      <c r="AC475" s="700"/>
      <c r="AD475" s="700"/>
      <c r="AE475" s="700"/>
      <c r="AF475" s="914"/>
      <c r="AG475" s="914"/>
      <c r="AH475" s="914"/>
      <c r="AI475" s="694"/>
      <c r="AJ475" s="694"/>
      <c r="AK475" s="694"/>
      <c r="AL475" s="694"/>
      <c r="AM475" s="694"/>
      <c r="AN475" s="694"/>
      <c r="AO475" s="694"/>
      <c r="AP475" s="694"/>
      <c r="AQ475" s="694"/>
      <c r="AR475" s="694"/>
      <c r="AS475" s="694"/>
      <c r="AT475" s="694"/>
      <c r="AU475" s="694"/>
      <c r="AV475" s="694"/>
      <c r="AW475" s="694"/>
      <c r="AX475" s="694"/>
    </row>
    <row r="476" spans="1:50" ht="14.25" customHeight="1">
      <c r="A476" s="694"/>
      <c r="B476" s="694"/>
      <c r="C476" s="694"/>
      <c r="D476" s="695"/>
      <c r="E476" s="694"/>
      <c r="F476" s="694"/>
      <c r="G476" s="694"/>
      <c r="H476" s="694"/>
      <c r="I476" s="696"/>
      <c r="J476" s="697"/>
      <c r="K476" s="697"/>
      <c r="L476" s="697"/>
      <c r="M476" s="697"/>
      <c r="N476" s="694"/>
      <c r="O476" s="694"/>
      <c r="P476" s="694"/>
      <c r="Q476" s="694"/>
      <c r="R476" s="694"/>
      <c r="S476" s="694"/>
      <c r="T476" s="694"/>
      <c r="U476" s="694"/>
      <c r="V476" s="694"/>
      <c r="W476" s="913"/>
      <c r="X476" s="913"/>
      <c r="Y476" s="913"/>
      <c r="Z476" s="694"/>
      <c r="AA476" s="694"/>
      <c r="AB476" s="700"/>
      <c r="AC476" s="700"/>
      <c r="AD476" s="700"/>
      <c r="AE476" s="700"/>
      <c r="AF476" s="914"/>
      <c r="AG476" s="914"/>
      <c r="AH476" s="914"/>
      <c r="AI476" s="694"/>
      <c r="AJ476" s="694"/>
      <c r="AK476" s="694"/>
      <c r="AL476" s="694"/>
      <c r="AM476" s="694"/>
      <c r="AN476" s="694"/>
      <c r="AO476" s="694"/>
      <c r="AP476" s="694"/>
      <c r="AQ476" s="694"/>
      <c r="AR476" s="694"/>
      <c r="AS476" s="694"/>
      <c r="AT476" s="694"/>
      <c r="AU476" s="694"/>
      <c r="AV476" s="694"/>
      <c r="AW476" s="694"/>
      <c r="AX476" s="694"/>
    </row>
    <row r="477" spans="1:50" ht="14.25" customHeight="1">
      <c r="A477" s="694"/>
      <c r="B477" s="694"/>
      <c r="C477" s="694"/>
      <c r="D477" s="695"/>
      <c r="E477" s="694"/>
      <c r="F477" s="694"/>
      <c r="G477" s="694"/>
      <c r="H477" s="694"/>
      <c r="I477" s="696"/>
      <c r="J477" s="697"/>
      <c r="K477" s="697"/>
      <c r="L477" s="697"/>
      <c r="M477" s="697"/>
      <c r="N477" s="694"/>
      <c r="O477" s="694"/>
      <c r="P477" s="694"/>
      <c r="Q477" s="694"/>
      <c r="R477" s="694"/>
      <c r="S477" s="694"/>
      <c r="T477" s="694"/>
      <c r="U477" s="694"/>
      <c r="V477" s="694"/>
      <c r="W477" s="913"/>
      <c r="X477" s="913"/>
      <c r="Y477" s="913"/>
      <c r="Z477" s="694"/>
      <c r="AA477" s="694"/>
      <c r="AB477" s="700"/>
      <c r="AC477" s="700"/>
      <c r="AD477" s="700"/>
      <c r="AE477" s="700"/>
      <c r="AF477" s="914"/>
      <c r="AG477" s="914"/>
      <c r="AH477" s="914"/>
      <c r="AI477" s="694"/>
      <c r="AJ477" s="694"/>
      <c r="AK477" s="694"/>
      <c r="AL477" s="694"/>
      <c r="AM477" s="694"/>
      <c r="AN477" s="694"/>
      <c r="AO477" s="694"/>
      <c r="AP477" s="694"/>
      <c r="AQ477" s="694"/>
      <c r="AR477" s="694"/>
      <c r="AS477" s="694"/>
      <c r="AT477" s="694"/>
      <c r="AU477" s="694"/>
      <c r="AV477" s="694"/>
      <c r="AW477" s="694"/>
      <c r="AX477" s="694"/>
    </row>
    <row r="478" spans="1:50" ht="14.25" customHeight="1">
      <c r="A478" s="694"/>
      <c r="B478" s="694"/>
      <c r="C478" s="694"/>
      <c r="D478" s="695"/>
      <c r="E478" s="694"/>
      <c r="F478" s="694"/>
      <c r="G478" s="694"/>
      <c r="H478" s="694"/>
      <c r="I478" s="696"/>
      <c r="J478" s="697"/>
      <c r="K478" s="697"/>
      <c r="L478" s="697"/>
      <c r="M478" s="697"/>
      <c r="N478" s="694"/>
      <c r="O478" s="694"/>
      <c r="P478" s="694"/>
      <c r="Q478" s="694"/>
      <c r="R478" s="694"/>
      <c r="S478" s="694"/>
      <c r="T478" s="694"/>
      <c r="U478" s="694"/>
      <c r="V478" s="694"/>
      <c r="W478" s="913"/>
      <c r="X478" s="913"/>
      <c r="Y478" s="913"/>
      <c r="Z478" s="694"/>
      <c r="AA478" s="694"/>
      <c r="AB478" s="700"/>
      <c r="AC478" s="700"/>
      <c r="AD478" s="700"/>
      <c r="AE478" s="700"/>
      <c r="AF478" s="914"/>
      <c r="AG478" s="914"/>
      <c r="AH478" s="914"/>
      <c r="AI478" s="694"/>
      <c r="AJ478" s="694"/>
      <c r="AK478" s="694"/>
      <c r="AL478" s="694"/>
      <c r="AM478" s="694"/>
      <c r="AN478" s="694"/>
      <c r="AO478" s="694"/>
      <c r="AP478" s="694"/>
      <c r="AQ478" s="694"/>
      <c r="AR478" s="694"/>
      <c r="AS478" s="694"/>
      <c r="AT478" s="694"/>
      <c r="AU478" s="694"/>
      <c r="AV478" s="694"/>
      <c r="AW478" s="694"/>
      <c r="AX478" s="694"/>
    </row>
    <row r="479" spans="1:50" ht="14.25" customHeight="1">
      <c r="A479" s="694"/>
      <c r="B479" s="694"/>
      <c r="C479" s="694"/>
      <c r="D479" s="695"/>
      <c r="E479" s="694"/>
      <c r="F479" s="694"/>
      <c r="G479" s="694"/>
      <c r="H479" s="694"/>
      <c r="I479" s="696"/>
      <c r="J479" s="697"/>
      <c r="K479" s="697"/>
      <c r="L479" s="697"/>
      <c r="M479" s="697"/>
      <c r="N479" s="694"/>
      <c r="O479" s="694"/>
      <c r="P479" s="694"/>
      <c r="Q479" s="694"/>
      <c r="R479" s="694"/>
      <c r="S479" s="694"/>
      <c r="T479" s="694"/>
      <c r="U479" s="694"/>
      <c r="V479" s="694"/>
      <c r="W479" s="913"/>
      <c r="X479" s="913"/>
      <c r="Y479" s="913"/>
      <c r="Z479" s="694"/>
      <c r="AA479" s="694"/>
      <c r="AB479" s="700"/>
      <c r="AC479" s="700"/>
      <c r="AD479" s="700"/>
      <c r="AE479" s="700"/>
      <c r="AF479" s="914"/>
      <c r="AG479" s="914"/>
      <c r="AH479" s="914"/>
      <c r="AI479" s="694"/>
      <c r="AJ479" s="694"/>
      <c r="AK479" s="694"/>
      <c r="AL479" s="694"/>
      <c r="AM479" s="694"/>
      <c r="AN479" s="694"/>
      <c r="AO479" s="694"/>
      <c r="AP479" s="694"/>
      <c r="AQ479" s="694"/>
      <c r="AR479" s="694"/>
      <c r="AS479" s="694"/>
      <c r="AT479" s="694"/>
      <c r="AU479" s="694"/>
      <c r="AV479" s="694"/>
      <c r="AW479" s="694"/>
      <c r="AX479" s="694"/>
    </row>
    <row r="480" spans="1:50" ht="14.25" customHeight="1">
      <c r="A480" s="694"/>
      <c r="B480" s="694"/>
      <c r="C480" s="694"/>
      <c r="D480" s="695"/>
      <c r="E480" s="694"/>
      <c r="F480" s="694"/>
      <c r="G480" s="694"/>
      <c r="H480" s="694"/>
      <c r="I480" s="696"/>
      <c r="J480" s="697"/>
      <c r="K480" s="697"/>
      <c r="L480" s="697"/>
      <c r="M480" s="697"/>
      <c r="N480" s="694"/>
      <c r="O480" s="694"/>
      <c r="P480" s="694"/>
      <c r="Q480" s="694"/>
      <c r="R480" s="694"/>
      <c r="S480" s="694"/>
      <c r="T480" s="694"/>
      <c r="U480" s="694"/>
      <c r="V480" s="694"/>
      <c r="W480" s="913"/>
      <c r="X480" s="913"/>
      <c r="Y480" s="913"/>
      <c r="Z480" s="694"/>
      <c r="AA480" s="694"/>
      <c r="AB480" s="700"/>
      <c r="AC480" s="700"/>
      <c r="AD480" s="700"/>
      <c r="AE480" s="700"/>
      <c r="AF480" s="914"/>
      <c r="AG480" s="914"/>
      <c r="AH480" s="914"/>
      <c r="AI480" s="694"/>
      <c r="AJ480" s="694"/>
      <c r="AK480" s="694"/>
      <c r="AL480" s="694"/>
      <c r="AM480" s="694"/>
      <c r="AN480" s="694"/>
      <c r="AO480" s="694"/>
      <c r="AP480" s="694"/>
      <c r="AQ480" s="694"/>
      <c r="AR480" s="694"/>
      <c r="AS480" s="694"/>
      <c r="AT480" s="694"/>
      <c r="AU480" s="694"/>
      <c r="AV480" s="694"/>
      <c r="AW480" s="694"/>
      <c r="AX480" s="694"/>
    </row>
    <row r="481" spans="1:50" ht="14.25" customHeight="1">
      <c r="A481" s="694"/>
      <c r="B481" s="694"/>
      <c r="C481" s="694"/>
      <c r="D481" s="695"/>
      <c r="E481" s="694"/>
      <c r="F481" s="694"/>
      <c r="G481" s="694"/>
      <c r="H481" s="694"/>
      <c r="I481" s="696"/>
      <c r="J481" s="697"/>
      <c r="K481" s="697"/>
      <c r="L481" s="697"/>
      <c r="M481" s="697"/>
      <c r="N481" s="694"/>
      <c r="O481" s="694"/>
      <c r="P481" s="694"/>
      <c r="Q481" s="694"/>
      <c r="R481" s="694"/>
      <c r="S481" s="694"/>
      <c r="T481" s="694"/>
      <c r="U481" s="694"/>
      <c r="V481" s="694"/>
      <c r="W481" s="913"/>
      <c r="X481" s="913"/>
      <c r="Y481" s="913"/>
      <c r="Z481" s="694"/>
      <c r="AA481" s="694"/>
      <c r="AB481" s="700"/>
      <c r="AC481" s="700"/>
      <c r="AD481" s="700"/>
      <c r="AE481" s="700"/>
      <c r="AF481" s="914"/>
      <c r="AG481" s="914"/>
      <c r="AH481" s="914"/>
      <c r="AI481" s="694"/>
      <c r="AJ481" s="694"/>
      <c r="AK481" s="694"/>
      <c r="AL481" s="694"/>
      <c r="AM481" s="694"/>
      <c r="AN481" s="694"/>
      <c r="AO481" s="694"/>
      <c r="AP481" s="694"/>
      <c r="AQ481" s="694"/>
      <c r="AR481" s="694"/>
      <c r="AS481" s="694"/>
      <c r="AT481" s="694"/>
      <c r="AU481" s="694"/>
      <c r="AV481" s="694"/>
      <c r="AW481" s="694"/>
      <c r="AX481" s="694"/>
    </row>
    <row r="482" spans="1:50" ht="14.25" customHeight="1">
      <c r="A482" s="694"/>
      <c r="B482" s="694"/>
      <c r="C482" s="694"/>
      <c r="D482" s="695"/>
      <c r="E482" s="694"/>
      <c r="F482" s="694"/>
      <c r="G482" s="694"/>
      <c r="H482" s="694"/>
      <c r="I482" s="696"/>
      <c r="J482" s="697"/>
      <c r="K482" s="697"/>
      <c r="L482" s="697"/>
      <c r="M482" s="697"/>
      <c r="N482" s="694"/>
      <c r="O482" s="694"/>
      <c r="P482" s="694"/>
      <c r="Q482" s="694"/>
      <c r="R482" s="694"/>
      <c r="S482" s="694"/>
      <c r="T482" s="694"/>
      <c r="U482" s="694"/>
      <c r="V482" s="694"/>
      <c r="W482" s="913"/>
      <c r="X482" s="913"/>
      <c r="Y482" s="913"/>
      <c r="Z482" s="694"/>
      <c r="AA482" s="694"/>
      <c r="AB482" s="700"/>
      <c r="AC482" s="700"/>
      <c r="AD482" s="700"/>
      <c r="AE482" s="700"/>
      <c r="AF482" s="914"/>
      <c r="AG482" s="914"/>
      <c r="AH482" s="914"/>
      <c r="AI482" s="694"/>
      <c r="AJ482" s="694"/>
      <c r="AK482" s="694"/>
      <c r="AL482" s="694"/>
      <c r="AM482" s="694"/>
      <c r="AN482" s="694"/>
      <c r="AO482" s="694"/>
      <c r="AP482" s="694"/>
      <c r="AQ482" s="694"/>
      <c r="AR482" s="694"/>
      <c r="AS482" s="694"/>
      <c r="AT482" s="694"/>
      <c r="AU482" s="694"/>
      <c r="AV482" s="694"/>
      <c r="AW482" s="694"/>
      <c r="AX482" s="694"/>
    </row>
    <row r="483" spans="1:50" ht="14.25" customHeight="1">
      <c r="A483" s="694"/>
      <c r="B483" s="694"/>
      <c r="C483" s="694"/>
      <c r="D483" s="695"/>
      <c r="E483" s="694"/>
      <c r="F483" s="694"/>
      <c r="G483" s="694"/>
      <c r="H483" s="694"/>
      <c r="I483" s="696"/>
      <c r="J483" s="697"/>
      <c r="K483" s="697"/>
      <c r="L483" s="697"/>
      <c r="M483" s="697"/>
      <c r="N483" s="694"/>
      <c r="O483" s="694"/>
      <c r="P483" s="694"/>
      <c r="Q483" s="694"/>
      <c r="R483" s="694"/>
      <c r="S483" s="694"/>
      <c r="T483" s="694"/>
      <c r="U483" s="694"/>
      <c r="V483" s="694"/>
      <c r="W483" s="913"/>
      <c r="X483" s="913"/>
      <c r="Y483" s="913"/>
      <c r="Z483" s="694"/>
      <c r="AA483" s="694"/>
      <c r="AB483" s="700"/>
      <c r="AC483" s="700"/>
      <c r="AD483" s="700"/>
      <c r="AE483" s="700"/>
      <c r="AF483" s="914"/>
      <c r="AG483" s="914"/>
      <c r="AH483" s="914"/>
      <c r="AI483" s="694"/>
      <c r="AJ483" s="694"/>
      <c r="AK483" s="694"/>
      <c r="AL483" s="694"/>
      <c r="AM483" s="694"/>
      <c r="AN483" s="694"/>
      <c r="AO483" s="694"/>
      <c r="AP483" s="694"/>
      <c r="AQ483" s="694"/>
      <c r="AR483" s="694"/>
      <c r="AS483" s="694"/>
      <c r="AT483" s="694"/>
      <c r="AU483" s="694"/>
      <c r="AV483" s="694"/>
      <c r="AW483" s="694"/>
      <c r="AX483" s="694"/>
    </row>
    <row r="484" spans="1:50" ht="14.25" customHeight="1">
      <c r="A484" s="694"/>
      <c r="B484" s="694"/>
      <c r="C484" s="694"/>
      <c r="D484" s="695"/>
      <c r="E484" s="694"/>
      <c r="F484" s="694"/>
      <c r="G484" s="694"/>
      <c r="H484" s="694"/>
      <c r="I484" s="696"/>
      <c r="J484" s="697"/>
      <c r="K484" s="697"/>
      <c r="L484" s="697"/>
      <c r="M484" s="697"/>
      <c r="N484" s="694"/>
      <c r="O484" s="694"/>
      <c r="P484" s="694"/>
      <c r="Q484" s="694"/>
      <c r="R484" s="694"/>
      <c r="S484" s="694"/>
      <c r="T484" s="694"/>
      <c r="U484" s="694"/>
      <c r="V484" s="694"/>
      <c r="W484" s="913"/>
      <c r="X484" s="913"/>
      <c r="Y484" s="913"/>
      <c r="Z484" s="694"/>
      <c r="AA484" s="694"/>
      <c r="AB484" s="700"/>
      <c r="AC484" s="700"/>
      <c r="AD484" s="700"/>
      <c r="AE484" s="700"/>
      <c r="AF484" s="914"/>
      <c r="AG484" s="914"/>
      <c r="AH484" s="914"/>
      <c r="AI484" s="694"/>
      <c r="AJ484" s="694"/>
      <c r="AK484" s="694"/>
      <c r="AL484" s="694"/>
      <c r="AM484" s="694"/>
      <c r="AN484" s="694"/>
      <c r="AO484" s="694"/>
      <c r="AP484" s="694"/>
      <c r="AQ484" s="694"/>
      <c r="AR484" s="694"/>
      <c r="AS484" s="694"/>
      <c r="AT484" s="694"/>
      <c r="AU484" s="694"/>
      <c r="AV484" s="694"/>
      <c r="AW484" s="694"/>
      <c r="AX484" s="694"/>
    </row>
    <row r="485" spans="1:50" ht="14.25" customHeight="1">
      <c r="A485" s="694"/>
      <c r="B485" s="694"/>
      <c r="C485" s="694"/>
      <c r="D485" s="695"/>
      <c r="E485" s="694"/>
      <c r="F485" s="694"/>
      <c r="G485" s="694"/>
      <c r="H485" s="694"/>
      <c r="I485" s="696"/>
      <c r="J485" s="697"/>
      <c r="K485" s="697"/>
      <c r="L485" s="697"/>
      <c r="M485" s="697"/>
      <c r="N485" s="694"/>
      <c r="O485" s="694"/>
      <c r="P485" s="694"/>
      <c r="Q485" s="694"/>
      <c r="R485" s="694"/>
      <c r="S485" s="694"/>
      <c r="T485" s="694"/>
      <c r="U485" s="694"/>
      <c r="V485" s="694"/>
      <c r="W485" s="913"/>
      <c r="X485" s="913"/>
      <c r="Y485" s="913"/>
      <c r="Z485" s="694"/>
      <c r="AA485" s="694"/>
      <c r="AB485" s="700"/>
      <c r="AC485" s="700"/>
      <c r="AD485" s="700"/>
      <c r="AE485" s="700"/>
      <c r="AF485" s="914"/>
      <c r="AG485" s="914"/>
      <c r="AH485" s="914"/>
      <c r="AI485" s="694"/>
      <c r="AJ485" s="694"/>
      <c r="AK485" s="694"/>
      <c r="AL485" s="694"/>
      <c r="AM485" s="694"/>
      <c r="AN485" s="694"/>
      <c r="AO485" s="694"/>
      <c r="AP485" s="694"/>
      <c r="AQ485" s="694"/>
      <c r="AR485" s="694"/>
      <c r="AS485" s="694"/>
      <c r="AT485" s="694"/>
      <c r="AU485" s="694"/>
      <c r="AV485" s="694"/>
      <c r="AW485" s="694"/>
      <c r="AX485" s="694"/>
    </row>
    <row r="486" spans="1:50" ht="14.25" customHeight="1">
      <c r="A486" s="694"/>
      <c r="B486" s="694"/>
      <c r="C486" s="694"/>
      <c r="D486" s="695"/>
      <c r="E486" s="694"/>
      <c r="F486" s="694"/>
      <c r="G486" s="694"/>
      <c r="H486" s="694"/>
      <c r="I486" s="696"/>
      <c r="J486" s="697"/>
      <c r="K486" s="697"/>
      <c r="L486" s="697"/>
      <c r="M486" s="697"/>
      <c r="N486" s="694"/>
      <c r="O486" s="694"/>
      <c r="P486" s="694"/>
      <c r="Q486" s="694"/>
      <c r="R486" s="694"/>
      <c r="S486" s="694"/>
      <c r="T486" s="694"/>
      <c r="U486" s="694"/>
      <c r="V486" s="694"/>
      <c r="W486" s="913"/>
      <c r="X486" s="913"/>
      <c r="Y486" s="913"/>
      <c r="Z486" s="694"/>
      <c r="AA486" s="694"/>
      <c r="AB486" s="700"/>
      <c r="AC486" s="700"/>
      <c r="AD486" s="700"/>
      <c r="AE486" s="700"/>
      <c r="AF486" s="914"/>
      <c r="AG486" s="914"/>
      <c r="AH486" s="914"/>
      <c r="AI486" s="694"/>
      <c r="AJ486" s="694"/>
      <c r="AK486" s="694"/>
      <c r="AL486" s="694"/>
      <c r="AM486" s="694"/>
      <c r="AN486" s="694"/>
      <c r="AO486" s="694"/>
      <c r="AP486" s="694"/>
      <c r="AQ486" s="694"/>
      <c r="AR486" s="694"/>
      <c r="AS486" s="694"/>
      <c r="AT486" s="694"/>
      <c r="AU486" s="694"/>
      <c r="AV486" s="694"/>
      <c r="AW486" s="694"/>
      <c r="AX486" s="694"/>
    </row>
    <row r="487" spans="1:50" ht="14.25" customHeight="1">
      <c r="A487" s="694"/>
      <c r="B487" s="694"/>
      <c r="C487" s="694"/>
      <c r="D487" s="695"/>
      <c r="E487" s="694"/>
      <c r="F487" s="694"/>
      <c r="G487" s="694"/>
      <c r="H487" s="694"/>
      <c r="I487" s="696"/>
      <c r="J487" s="697"/>
      <c r="K487" s="697"/>
      <c r="L487" s="697"/>
      <c r="M487" s="697"/>
      <c r="N487" s="694"/>
      <c r="O487" s="694"/>
      <c r="P487" s="694"/>
      <c r="Q487" s="694"/>
      <c r="R487" s="694"/>
      <c r="S487" s="694"/>
      <c r="T487" s="694"/>
      <c r="U487" s="694"/>
      <c r="V487" s="694"/>
      <c r="W487" s="913"/>
      <c r="X487" s="913"/>
      <c r="Y487" s="913"/>
      <c r="Z487" s="694"/>
      <c r="AA487" s="694"/>
      <c r="AB487" s="700"/>
      <c r="AC487" s="700"/>
      <c r="AD487" s="700"/>
      <c r="AE487" s="700"/>
      <c r="AF487" s="914"/>
      <c r="AG487" s="914"/>
      <c r="AH487" s="914"/>
      <c r="AI487" s="694"/>
      <c r="AJ487" s="694"/>
      <c r="AK487" s="694"/>
      <c r="AL487" s="694"/>
      <c r="AM487" s="694"/>
      <c r="AN487" s="694"/>
      <c r="AO487" s="694"/>
      <c r="AP487" s="694"/>
      <c r="AQ487" s="694"/>
      <c r="AR487" s="694"/>
      <c r="AS487" s="694"/>
      <c r="AT487" s="694"/>
      <c r="AU487" s="694"/>
      <c r="AV487" s="694"/>
      <c r="AW487" s="694"/>
      <c r="AX487" s="694"/>
    </row>
    <row r="488" spans="1:50" ht="14.25" customHeight="1">
      <c r="A488" s="694"/>
      <c r="B488" s="694"/>
      <c r="C488" s="694"/>
      <c r="D488" s="695"/>
      <c r="E488" s="694"/>
      <c r="F488" s="694"/>
      <c r="G488" s="694"/>
      <c r="H488" s="694"/>
      <c r="I488" s="696"/>
      <c r="J488" s="697"/>
      <c r="K488" s="697"/>
      <c r="L488" s="697"/>
      <c r="M488" s="697"/>
      <c r="N488" s="694"/>
      <c r="O488" s="694"/>
      <c r="P488" s="694"/>
      <c r="Q488" s="694"/>
      <c r="R488" s="694"/>
      <c r="S488" s="694"/>
      <c r="T488" s="694"/>
      <c r="U488" s="694"/>
      <c r="V488" s="694"/>
      <c r="W488" s="913"/>
      <c r="X488" s="913"/>
      <c r="Y488" s="913"/>
      <c r="Z488" s="694"/>
      <c r="AA488" s="694"/>
      <c r="AB488" s="700"/>
      <c r="AC488" s="700"/>
      <c r="AD488" s="700"/>
      <c r="AE488" s="700"/>
      <c r="AF488" s="914"/>
      <c r="AG488" s="914"/>
      <c r="AH488" s="914"/>
      <c r="AI488" s="694"/>
      <c r="AJ488" s="694"/>
      <c r="AK488" s="694"/>
      <c r="AL488" s="694"/>
      <c r="AM488" s="694"/>
      <c r="AN488" s="694"/>
      <c r="AO488" s="694"/>
      <c r="AP488" s="694"/>
      <c r="AQ488" s="694"/>
      <c r="AR488" s="694"/>
      <c r="AS488" s="694"/>
      <c r="AT488" s="694"/>
      <c r="AU488" s="694"/>
      <c r="AV488" s="694"/>
      <c r="AW488" s="694"/>
      <c r="AX488" s="694"/>
    </row>
    <row r="489" spans="1:50" ht="14.25" customHeight="1">
      <c r="A489" s="694"/>
      <c r="B489" s="694"/>
      <c r="C489" s="694"/>
      <c r="D489" s="695"/>
      <c r="E489" s="694"/>
      <c r="F489" s="694"/>
      <c r="G489" s="694"/>
      <c r="H489" s="694"/>
      <c r="I489" s="696"/>
      <c r="J489" s="697"/>
      <c r="K489" s="697"/>
      <c r="L489" s="697"/>
      <c r="M489" s="697"/>
      <c r="N489" s="694"/>
      <c r="O489" s="694"/>
      <c r="P489" s="694"/>
      <c r="Q489" s="694"/>
      <c r="R489" s="694"/>
      <c r="S489" s="694"/>
      <c r="T489" s="694"/>
      <c r="U489" s="694"/>
      <c r="V489" s="694"/>
      <c r="W489" s="913"/>
      <c r="X489" s="913"/>
      <c r="Y489" s="913"/>
      <c r="Z489" s="694"/>
      <c r="AA489" s="694"/>
      <c r="AB489" s="700"/>
      <c r="AC489" s="700"/>
      <c r="AD489" s="700"/>
      <c r="AE489" s="700"/>
      <c r="AF489" s="914"/>
      <c r="AG489" s="914"/>
      <c r="AH489" s="914"/>
      <c r="AI489" s="694"/>
      <c r="AJ489" s="694"/>
      <c r="AK489" s="694"/>
      <c r="AL489" s="694"/>
      <c r="AM489" s="694"/>
      <c r="AN489" s="694"/>
      <c r="AO489" s="694"/>
      <c r="AP489" s="694"/>
      <c r="AQ489" s="694"/>
      <c r="AR489" s="694"/>
      <c r="AS489" s="694"/>
      <c r="AT489" s="694"/>
      <c r="AU489" s="694"/>
      <c r="AV489" s="694"/>
      <c r="AW489" s="694"/>
      <c r="AX489" s="694"/>
    </row>
    <row r="490" spans="1:50" ht="14.25" customHeight="1">
      <c r="A490" s="694"/>
      <c r="B490" s="694"/>
      <c r="C490" s="694"/>
      <c r="D490" s="695"/>
      <c r="E490" s="694"/>
      <c r="F490" s="694"/>
      <c r="G490" s="694"/>
      <c r="H490" s="694"/>
      <c r="I490" s="696"/>
      <c r="J490" s="697"/>
      <c r="K490" s="697"/>
      <c r="L490" s="697"/>
      <c r="M490" s="697"/>
      <c r="N490" s="694"/>
      <c r="O490" s="694"/>
      <c r="P490" s="694"/>
      <c r="Q490" s="694"/>
      <c r="R490" s="694"/>
      <c r="S490" s="694"/>
      <c r="T490" s="694"/>
      <c r="U490" s="694"/>
      <c r="V490" s="694"/>
      <c r="W490" s="913"/>
      <c r="X490" s="913"/>
      <c r="Y490" s="913"/>
      <c r="Z490" s="694"/>
      <c r="AA490" s="694"/>
      <c r="AB490" s="700"/>
      <c r="AC490" s="700"/>
      <c r="AD490" s="700"/>
      <c r="AE490" s="700"/>
      <c r="AF490" s="914"/>
      <c r="AG490" s="914"/>
      <c r="AH490" s="914"/>
      <c r="AI490" s="694"/>
      <c r="AJ490" s="694"/>
      <c r="AK490" s="694"/>
      <c r="AL490" s="694"/>
      <c r="AM490" s="694"/>
      <c r="AN490" s="694"/>
      <c r="AO490" s="694"/>
      <c r="AP490" s="694"/>
      <c r="AQ490" s="694"/>
      <c r="AR490" s="694"/>
      <c r="AS490" s="694"/>
      <c r="AT490" s="694"/>
      <c r="AU490" s="694"/>
      <c r="AV490" s="694"/>
      <c r="AW490" s="694"/>
      <c r="AX490" s="694"/>
    </row>
    <row r="491" spans="1:50" ht="14.25" customHeight="1">
      <c r="A491" s="694"/>
      <c r="B491" s="694"/>
      <c r="C491" s="694"/>
      <c r="D491" s="695"/>
      <c r="E491" s="694"/>
      <c r="F491" s="694"/>
      <c r="G491" s="694"/>
      <c r="H491" s="694"/>
      <c r="I491" s="696"/>
      <c r="J491" s="697"/>
      <c r="K491" s="697"/>
      <c r="L491" s="697"/>
      <c r="M491" s="697"/>
      <c r="N491" s="694"/>
      <c r="O491" s="694"/>
      <c r="P491" s="694"/>
      <c r="Q491" s="694"/>
      <c r="R491" s="694"/>
      <c r="S491" s="694"/>
      <c r="T491" s="694"/>
      <c r="U491" s="694"/>
      <c r="V491" s="694"/>
      <c r="W491" s="913"/>
      <c r="X491" s="913"/>
      <c r="Y491" s="913"/>
      <c r="Z491" s="694"/>
      <c r="AA491" s="694"/>
      <c r="AB491" s="700"/>
      <c r="AC491" s="700"/>
      <c r="AD491" s="700"/>
      <c r="AE491" s="700"/>
      <c r="AF491" s="914"/>
      <c r="AG491" s="914"/>
      <c r="AH491" s="914"/>
      <c r="AI491" s="694"/>
      <c r="AJ491" s="694"/>
      <c r="AK491" s="694"/>
      <c r="AL491" s="694"/>
      <c r="AM491" s="694"/>
      <c r="AN491" s="694"/>
      <c r="AO491" s="694"/>
      <c r="AP491" s="694"/>
      <c r="AQ491" s="694"/>
      <c r="AR491" s="694"/>
      <c r="AS491" s="694"/>
      <c r="AT491" s="694"/>
      <c r="AU491" s="694"/>
      <c r="AV491" s="694"/>
      <c r="AW491" s="694"/>
      <c r="AX491" s="694"/>
    </row>
    <row r="492" spans="1:50" ht="14.25" customHeight="1">
      <c r="A492" s="694"/>
      <c r="B492" s="694"/>
      <c r="C492" s="694"/>
      <c r="D492" s="695"/>
      <c r="E492" s="694"/>
      <c r="F492" s="694"/>
      <c r="G492" s="694"/>
      <c r="H492" s="694"/>
      <c r="I492" s="696"/>
      <c r="J492" s="697"/>
      <c r="K492" s="697"/>
      <c r="L492" s="697"/>
      <c r="M492" s="697"/>
      <c r="N492" s="694"/>
      <c r="O492" s="694"/>
      <c r="P492" s="694"/>
      <c r="Q492" s="694"/>
      <c r="R492" s="694"/>
      <c r="S492" s="694"/>
      <c r="T492" s="694"/>
      <c r="U492" s="694"/>
      <c r="V492" s="694"/>
      <c r="W492" s="913"/>
      <c r="X492" s="913"/>
      <c r="Y492" s="913"/>
      <c r="Z492" s="694"/>
      <c r="AA492" s="694"/>
      <c r="AB492" s="700"/>
      <c r="AC492" s="700"/>
      <c r="AD492" s="700"/>
      <c r="AE492" s="700"/>
      <c r="AF492" s="914"/>
      <c r="AG492" s="914"/>
      <c r="AH492" s="914"/>
      <c r="AI492" s="694"/>
      <c r="AJ492" s="694"/>
      <c r="AK492" s="694"/>
      <c r="AL492" s="694"/>
      <c r="AM492" s="694"/>
      <c r="AN492" s="694"/>
      <c r="AO492" s="694"/>
      <c r="AP492" s="694"/>
      <c r="AQ492" s="694"/>
      <c r="AR492" s="694"/>
      <c r="AS492" s="694"/>
      <c r="AT492" s="694"/>
      <c r="AU492" s="694"/>
      <c r="AV492" s="694"/>
      <c r="AW492" s="694"/>
      <c r="AX492" s="694"/>
    </row>
    <row r="493" spans="1:50" ht="14.25" customHeight="1">
      <c r="A493" s="694"/>
      <c r="B493" s="694"/>
      <c r="C493" s="694"/>
      <c r="D493" s="695"/>
      <c r="E493" s="694"/>
      <c r="F493" s="694"/>
      <c r="G493" s="694"/>
      <c r="H493" s="694"/>
      <c r="I493" s="696"/>
      <c r="J493" s="697"/>
      <c r="K493" s="697"/>
      <c r="L493" s="697"/>
      <c r="M493" s="697"/>
      <c r="N493" s="694"/>
      <c r="O493" s="694"/>
      <c r="P493" s="694"/>
      <c r="Q493" s="694"/>
      <c r="R493" s="694"/>
      <c r="S493" s="694"/>
      <c r="T493" s="694"/>
      <c r="U493" s="694"/>
      <c r="V493" s="694"/>
      <c r="W493" s="913"/>
      <c r="X493" s="913"/>
      <c r="Y493" s="913"/>
      <c r="Z493" s="694"/>
      <c r="AA493" s="694"/>
      <c r="AB493" s="700"/>
      <c r="AC493" s="700"/>
      <c r="AD493" s="700"/>
      <c r="AE493" s="700"/>
      <c r="AF493" s="914"/>
      <c r="AG493" s="914"/>
      <c r="AH493" s="914"/>
      <c r="AI493" s="694"/>
      <c r="AJ493" s="694"/>
      <c r="AK493" s="694"/>
      <c r="AL493" s="694"/>
      <c r="AM493" s="694"/>
      <c r="AN493" s="694"/>
      <c r="AO493" s="694"/>
      <c r="AP493" s="694"/>
      <c r="AQ493" s="694"/>
      <c r="AR493" s="694"/>
      <c r="AS493" s="694"/>
      <c r="AT493" s="694"/>
      <c r="AU493" s="694"/>
      <c r="AV493" s="694"/>
      <c r="AW493" s="694"/>
      <c r="AX493" s="694"/>
    </row>
    <row r="494" spans="1:50" ht="14.25" customHeight="1">
      <c r="A494" s="694"/>
      <c r="B494" s="694"/>
      <c r="C494" s="694"/>
      <c r="D494" s="695"/>
      <c r="E494" s="694"/>
      <c r="F494" s="694"/>
      <c r="G494" s="694"/>
      <c r="H494" s="694"/>
      <c r="I494" s="696"/>
      <c r="J494" s="697"/>
      <c r="K494" s="697"/>
      <c r="L494" s="697"/>
      <c r="M494" s="697"/>
      <c r="N494" s="694"/>
      <c r="O494" s="694"/>
      <c r="P494" s="694"/>
      <c r="Q494" s="694"/>
      <c r="R494" s="694"/>
      <c r="S494" s="694"/>
      <c r="T494" s="694"/>
      <c r="U494" s="694"/>
      <c r="V494" s="694"/>
      <c r="W494" s="913"/>
      <c r="X494" s="913"/>
      <c r="Y494" s="913"/>
      <c r="Z494" s="694"/>
      <c r="AA494" s="694"/>
      <c r="AB494" s="700"/>
      <c r="AC494" s="700"/>
      <c r="AD494" s="700"/>
      <c r="AE494" s="700"/>
      <c r="AF494" s="914"/>
      <c r="AG494" s="914"/>
      <c r="AH494" s="914"/>
      <c r="AI494" s="694"/>
      <c r="AJ494" s="694"/>
      <c r="AK494" s="694"/>
      <c r="AL494" s="694"/>
      <c r="AM494" s="694"/>
      <c r="AN494" s="694"/>
      <c r="AO494" s="694"/>
      <c r="AP494" s="694"/>
      <c r="AQ494" s="694"/>
      <c r="AR494" s="694"/>
      <c r="AS494" s="694"/>
      <c r="AT494" s="694"/>
      <c r="AU494" s="694"/>
      <c r="AV494" s="694"/>
      <c r="AW494" s="694"/>
      <c r="AX494" s="694"/>
    </row>
    <row r="495" spans="1:50" ht="14.25" customHeight="1">
      <c r="A495" s="694"/>
      <c r="B495" s="694"/>
      <c r="C495" s="694"/>
      <c r="D495" s="695"/>
      <c r="E495" s="694"/>
      <c r="F495" s="694"/>
      <c r="G495" s="694"/>
      <c r="H495" s="694"/>
      <c r="I495" s="696"/>
      <c r="J495" s="697"/>
      <c r="K495" s="697"/>
      <c r="L495" s="697"/>
      <c r="M495" s="697"/>
      <c r="N495" s="694"/>
      <c r="O495" s="694"/>
      <c r="P495" s="694"/>
      <c r="Q495" s="694"/>
      <c r="R495" s="694"/>
      <c r="S495" s="694"/>
      <c r="T495" s="694"/>
      <c r="U495" s="694"/>
      <c r="V495" s="694"/>
      <c r="W495" s="913"/>
      <c r="X495" s="913"/>
      <c r="Y495" s="913"/>
      <c r="Z495" s="694"/>
      <c r="AA495" s="694"/>
      <c r="AB495" s="700"/>
      <c r="AC495" s="700"/>
      <c r="AD495" s="700"/>
      <c r="AE495" s="700"/>
      <c r="AF495" s="914"/>
      <c r="AG495" s="914"/>
      <c r="AH495" s="914"/>
      <c r="AI495" s="694"/>
      <c r="AJ495" s="694"/>
      <c r="AK495" s="694"/>
      <c r="AL495" s="694"/>
      <c r="AM495" s="694"/>
      <c r="AN495" s="694"/>
      <c r="AO495" s="694"/>
      <c r="AP495" s="694"/>
      <c r="AQ495" s="694"/>
      <c r="AR495" s="694"/>
      <c r="AS495" s="694"/>
      <c r="AT495" s="694"/>
      <c r="AU495" s="694"/>
      <c r="AV495" s="694"/>
      <c r="AW495" s="694"/>
      <c r="AX495" s="694"/>
    </row>
    <row r="496" spans="1:50" ht="14.25" customHeight="1">
      <c r="A496" s="694"/>
      <c r="B496" s="694"/>
      <c r="C496" s="694"/>
      <c r="D496" s="695"/>
      <c r="E496" s="694"/>
      <c r="F496" s="694"/>
      <c r="G496" s="694"/>
      <c r="H496" s="694"/>
      <c r="I496" s="696"/>
      <c r="J496" s="697"/>
      <c r="K496" s="697"/>
      <c r="L496" s="697"/>
      <c r="M496" s="697"/>
      <c r="N496" s="694"/>
      <c r="O496" s="694"/>
      <c r="P496" s="694"/>
      <c r="Q496" s="694"/>
      <c r="R496" s="694"/>
      <c r="S496" s="694"/>
      <c r="T496" s="694"/>
      <c r="U496" s="694"/>
      <c r="V496" s="694"/>
      <c r="W496" s="913"/>
      <c r="X496" s="913"/>
      <c r="Y496" s="913"/>
      <c r="Z496" s="694"/>
      <c r="AA496" s="694"/>
      <c r="AB496" s="700"/>
      <c r="AC496" s="700"/>
      <c r="AD496" s="700"/>
      <c r="AE496" s="700"/>
      <c r="AF496" s="914"/>
      <c r="AG496" s="914"/>
      <c r="AH496" s="914"/>
      <c r="AI496" s="694"/>
      <c r="AJ496" s="694"/>
      <c r="AK496" s="694"/>
      <c r="AL496" s="694"/>
      <c r="AM496" s="694"/>
      <c r="AN496" s="694"/>
      <c r="AO496" s="694"/>
      <c r="AP496" s="694"/>
      <c r="AQ496" s="694"/>
      <c r="AR496" s="694"/>
      <c r="AS496" s="694"/>
      <c r="AT496" s="694"/>
      <c r="AU496" s="694"/>
      <c r="AV496" s="694"/>
      <c r="AW496" s="694"/>
      <c r="AX496" s="694"/>
    </row>
    <row r="497" spans="1:50" ht="14.25" customHeight="1">
      <c r="A497" s="694"/>
      <c r="B497" s="694"/>
      <c r="C497" s="694"/>
      <c r="D497" s="695"/>
      <c r="E497" s="694"/>
      <c r="F497" s="694"/>
      <c r="G497" s="694"/>
      <c r="H497" s="694"/>
      <c r="I497" s="696"/>
      <c r="J497" s="697"/>
      <c r="K497" s="697"/>
      <c r="L497" s="697"/>
      <c r="M497" s="697"/>
      <c r="N497" s="694"/>
      <c r="O497" s="694"/>
      <c r="P497" s="694"/>
      <c r="Q497" s="694"/>
      <c r="R497" s="694"/>
      <c r="S497" s="694"/>
      <c r="T497" s="694"/>
      <c r="U497" s="694"/>
      <c r="V497" s="694"/>
      <c r="W497" s="913"/>
      <c r="X497" s="913"/>
      <c r="Y497" s="913"/>
      <c r="Z497" s="694"/>
      <c r="AA497" s="694"/>
      <c r="AB497" s="700"/>
      <c r="AC497" s="700"/>
      <c r="AD497" s="700"/>
      <c r="AE497" s="700"/>
      <c r="AF497" s="914"/>
      <c r="AG497" s="914"/>
      <c r="AH497" s="914"/>
      <c r="AI497" s="694"/>
      <c r="AJ497" s="694"/>
      <c r="AK497" s="694"/>
      <c r="AL497" s="694"/>
      <c r="AM497" s="694"/>
      <c r="AN497" s="694"/>
      <c r="AO497" s="694"/>
      <c r="AP497" s="694"/>
      <c r="AQ497" s="694"/>
      <c r="AR497" s="694"/>
      <c r="AS497" s="694"/>
      <c r="AT497" s="694"/>
      <c r="AU497" s="694"/>
      <c r="AV497" s="694"/>
      <c r="AW497" s="694"/>
      <c r="AX497" s="694"/>
    </row>
    <row r="498" spans="1:50" ht="14.25" customHeight="1">
      <c r="A498" s="694"/>
      <c r="B498" s="694"/>
      <c r="C498" s="694"/>
      <c r="D498" s="695"/>
      <c r="E498" s="694"/>
      <c r="F498" s="694"/>
      <c r="G498" s="694"/>
      <c r="H498" s="694"/>
      <c r="I498" s="696"/>
      <c r="J498" s="697"/>
      <c r="K498" s="697"/>
      <c r="L498" s="697"/>
      <c r="M498" s="697"/>
      <c r="N498" s="694"/>
      <c r="O498" s="694"/>
      <c r="P498" s="694"/>
      <c r="Q498" s="694"/>
      <c r="R498" s="694"/>
      <c r="S498" s="694"/>
      <c r="T498" s="694"/>
      <c r="U498" s="694"/>
      <c r="V498" s="694"/>
      <c r="W498" s="913"/>
      <c r="X498" s="913"/>
      <c r="Y498" s="913"/>
      <c r="Z498" s="694"/>
      <c r="AA498" s="694"/>
      <c r="AB498" s="700"/>
      <c r="AC498" s="700"/>
      <c r="AD498" s="700"/>
      <c r="AE498" s="700"/>
      <c r="AF498" s="914"/>
      <c r="AG498" s="914"/>
      <c r="AH498" s="914"/>
      <c r="AI498" s="694"/>
      <c r="AJ498" s="694"/>
      <c r="AK498" s="694"/>
      <c r="AL498" s="694"/>
      <c r="AM498" s="694"/>
      <c r="AN498" s="694"/>
      <c r="AO498" s="694"/>
      <c r="AP498" s="694"/>
      <c r="AQ498" s="694"/>
      <c r="AR498" s="694"/>
      <c r="AS498" s="694"/>
      <c r="AT498" s="694"/>
      <c r="AU498" s="694"/>
      <c r="AV498" s="694"/>
      <c r="AW498" s="694"/>
      <c r="AX498" s="694"/>
    </row>
    <row r="499" spans="1:50" ht="14.25" customHeight="1">
      <c r="A499" s="694"/>
      <c r="B499" s="694"/>
      <c r="C499" s="694"/>
      <c r="D499" s="695"/>
      <c r="E499" s="694"/>
      <c r="F499" s="694"/>
      <c r="G499" s="694"/>
      <c r="H499" s="694"/>
      <c r="I499" s="696"/>
      <c r="J499" s="697"/>
      <c r="K499" s="697"/>
      <c r="L499" s="697"/>
      <c r="M499" s="697"/>
      <c r="N499" s="694"/>
      <c r="O499" s="694"/>
      <c r="P499" s="694"/>
      <c r="Q499" s="694"/>
      <c r="R499" s="694"/>
      <c r="S499" s="694"/>
      <c r="T499" s="694"/>
      <c r="U499" s="694"/>
      <c r="V499" s="694"/>
      <c r="W499" s="913"/>
      <c r="X499" s="913"/>
      <c r="Y499" s="913"/>
      <c r="Z499" s="694"/>
      <c r="AA499" s="694"/>
      <c r="AB499" s="700"/>
      <c r="AC499" s="700"/>
      <c r="AD499" s="700"/>
      <c r="AE499" s="700"/>
      <c r="AF499" s="914"/>
      <c r="AG499" s="914"/>
      <c r="AH499" s="914"/>
      <c r="AI499" s="694"/>
      <c r="AJ499" s="694"/>
      <c r="AK499" s="694"/>
      <c r="AL499" s="694"/>
      <c r="AM499" s="694"/>
      <c r="AN499" s="694"/>
      <c r="AO499" s="694"/>
      <c r="AP499" s="694"/>
      <c r="AQ499" s="694"/>
      <c r="AR499" s="694"/>
      <c r="AS499" s="694"/>
      <c r="AT499" s="694"/>
      <c r="AU499" s="694"/>
      <c r="AV499" s="694"/>
      <c r="AW499" s="694"/>
      <c r="AX499" s="694"/>
    </row>
    <row r="500" spans="1:50" ht="14.25" customHeight="1">
      <c r="A500" s="694"/>
      <c r="B500" s="694"/>
      <c r="C500" s="694"/>
      <c r="D500" s="695"/>
      <c r="E500" s="694"/>
      <c r="F500" s="694"/>
      <c r="G500" s="694"/>
      <c r="H500" s="694"/>
      <c r="I500" s="696"/>
      <c r="J500" s="697"/>
      <c r="K500" s="697"/>
      <c r="L500" s="697"/>
      <c r="M500" s="697"/>
      <c r="N500" s="694"/>
      <c r="O500" s="694"/>
      <c r="P500" s="694"/>
      <c r="Q500" s="694"/>
      <c r="R500" s="694"/>
      <c r="S500" s="694"/>
      <c r="T500" s="694"/>
      <c r="U500" s="694"/>
      <c r="V500" s="694"/>
      <c r="W500" s="913"/>
      <c r="X500" s="913"/>
      <c r="Y500" s="913"/>
      <c r="Z500" s="694"/>
      <c r="AA500" s="694"/>
      <c r="AB500" s="700"/>
      <c r="AC500" s="700"/>
      <c r="AD500" s="700"/>
      <c r="AE500" s="700"/>
      <c r="AF500" s="914"/>
      <c r="AG500" s="914"/>
      <c r="AH500" s="914"/>
      <c r="AI500" s="694"/>
      <c r="AJ500" s="694"/>
      <c r="AK500" s="694"/>
      <c r="AL500" s="694"/>
      <c r="AM500" s="694"/>
      <c r="AN500" s="694"/>
      <c r="AO500" s="694"/>
      <c r="AP500" s="694"/>
      <c r="AQ500" s="694"/>
      <c r="AR500" s="694"/>
      <c r="AS500" s="694"/>
      <c r="AT500" s="694"/>
      <c r="AU500" s="694"/>
      <c r="AV500" s="694"/>
      <c r="AW500" s="694"/>
      <c r="AX500" s="694"/>
    </row>
    <row r="501" spans="1:50" ht="14.25" customHeight="1">
      <c r="A501" s="694"/>
      <c r="B501" s="694"/>
      <c r="C501" s="694"/>
      <c r="D501" s="695"/>
      <c r="E501" s="694"/>
      <c r="F501" s="694"/>
      <c r="G501" s="694"/>
      <c r="H501" s="694"/>
      <c r="I501" s="696"/>
      <c r="J501" s="697"/>
      <c r="K501" s="697"/>
      <c r="L501" s="697"/>
      <c r="M501" s="697"/>
      <c r="N501" s="694"/>
      <c r="O501" s="694"/>
      <c r="P501" s="694"/>
      <c r="Q501" s="694"/>
      <c r="R501" s="694"/>
      <c r="S501" s="694"/>
      <c r="T501" s="694"/>
      <c r="U501" s="694"/>
      <c r="V501" s="694"/>
      <c r="W501" s="913"/>
      <c r="X501" s="913"/>
      <c r="Y501" s="913"/>
      <c r="Z501" s="694"/>
      <c r="AA501" s="694"/>
      <c r="AB501" s="700"/>
      <c r="AC501" s="700"/>
      <c r="AD501" s="700"/>
      <c r="AE501" s="700"/>
      <c r="AF501" s="914"/>
      <c r="AG501" s="914"/>
      <c r="AH501" s="914"/>
      <c r="AI501" s="694"/>
      <c r="AJ501" s="694"/>
      <c r="AK501" s="694"/>
      <c r="AL501" s="694"/>
      <c r="AM501" s="694"/>
      <c r="AN501" s="694"/>
      <c r="AO501" s="694"/>
      <c r="AP501" s="694"/>
      <c r="AQ501" s="694"/>
      <c r="AR501" s="694"/>
      <c r="AS501" s="694"/>
      <c r="AT501" s="694"/>
      <c r="AU501" s="694"/>
      <c r="AV501" s="694"/>
      <c r="AW501" s="694"/>
      <c r="AX501" s="694"/>
    </row>
    <row r="502" spans="1:50" ht="14.25" customHeight="1">
      <c r="A502" s="694"/>
      <c r="B502" s="694"/>
      <c r="C502" s="694"/>
      <c r="D502" s="695"/>
      <c r="E502" s="694"/>
      <c r="F502" s="694"/>
      <c r="G502" s="694"/>
      <c r="H502" s="694"/>
      <c r="I502" s="696"/>
      <c r="J502" s="697"/>
      <c r="K502" s="697"/>
      <c r="L502" s="697"/>
      <c r="M502" s="697"/>
      <c r="N502" s="694"/>
      <c r="O502" s="694"/>
      <c r="P502" s="694"/>
      <c r="Q502" s="694"/>
      <c r="R502" s="694"/>
      <c r="S502" s="694"/>
      <c r="T502" s="694"/>
      <c r="U502" s="694"/>
      <c r="V502" s="694"/>
      <c r="W502" s="913"/>
      <c r="X502" s="913"/>
      <c r="Y502" s="913"/>
      <c r="Z502" s="694"/>
      <c r="AA502" s="694"/>
      <c r="AB502" s="700"/>
      <c r="AC502" s="700"/>
      <c r="AD502" s="700"/>
      <c r="AE502" s="700"/>
      <c r="AF502" s="914"/>
      <c r="AG502" s="914"/>
      <c r="AH502" s="914"/>
      <c r="AI502" s="694"/>
      <c r="AJ502" s="694"/>
      <c r="AK502" s="694"/>
      <c r="AL502" s="694"/>
      <c r="AM502" s="694"/>
      <c r="AN502" s="694"/>
      <c r="AO502" s="694"/>
      <c r="AP502" s="694"/>
      <c r="AQ502" s="694"/>
      <c r="AR502" s="694"/>
      <c r="AS502" s="694"/>
      <c r="AT502" s="694"/>
      <c r="AU502" s="694"/>
      <c r="AV502" s="694"/>
      <c r="AW502" s="694"/>
      <c r="AX502" s="694"/>
    </row>
    <row r="503" spans="1:50" ht="14.25" customHeight="1">
      <c r="A503" s="694"/>
      <c r="B503" s="694"/>
      <c r="C503" s="694"/>
      <c r="D503" s="695"/>
      <c r="E503" s="694"/>
      <c r="F503" s="694"/>
      <c r="G503" s="694"/>
      <c r="H503" s="694"/>
      <c r="I503" s="696"/>
      <c r="J503" s="697"/>
      <c r="K503" s="697"/>
      <c r="L503" s="697"/>
      <c r="M503" s="697"/>
      <c r="N503" s="694"/>
      <c r="O503" s="694"/>
      <c r="P503" s="694"/>
      <c r="Q503" s="694"/>
      <c r="R503" s="694"/>
      <c r="S503" s="694"/>
      <c r="T503" s="694"/>
      <c r="U503" s="694"/>
      <c r="V503" s="694"/>
      <c r="W503" s="913"/>
      <c r="X503" s="913"/>
      <c r="Y503" s="913"/>
      <c r="Z503" s="694"/>
      <c r="AA503" s="694"/>
      <c r="AB503" s="700"/>
      <c r="AC503" s="700"/>
      <c r="AD503" s="700"/>
      <c r="AE503" s="700"/>
      <c r="AF503" s="914"/>
      <c r="AG503" s="914"/>
      <c r="AH503" s="914"/>
      <c r="AI503" s="694"/>
      <c r="AJ503" s="694"/>
      <c r="AK503" s="694"/>
      <c r="AL503" s="694"/>
      <c r="AM503" s="694"/>
      <c r="AN503" s="694"/>
      <c r="AO503" s="694"/>
      <c r="AP503" s="694"/>
      <c r="AQ503" s="694"/>
      <c r="AR503" s="694"/>
      <c r="AS503" s="694"/>
      <c r="AT503" s="694"/>
      <c r="AU503" s="694"/>
      <c r="AV503" s="694"/>
      <c r="AW503" s="694"/>
      <c r="AX503" s="694"/>
    </row>
    <row r="504" spans="1:50" ht="14.25" customHeight="1">
      <c r="A504" s="694"/>
      <c r="B504" s="694"/>
      <c r="C504" s="694"/>
      <c r="D504" s="695"/>
      <c r="E504" s="694"/>
      <c r="F504" s="694"/>
      <c r="G504" s="694"/>
      <c r="H504" s="694"/>
      <c r="I504" s="696"/>
      <c r="J504" s="697"/>
      <c r="K504" s="697"/>
      <c r="L504" s="697"/>
      <c r="M504" s="697"/>
      <c r="N504" s="694"/>
      <c r="O504" s="694"/>
      <c r="P504" s="694"/>
      <c r="Q504" s="694"/>
      <c r="R504" s="694"/>
      <c r="S504" s="694"/>
      <c r="T504" s="694"/>
      <c r="U504" s="694"/>
      <c r="V504" s="694"/>
      <c r="W504" s="913"/>
      <c r="X504" s="913"/>
      <c r="Y504" s="913"/>
      <c r="Z504" s="694"/>
      <c r="AA504" s="694"/>
      <c r="AB504" s="700"/>
      <c r="AC504" s="700"/>
      <c r="AD504" s="700"/>
      <c r="AE504" s="700"/>
      <c r="AF504" s="914"/>
      <c r="AG504" s="914"/>
      <c r="AH504" s="914"/>
      <c r="AI504" s="694"/>
      <c r="AJ504" s="694"/>
      <c r="AK504" s="694"/>
      <c r="AL504" s="694"/>
      <c r="AM504" s="694"/>
      <c r="AN504" s="694"/>
      <c r="AO504" s="694"/>
      <c r="AP504" s="694"/>
      <c r="AQ504" s="694"/>
      <c r="AR504" s="694"/>
      <c r="AS504" s="694"/>
      <c r="AT504" s="694"/>
      <c r="AU504" s="694"/>
      <c r="AV504" s="694"/>
      <c r="AW504" s="694"/>
      <c r="AX504" s="694"/>
    </row>
    <row r="505" spans="1:50" ht="14.25" customHeight="1">
      <c r="A505" s="694"/>
      <c r="B505" s="694"/>
      <c r="C505" s="694"/>
      <c r="D505" s="695"/>
      <c r="E505" s="694"/>
      <c r="F505" s="694"/>
      <c r="G505" s="694"/>
      <c r="H505" s="694"/>
      <c r="I505" s="696"/>
      <c r="J505" s="697"/>
      <c r="K505" s="697"/>
      <c r="L505" s="697"/>
      <c r="M505" s="697"/>
      <c r="N505" s="694"/>
      <c r="O505" s="694"/>
      <c r="P505" s="694"/>
      <c r="Q505" s="694"/>
      <c r="R505" s="694"/>
      <c r="S505" s="694"/>
      <c r="T505" s="694"/>
      <c r="U505" s="694"/>
      <c r="V505" s="694"/>
      <c r="W505" s="913"/>
      <c r="X505" s="913"/>
      <c r="Y505" s="913"/>
      <c r="Z505" s="694"/>
      <c r="AA505" s="694"/>
      <c r="AB505" s="700"/>
      <c r="AC505" s="700"/>
      <c r="AD505" s="700"/>
      <c r="AE505" s="700"/>
      <c r="AF505" s="914"/>
      <c r="AG505" s="914"/>
      <c r="AH505" s="914"/>
      <c r="AI505" s="694"/>
      <c r="AJ505" s="694"/>
      <c r="AK505" s="694"/>
      <c r="AL505" s="694"/>
      <c r="AM505" s="694"/>
      <c r="AN505" s="694"/>
      <c r="AO505" s="694"/>
      <c r="AP505" s="694"/>
      <c r="AQ505" s="694"/>
      <c r="AR505" s="694"/>
      <c r="AS505" s="694"/>
      <c r="AT505" s="694"/>
      <c r="AU505" s="694"/>
      <c r="AV505" s="694"/>
      <c r="AW505" s="694"/>
      <c r="AX505" s="694"/>
    </row>
    <row r="506" spans="1:50" ht="14.25" customHeight="1">
      <c r="A506" s="694"/>
      <c r="B506" s="694"/>
      <c r="C506" s="694"/>
      <c r="D506" s="695"/>
      <c r="E506" s="694"/>
      <c r="F506" s="694"/>
      <c r="G506" s="694"/>
      <c r="H506" s="694"/>
      <c r="I506" s="696"/>
      <c r="J506" s="697"/>
      <c r="K506" s="697"/>
      <c r="L506" s="697"/>
      <c r="M506" s="697"/>
      <c r="N506" s="694"/>
      <c r="O506" s="694"/>
      <c r="P506" s="694"/>
      <c r="Q506" s="694"/>
      <c r="R506" s="694"/>
      <c r="S506" s="694"/>
      <c r="T506" s="694"/>
      <c r="U506" s="694"/>
      <c r="V506" s="694"/>
      <c r="W506" s="913"/>
      <c r="X506" s="913"/>
      <c r="Y506" s="913"/>
      <c r="Z506" s="694"/>
      <c r="AA506" s="694"/>
      <c r="AB506" s="700"/>
      <c r="AC506" s="700"/>
      <c r="AD506" s="700"/>
      <c r="AE506" s="700"/>
      <c r="AF506" s="914"/>
      <c r="AG506" s="914"/>
      <c r="AH506" s="914"/>
      <c r="AI506" s="694"/>
      <c r="AJ506" s="694"/>
      <c r="AK506" s="694"/>
      <c r="AL506" s="694"/>
      <c r="AM506" s="694"/>
      <c r="AN506" s="694"/>
      <c r="AO506" s="694"/>
      <c r="AP506" s="694"/>
      <c r="AQ506" s="694"/>
      <c r="AR506" s="694"/>
      <c r="AS506" s="694"/>
      <c r="AT506" s="694"/>
      <c r="AU506" s="694"/>
      <c r="AV506" s="694"/>
      <c r="AW506" s="694"/>
      <c r="AX506" s="694"/>
    </row>
    <row r="507" spans="1:50" ht="14.25" customHeight="1">
      <c r="A507" s="694"/>
      <c r="B507" s="694"/>
      <c r="C507" s="694"/>
      <c r="D507" s="695"/>
      <c r="E507" s="694"/>
      <c r="F507" s="694"/>
      <c r="G507" s="694"/>
      <c r="H507" s="694"/>
      <c r="I507" s="696"/>
      <c r="J507" s="697"/>
      <c r="K507" s="697"/>
      <c r="L507" s="697"/>
      <c r="M507" s="697"/>
      <c r="N507" s="694"/>
      <c r="O507" s="694"/>
      <c r="P507" s="694"/>
      <c r="Q507" s="694"/>
      <c r="R507" s="694"/>
      <c r="S507" s="694"/>
      <c r="T507" s="694"/>
      <c r="U507" s="694"/>
      <c r="V507" s="694"/>
      <c r="W507" s="913"/>
      <c r="X507" s="913"/>
      <c r="Y507" s="913"/>
      <c r="Z507" s="694"/>
      <c r="AA507" s="694"/>
      <c r="AB507" s="700"/>
      <c r="AC507" s="700"/>
      <c r="AD507" s="700"/>
      <c r="AE507" s="700"/>
      <c r="AF507" s="914"/>
      <c r="AG507" s="914"/>
      <c r="AH507" s="914"/>
      <c r="AI507" s="694"/>
      <c r="AJ507" s="694"/>
      <c r="AK507" s="694"/>
      <c r="AL507" s="694"/>
      <c r="AM507" s="694"/>
      <c r="AN507" s="694"/>
      <c r="AO507" s="694"/>
      <c r="AP507" s="694"/>
      <c r="AQ507" s="694"/>
      <c r="AR507" s="694"/>
      <c r="AS507" s="694"/>
      <c r="AT507" s="694"/>
      <c r="AU507" s="694"/>
      <c r="AV507" s="694"/>
      <c r="AW507" s="694"/>
      <c r="AX507" s="694"/>
    </row>
    <row r="508" spans="1:50" ht="14.25" customHeight="1">
      <c r="A508" s="694"/>
      <c r="B508" s="694"/>
      <c r="C508" s="694"/>
      <c r="D508" s="695"/>
      <c r="E508" s="694"/>
      <c r="F508" s="694"/>
      <c r="G508" s="694"/>
      <c r="H508" s="694"/>
      <c r="I508" s="696"/>
      <c r="J508" s="697"/>
      <c r="K508" s="697"/>
      <c r="L508" s="697"/>
      <c r="M508" s="697"/>
      <c r="N508" s="694"/>
      <c r="O508" s="694"/>
      <c r="P508" s="694"/>
      <c r="Q508" s="694"/>
      <c r="R508" s="694"/>
      <c r="S508" s="694"/>
      <c r="T508" s="694"/>
      <c r="U508" s="694"/>
      <c r="V508" s="694"/>
      <c r="W508" s="913"/>
      <c r="X508" s="913"/>
      <c r="Y508" s="913"/>
      <c r="Z508" s="694"/>
      <c r="AA508" s="694"/>
      <c r="AB508" s="700"/>
      <c r="AC508" s="700"/>
      <c r="AD508" s="700"/>
      <c r="AE508" s="700"/>
      <c r="AF508" s="914"/>
      <c r="AG508" s="914"/>
      <c r="AH508" s="914"/>
      <c r="AI508" s="694"/>
      <c r="AJ508" s="694"/>
      <c r="AK508" s="694"/>
      <c r="AL508" s="694"/>
      <c r="AM508" s="694"/>
      <c r="AN508" s="694"/>
      <c r="AO508" s="694"/>
      <c r="AP508" s="694"/>
      <c r="AQ508" s="694"/>
      <c r="AR508" s="694"/>
      <c r="AS508" s="694"/>
      <c r="AT508" s="694"/>
      <c r="AU508" s="694"/>
      <c r="AV508" s="694"/>
      <c r="AW508" s="694"/>
      <c r="AX508" s="694"/>
    </row>
    <row r="509" spans="1:50" ht="14.25" customHeight="1">
      <c r="A509" s="694"/>
      <c r="B509" s="694"/>
      <c r="C509" s="694"/>
      <c r="D509" s="695"/>
      <c r="E509" s="694"/>
      <c r="F509" s="694"/>
      <c r="G509" s="694"/>
      <c r="H509" s="694"/>
      <c r="I509" s="696"/>
      <c r="J509" s="697"/>
      <c r="K509" s="697"/>
      <c r="L509" s="697"/>
      <c r="M509" s="697"/>
      <c r="N509" s="694"/>
      <c r="O509" s="694"/>
      <c r="P509" s="694"/>
      <c r="Q509" s="694"/>
      <c r="R509" s="694"/>
      <c r="S509" s="694"/>
      <c r="T509" s="694"/>
      <c r="U509" s="694"/>
      <c r="V509" s="694"/>
      <c r="W509" s="913"/>
      <c r="X509" s="913"/>
      <c r="Y509" s="913"/>
      <c r="Z509" s="694"/>
      <c r="AA509" s="694"/>
      <c r="AB509" s="700"/>
      <c r="AC509" s="700"/>
      <c r="AD509" s="700"/>
      <c r="AE509" s="700"/>
      <c r="AF509" s="914"/>
      <c r="AG509" s="914"/>
      <c r="AH509" s="914"/>
      <c r="AI509" s="694"/>
      <c r="AJ509" s="694"/>
      <c r="AK509" s="694"/>
      <c r="AL509" s="694"/>
      <c r="AM509" s="694"/>
      <c r="AN509" s="694"/>
      <c r="AO509" s="694"/>
      <c r="AP509" s="694"/>
      <c r="AQ509" s="694"/>
      <c r="AR509" s="694"/>
      <c r="AS509" s="694"/>
      <c r="AT509" s="694"/>
      <c r="AU509" s="694"/>
      <c r="AV509" s="694"/>
      <c r="AW509" s="694"/>
      <c r="AX509" s="694"/>
    </row>
    <row r="510" spans="1:50" ht="14.25" customHeight="1">
      <c r="A510" s="694"/>
      <c r="B510" s="694"/>
      <c r="C510" s="694"/>
      <c r="D510" s="695"/>
      <c r="E510" s="694"/>
      <c r="F510" s="694"/>
      <c r="G510" s="694"/>
      <c r="H510" s="694"/>
      <c r="I510" s="696"/>
      <c r="J510" s="697"/>
      <c r="K510" s="697"/>
      <c r="L510" s="697"/>
      <c r="M510" s="697"/>
      <c r="N510" s="694"/>
      <c r="O510" s="694"/>
      <c r="P510" s="694"/>
      <c r="Q510" s="694"/>
      <c r="R510" s="694"/>
      <c r="S510" s="694"/>
      <c r="T510" s="694"/>
      <c r="U510" s="694"/>
      <c r="V510" s="694"/>
      <c r="W510" s="913"/>
      <c r="X510" s="913"/>
      <c r="Y510" s="913"/>
      <c r="Z510" s="694"/>
      <c r="AA510" s="694"/>
      <c r="AB510" s="700"/>
      <c r="AC510" s="700"/>
      <c r="AD510" s="700"/>
      <c r="AE510" s="700"/>
      <c r="AF510" s="914"/>
      <c r="AG510" s="914"/>
      <c r="AH510" s="914"/>
      <c r="AI510" s="694"/>
      <c r="AJ510" s="694"/>
      <c r="AK510" s="694"/>
      <c r="AL510" s="694"/>
      <c r="AM510" s="694"/>
      <c r="AN510" s="694"/>
      <c r="AO510" s="694"/>
      <c r="AP510" s="694"/>
      <c r="AQ510" s="694"/>
      <c r="AR510" s="694"/>
      <c r="AS510" s="694"/>
      <c r="AT510" s="694"/>
      <c r="AU510" s="694"/>
      <c r="AV510" s="694"/>
      <c r="AW510" s="694"/>
      <c r="AX510" s="694"/>
    </row>
    <row r="511" spans="1:50" ht="14.25" customHeight="1">
      <c r="A511" s="694"/>
      <c r="B511" s="694"/>
      <c r="C511" s="694"/>
      <c r="D511" s="695"/>
      <c r="E511" s="694"/>
      <c r="F511" s="694"/>
      <c r="G511" s="694"/>
      <c r="H511" s="694"/>
      <c r="I511" s="696"/>
      <c r="J511" s="697"/>
      <c r="K511" s="697"/>
      <c r="L511" s="697"/>
      <c r="M511" s="697"/>
      <c r="N511" s="694"/>
      <c r="O511" s="694"/>
      <c r="P511" s="694"/>
      <c r="Q511" s="694"/>
      <c r="R511" s="694"/>
      <c r="S511" s="694"/>
      <c r="T511" s="694"/>
      <c r="U511" s="694"/>
      <c r="V511" s="694"/>
      <c r="W511" s="913"/>
      <c r="X511" s="913"/>
      <c r="Y511" s="913"/>
      <c r="Z511" s="694"/>
      <c r="AA511" s="694"/>
      <c r="AB511" s="700"/>
      <c r="AC511" s="700"/>
      <c r="AD511" s="700"/>
      <c r="AE511" s="700"/>
      <c r="AF511" s="914"/>
      <c r="AG511" s="914"/>
      <c r="AH511" s="914"/>
      <c r="AI511" s="694"/>
      <c r="AJ511" s="694"/>
      <c r="AK511" s="694"/>
      <c r="AL511" s="694"/>
      <c r="AM511" s="694"/>
      <c r="AN511" s="694"/>
      <c r="AO511" s="694"/>
      <c r="AP511" s="694"/>
      <c r="AQ511" s="694"/>
      <c r="AR511" s="694"/>
      <c r="AS511" s="694"/>
      <c r="AT511" s="694"/>
      <c r="AU511" s="694"/>
      <c r="AV511" s="694"/>
      <c r="AW511" s="694"/>
      <c r="AX511" s="694"/>
    </row>
    <row r="512" spans="1:50" ht="14.25" customHeight="1">
      <c r="A512" s="694"/>
      <c r="B512" s="694"/>
      <c r="C512" s="694"/>
      <c r="D512" s="695"/>
      <c r="E512" s="694"/>
      <c r="F512" s="694"/>
      <c r="G512" s="694"/>
      <c r="H512" s="694"/>
      <c r="I512" s="696"/>
      <c r="J512" s="697"/>
      <c r="K512" s="697"/>
      <c r="L512" s="697"/>
      <c r="M512" s="697"/>
      <c r="N512" s="694"/>
      <c r="O512" s="694"/>
      <c r="P512" s="694"/>
      <c r="Q512" s="694"/>
      <c r="R512" s="694"/>
      <c r="S512" s="694"/>
      <c r="T512" s="694"/>
      <c r="U512" s="694"/>
      <c r="V512" s="694"/>
      <c r="W512" s="913"/>
      <c r="X512" s="913"/>
      <c r="Y512" s="913"/>
      <c r="Z512" s="694"/>
      <c r="AA512" s="694"/>
      <c r="AB512" s="700"/>
      <c r="AC512" s="700"/>
      <c r="AD512" s="700"/>
      <c r="AE512" s="700"/>
      <c r="AF512" s="914"/>
      <c r="AG512" s="914"/>
      <c r="AH512" s="914"/>
      <c r="AI512" s="694"/>
      <c r="AJ512" s="694"/>
      <c r="AK512" s="694"/>
      <c r="AL512" s="694"/>
      <c r="AM512" s="694"/>
      <c r="AN512" s="694"/>
      <c r="AO512" s="694"/>
      <c r="AP512" s="694"/>
      <c r="AQ512" s="694"/>
      <c r="AR512" s="694"/>
      <c r="AS512" s="694"/>
      <c r="AT512" s="694"/>
      <c r="AU512" s="694"/>
      <c r="AV512" s="694"/>
      <c r="AW512" s="694"/>
      <c r="AX512" s="694"/>
    </row>
    <row r="513" spans="1:50" ht="14.25" customHeight="1">
      <c r="A513" s="694"/>
      <c r="B513" s="694"/>
      <c r="C513" s="694"/>
      <c r="D513" s="695"/>
      <c r="E513" s="694"/>
      <c r="F513" s="694"/>
      <c r="G513" s="694"/>
      <c r="H513" s="694"/>
      <c r="I513" s="696"/>
      <c r="J513" s="697"/>
      <c r="K513" s="697"/>
      <c r="L513" s="697"/>
      <c r="M513" s="697"/>
      <c r="N513" s="694"/>
      <c r="O513" s="694"/>
      <c r="P513" s="694"/>
      <c r="Q513" s="694"/>
      <c r="R513" s="694"/>
      <c r="S513" s="694"/>
      <c r="T513" s="694"/>
      <c r="U513" s="694"/>
      <c r="V513" s="694"/>
      <c r="W513" s="913"/>
      <c r="X513" s="913"/>
      <c r="Y513" s="913"/>
      <c r="Z513" s="694"/>
      <c r="AA513" s="694"/>
      <c r="AB513" s="700"/>
      <c r="AC513" s="700"/>
      <c r="AD513" s="700"/>
      <c r="AE513" s="700"/>
      <c r="AF513" s="914"/>
      <c r="AG513" s="914"/>
      <c r="AH513" s="914"/>
      <c r="AI513" s="694"/>
      <c r="AJ513" s="694"/>
      <c r="AK513" s="694"/>
      <c r="AL513" s="694"/>
      <c r="AM513" s="694"/>
      <c r="AN513" s="694"/>
      <c r="AO513" s="694"/>
      <c r="AP513" s="694"/>
      <c r="AQ513" s="694"/>
      <c r="AR513" s="694"/>
      <c r="AS513" s="694"/>
      <c r="AT513" s="694"/>
      <c r="AU513" s="694"/>
      <c r="AV513" s="694"/>
      <c r="AW513" s="694"/>
      <c r="AX513" s="694"/>
    </row>
    <row r="514" spans="1:50" ht="14.25" customHeight="1">
      <c r="A514" s="694"/>
      <c r="B514" s="694"/>
      <c r="C514" s="694"/>
      <c r="D514" s="695"/>
      <c r="E514" s="694"/>
      <c r="F514" s="694"/>
      <c r="G514" s="694"/>
      <c r="H514" s="694"/>
      <c r="I514" s="696"/>
      <c r="J514" s="697"/>
      <c r="K514" s="697"/>
      <c r="L514" s="697"/>
      <c r="M514" s="697"/>
      <c r="N514" s="694"/>
      <c r="O514" s="694"/>
      <c r="P514" s="694"/>
      <c r="Q514" s="694"/>
      <c r="R514" s="694"/>
      <c r="S514" s="694"/>
      <c r="T514" s="694"/>
      <c r="U514" s="694"/>
      <c r="V514" s="694"/>
      <c r="W514" s="913"/>
      <c r="X514" s="913"/>
      <c r="Y514" s="913"/>
      <c r="Z514" s="694"/>
      <c r="AA514" s="694"/>
      <c r="AB514" s="700"/>
      <c r="AC514" s="700"/>
      <c r="AD514" s="700"/>
      <c r="AE514" s="700"/>
      <c r="AF514" s="914"/>
      <c r="AG514" s="914"/>
      <c r="AH514" s="914"/>
      <c r="AI514" s="694"/>
      <c r="AJ514" s="694"/>
      <c r="AK514" s="694"/>
      <c r="AL514" s="694"/>
      <c r="AM514" s="694"/>
      <c r="AN514" s="694"/>
      <c r="AO514" s="694"/>
      <c r="AP514" s="694"/>
      <c r="AQ514" s="694"/>
      <c r="AR514" s="694"/>
      <c r="AS514" s="694"/>
      <c r="AT514" s="694"/>
      <c r="AU514" s="694"/>
      <c r="AV514" s="694"/>
      <c r="AW514" s="694"/>
      <c r="AX514" s="694"/>
    </row>
    <row r="515" spans="1:50" ht="14.25" customHeight="1">
      <c r="A515" s="694"/>
      <c r="B515" s="694"/>
      <c r="C515" s="694"/>
      <c r="D515" s="695"/>
      <c r="E515" s="694"/>
      <c r="F515" s="694"/>
      <c r="G515" s="694"/>
      <c r="H515" s="694"/>
      <c r="I515" s="696"/>
      <c r="J515" s="697"/>
      <c r="K515" s="697"/>
      <c r="L515" s="697"/>
      <c r="M515" s="697"/>
      <c r="N515" s="694"/>
      <c r="O515" s="694"/>
      <c r="P515" s="694"/>
      <c r="Q515" s="694"/>
      <c r="R515" s="694"/>
      <c r="S515" s="694"/>
      <c r="T515" s="694"/>
      <c r="U515" s="694"/>
      <c r="V515" s="694"/>
      <c r="W515" s="913"/>
      <c r="X515" s="913"/>
      <c r="Y515" s="913"/>
      <c r="Z515" s="694"/>
      <c r="AA515" s="694"/>
      <c r="AB515" s="700"/>
      <c r="AC515" s="700"/>
      <c r="AD515" s="700"/>
      <c r="AE515" s="700"/>
      <c r="AF515" s="914"/>
      <c r="AG515" s="914"/>
      <c r="AH515" s="914"/>
      <c r="AI515" s="694"/>
      <c r="AJ515" s="694"/>
      <c r="AK515" s="694"/>
      <c r="AL515" s="694"/>
      <c r="AM515" s="694"/>
      <c r="AN515" s="694"/>
      <c r="AO515" s="694"/>
      <c r="AP515" s="694"/>
      <c r="AQ515" s="694"/>
      <c r="AR515" s="694"/>
      <c r="AS515" s="694"/>
      <c r="AT515" s="694"/>
      <c r="AU515" s="694"/>
      <c r="AV515" s="694"/>
      <c r="AW515" s="694"/>
      <c r="AX515" s="694"/>
    </row>
    <row r="516" spans="1:50" ht="14.25" customHeight="1">
      <c r="A516" s="694"/>
      <c r="B516" s="694"/>
      <c r="C516" s="694"/>
      <c r="D516" s="695"/>
      <c r="E516" s="694"/>
      <c r="F516" s="694"/>
      <c r="G516" s="694"/>
      <c r="H516" s="694"/>
      <c r="I516" s="696"/>
      <c r="J516" s="697"/>
      <c r="K516" s="697"/>
      <c r="L516" s="697"/>
      <c r="M516" s="697"/>
      <c r="N516" s="694"/>
      <c r="O516" s="694"/>
      <c r="P516" s="694"/>
      <c r="Q516" s="694"/>
      <c r="R516" s="694"/>
      <c r="S516" s="694"/>
      <c r="T516" s="694"/>
      <c r="U516" s="694"/>
      <c r="V516" s="694"/>
      <c r="W516" s="913"/>
      <c r="X516" s="913"/>
      <c r="Y516" s="913"/>
      <c r="Z516" s="694"/>
      <c r="AA516" s="694"/>
      <c r="AB516" s="700"/>
      <c r="AC516" s="700"/>
      <c r="AD516" s="700"/>
      <c r="AE516" s="700"/>
      <c r="AF516" s="914"/>
      <c r="AG516" s="914"/>
      <c r="AH516" s="914"/>
      <c r="AI516" s="694"/>
      <c r="AJ516" s="694"/>
      <c r="AK516" s="694"/>
      <c r="AL516" s="694"/>
      <c r="AM516" s="694"/>
      <c r="AN516" s="694"/>
      <c r="AO516" s="694"/>
      <c r="AP516" s="694"/>
      <c r="AQ516" s="694"/>
      <c r="AR516" s="694"/>
      <c r="AS516" s="694"/>
      <c r="AT516" s="694"/>
      <c r="AU516" s="694"/>
      <c r="AV516" s="694"/>
      <c r="AW516" s="694"/>
      <c r="AX516" s="694"/>
    </row>
    <row r="517" spans="1:50" ht="14.25" customHeight="1">
      <c r="A517" s="694"/>
      <c r="B517" s="694"/>
      <c r="C517" s="694"/>
      <c r="D517" s="695"/>
      <c r="E517" s="694"/>
      <c r="F517" s="694"/>
      <c r="G517" s="694"/>
      <c r="H517" s="694"/>
      <c r="I517" s="696"/>
      <c r="J517" s="697"/>
      <c r="K517" s="697"/>
      <c r="L517" s="697"/>
      <c r="M517" s="697"/>
      <c r="N517" s="694"/>
      <c r="O517" s="694"/>
      <c r="P517" s="694"/>
      <c r="Q517" s="694"/>
      <c r="R517" s="694"/>
      <c r="S517" s="694"/>
      <c r="T517" s="694"/>
      <c r="U517" s="694"/>
      <c r="V517" s="694"/>
      <c r="W517" s="913"/>
      <c r="X517" s="913"/>
      <c r="Y517" s="913"/>
      <c r="Z517" s="694"/>
      <c r="AA517" s="694"/>
      <c r="AB517" s="700"/>
      <c r="AC517" s="700"/>
      <c r="AD517" s="700"/>
      <c r="AE517" s="700"/>
      <c r="AF517" s="914"/>
      <c r="AG517" s="914"/>
      <c r="AH517" s="914"/>
      <c r="AI517" s="694"/>
      <c r="AJ517" s="694"/>
      <c r="AK517" s="694"/>
      <c r="AL517" s="694"/>
      <c r="AM517" s="694"/>
      <c r="AN517" s="694"/>
      <c r="AO517" s="694"/>
      <c r="AP517" s="694"/>
      <c r="AQ517" s="694"/>
      <c r="AR517" s="694"/>
      <c r="AS517" s="694"/>
      <c r="AT517" s="694"/>
      <c r="AU517" s="694"/>
      <c r="AV517" s="694"/>
      <c r="AW517" s="694"/>
      <c r="AX517" s="694"/>
    </row>
    <row r="518" spans="1:50" ht="14.25" customHeight="1">
      <c r="A518" s="694"/>
      <c r="B518" s="694"/>
      <c r="C518" s="694"/>
      <c r="D518" s="695"/>
      <c r="E518" s="694"/>
      <c r="F518" s="694"/>
      <c r="G518" s="694"/>
      <c r="H518" s="694"/>
      <c r="I518" s="696"/>
      <c r="J518" s="697"/>
      <c r="K518" s="697"/>
      <c r="L518" s="697"/>
      <c r="M518" s="697"/>
      <c r="N518" s="694"/>
      <c r="O518" s="694"/>
      <c r="P518" s="694"/>
      <c r="Q518" s="694"/>
      <c r="R518" s="694"/>
      <c r="S518" s="694"/>
      <c r="T518" s="694"/>
      <c r="U518" s="694"/>
      <c r="V518" s="694"/>
      <c r="W518" s="913"/>
      <c r="X518" s="913"/>
      <c r="Y518" s="913"/>
      <c r="Z518" s="694"/>
      <c r="AA518" s="694"/>
      <c r="AB518" s="700"/>
      <c r="AC518" s="700"/>
      <c r="AD518" s="700"/>
      <c r="AE518" s="700"/>
      <c r="AF518" s="914"/>
      <c r="AG518" s="914"/>
      <c r="AH518" s="914"/>
      <c r="AI518" s="694"/>
      <c r="AJ518" s="694"/>
      <c r="AK518" s="694"/>
      <c r="AL518" s="694"/>
      <c r="AM518" s="694"/>
      <c r="AN518" s="694"/>
      <c r="AO518" s="694"/>
      <c r="AP518" s="694"/>
      <c r="AQ518" s="694"/>
      <c r="AR518" s="694"/>
      <c r="AS518" s="694"/>
      <c r="AT518" s="694"/>
      <c r="AU518" s="694"/>
      <c r="AV518" s="694"/>
      <c r="AW518" s="694"/>
      <c r="AX518" s="694"/>
    </row>
    <row r="519" spans="1:50" ht="14.25" customHeight="1">
      <c r="A519" s="694"/>
      <c r="B519" s="694"/>
      <c r="C519" s="694"/>
      <c r="D519" s="695"/>
      <c r="E519" s="694"/>
      <c r="F519" s="694"/>
      <c r="G519" s="694"/>
      <c r="H519" s="694"/>
      <c r="I519" s="696"/>
      <c r="J519" s="697"/>
      <c r="K519" s="697"/>
      <c r="L519" s="697"/>
      <c r="M519" s="697"/>
      <c r="N519" s="694"/>
      <c r="O519" s="694"/>
      <c r="P519" s="694"/>
      <c r="Q519" s="694"/>
      <c r="R519" s="694"/>
      <c r="S519" s="694"/>
      <c r="T519" s="694"/>
      <c r="U519" s="694"/>
      <c r="V519" s="694"/>
      <c r="W519" s="913"/>
      <c r="X519" s="913"/>
      <c r="Y519" s="913"/>
      <c r="Z519" s="694"/>
      <c r="AA519" s="694"/>
      <c r="AB519" s="700"/>
      <c r="AC519" s="700"/>
      <c r="AD519" s="700"/>
      <c r="AE519" s="700"/>
      <c r="AF519" s="914"/>
      <c r="AG519" s="914"/>
      <c r="AH519" s="914"/>
      <c r="AI519" s="694"/>
      <c r="AJ519" s="694"/>
      <c r="AK519" s="694"/>
      <c r="AL519" s="694"/>
      <c r="AM519" s="694"/>
      <c r="AN519" s="694"/>
      <c r="AO519" s="694"/>
      <c r="AP519" s="694"/>
      <c r="AQ519" s="694"/>
      <c r="AR519" s="694"/>
      <c r="AS519" s="694"/>
      <c r="AT519" s="694"/>
      <c r="AU519" s="694"/>
      <c r="AV519" s="694"/>
      <c r="AW519" s="694"/>
      <c r="AX519" s="694"/>
    </row>
    <row r="520" spans="1:50" ht="14.25" customHeight="1">
      <c r="A520" s="694"/>
      <c r="B520" s="694"/>
      <c r="C520" s="694"/>
      <c r="D520" s="695"/>
      <c r="E520" s="694"/>
      <c r="F520" s="694"/>
      <c r="G520" s="694"/>
      <c r="H520" s="694"/>
      <c r="I520" s="696"/>
      <c r="J520" s="697"/>
      <c r="K520" s="697"/>
      <c r="L520" s="697"/>
      <c r="M520" s="697"/>
      <c r="N520" s="694"/>
      <c r="O520" s="694"/>
      <c r="P520" s="694"/>
      <c r="Q520" s="694"/>
      <c r="R520" s="694"/>
      <c r="S520" s="694"/>
      <c r="T520" s="694"/>
      <c r="U520" s="694"/>
      <c r="V520" s="694"/>
      <c r="W520" s="913"/>
      <c r="X520" s="913"/>
      <c r="Y520" s="913"/>
      <c r="Z520" s="694"/>
      <c r="AA520" s="694"/>
      <c r="AB520" s="700"/>
      <c r="AC520" s="700"/>
      <c r="AD520" s="700"/>
      <c r="AE520" s="700"/>
      <c r="AF520" s="914"/>
      <c r="AG520" s="914"/>
      <c r="AH520" s="914"/>
      <c r="AI520" s="694"/>
      <c r="AJ520" s="694"/>
      <c r="AK520" s="694"/>
      <c r="AL520" s="694"/>
      <c r="AM520" s="694"/>
      <c r="AN520" s="694"/>
      <c r="AO520" s="694"/>
      <c r="AP520" s="694"/>
      <c r="AQ520" s="694"/>
      <c r="AR520" s="694"/>
      <c r="AS520" s="694"/>
      <c r="AT520" s="694"/>
      <c r="AU520" s="694"/>
      <c r="AV520" s="694"/>
      <c r="AW520" s="694"/>
      <c r="AX520" s="694"/>
    </row>
    <row r="521" spans="1:50" ht="14.25" customHeight="1">
      <c r="A521" s="694"/>
      <c r="B521" s="694"/>
      <c r="C521" s="694"/>
      <c r="D521" s="695"/>
      <c r="E521" s="694"/>
      <c r="F521" s="694"/>
      <c r="G521" s="694"/>
      <c r="H521" s="694"/>
      <c r="I521" s="696"/>
      <c r="J521" s="697"/>
      <c r="K521" s="697"/>
      <c r="L521" s="697"/>
      <c r="M521" s="697"/>
      <c r="N521" s="694"/>
      <c r="O521" s="694"/>
      <c r="P521" s="694"/>
      <c r="Q521" s="694"/>
      <c r="R521" s="694"/>
      <c r="S521" s="694"/>
      <c r="T521" s="694"/>
      <c r="U521" s="694"/>
      <c r="V521" s="694"/>
      <c r="W521" s="913"/>
      <c r="X521" s="913"/>
      <c r="Y521" s="913"/>
      <c r="Z521" s="694"/>
      <c r="AA521" s="694"/>
      <c r="AB521" s="700"/>
      <c r="AC521" s="700"/>
      <c r="AD521" s="700"/>
      <c r="AE521" s="700"/>
      <c r="AF521" s="914"/>
      <c r="AG521" s="914"/>
      <c r="AH521" s="914"/>
      <c r="AI521" s="694"/>
      <c r="AJ521" s="694"/>
      <c r="AK521" s="694"/>
      <c r="AL521" s="694"/>
      <c r="AM521" s="694"/>
      <c r="AN521" s="694"/>
      <c r="AO521" s="694"/>
      <c r="AP521" s="694"/>
      <c r="AQ521" s="694"/>
      <c r="AR521" s="694"/>
      <c r="AS521" s="694"/>
      <c r="AT521" s="694"/>
      <c r="AU521" s="694"/>
      <c r="AV521" s="694"/>
      <c r="AW521" s="694"/>
      <c r="AX521" s="694"/>
    </row>
    <row r="522" spans="1:50" ht="14.25" customHeight="1">
      <c r="A522" s="694"/>
      <c r="B522" s="694"/>
      <c r="C522" s="694"/>
      <c r="D522" s="695"/>
      <c r="E522" s="694"/>
      <c r="F522" s="694"/>
      <c r="G522" s="694"/>
      <c r="H522" s="694"/>
      <c r="I522" s="696"/>
      <c r="J522" s="697"/>
      <c r="K522" s="697"/>
      <c r="L522" s="697"/>
      <c r="M522" s="697"/>
      <c r="N522" s="694"/>
      <c r="O522" s="694"/>
      <c r="P522" s="694"/>
      <c r="Q522" s="694"/>
      <c r="R522" s="694"/>
      <c r="S522" s="694"/>
      <c r="T522" s="694"/>
      <c r="U522" s="694"/>
      <c r="V522" s="694"/>
      <c r="W522" s="913"/>
      <c r="X522" s="913"/>
      <c r="Y522" s="913"/>
      <c r="Z522" s="694"/>
      <c r="AA522" s="694"/>
      <c r="AB522" s="700"/>
      <c r="AC522" s="700"/>
      <c r="AD522" s="700"/>
      <c r="AE522" s="700"/>
      <c r="AF522" s="914"/>
      <c r="AG522" s="914"/>
      <c r="AH522" s="914"/>
      <c r="AI522" s="694"/>
      <c r="AJ522" s="694"/>
      <c r="AK522" s="694"/>
      <c r="AL522" s="694"/>
      <c r="AM522" s="694"/>
      <c r="AN522" s="694"/>
      <c r="AO522" s="694"/>
      <c r="AP522" s="694"/>
      <c r="AQ522" s="694"/>
      <c r="AR522" s="694"/>
      <c r="AS522" s="694"/>
      <c r="AT522" s="694"/>
      <c r="AU522" s="694"/>
      <c r="AV522" s="694"/>
      <c r="AW522" s="694"/>
      <c r="AX522" s="694"/>
    </row>
    <row r="523" spans="1:50" ht="14.25" customHeight="1">
      <c r="A523" s="694"/>
      <c r="B523" s="694"/>
      <c r="C523" s="694"/>
      <c r="D523" s="695"/>
      <c r="E523" s="694"/>
      <c r="F523" s="694"/>
      <c r="G523" s="694"/>
      <c r="H523" s="694"/>
      <c r="I523" s="696"/>
      <c r="J523" s="697"/>
      <c r="K523" s="697"/>
      <c r="L523" s="697"/>
      <c r="M523" s="697"/>
      <c r="N523" s="694"/>
      <c r="O523" s="694"/>
      <c r="P523" s="694"/>
      <c r="Q523" s="694"/>
      <c r="R523" s="694"/>
      <c r="S523" s="694"/>
      <c r="T523" s="694"/>
      <c r="U523" s="694"/>
      <c r="V523" s="694"/>
      <c r="W523" s="913"/>
      <c r="X523" s="913"/>
      <c r="Y523" s="913"/>
      <c r="Z523" s="694"/>
      <c r="AA523" s="694"/>
      <c r="AB523" s="700"/>
      <c r="AC523" s="700"/>
      <c r="AD523" s="700"/>
      <c r="AE523" s="700"/>
      <c r="AF523" s="914"/>
      <c r="AG523" s="914"/>
      <c r="AH523" s="914"/>
      <c r="AI523" s="694"/>
      <c r="AJ523" s="694"/>
      <c r="AK523" s="694"/>
      <c r="AL523" s="694"/>
      <c r="AM523" s="694"/>
      <c r="AN523" s="694"/>
      <c r="AO523" s="694"/>
      <c r="AP523" s="694"/>
      <c r="AQ523" s="694"/>
      <c r="AR523" s="694"/>
      <c r="AS523" s="694"/>
      <c r="AT523" s="694"/>
      <c r="AU523" s="694"/>
      <c r="AV523" s="694"/>
      <c r="AW523" s="694"/>
      <c r="AX523" s="694"/>
    </row>
    <row r="524" spans="1:50" ht="14.25" customHeight="1">
      <c r="A524" s="694"/>
      <c r="B524" s="694"/>
      <c r="C524" s="694"/>
      <c r="D524" s="695"/>
      <c r="E524" s="694"/>
      <c r="F524" s="694"/>
      <c r="G524" s="694"/>
      <c r="H524" s="694"/>
      <c r="I524" s="696"/>
      <c r="J524" s="697"/>
      <c r="K524" s="697"/>
      <c r="L524" s="697"/>
      <c r="M524" s="697"/>
      <c r="N524" s="694"/>
      <c r="O524" s="694"/>
      <c r="P524" s="694"/>
      <c r="Q524" s="694"/>
      <c r="R524" s="694"/>
      <c r="S524" s="694"/>
      <c r="T524" s="694"/>
      <c r="U524" s="694"/>
      <c r="V524" s="694"/>
      <c r="W524" s="913"/>
      <c r="X524" s="913"/>
      <c r="Y524" s="913"/>
      <c r="Z524" s="694"/>
      <c r="AA524" s="694"/>
      <c r="AB524" s="700"/>
      <c r="AC524" s="700"/>
      <c r="AD524" s="700"/>
      <c r="AE524" s="700"/>
      <c r="AF524" s="914"/>
      <c r="AG524" s="914"/>
      <c r="AH524" s="914"/>
      <c r="AI524" s="694"/>
      <c r="AJ524" s="694"/>
      <c r="AK524" s="694"/>
      <c r="AL524" s="694"/>
      <c r="AM524" s="694"/>
      <c r="AN524" s="694"/>
      <c r="AO524" s="694"/>
      <c r="AP524" s="694"/>
      <c r="AQ524" s="694"/>
      <c r="AR524" s="694"/>
      <c r="AS524" s="694"/>
      <c r="AT524" s="694"/>
      <c r="AU524" s="694"/>
      <c r="AV524" s="694"/>
      <c r="AW524" s="694"/>
      <c r="AX524" s="694"/>
    </row>
    <row r="525" spans="1:50" ht="14.25" customHeight="1">
      <c r="A525" s="694"/>
      <c r="B525" s="694"/>
      <c r="C525" s="694"/>
      <c r="D525" s="695"/>
      <c r="E525" s="694"/>
      <c r="F525" s="694"/>
      <c r="G525" s="694"/>
      <c r="H525" s="694"/>
      <c r="I525" s="696"/>
      <c r="J525" s="697"/>
      <c r="K525" s="697"/>
      <c r="L525" s="697"/>
      <c r="M525" s="697"/>
      <c r="N525" s="694"/>
      <c r="O525" s="694"/>
      <c r="P525" s="694"/>
      <c r="Q525" s="694"/>
      <c r="R525" s="694"/>
      <c r="S525" s="694"/>
      <c r="T525" s="694"/>
      <c r="U525" s="694"/>
      <c r="V525" s="694"/>
      <c r="W525" s="913"/>
      <c r="X525" s="913"/>
      <c r="Y525" s="913"/>
      <c r="Z525" s="694"/>
      <c r="AA525" s="694"/>
      <c r="AB525" s="700"/>
      <c r="AC525" s="700"/>
      <c r="AD525" s="700"/>
      <c r="AE525" s="700"/>
      <c r="AF525" s="914"/>
      <c r="AG525" s="914"/>
      <c r="AH525" s="914"/>
      <c r="AI525" s="694"/>
      <c r="AJ525" s="694"/>
      <c r="AK525" s="694"/>
      <c r="AL525" s="694"/>
      <c r="AM525" s="694"/>
      <c r="AN525" s="694"/>
      <c r="AO525" s="694"/>
      <c r="AP525" s="694"/>
      <c r="AQ525" s="694"/>
      <c r="AR525" s="694"/>
      <c r="AS525" s="694"/>
      <c r="AT525" s="694"/>
      <c r="AU525" s="694"/>
      <c r="AV525" s="694"/>
      <c r="AW525" s="694"/>
      <c r="AX525" s="694"/>
    </row>
    <row r="526" spans="1:50" ht="14.25" customHeight="1">
      <c r="A526" s="694"/>
      <c r="B526" s="694"/>
      <c r="C526" s="694"/>
      <c r="D526" s="695"/>
      <c r="E526" s="694"/>
      <c r="F526" s="694"/>
      <c r="G526" s="694"/>
      <c r="H526" s="694"/>
      <c r="I526" s="696"/>
      <c r="J526" s="697"/>
      <c r="K526" s="697"/>
      <c r="L526" s="697"/>
      <c r="M526" s="697"/>
      <c r="N526" s="694"/>
      <c r="O526" s="694"/>
      <c r="P526" s="694"/>
      <c r="Q526" s="694"/>
      <c r="R526" s="694"/>
      <c r="S526" s="694"/>
      <c r="T526" s="694"/>
      <c r="U526" s="694"/>
      <c r="V526" s="694"/>
      <c r="W526" s="913"/>
      <c r="X526" s="913"/>
      <c r="Y526" s="913"/>
      <c r="Z526" s="694"/>
      <c r="AA526" s="694"/>
      <c r="AB526" s="700"/>
      <c r="AC526" s="700"/>
      <c r="AD526" s="700"/>
      <c r="AE526" s="700"/>
      <c r="AF526" s="914"/>
      <c r="AG526" s="914"/>
      <c r="AH526" s="914"/>
      <c r="AI526" s="694"/>
      <c r="AJ526" s="694"/>
      <c r="AK526" s="694"/>
      <c r="AL526" s="694"/>
      <c r="AM526" s="694"/>
      <c r="AN526" s="694"/>
      <c r="AO526" s="694"/>
      <c r="AP526" s="694"/>
      <c r="AQ526" s="694"/>
      <c r="AR526" s="694"/>
      <c r="AS526" s="694"/>
      <c r="AT526" s="694"/>
      <c r="AU526" s="694"/>
      <c r="AV526" s="694"/>
      <c r="AW526" s="694"/>
      <c r="AX526" s="694"/>
    </row>
    <row r="527" spans="1:50" ht="14.25" customHeight="1">
      <c r="A527" s="694"/>
      <c r="B527" s="694"/>
      <c r="C527" s="694"/>
      <c r="D527" s="695"/>
      <c r="E527" s="694"/>
      <c r="F527" s="694"/>
      <c r="G527" s="694"/>
      <c r="H527" s="694"/>
      <c r="I527" s="696"/>
      <c r="J527" s="697"/>
      <c r="K527" s="697"/>
      <c r="L527" s="697"/>
      <c r="M527" s="697"/>
      <c r="N527" s="694"/>
      <c r="O527" s="694"/>
      <c r="P527" s="694"/>
      <c r="Q527" s="694"/>
      <c r="R527" s="694"/>
      <c r="S527" s="694"/>
      <c r="T527" s="694"/>
      <c r="U527" s="694"/>
      <c r="V527" s="694"/>
      <c r="W527" s="913"/>
      <c r="X527" s="913"/>
      <c r="Y527" s="913"/>
      <c r="Z527" s="694"/>
      <c r="AA527" s="694"/>
      <c r="AB527" s="700"/>
      <c r="AC527" s="700"/>
      <c r="AD527" s="700"/>
      <c r="AE527" s="700"/>
      <c r="AF527" s="914"/>
      <c r="AG527" s="914"/>
      <c r="AH527" s="914"/>
      <c r="AI527" s="694"/>
      <c r="AJ527" s="694"/>
      <c r="AK527" s="694"/>
      <c r="AL527" s="694"/>
      <c r="AM527" s="694"/>
      <c r="AN527" s="694"/>
      <c r="AO527" s="694"/>
      <c r="AP527" s="694"/>
      <c r="AQ527" s="694"/>
      <c r="AR527" s="694"/>
      <c r="AS527" s="694"/>
      <c r="AT527" s="694"/>
      <c r="AU527" s="694"/>
      <c r="AV527" s="694"/>
      <c r="AW527" s="694"/>
      <c r="AX527" s="694"/>
    </row>
    <row r="528" spans="1:50" ht="14.25" customHeight="1">
      <c r="A528" s="694"/>
      <c r="B528" s="694"/>
      <c r="C528" s="694"/>
      <c r="D528" s="695"/>
      <c r="E528" s="694"/>
      <c r="F528" s="694"/>
      <c r="G528" s="694"/>
      <c r="H528" s="694"/>
      <c r="I528" s="696"/>
      <c r="J528" s="697"/>
      <c r="K528" s="697"/>
      <c r="L528" s="697"/>
      <c r="M528" s="697"/>
      <c r="N528" s="694"/>
      <c r="O528" s="694"/>
      <c r="P528" s="694"/>
      <c r="Q528" s="694"/>
      <c r="R528" s="694"/>
      <c r="S528" s="694"/>
      <c r="T528" s="694"/>
      <c r="U528" s="694"/>
      <c r="V528" s="694"/>
      <c r="W528" s="913"/>
      <c r="X528" s="913"/>
      <c r="Y528" s="913"/>
      <c r="Z528" s="694"/>
      <c r="AA528" s="694"/>
      <c r="AB528" s="700"/>
      <c r="AC528" s="700"/>
      <c r="AD528" s="700"/>
      <c r="AE528" s="700"/>
      <c r="AF528" s="914"/>
      <c r="AG528" s="914"/>
      <c r="AH528" s="914"/>
      <c r="AI528" s="694"/>
      <c r="AJ528" s="694"/>
      <c r="AK528" s="694"/>
      <c r="AL528" s="694"/>
      <c r="AM528" s="694"/>
      <c r="AN528" s="694"/>
      <c r="AO528" s="694"/>
      <c r="AP528" s="694"/>
      <c r="AQ528" s="694"/>
      <c r="AR528" s="694"/>
      <c r="AS528" s="694"/>
      <c r="AT528" s="694"/>
      <c r="AU528" s="694"/>
      <c r="AV528" s="694"/>
      <c r="AW528" s="694"/>
      <c r="AX528" s="694"/>
    </row>
    <row r="529" spans="1:50" ht="14.25" customHeight="1">
      <c r="A529" s="694"/>
      <c r="B529" s="694"/>
      <c r="C529" s="694"/>
      <c r="D529" s="695"/>
      <c r="E529" s="694"/>
      <c r="F529" s="694"/>
      <c r="G529" s="694"/>
      <c r="H529" s="694"/>
      <c r="I529" s="696"/>
      <c r="J529" s="697"/>
      <c r="K529" s="697"/>
      <c r="L529" s="697"/>
      <c r="M529" s="697"/>
      <c r="N529" s="694"/>
      <c r="O529" s="694"/>
      <c r="P529" s="694"/>
      <c r="Q529" s="694"/>
      <c r="R529" s="694"/>
      <c r="S529" s="694"/>
      <c r="T529" s="694"/>
      <c r="U529" s="694"/>
      <c r="V529" s="694"/>
      <c r="W529" s="913"/>
      <c r="X529" s="913"/>
      <c r="Y529" s="913"/>
      <c r="Z529" s="694"/>
      <c r="AA529" s="694"/>
      <c r="AB529" s="700"/>
      <c r="AC529" s="700"/>
      <c r="AD529" s="700"/>
      <c r="AE529" s="700"/>
      <c r="AF529" s="914"/>
      <c r="AG529" s="914"/>
      <c r="AH529" s="914"/>
      <c r="AI529" s="694"/>
      <c r="AJ529" s="694"/>
      <c r="AK529" s="694"/>
      <c r="AL529" s="694"/>
      <c r="AM529" s="694"/>
      <c r="AN529" s="694"/>
      <c r="AO529" s="694"/>
      <c r="AP529" s="694"/>
      <c r="AQ529" s="694"/>
      <c r="AR529" s="694"/>
      <c r="AS529" s="694"/>
      <c r="AT529" s="694"/>
      <c r="AU529" s="694"/>
      <c r="AV529" s="694"/>
      <c r="AW529" s="694"/>
      <c r="AX529" s="694"/>
    </row>
    <row r="530" spans="1:50" ht="14.25" customHeight="1">
      <c r="A530" s="694"/>
      <c r="B530" s="694"/>
      <c r="C530" s="694"/>
      <c r="D530" s="695"/>
      <c r="E530" s="694"/>
      <c r="F530" s="694"/>
      <c r="G530" s="694"/>
      <c r="H530" s="694"/>
      <c r="I530" s="696"/>
      <c r="J530" s="697"/>
      <c r="K530" s="697"/>
      <c r="L530" s="697"/>
      <c r="M530" s="697"/>
      <c r="N530" s="694"/>
      <c r="O530" s="694"/>
      <c r="P530" s="694"/>
      <c r="Q530" s="694"/>
      <c r="R530" s="694"/>
      <c r="S530" s="694"/>
      <c r="T530" s="694"/>
      <c r="U530" s="694"/>
      <c r="V530" s="694"/>
      <c r="W530" s="913"/>
      <c r="X530" s="913"/>
      <c r="Y530" s="913"/>
      <c r="Z530" s="694"/>
      <c r="AA530" s="694"/>
      <c r="AB530" s="700"/>
      <c r="AC530" s="700"/>
      <c r="AD530" s="700"/>
      <c r="AE530" s="700"/>
      <c r="AF530" s="914"/>
      <c r="AG530" s="914"/>
      <c r="AH530" s="914"/>
      <c r="AI530" s="694"/>
      <c r="AJ530" s="694"/>
      <c r="AK530" s="694"/>
      <c r="AL530" s="694"/>
      <c r="AM530" s="694"/>
      <c r="AN530" s="694"/>
      <c r="AO530" s="694"/>
      <c r="AP530" s="694"/>
      <c r="AQ530" s="694"/>
      <c r="AR530" s="694"/>
      <c r="AS530" s="694"/>
      <c r="AT530" s="694"/>
      <c r="AU530" s="694"/>
      <c r="AV530" s="694"/>
      <c r="AW530" s="694"/>
      <c r="AX530" s="694"/>
    </row>
    <row r="531" spans="1:50" ht="14.25" customHeight="1">
      <c r="A531" s="694"/>
      <c r="B531" s="694"/>
      <c r="C531" s="694"/>
      <c r="D531" s="695"/>
      <c r="E531" s="694"/>
      <c r="F531" s="694"/>
      <c r="G531" s="694"/>
      <c r="H531" s="694"/>
      <c r="I531" s="696"/>
      <c r="J531" s="697"/>
      <c r="K531" s="697"/>
      <c r="L531" s="697"/>
      <c r="M531" s="697"/>
      <c r="N531" s="694"/>
      <c r="O531" s="694"/>
      <c r="P531" s="694"/>
      <c r="Q531" s="694"/>
      <c r="R531" s="694"/>
      <c r="S531" s="694"/>
      <c r="T531" s="694"/>
      <c r="U531" s="694"/>
      <c r="V531" s="694"/>
      <c r="W531" s="913"/>
      <c r="X531" s="913"/>
      <c r="Y531" s="913"/>
      <c r="Z531" s="694"/>
      <c r="AA531" s="694"/>
      <c r="AB531" s="700"/>
      <c r="AC531" s="700"/>
      <c r="AD531" s="700"/>
      <c r="AE531" s="700"/>
      <c r="AF531" s="914"/>
      <c r="AG531" s="914"/>
      <c r="AH531" s="914"/>
      <c r="AI531" s="694"/>
      <c r="AJ531" s="694"/>
      <c r="AK531" s="694"/>
      <c r="AL531" s="694"/>
      <c r="AM531" s="694"/>
      <c r="AN531" s="694"/>
      <c r="AO531" s="694"/>
      <c r="AP531" s="694"/>
      <c r="AQ531" s="694"/>
      <c r="AR531" s="694"/>
      <c r="AS531" s="694"/>
      <c r="AT531" s="694"/>
      <c r="AU531" s="694"/>
      <c r="AV531" s="694"/>
      <c r="AW531" s="694"/>
      <c r="AX531" s="694"/>
    </row>
    <row r="532" spans="1:50" ht="14.25" customHeight="1">
      <c r="A532" s="694"/>
      <c r="B532" s="694"/>
      <c r="C532" s="694"/>
      <c r="D532" s="695"/>
      <c r="E532" s="694"/>
      <c r="F532" s="694"/>
      <c r="G532" s="694"/>
      <c r="H532" s="694"/>
      <c r="I532" s="696"/>
      <c r="J532" s="697"/>
      <c r="K532" s="697"/>
      <c r="L532" s="697"/>
      <c r="M532" s="697"/>
      <c r="N532" s="694"/>
      <c r="O532" s="694"/>
      <c r="P532" s="694"/>
      <c r="Q532" s="694"/>
      <c r="R532" s="694"/>
      <c r="S532" s="694"/>
      <c r="T532" s="694"/>
      <c r="U532" s="694"/>
      <c r="V532" s="694"/>
      <c r="W532" s="913"/>
      <c r="X532" s="913"/>
      <c r="Y532" s="913"/>
      <c r="Z532" s="694"/>
      <c r="AA532" s="694"/>
      <c r="AB532" s="700"/>
      <c r="AC532" s="700"/>
      <c r="AD532" s="700"/>
      <c r="AE532" s="700"/>
      <c r="AF532" s="914"/>
      <c r="AG532" s="914"/>
      <c r="AH532" s="914"/>
      <c r="AI532" s="694"/>
      <c r="AJ532" s="694"/>
      <c r="AK532" s="694"/>
      <c r="AL532" s="694"/>
      <c r="AM532" s="694"/>
      <c r="AN532" s="694"/>
      <c r="AO532" s="694"/>
      <c r="AP532" s="694"/>
      <c r="AQ532" s="694"/>
      <c r="AR532" s="694"/>
      <c r="AS532" s="694"/>
      <c r="AT532" s="694"/>
      <c r="AU532" s="694"/>
      <c r="AV532" s="694"/>
      <c r="AW532" s="694"/>
      <c r="AX532" s="694"/>
    </row>
    <row r="533" spans="1:50" ht="14.25" customHeight="1">
      <c r="A533" s="694"/>
      <c r="B533" s="694"/>
      <c r="C533" s="694"/>
      <c r="D533" s="695"/>
      <c r="E533" s="694"/>
      <c r="F533" s="694"/>
      <c r="G533" s="694"/>
      <c r="H533" s="694"/>
      <c r="I533" s="696"/>
      <c r="J533" s="697"/>
      <c r="K533" s="697"/>
      <c r="L533" s="697"/>
      <c r="M533" s="697"/>
      <c r="N533" s="694"/>
      <c r="O533" s="694"/>
      <c r="P533" s="694"/>
      <c r="Q533" s="694"/>
      <c r="R533" s="694"/>
      <c r="S533" s="694"/>
      <c r="T533" s="694"/>
      <c r="U533" s="694"/>
      <c r="V533" s="694"/>
      <c r="W533" s="913"/>
      <c r="X533" s="913"/>
      <c r="Y533" s="913"/>
      <c r="Z533" s="694"/>
      <c r="AA533" s="694"/>
      <c r="AB533" s="700"/>
      <c r="AC533" s="700"/>
      <c r="AD533" s="700"/>
      <c r="AE533" s="700"/>
      <c r="AF533" s="914"/>
      <c r="AG533" s="914"/>
      <c r="AH533" s="914"/>
      <c r="AI533" s="694"/>
      <c r="AJ533" s="694"/>
      <c r="AK533" s="694"/>
      <c r="AL533" s="694"/>
      <c r="AM533" s="694"/>
      <c r="AN533" s="694"/>
      <c r="AO533" s="694"/>
      <c r="AP533" s="694"/>
      <c r="AQ533" s="694"/>
      <c r="AR533" s="694"/>
      <c r="AS533" s="694"/>
      <c r="AT533" s="694"/>
      <c r="AU533" s="694"/>
      <c r="AV533" s="694"/>
      <c r="AW533" s="694"/>
      <c r="AX533" s="694"/>
    </row>
    <row r="534" spans="1:50" ht="14.25" customHeight="1">
      <c r="A534" s="694"/>
      <c r="B534" s="694"/>
      <c r="C534" s="694"/>
      <c r="D534" s="695"/>
      <c r="E534" s="694"/>
      <c r="F534" s="694"/>
      <c r="G534" s="694"/>
      <c r="H534" s="694"/>
      <c r="I534" s="696"/>
      <c r="J534" s="697"/>
      <c r="K534" s="697"/>
      <c r="L534" s="697"/>
      <c r="M534" s="697"/>
      <c r="N534" s="694"/>
      <c r="O534" s="694"/>
      <c r="P534" s="694"/>
      <c r="Q534" s="694"/>
      <c r="R534" s="694"/>
      <c r="S534" s="694"/>
      <c r="T534" s="694"/>
      <c r="U534" s="694"/>
      <c r="V534" s="694"/>
      <c r="W534" s="913"/>
      <c r="X534" s="913"/>
      <c r="Y534" s="913"/>
      <c r="Z534" s="694"/>
      <c r="AA534" s="694"/>
      <c r="AB534" s="700"/>
      <c r="AC534" s="700"/>
      <c r="AD534" s="700"/>
      <c r="AE534" s="700"/>
      <c r="AF534" s="914"/>
      <c r="AG534" s="914"/>
      <c r="AH534" s="914"/>
      <c r="AI534" s="694"/>
      <c r="AJ534" s="694"/>
      <c r="AK534" s="694"/>
      <c r="AL534" s="694"/>
      <c r="AM534" s="694"/>
      <c r="AN534" s="694"/>
      <c r="AO534" s="694"/>
      <c r="AP534" s="694"/>
      <c r="AQ534" s="694"/>
      <c r="AR534" s="694"/>
      <c r="AS534" s="694"/>
      <c r="AT534" s="694"/>
      <c r="AU534" s="694"/>
      <c r="AV534" s="694"/>
      <c r="AW534" s="694"/>
      <c r="AX534" s="694"/>
    </row>
    <row r="535" spans="1:50" ht="14.25" customHeight="1">
      <c r="A535" s="694"/>
      <c r="B535" s="694"/>
      <c r="C535" s="694"/>
      <c r="D535" s="695"/>
      <c r="E535" s="694"/>
      <c r="F535" s="694"/>
      <c r="G535" s="694"/>
      <c r="H535" s="694"/>
      <c r="I535" s="696"/>
      <c r="J535" s="697"/>
      <c r="K535" s="697"/>
      <c r="L535" s="697"/>
      <c r="M535" s="697"/>
      <c r="N535" s="694"/>
      <c r="O535" s="694"/>
      <c r="P535" s="694"/>
      <c r="Q535" s="694"/>
      <c r="R535" s="694"/>
      <c r="S535" s="694"/>
      <c r="T535" s="694"/>
      <c r="U535" s="694"/>
      <c r="V535" s="694"/>
      <c r="W535" s="913"/>
      <c r="X535" s="913"/>
      <c r="Y535" s="913"/>
      <c r="Z535" s="694"/>
      <c r="AA535" s="694"/>
      <c r="AB535" s="700"/>
      <c r="AC535" s="700"/>
      <c r="AD535" s="700"/>
      <c r="AE535" s="700"/>
      <c r="AF535" s="914"/>
      <c r="AG535" s="914"/>
      <c r="AH535" s="914"/>
      <c r="AI535" s="694"/>
      <c r="AJ535" s="694"/>
      <c r="AK535" s="694"/>
      <c r="AL535" s="694"/>
      <c r="AM535" s="694"/>
      <c r="AN535" s="694"/>
      <c r="AO535" s="694"/>
      <c r="AP535" s="694"/>
      <c r="AQ535" s="694"/>
      <c r="AR535" s="694"/>
      <c r="AS535" s="694"/>
      <c r="AT535" s="694"/>
      <c r="AU535" s="694"/>
      <c r="AV535" s="694"/>
      <c r="AW535" s="694"/>
      <c r="AX535" s="694"/>
    </row>
    <row r="536" spans="1:50" ht="14.25" customHeight="1">
      <c r="A536" s="694"/>
      <c r="B536" s="694"/>
      <c r="C536" s="694"/>
      <c r="D536" s="695"/>
      <c r="E536" s="694"/>
      <c r="F536" s="694"/>
      <c r="G536" s="694"/>
      <c r="H536" s="694"/>
      <c r="I536" s="696"/>
      <c r="J536" s="697"/>
      <c r="K536" s="697"/>
      <c r="L536" s="697"/>
      <c r="M536" s="697"/>
      <c r="N536" s="694"/>
      <c r="O536" s="694"/>
      <c r="P536" s="694"/>
      <c r="Q536" s="694"/>
      <c r="R536" s="694"/>
      <c r="S536" s="694"/>
      <c r="T536" s="694"/>
      <c r="U536" s="694"/>
      <c r="V536" s="694"/>
      <c r="W536" s="913"/>
      <c r="X536" s="913"/>
      <c r="Y536" s="913"/>
      <c r="Z536" s="694"/>
      <c r="AA536" s="694"/>
      <c r="AB536" s="700"/>
      <c r="AC536" s="700"/>
      <c r="AD536" s="700"/>
      <c r="AE536" s="700"/>
      <c r="AF536" s="914"/>
      <c r="AG536" s="914"/>
      <c r="AH536" s="914"/>
      <c r="AI536" s="694"/>
      <c r="AJ536" s="694"/>
      <c r="AK536" s="694"/>
      <c r="AL536" s="694"/>
      <c r="AM536" s="694"/>
      <c r="AN536" s="694"/>
      <c r="AO536" s="694"/>
      <c r="AP536" s="694"/>
      <c r="AQ536" s="694"/>
      <c r="AR536" s="694"/>
      <c r="AS536" s="694"/>
      <c r="AT536" s="694"/>
      <c r="AU536" s="694"/>
      <c r="AV536" s="694"/>
      <c r="AW536" s="694"/>
      <c r="AX536" s="694"/>
    </row>
    <row r="537" spans="1:50" ht="14.25" customHeight="1">
      <c r="A537" s="694"/>
      <c r="B537" s="694"/>
      <c r="C537" s="694"/>
      <c r="D537" s="695"/>
      <c r="E537" s="694"/>
      <c r="F537" s="694"/>
      <c r="G537" s="694"/>
      <c r="H537" s="694"/>
      <c r="I537" s="696"/>
      <c r="J537" s="697"/>
      <c r="K537" s="697"/>
      <c r="L537" s="697"/>
      <c r="M537" s="697"/>
      <c r="N537" s="694"/>
      <c r="O537" s="694"/>
      <c r="P537" s="694"/>
      <c r="Q537" s="694"/>
      <c r="R537" s="694"/>
      <c r="S537" s="694"/>
      <c r="T537" s="694"/>
      <c r="U537" s="694"/>
      <c r="V537" s="694"/>
      <c r="W537" s="913"/>
      <c r="X537" s="913"/>
      <c r="Y537" s="913"/>
      <c r="Z537" s="694"/>
      <c r="AA537" s="694"/>
      <c r="AB537" s="700"/>
      <c r="AC537" s="700"/>
      <c r="AD537" s="700"/>
      <c r="AE537" s="700"/>
      <c r="AF537" s="914"/>
      <c r="AG537" s="914"/>
      <c r="AH537" s="914"/>
      <c r="AI537" s="694"/>
      <c r="AJ537" s="694"/>
      <c r="AK537" s="694"/>
      <c r="AL537" s="694"/>
      <c r="AM537" s="694"/>
      <c r="AN537" s="694"/>
      <c r="AO537" s="694"/>
      <c r="AP537" s="694"/>
      <c r="AQ537" s="694"/>
      <c r="AR537" s="694"/>
      <c r="AS537" s="694"/>
      <c r="AT537" s="694"/>
      <c r="AU537" s="694"/>
      <c r="AV537" s="694"/>
      <c r="AW537" s="694"/>
      <c r="AX537" s="694"/>
    </row>
    <row r="538" spans="1:50" ht="14.25" customHeight="1">
      <c r="A538" s="694"/>
      <c r="B538" s="694"/>
      <c r="C538" s="694"/>
      <c r="D538" s="695"/>
      <c r="E538" s="694"/>
      <c r="F538" s="694"/>
      <c r="G538" s="694"/>
      <c r="H538" s="694"/>
      <c r="I538" s="696"/>
      <c r="J538" s="697"/>
      <c r="K538" s="697"/>
      <c r="L538" s="697"/>
      <c r="M538" s="697"/>
      <c r="N538" s="694"/>
      <c r="O538" s="694"/>
      <c r="P538" s="694"/>
      <c r="Q538" s="694"/>
      <c r="R538" s="694"/>
      <c r="S538" s="694"/>
      <c r="T538" s="694"/>
      <c r="U538" s="694"/>
      <c r="V538" s="694"/>
      <c r="W538" s="913"/>
      <c r="X538" s="913"/>
      <c r="Y538" s="913"/>
      <c r="Z538" s="694"/>
      <c r="AA538" s="694"/>
      <c r="AB538" s="700"/>
      <c r="AC538" s="700"/>
      <c r="AD538" s="700"/>
      <c r="AE538" s="700"/>
      <c r="AF538" s="914"/>
      <c r="AG538" s="914"/>
      <c r="AH538" s="914"/>
      <c r="AI538" s="694"/>
      <c r="AJ538" s="694"/>
      <c r="AK538" s="694"/>
      <c r="AL538" s="694"/>
      <c r="AM538" s="694"/>
      <c r="AN538" s="694"/>
      <c r="AO538" s="694"/>
      <c r="AP538" s="694"/>
      <c r="AQ538" s="694"/>
      <c r="AR538" s="694"/>
      <c r="AS538" s="694"/>
      <c r="AT538" s="694"/>
      <c r="AU538" s="694"/>
      <c r="AV538" s="694"/>
      <c r="AW538" s="694"/>
      <c r="AX538" s="694"/>
    </row>
    <row r="539" spans="1:50" ht="14.25" customHeight="1">
      <c r="A539" s="694"/>
      <c r="B539" s="694"/>
      <c r="C539" s="694"/>
      <c r="D539" s="695"/>
      <c r="E539" s="694"/>
      <c r="F539" s="694"/>
      <c r="G539" s="694"/>
      <c r="H539" s="694"/>
      <c r="I539" s="696"/>
      <c r="J539" s="697"/>
      <c r="K539" s="697"/>
      <c r="L539" s="697"/>
      <c r="M539" s="697"/>
      <c r="N539" s="694"/>
      <c r="O539" s="694"/>
      <c r="P539" s="694"/>
      <c r="Q539" s="694"/>
      <c r="R539" s="694"/>
      <c r="S539" s="694"/>
      <c r="T539" s="694"/>
      <c r="U539" s="694"/>
      <c r="V539" s="694"/>
      <c r="W539" s="913"/>
      <c r="X539" s="913"/>
      <c r="Y539" s="913"/>
      <c r="Z539" s="694"/>
      <c r="AA539" s="694"/>
      <c r="AB539" s="700"/>
      <c r="AC539" s="700"/>
      <c r="AD539" s="700"/>
      <c r="AE539" s="700"/>
      <c r="AF539" s="914"/>
      <c r="AG539" s="914"/>
      <c r="AH539" s="914"/>
      <c r="AI539" s="694"/>
      <c r="AJ539" s="694"/>
      <c r="AK539" s="694"/>
      <c r="AL539" s="694"/>
      <c r="AM539" s="694"/>
      <c r="AN539" s="694"/>
      <c r="AO539" s="694"/>
      <c r="AP539" s="694"/>
      <c r="AQ539" s="694"/>
      <c r="AR539" s="694"/>
      <c r="AS539" s="694"/>
      <c r="AT539" s="694"/>
      <c r="AU539" s="694"/>
      <c r="AV539" s="694"/>
      <c r="AW539" s="694"/>
      <c r="AX539" s="694"/>
    </row>
    <row r="540" spans="1:50" ht="14.25" customHeight="1">
      <c r="A540" s="694"/>
      <c r="B540" s="694"/>
      <c r="C540" s="694"/>
      <c r="D540" s="695"/>
      <c r="E540" s="694"/>
      <c r="F540" s="694"/>
      <c r="G540" s="694"/>
      <c r="H540" s="694"/>
      <c r="I540" s="696"/>
      <c r="J540" s="697"/>
      <c r="K540" s="697"/>
      <c r="L540" s="697"/>
      <c r="M540" s="697"/>
      <c r="N540" s="694"/>
      <c r="O540" s="694"/>
      <c r="P540" s="694"/>
      <c r="Q540" s="694"/>
      <c r="R540" s="694"/>
      <c r="S540" s="694"/>
      <c r="T540" s="694"/>
      <c r="U540" s="694"/>
      <c r="V540" s="694"/>
      <c r="W540" s="913"/>
      <c r="X540" s="913"/>
      <c r="Y540" s="913"/>
      <c r="Z540" s="694"/>
      <c r="AA540" s="694"/>
      <c r="AB540" s="700"/>
      <c r="AC540" s="700"/>
      <c r="AD540" s="700"/>
      <c r="AE540" s="700"/>
      <c r="AF540" s="914"/>
      <c r="AG540" s="914"/>
      <c r="AH540" s="914"/>
      <c r="AI540" s="694"/>
      <c r="AJ540" s="694"/>
      <c r="AK540" s="694"/>
      <c r="AL540" s="694"/>
      <c r="AM540" s="694"/>
      <c r="AN540" s="694"/>
      <c r="AO540" s="694"/>
      <c r="AP540" s="694"/>
      <c r="AQ540" s="694"/>
      <c r="AR540" s="694"/>
      <c r="AS540" s="694"/>
      <c r="AT540" s="694"/>
      <c r="AU540" s="694"/>
      <c r="AV540" s="694"/>
      <c r="AW540" s="694"/>
      <c r="AX540" s="694"/>
    </row>
    <row r="541" spans="1:50" ht="14.25" customHeight="1">
      <c r="A541" s="694"/>
      <c r="B541" s="694"/>
      <c r="C541" s="694"/>
      <c r="D541" s="695"/>
      <c r="E541" s="694"/>
      <c r="F541" s="694"/>
      <c r="G541" s="694"/>
      <c r="H541" s="694"/>
      <c r="I541" s="696"/>
      <c r="J541" s="697"/>
      <c r="K541" s="697"/>
      <c r="L541" s="697"/>
      <c r="M541" s="697"/>
      <c r="N541" s="694"/>
      <c r="O541" s="694"/>
      <c r="P541" s="694"/>
      <c r="Q541" s="694"/>
      <c r="R541" s="694"/>
      <c r="S541" s="694"/>
      <c r="T541" s="694"/>
      <c r="U541" s="694"/>
      <c r="V541" s="694"/>
      <c r="W541" s="913"/>
      <c r="X541" s="913"/>
      <c r="Y541" s="913"/>
      <c r="Z541" s="694"/>
      <c r="AA541" s="694"/>
      <c r="AB541" s="700"/>
      <c r="AC541" s="700"/>
      <c r="AD541" s="700"/>
      <c r="AE541" s="700"/>
      <c r="AF541" s="914"/>
      <c r="AG541" s="914"/>
      <c r="AH541" s="914"/>
      <c r="AI541" s="694"/>
      <c r="AJ541" s="694"/>
      <c r="AK541" s="694"/>
      <c r="AL541" s="694"/>
      <c r="AM541" s="694"/>
      <c r="AN541" s="694"/>
      <c r="AO541" s="694"/>
      <c r="AP541" s="694"/>
      <c r="AQ541" s="694"/>
      <c r="AR541" s="694"/>
      <c r="AS541" s="694"/>
      <c r="AT541" s="694"/>
      <c r="AU541" s="694"/>
      <c r="AV541" s="694"/>
      <c r="AW541" s="694"/>
      <c r="AX541" s="694"/>
    </row>
    <row r="542" spans="1:50" ht="14.25" customHeight="1">
      <c r="A542" s="694"/>
      <c r="B542" s="694"/>
      <c r="C542" s="694"/>
      <c r="D542" s="695"/>
      <c r="E542" s="694"/>
      <c r="F542" s="694"/>
      <c r="G542" s="694"/>
      <c r="H542" s="694"/>
      <c r="I542" s="696"/>
      <c r="J542" s="697"/>
      <c r="K542" s="697"/>
      <c r="L542" s="697"/>
      <c r="M542" s="697"/>
      <c r="N542" s="694"/>
      <c r="O542" s="694"/>
      <c r="P542" s="694"/>
      <c r="Q542" s="694"/>
      <c r="R542" s="694"/>
      <c r="S542" s="694"/>
      <c r="T542" s="694"/>
      <c r="U542" s="694"/>
      <c r="V542" s="694"/>
      <c r="W542" s="913"/>
      <c r="X542" s="913"/>
      <c r="Y542" s="913"/>
      <c r="Z542" s="694"/>
      <c r="AA542" s="694"/>
      <c r="AB542" s="700"/>
      <c r="AC542" s="700"/>
      <c r="AD542" s="700"/>
      <c r="AE542" s="700"/>
      <c r="AF542" s="914"/>
      <c r="AG542" s="914"/>
      <c r="AH542" s="914"/>
      <c r="AI542" s="694"/>
      <c r="AJ542" s="694"/>
      <c r="AK542" s="694"/>
      <c r="AL542" s="694"/>
      <c r="AM542" s="694"/>
      <c r="AN542" s="694"/>
      <c r="AO542" s="694"/>
      <c r="AP542" s="694"/>
      <c r="AQ542" s="694"/>
      <c r="AR542" s="694"/>
      <c r="AS542" s="694"/>
      <c r="AT542" s="694"/>
      <c r="AU542" s="694"/>
      <c r="AV542" s="694"/>
      <c r="AW542" s="694"/>
      <c r="AX542" s="694"/>
    </row>
    <row r="543" spans="1:50" ht="14.25" customHeight="1">
      <c r="A543" s="694"/>
      <c r="B543" s="694"/>
      <c r="C543" s="694"/>
      <c r="D543" s="695"/>
      <c r="E543" s="694"/>
      <c r="F543" s="694"/>
      <c r="G543" s="694"/>
      <c r="H543" s="694"/>
      <c r="I543" s="696"/>
      <c r="J543" s="697"/>
      <c r="K543" s="697"/>
      <c r="L543" s="697"/>
      <c r="M543" s="697"/>
      <c r="N543" s="694"/>
      <c r="O543" s="694"/>
      <c r="P543" s="694"/>
      <c r="Q543" s="694"/>
      <c r="R543" s="694"/>
      <c r="S543" s="694"/>
      <c r="T543" s="694"/>
      <c r="U543" s="694"/>
      <c r="V543" s="694"/>
      <c r="W543" s="913"/>
      <c r="X543" s="913"/>
      <c r="Y543" s="913"/>
      <c r="Z543" s="694"/>
      <c r="AA543" s="694"/>
      <c r="AB543" s="700"/>
      <c r="AC543" s="700"/>
      <c r="AD543" s="700"/>
      <c r="AE543" s="700"/>
      <c r="AF543" s="914"/>
      <c r="AG543" s="914"/>
      <c r="AH543" s="914"/>
      <c r="AI543" s="694"/>
      <c r="AJ543" s="694"/>
      <c r="AK543" s="694"/>
      <c r="AL543" s="694"/>
      <c r="AM543" s="694"/>
      <c r="AN543" s="694"/>
      <c r="AO543" s="694"/>
      <c r="AP543" s="694"/>
      <c r="AQ543" s="694"/>
      <c r="AR543" s="694"/>
      <c r="AS543" s="694"/>
      <c r="AT543" s="694"/>
      <c r="AU543" s="694"/>
      <c r="AV543" s="694"/>
      <c r="AW543" s="694"/>
      <c r="AX543" s="694"/>
    </row>
    <row r="544" spans="1:50" ht="14.25" customHeight="1">
      <c r="A544" s="694"/>
      <c r="B544" s="694"/>
      <c r="C544" s="694"/>
      <c r="D544" s="695"/>
      <c r="E544" s="694"/>
      <c r="F544" s="694"/>
      <c r="G544" s="694"/>
      <c r="H544" s="694"/>
      <c r="I544" s="696"/>
      <c r="J544" s="697"/>
      <c r="K544" s="697"/>
      <c r="L544" s="697"/>
      <c r="M544" s="697"/>
      <c r="N544" s="694"/>
      <c r="O544" s="694"/>
      <c r="P544" s="694"/>
      <c r="Q544" s="694"/>
      <c r="R544" s="694"/>
      <c r="S544" s="694"/>
      <c r="T544" s="694"/>
      <c r="U544" s="694"/>
      <c r="V544" s="694"/>
      <c r="W544" s="913"/>
      <c r="X544" s="913"/>
      <c r="Y544" s="913"/>
      <c r="Z544" s="694"/>
      <c r="AA544" s="694"/>
      <c r="AB544" s="700"/>
      <c r="AC544" s="700"/>
      <c r="AD544" s="700"/>
      <c r="AE544" s="700"/>
      <c r="AF544" s="914"/>
      <c r="AG544" s="914"/>
      <c r="AH544" s="914"/>
      <c r="AI544" s="694"/>
      <c r="AJ544" s="694"/>
      <c r="AK544" s="694"/>
      <c r="AL544" s="694"/>
      <c r="AM544" s="694"/>
      <c r="AN544" s="694"/>
      <c r="AO544" s="694"/>
      <c r="AP544" s="694"/>
      <c r="AQ544" s="694"/>
      <c r="AR544" s="694"/>
      <c r="AS544" s="694"/>
      <c r="AT544" s="694"/>
      <c r="AU544" s="694"/>
      <c r="AV544" s="694"/>
      <c r="AW544" s="694"/>
      <c r="AX544" s="694"/>
    </row>
    <row r="545" spans="1:50" ht="14.25" customHeight="1">
      <c r="A545" s="694"/>
      <c r="B545" s="694"/>
      <c r="C545" s="694"/>
      <c r="D545" s="695"/>
      <c r="E545" s="694"/>
      <c r="F545" s="694"/>
      <c r="G545" s="694"/>
      <c r="H545" s="694"/>
      <c r="I545" s="696"/>
      <c r="J545" s="697"/>
      <c r="K545" s="697"/>
      <c r="L545" s="697"/>
      <c r="M545" s="697"/>
      <c r="N545" s="694"/>
      <c r="O545" s="694"/>
      <c r="P545" s="694"/>
      <c r="Q545" s="694"/>
      <c r="R545" s="694"/>
      <c r="S545" s="694"/>
      <c r="T545" s="694"/>
      <c r="U545" s="694"/>
      <c r="V545" s="694"/>
      <c r="W545" s="913"/>
      <c r="X545" s="913"/>
      <c r="Y545" s="913"/>
      <c r="Z545" s="694"/>
      <c r="AA545" s="694"/>
      <c r="AB545" s="700"/>
      <c r="AC545" s="700"/>
      <c r="AD545" s="700"/>
      <c r="AE545" s="700"/>
      <c r="AF545" s="914"/>
      <c r="AG545" s="914"/>
      <c r="AH545" s="914"/>
      <c r="AI545" s="694"/>
      <c r="AJ545" s="694"/>
      <c r="AK545" s="694"/>
      <c r="AL545" s="694"/>
      <c r="AM545" s="694"/>
      <c r="AN545" s="694"/>
      <c r="AO545" s="694"/>
      <c r="AP545" s="694"/>
      <c r="AQ545" s="694"/>
      <c r="AR545" s="694"/>
      <c r="AS545" s="694"/>
      <c r="AT545" s="694"/>
      <c r="AU545" s="694"/>
      <c r="AV545" s="694"/>
      <c r="AW545" s="694"/>
      <c r="AX545" s="694"/>
    </row>
    <row r="546" spans="1:50" ht="14.25" customHeight="1">
      <c r="A546" s="694"/>
      <c r="B546" s="694"/>
      <c r="C546" s="694"/>
      <c r="D546" s="695"/>
      <c r="E546" s="694"/>
      <c r="F546" s="694"/>
      <c r="G546" s="694"/>
      <c r="H546" s="694"/>
      <c r="I546" s="696"/>
      <c r="J546" s="697"/>
      <c r="K546" s="697"/>
      <c r="L546" s="697"/>
      <c r="M546" s="697"/>
      <c r="N546" s="694"/>
      <c r="O546" s="694"/>
      <c r="P546" s="694"/>
      <c r="Q546" s="694"/>
      <c r="R546" s="694"/>
      <c r="S546" s="694"/>
      <c r="T546" s="694"/>
      <c r="U546" s="694"/>
      <c r="V546" s="694"/>
      <c r="W546" s="913"/>
      <c r="X546" s="913"/>
      <c r="Y546" s="913"/>
      <c r="Z546" s="694"/>
      <c r="AA546" s="694"/>
      <c r="AB546" s="700"/>
      <c r="AC546" s="700"/>
      <c r="AD546" s="700"/>
      <c r="AE546" s="700"/>
      <c r="AF546" s="914"/>
      <c r="AG546" s="914"/>
      <c r="AH546" s="914"/>
      <c r="AI546" s="694"/>
      <c r="AJ546" s="694"/>
      <c r="AK546" s="694"/>
      <c r="AL546" s="694"/>
      <c r="AM546" s="694"/>
      <c r="AN546" s="694"/>
      <c r="AO546" s="694"/>
      <c r="AP546" s="694"/>
      <c r="AQ546" s="694"/>
      <c r="AR546" s="694"/>
      <c r="AS546" s="694"/>
      <c r="AT546" s="694"/>
      <c r="AU546" s="694"/>
      <c r="AV546" s="694"/>
      <c r="AW546" s="694"/>
      <c r="AX546" s="694"/>
    </row>
    <row r="547" spans="1:50" ht="14.25" customHeight="1">
      <c r="A547" s="694"/>
      <c r="B547" s="694"/>
      <c r="C547" s="694"/>
      <c r="D547" s="695"/>
      <c r="E547" s="694"/>
      <c r="F547" s="694"/>
      <c r="G547" s="694"/>
      <c r="H547" s="694"/>
      <c r="I547" s="696"/>
      <c r="J547" s="697"/>
      <c r="K547" s="697"/>
      <c r="L547" s="697"/>
      <c r="M547" s="697"/>
      <c r="N547" s="694"/>
      <c r="O547" s="694"/>
      <c r="P547" s="694"/>
      <c r="Q547" s="694"/>
      <c r="R547" s="694"/>
      <c r="S547" s="694"/>
      <c r="T547" s="694"/>
      <c r="U547" s="694"/>
      <c r="V547" s="694"/>
      <c r="W547" s="913"/>
      <c r="X547" s="913"/>
      <c r="Y547" s="913"/>
      <c r="Z547" s="694"/>
      <c r="AA547" s="694"/>
      <c r="AB547" s="700"/>
      <c r="AC547" s="700"/>
      <c r="AD547" s="700"/>
      <c r="AE547" s="700"/>
      <c r="AF547" s="914"/>
      <c r="AG547" s="914"/>
      <c r="AH547" s="914"/>
      <c r="AI547" s="694"/>
      <c r="AJ547" s="694"/>
      <c r="AK547" s="694"/>
      <c r="AL547" s="694"/>
      <c r="AM547" s="694"/>
      <c r="AN547" s="694"/>
      <c r="AO547" s="694"/>
      <c r="AP547" s="694"/>
      <c r="AQ547" s="694"/>
      <c r="AR547" s="694"/>
      <c r="AS547" s="694"/>
      <c r="AT547" s="694"/>
      <c r="AU547" s="694"/>
      <c r="AV547" s="694"/>
      <c r="AW547" s="694"/>
      <c r="AX547" s="694"/>
    </row>
    <row r="548" spans="1:50" ht="14.25" customHeight="1">
      <c r="A548" s="694"/>
      <c r="B548" s="694"/>
      <c r="C548" s="694"/>
      <c r="D548" s="695"/>
      <c r="E548" s="694"/>
      <c r="F548" s="694"/>
      <c r="G548" s="694"/>
      <c r="H548" s="694"/>
      <c r="I548" s="696"/>
      <c r="J548" s="697"/>
      <c r="K548" s="697"/>
      <c r="L548" s="697"/>
      <c r="M548" s="697"/>
      <c r="N548" s="694"/>
      <c r="O548" s="694"/>
      <c r="P548" s="694"/>
      <c r="Q548" s="694"/>
      <c r="R548" s="694"/>
      <c r="S548" s="694"/>
      <c r="T548" s="694"/>
      <c r="U548" s="694"/>
      <c r="V548" s="694"/>
      <c r="W548" s="913"/>
      <c r="X548" s="913"/>
      <c r="Y548" s="913"/>
      <c r="Z548" s="694"/>
      <c r="AA548" s="694"/>
      <c r="AB548" s="700"/>
      <c r="AC548" s="700"/>
      <c r="AD548" s="700"/>
      <c r="AE548" s="700"/>
      <c r="AF548" s="914"/>
      <c r="AG548" s="914"/>
      <c r="AH548" s="914"/>
      <c r="AI548" s="694"/>
      <c r="AJ548" s="694"/>
      <c r="AK548" s="694"/>
      <c r="AL548" s="694"/>
      <c r="AM548" s="694"/>
      <c r="AN548" s="694"/>
      <c r="AO548" s="694"/>
      <c r="AP548" s="694"/>
      <c r="AQ548" s="694"/>
      <c r="AR548" s="694"/>
      <c r="AS548" s="694"/>
      <c r="AT548" s="694"/>
      <c r="AU548" s="694"/>
      <c r="AV548" s="694"/>
      <c r="AW548" s="694"/>
      <c r="AX548" s="694"/>
    </row>
    <row r="549" spans="1:50" ht="14.25" customHeight="1">
      <c r="A549" s="694"/>
      <c r="B549" s="694"/>
      <c r="C549" s="694"/>
      <c r="D549" s="695"/>
      <c r="E549" s="694"/>
      <c r="F549" s="694"/>
      <c r="G549" s="694"/>
      <c r="H549" s="694"/>
      <c r="I549" s="696"/>
      <c r="J549" s="697"/>
      <c r="K549" s="697"/>
      <c r="L549" s="697"/>
      <c r="M549" s="697"/>
      <c r="N549" s="694"/>
      <c r="O549" s="694"/>
      <c r="P549" s="694"/>
      <c r="Q549" s="694"/>
      <c r="R549" s="694"/>
      <c r="S549" s="694"/>
      <c r="T549" s="694"/>
      <c r="U549" s="694"/>
      <c r="V549" s="694"/>
      <c r="W549" s="913"/>
      <c r="X549" s="913"/>
      <c r="Y549" s="913"/>
      <c r="Z549" s="694"/>
      <c r="AA549" s="694"/>
      <c r="AB549" s="700"/>
      <c r="AC549" s="700"/>
      <c r="AD549" s="700"/>
      <c r="AE549" s="700"/>
      <c r="AF549" s="914"/>
      <c r="AG549" s="914"/>
      <c r="AH549" s="914"/>
      <c r="AI549" s="694"/>
      <c r="AJ549" s="694"/>
      <c r="AK549" s="694"/>
      <c r="AL549" s="694"/>
      <c r="AM549" s="694"/>
      <c r="AN549" s="694"/>
      <c r="AO549" s="694"/>
      <c r="AP549" s="694"/>
      <c r="AQ549" s="694"/>
      <c r="AR549" s="694"/>
      <c r="AS549" s="694"/>
      <c r="AT549" s="694"/>
      <c r="AU549" s="694"/>
      <c r="AV549" s="694"/>
      <c r="AW549" s="694"/>
      <c r="AX549" s="694"/>
    </row>
    <row r="550" spans="1:50" ht="14.25" customHeight="1">
      <c r="A550" s="694"/>
      <c r="B550" s="694"/>
      <c r="C550" s="694"/>
      <c r="D550" s="695"/>
      <c r="E550" s="694"/>
      <c r="F550" s="694"/>
      <c r="G550" s="694"/>
      <c r="H550" s="694"/>
      <c r="I550" s="696"/>
      <c r="J550" s="697"/>
      <c r="K550" s="697"/>
      <c r="L550" s="697"/>
      <c r="M550" s="697"/>
      <c r="N550" s="694"/>
      <c r="O550" s="694"/>
      <c r="P550" s="694"/>
      <c r="Q550" s="694"/>
      <c r="R550" s="694"/>
      <c r="S550" s="694"/>
      <c r="T550" s="694"/>
      <c r="U550" s="694"/>
      <c r="V550" s="694"/>
      <c r="W550" s="913"/>
      <c r="X550" s="913"/>
      <c r="Y550" s="913"/>
      <c r="Z550" s="694"/>
      <c r="AA550" s="694"/>
      <c r="AB550" s="700"/>
      <c r="AC550" s="700"/>
      <c r="AD550" s="700"/>
      <c r="AE550" s="700"/>
      <c r="AF550" s="914"/>
      <c r="AG550" s="914"/>
      <c r="AH550" s="914"/>
      <c r="AI550" s="694"/>
      <c r="AJ550" s="694"/>
      <c r="AK550" s="694"/>
      <c r="AL550" s="694"/>
      <c r="AM550" s="694"/>
      <c r="AN550" s="694"/>
      <c r="AO550" s="694"/>
      <c r="AP550" s="694"/>
      <c r="AQ550" s="694"/>
      <c r="AR550" s="694"/>
      <c r="AS550" s="694"/>
      <c r="AT550" s="694"/>
      <c r="AU550" s="694"/>
      <c r="AV550" s="694"/>
      <c r="AW550" s="694"/>
      <c r="AX550" s="694"/>
    </row>
    <row r="551" spans="1:50" ht="14.25" customHeight="1">
      <c r="A551" s="694"/>
      <c r="B551" s="694"/>
      <c r="C551" s="694"/>
      <c r="D551" s="695"/>
      <c r="E551" s="694"/>
      <c r="F551" s="694"/>
      <c r="G551" s="694"/>
      <c r="H551" s="694"/>
      <c r="I551" s="696"/>
      <c r="J551" s="697"/>
      <c r="K551" s="697"/>
      <c r="L551" s="697"/>
      <c r="M551" s="697"/>
      <c r="N551" s="694"/>
      <c r="O551" s="694"/>
      <c r="P551" s="694"/>
      <c r="Q551" s="694"/>
      <c r="R551" s="694"/>
      <c r="S551" s="694"/>
      <c r="T551" s="694"/>
      <c r="U551" s="694"/>
      <c r="V551" s="694"/>
      <c r="W551" s="913"/>
      <c r="X551" s="913"/>
      <c r="Y551" s="913"/>
      <c r="Z551" s="694"/>
      <c r="AA551" s="694"/>
      <c r="AB551" s="700"/>
      <c r="AC551" s="700"/>
      <c r="AD551" s="700"/>
      <c r="AE551" s="700"/>
      <c r="AF551" s="914"/>
      <c r="AG551" s="914"/>
      <c r="AH551" s="914"/>
      <c r="AI551" s="694"/>
      <c r="AJ551" s="694"/>
      <c r="AK551" s="694"/>
      <c r="AL551" s="694"/>
      <c r="AM551" s="694"/>
      <c r="AN551" s="694"/>
      <c r="AO551" s="694"/>
      <c r="AP551" s="694"/>
      <c r="AQ551" s="694"/>
      <c r="AR551" s="694"/>
      <c r="AS551" s="694"/>
      <c r="AT551" s="694"/>
      <c r="AU551" s="694"/>
      <c r="AV551" s="694"/>
      <c r="AW551" s="694"/>
      <c r="AX551" s="694"/>
    </row>
    <row r="552" spans="1:50" ht="14.25" customHeight="1">
      <c r="A552" s="694"/>
      <c r="B552" s="694"/>
      <c r="C552" s="694"/>
      <c r="D552" s="695"/>
      <c r="E552" s="694"/>
      <c r="F552" s="694"/>
      <c r="G552" s="694"/>
      <c r="H552" s="694"/>
      <c r="I552" s="696"/>
      <c r="J552" s="697"/>
      <c r="K552" s="697"/>
      <c r="L552" s="697"/>
      <c r="M552" s="697"/>
      <c r="N552" s="694"/>
      <c r="O552" s="694"/>
      <c r="P552" s="694"/>
      <c r="Q552" s="694"/>
      <c r="R552" s="694"/>
      <c r="S552" s="694"/>
      <c r="T552" s="694"/>
      <c r="U552" s="694"/>
      <c r="V552" s="694"/>
      <c r="W552" s="913"/>
      <c r="X552" s="913"/>
      <c r="Y552" s="913"/>
      <c r="Z552" s="694"/>
      <c r="AA552" s="694"/>
      <c r="AB552" s="700"/>
      <c r="AC552" s="700"/>
      <c r="AD552" s="700"/>
      <c r="AE552" s="700"/>
      <c r="AF552" s="914"/>
      <c r="AG552" s="914"/>
      <c r="AH552" s="914"/>
      <c r="AI552" s="694"/>
      <c r="AJ552" s="694"/>
      <c r="AK552" s="694"/>
      <c r="AL552" s="694"/>
      <c r="AM552" s="694"/>
      <c r="AN552" s="694"/>
      <c r="AO552" s="694"/>
      <c r="AP552" s="694"/>
      <c r="AQ552" s="694"/>
      <c r="AR552" s="694"/>
      <c r="AS552" s="694"/>
      <c r="AT552" s="694"/>
      <c r="AU552" s="694"/>
      <c r="AV552" s="694"/>
      <c r="AW552" s="694"/>
      <c r="AX552" s="694"/>
    </row>
    <row r="553" spans="1:50" ht="14.25" customHeight="1">
      <c r="A553" s="694"/>
      <c r="B553" s="694"/>
      <c r="C553" s="694"/>
      <c r="D553" s="695"/>
      <c r="E553" s="694"/>
      <c r="F553" s="694"/>
      <c r="G553" s="694"/>
      <c r="H553" s="694"/>
      <c r="I553" s="696"/>
      <c r="J553" s="697"/>
      <c r="K553" s="697"/>
      <c r="L553" s="697"/>
      <c r="M553" s="697"/>
      <c r="N553" s="694"/>
      <c r="O553" s="694"/>
      <c r="P553" s="694"/>
      <c r="Q553" s="694"/>
      <c r="R553" s="694"/>
      <c r="S553" s="694"/>
      <c r="T553" s="694"/>
      <c r="U553" s="694"/>
      <c r="V553" s="694"/>
      <c r="W553" s="913"/>
      <c r="X553" s="913"/>
      <c r="Y553" s="913"/>
      <c r="Z553" s="694"/>
      <c r="AA553" s="694"/>
      <c r="AB553" s="700"/>
      <c r="AC553" s="700"/>
      <c r="AD553" s="700"/>
      <c r="AE553" s="700"/>
      <c r="AF553" s="914"/>
      <c r="AG553" s="914"/>
      <c r="AH553" s="914"/>
      <c r="AI553" s="694"/>
      <c r="AJ553" s="694"/>
      <c r="AK553" s="694"/>
      <c r="AL553" s="694"/>
      <c r="AM553" s="694"/>
      <c r="AN553" s="694"/>
      <c r="AO553" s="694"/>
      <c r="AP553" s="694"/>
      <c r="AQ553" s="694"/>
      <c r="AR553" s="694"/>
      <c r="AS553" s="694"/>
      <c r="AT553" s="694"/>
      <c r="AU553" s="694"/>
      <c r="AV553" s="694"/>
      <c r="AW553" s="694"/>
      <c r="AX553" s="694"/>
    </row>
    <row r="554" spans="1:50" ht="14.25" customHeight="1">
      <c r="A554" s="694"/>
      <c r="B554" s="694"/>
      <c r="C554" s="694"/>
      <c r="D554" s="695"/>
      <c r="E554" s="694"/>
      <c r="F554" s="694"/>
      <c r="G554" s="694"/>
      <c r="H554" s="694"/>
      <c r="I554" s="696"/>
      <c r="J554" s="697"/>
      <c r="K554" s="697"/>
      <c r="L554" s="697"/>
      <c r="M554" s="697"/>
      <c r="N554" s="694"/>
      <c r="O554" s="694"/>
      <c r="P554" s="694"/>
      <c r="Q554" s="694"/>
      <c r="R554" s="694"/>
      <c r="S554" s="694"/>
      <c r="T554" s="694"/>
      <c r="U554" s="694"/>
      <c r="V554" s="694"/>
      <c r="W554" s="913"/>
      <c r="X554" s="913"/>
      <c r="Y554" s="913"/>
      <c r="Z554" s="694"/>
      <c r="AA554" s="694"/>
      <c r="AB554" s="700"/>
      <c r="AC554" s="700"/>
      <c r="AD554" s="700"/>
      <c r="AE554" s="700"/>
      <c r="AF554" s="914"/>
      <c r="AG554" s="914"/>
      <c r="AH554" s="914"/>
      <c r="AI554" s="694"/>
      <c r="AJ554" s="694"/>
      <c r="AK554" s="694"/>
      <c r="AL554" s="694"/>
      <c r="AM554" s="694"/>
      <c r="AN554" s="694"/>
      <c r="AO554" s="694"/>
      <c r="AP554" s="694"/>
      <c r="AQ554" s="694"/>
      <c r="AR554" s="694"/>
      <c r="AS554" s="694"/>
      <c r="AT554" s="694"/>
      <c r="AU554" s="694"/>
      <c r="AV554" s="694"/>
      <c r="AW554" s="694"/>
      <c r="AX554" s="694"/>
    </row>
    <row r="555" spans="1:50" ht="14.25" customHeight="1">
      <c r="A555" s="694"/>
      <c r="B555" s="694"/>
      <c r="C555" s="694"/>
      <c r="D555" s="695"/>
      <c r="E555" s="694"/>
      <c r="F555" s="694"/>
      <c r="G555" s="694"/>
      <c r="H555" s="694"/>
      <c r="I555" s="696"/>
      <c r="J555" s="697"/>
      <c r="K555" s="697"/>
      <c r="L555" s="697"/>
      <c r="M555" s="697"/>
      <c r="N555" s="694"/>
      <c r="O555" s="694"/>
      <c r="P555" s="694"/>
      <c r="Q555" s="694"/>
      <c r="R555" s="694"/>
      <c r="S555" s="694"/>
      <c r="T555" s="694"/>
      <c r="U555" s="694"/>
      <c r="V555" s="694"/>
      <c r="W555" s="913"/>
      <c r="X555" s="913"/>
      <c r="Y555" s="913"/>
      <c r="Z555" s="694"/>
      <c r="AA555" s="694"/>
      <c r="AB555" s="700"/>
      <c r="AC555" s="700"/>
      <c r="AD555" s="700"/>
      <c r="AE555" s="700"/>
      <c r="AF555" s="914"/>
      <c r="AG555" s="914"/>
      <c r="AH555" s="914"/>
      <c r="AI555" s="694"/>
      <c r="AJ555" s="694"/>
      <c r="AK555" s="694"/>
      <c r="AL555" s="694"/>
      <c r="AM555" s="694"/>
      <c r="AN555" s="694"/>
      <c r="AO555" s="694"/>
      <c r="AP555" s="694"/>
      <c r="AQ555" s="694"/>
      <c r="AR555" s="694"/>
      <c r="AS555" s="694"/>
      <c r="AT555" s="694"/>
      <c r="AU555" s="694"/>
      <c r="AV555" s="694"/>
      <c r="AW555" s="694"/>
      <c r="AX555" s="694"/>
    </row>
    <row r="556" spans="1:50" ht="14.25" customHeight="1">
      <c r="A556" s="694"/>
      <c r="B556" s="694"/>
      <c r="C556" s="694"/>
      <c r="D556" s="695"/>
      <c r="E556" s="694"/>
      <c r="F556" s="694"/>
      <c r="G556" s="694"/>
      <c r="H556" s="694"/>
      <c r="I556" s="696"/>
      <c r="J556" s="697"/>
      <c r="K556" s="697"/>
      <c r="L556" s="697"/>
      <c r="M556" s="697"/>
      <c r="N556" s="694"/>
      <c r="O556" s="694"/>
      <c r="P556" s="694"/>
      <c r="Q556" s="694"/>
      <c r="R556" s="694"/>
      <c r="S556" s="694"/>
      <c r="T556" s="694"/>
      <c r="U556" s="694"/>
      <c r="V556" s="694"/>
      <c r="W556" s="913"/>
      <c r="X556" s="913"/>
      <c r="Y556" s="913"/>
      <c r="Z556" s="694"/>
      <c r="AA556" s="694"/>
      <c r="AB556" s="700"/>
      <c r="AC556" s="700"/>
      <c r="AD556" s="700"/>
      <c r="AE556" s="700"/>
      <c r="AF556" s="914"/>
      <c r="AG556" s="914"/>
      <c r="AH556" s="914"/>
      <c r="AI556" s="694"/>
      <c r="AJ556" s="694"/>
      <c r="AK556" s="694"/>
      <c r="AL556" s="694"/>
      <c r="AM556" s="694"/>
      <c r="AN556" s="694"/>
      <c r="AO556" s="694"/>
      <c r="AP556" s="694"/>
      <c r="AQ556" s="694"/>
      <c r="AR556" s="694"/>
      <c r="AS556" s="694"/>
      <c r="AT556" s="694"/>
      <c r="AU556" s="694"/>
      <c r="AV556" s="694"/>
      <c r="AW556" s="694"/>
      <c r="AX556" s="694"/>
    </row>
    <row r="557" spans="1:50" ht="14.25" customHeight="1">
      <c r="A557" s="694"/>
      <c r="B557" s="694"/>
      <c r="C557" s="694"/>
      <c r="D557" s="695"/>
      <c r="E557" s="694"/>
      <c r="F557" s="694"/>
      <c r="G557" s="694"/>
      <c r="H557" s="694"/>
      <c r="I557" s="696"/>
      <c r="J557" s="697"/>
      <c r="K557" s="697"/>
      <c r="L557" s="697"/>
      <c r="M557" s="697"/>
      <c r="N557" s="694"/>
      <c r="O557" s="694"/>
      <c r="P557" s="694"/>
      <c r="Q557" s="694"/>
      <c r="R557" s="694"/>
      <c r="S557" s="694"/>
      <c r="T557" s="694"/>
      <c r="U557" s="694"/>
      <c r="V557" s="694"/>
      <c r="W557" s="913"/>
      <c r="X557" s="913"/>
      <c r="Y557" s="913"/>
      <c r="Z557" s="694"/>
      <c r="AA557" s="694"/>
      <c r="AB557" s="700"/>
      <c r="AC557" s="700"/>
      <c r="AD557" s="700"/>
      <c r="AE557" s="700"/>
      <c r="AF557" s="914"/>
      <c r="AG557" s="914"/>
      <c r="AH557" s="914"/>
      <c r="AI557" s="694"/>
      <c r="AJ557" s="694"/>
      <c r="AK557" s="694"/>
      <c r="AL557" s="694"/>
      <c r="AM557" s="694"/>
      <c r="AN557" s="694"/>
      <c r="AO557" s="694"/>
      <c r="AP557" s="694"/>
      <c r="AQ557" s="694"/>
      <c r="AR557" s="694"/>
      <c r="AS557" s="694"/>
      <c r="AT557" s="694"/>
      <c r="AU557" s="694"/>
      <c r="AV557" s="694"/>
      <c r="AW557" s="694"/>
      <c r="AX557" s="694"/>
    </row>
    <row r="558" spans="1:50" ht="14.25" customHeight="1">
      <c r="A558" s="694"/>
      <c r="B558" s="694"/>
      <c r="C558" s="694"/>
      <c r="D558" s="695"/>
      <c r="E558" s="694"/>
      <c r="F558" s="694"/>
      <c r="G558" s="694"/>
      <c r="H558" s="694"/>
      <c r="I558" s="696"/>
      <c r="J558" s="697"/>
      <c r="K558" s="697"/>
      <c r="L558" s="697"/>
      <c r="M558" s="697"/>
      <c r="N558" s="694"/>
      <c r="O558" s="694"/>
      <c r="P558" s="694"/>
      <c r="Q558" s="694"/>
      <c r="R558" s="694"/>
      <c r="S558" s="694"/>
      <c r="T558" s="694"/>
      <c r="U558" s="694"/>
      <c r="V558" s="694"/>
      <c r="W558" s="913"/>
      <c r="X558" s="913"/>
      <c r="Y558" s="913"/>
      <c r="Z558" s="694"/>
      <c r="AA558" s="694"/>
      <c r="AB558" s="700"/>
      <c r="AC558" s="700"/>
      <c r="AD558" s="700"/>
      <c r="AE558" s="700"/>
      <c r="AF558" s="914"/>
      <c r="AG558" s="914"/>
      <c r="AH558" s="914"/>
      <c r="AI558" s="694"/>
      <c r="AJ558" s="694"/>
      <c r="AK558" s="694"/>
      <c r="AL558" s="694"/>
      <c r="AM558" s="694"/>
      <c r="AN558" s="694"/>
      <c r="AO558" s="694"/>
      <c r="AP558" s="694"/>
      <c r="AQ558" s="694"/>
      <c r="AR558" s="694"/>
      <c r="AS558" s="694"/>
      <c r="AT558" s="694"/>
      <c r="AU558" s="694"/>
      <c r="AV558" s="694"/>
      <c r="AW558" s="694"/>
      <c r="AX558" s="694"/>
    </row>
    <row r="559" spans="1:50" ht="14.25" customHeight="1">
      <c r="A559" s="694"/>
      <c r="B559" s="694"/>
      <c r="C559" s="694"/>
      <c r="D559" s="695"/>
      <c r="E559" s="694"/>
      <c r="F559" s="694"/>
      <c r="G559" s="694"/>
      <c r="H559" s="694"/>
      <c r="I559" s="696"/>
      <c r="J559" s="697"/>
      <c r="K559" s="697"/>
      <c r="L559" s="697"/>
      <c r="M559" s="697"/>
      <c r="N559" s="694"/>
      <c r="O559" s="694"/>
      <c r="P559" s="694"/>
      <c r="Q559" s="694"/>
      <c r="R559" s="694"/>
      <c r="S559" s="694"/>
      <c r="T559" s="694"/>
      <c r="U559" s="694"/>
      <c r="V559" s="694"/>
      <c r="W559" s="913"/>
      <c r="X559" s="913"/>
      <c r="Y559" s="913"/>
      <c r="Z559" s="694"/>
      <c r="AA559" s="694"/>
      <c r="AB559" s="700"/>
      <c r="AC559" s="700"/>
      <c r="AD559" s="700"/>
      <c r="AE559" s="700"/>
      <c r="AF559" s="914"/>
      <c r="AG559" s="914"/>
      <c r="AH559" s="914"/>
      <c r="AI559" s="694"/>
      <c r="AJ559" s="694"/>
      <c r="AK559" s="694"/>
      <c r="AL559" s="694"/>
      <c r="AM559" s="694"/>
      <c r="AN559" s="694"/>
      <c r="AO559" s="694"/>
      <c r="AP559" s="694"/>
      <c r="AQ559" s="694"/>
      <c r="AR559" s="694"/>
      <c r="AS559" s="694"/>
      <c r="AT559" s="694"/>
      <c r="AU559" s="694"/>
      <c r="AV559" s="694"/>
      <c r="AW559" s="694"/>
      <c r="AX559" s="694"/>
    </row>
    <row r="560" spans="1:50" ht="14.25" customHeight="1">
      <c r="A560" s="694"/>
      <c r="B560" s="694"/>
      <c r="C560" s="694"/>
      <c r="D560" s="695"/>
      <c r="E560" s="694"/>
      <c r="F560" s="694"/>
      <c r="G560" s="694"/>
      <c r="H560" s="694"/>
      <c r="I560" s="696"/>
      <c r="J560" s="697"/>
      <c r="K560" s="697"/>
      <c r="L560" s="697"/>
      <c r="M560" s="697"/>
      <c r="N560" s="694"/>
      <c r="O560" s="694"/>
      <c r="P560" s="694"/>
      <c r="Q560" s="694"/>
      <c r="R560" s="694"/>
      <c r="S560" s="694"/>
      <c r="T560" s="694"/>
      <c r="U560" s="694"/>
      <c r="V560" s="694"/>
      <c r="W560" s="913"/>
      <c r="X560" s="913"/>
      <c r="Y560" s="913"/>
      <c r="Z560" s="694"/>
      <c r="AA560" s="694"/>
      <c r="AB560" s="700"/>
      <c r="AC560" s="700"/>
      <c r="AD560" s="700"/>
      <c r="AE560" s="700"/>
      <c r="AF560" s="914"/>
      <c r="AG560" s="914"/>
      <c r="AH560" s="914"/>
      <c r="AI560" s="694"/>
      <c r="AJ560" s="694"/>
      <c r="AK560" s="694"/>
      <c r="AL560" s="694"/>
      <c r="AM560" s="694"/>
      <c r="AN560" s="694"/>
      <c r="AO560" s="694"/>
      <c r="AP560" s="694"/>
      <c r="AQ560" s="694"/>
      <c r="AR560" s="694"/>
      <c r="AS560" s="694"/>
      <c r="AT560" s="694"/>
      <c r="AU560" s="694"/>
      <c r="AV560" s="694"/>
      <c r="AW560" s="694"/>
      <c r="AX560" s="694"/>
    </row>
    <row r="561" spans="1:50" ht="14.25" customHeight="1">
      <c r="A561" s="694"/>
      <c r="B561" s="694"/>
      <c r="C561" s="694"/>
      <c r="D561" s="695"/>
      <c r="E561" s="694"/>
      <c r="F561" s="694"/>
      <c r="G561" s="694"/>
      <c r="H561" s="694"/>
      <c r="I561" s="696"/>
      <c r="J561" s="697"/>
      <c r="K561" s="697"/>
      <c r="L561" s="697"/>
      <c r="M561" s="697"/>
      <c r="N561" s="694"/>
      <c r="O561" s="694"/>
      <c r="P561" s="694"/>
      <c r="Q561" s="694"/>
      <c r="R561" s="694"/>
      <c r="S561" s="694"/>
      <c r="T561" s="694"/>
      <c r="U561" s="694"/>
      <c r="V561" s="694"/>
      <c r="W561" s="913"/>
      <c r="X561" s="913"/>
      <c r="Y561" s="913"/>
      <c r="Z561" s="694"/>
      <c r="AA561" s="694"/>
      <c r="AB561" s="700"/>
      <c r="AC561" s="700"/>
      <c r="AD561" s="700"/>
      <c r="AE561" s="700"/>
      <c r="AF561" s="914"/>
      <c r="AG561" s="914"/>
      <c r="AH561" s="914"/>
      <c r="AI561" s="694"/>
      <c r="AJ561" s="694"/>
      <c r="AK561" s="694"/>
      <c r="AL561" s="694"/>
      <c r="AM561" s="694"/>
      <c r="AN561" s="694"/>
      <c r="AO561" s="694"/>
      <c r="AP561" s="694"/>
      <c r="AQ561" s="694"/>
      <c r="AR561" s="694"/>
      <c r="AS561" s="694"/>
      <c r="AT561" s="694"/>
      <c r="AU561" s="694"/>
      <c r="AV561" s="694"/>
      <c r="AW561" s="694"/>
      <c r="AX561" s="694"/>
    </row>
  </sheetData>
  <autoFilter ref="A15:AX361" xr:uid="{00000000-0009-0000-0000-000005000000}"/>
  <mergeCells count="12">
    <mergeCell ref="AL12:AO12"/>
    <mergeCell ref="O13:R13"/>
    <mergeCell ref="W13:Z13"/>
    <mergeCell ref="AF13:AI13"/>
    <mergeCell ref="AL13:AO13"/>
    <mergeCell ref="A14:C14"/>
    <mergeCell ref="D14:G14"/>
    <mergeCell ref="H14:K14"/>
    <mergeCell ref="AF8:AG9"/>
    <mergeCell ref="O12:R12"/>
    <mergeCell ref="W12:Z12"/>
    <mergeCell ref="AF12:AI12"/>
  </mergeCells>
  <conditionalFormatting sqref="O10">
    <cfRule type="cellIs" dxfId="0" priority="1" operator="notEqual">
      <formula>1</formula>
    </cfRule>
  </conditionalFormatting>
  <dataValidations count="4">
    <dataValidation type="list" allowBlank="1" showInputMessage="1" showErrorMessage="1" prompt=" - " sqref="AB9" xr:uid="{00000000-0002-0000-0500-000000000000}">
      <formula1>$AB$4:$AB$6</formula1>
    </dataValidation>
    <dataValidation type="list" allowBlank="1" showInputMessage="1" showErrorMessage="1" prompt=" - " sqref="AC9:AE9 AB10:AE10" xr:uid="{00000000-0002-0000-0500-000001000000}">
      <formula1>$AC$5:$AC$7</formula1>
    </dataValidation>
    <dataValidation type="list" allowBlank="1" showInputMessage="1" showErrorMessage="1" prompt=" - " sqref="V12 AB12" xr:uid="{00000000-0002-0000-0500-000002000000}">
      <formula1>$V$5:$V$6</formula1>
    </dataValidation>
    <dataValidation type="list" allowBlank="1" showInputMessage="1" showErrorMessage="1" prompt=" - " sqref="AC12:AE12" xr:uid="{00000000-0002-0000-0500-000003000000}">
      <formula1>$AA$5:$AA$6</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286"/>
  <sheetViews>
    <sheetView zoomScale="90" zoomScaleNormal="90" workbookViewId="0">
      <pane xSplit="12" ySplit="10" topLeftCell="M11" activePane="bottomRight" state="frozen"/>
      <selection pane="topRight"/>
      <selection pane="bottomLeft"/>
      <selection pane="bottomRight" activeCell="K7" sqref="K7"/>
    </sheetView>
  </sheetViews>
  <sheetFormatPr defaultColWidth="9.140625" defaultRowHeight="12.75"/>
  <cols>
    <col min="1" max="1" width="9.85546875" style="8" bestFit="1" customWidth="1"/>
    <col min="2" max="2" width="17.5703125" style="8" bestFit="1" customWidth="1"/>
    <col min="3" max="3" width="9.28515625" style="8" bestFit="1" customWidth="1"/>
    <col min="4" max="4" width="6.85546875" style="8" customWidth="1"/>
    <col min="5" max="5" width="11.28515625" style="8" customWidth="1"/>
    <col min="6" max="13" width="9.7109375" style="8" customWidth="1"/>
    <col min="14" max="16384" width="9.140625" style="8"/>
  </cols>
  <sheetData>
    <row r="1" spans="1:13" s="183" customFormat="1" ht="27" customHeight="1" thickBot="1">
      <c r="A1" s="1728" t="s">
        <v>3572</v>
      </c>
      <c r="B1" s="1729"/>
      <c r="C1" s="1729"/>
      <c r="D1" s="1729"/>
      <c r="E1" s="1729"/>
      <c r="F1" s="1729"/>
      <c r="G1" s="1729"/>
      <c r="H1" s="1729"/>
      <c r="I1" s="1729"/>
      <c r="J1" s="1729"/>
      <c r="K1" s="1729"/>
      <c r="L1" s="1729"/>
      <c r="M1" s="1730"/>
    </row>
    <row r="2" spans="1:13" ht="18.75" thickBot="1">
      <c r="A2" s="191">
        <v>1936.27</v>
      </c>
      <c r="B2" s="192"/>
      <c r="C2" s="193"/>
      <c r="D2" s="193"/>
      <c r="E2" s="193"/>
      <c r="F2" s="194"/>
      <c r="G2" s="194"/>
      <c r="H2" s="194"/>
      <c r="I2" s="194"/>
      <c r="L2" s="194"/>
      <c r="M2" s="194"/>
    </row>
    <row r="3" spans="1:13" ht="15.75" thickBot="1">
      <c r="A3" s="195"/>
      <c r="B3" s="195"/>
      <c r="C3" s="196"/>
      <c r="D3" s="196"/>
      <c r="E3" s="196"/>
      <c r="F3" s="197"/>
      <c r="G3" s="197"/>
      <c r="H3" s="197"/>
      <c r="I3" s="197"/>
      <c r="J3" s="1731" t="s">
        <v>3573</v>
      </c>
      <c r="K3" s="1732"/>
      <c r="L3" s="198" t="s">
        <v>3574</v>
      </c>
      <c r="M3" s="197"/>
    </row>
    <row r="4" spans="1:13" ht="13.5" thickBot="1">
      <c r="A4" s="199" t="s">
        <v>3575</v>
      </c>
      <c r="B4" s="200"/>
      <c r="C4" s="201"/>
      <c r="D4" s="201"/>
      <c r="E4" s="202"/>
      <c r="F4" s="203"/>
      <c r="G4" s="204">
        <v>3.33</v>
      </c>
      <c r="H4" s="205"/>
      <c r="I4" s="205"/>
      <c r="J4" s="206"/>
      <c r="K4" s="207">
        <v>5.71</v>
      </c>
      <c r="L4" s="208"/>
      <c r="M4" s="209"/>
    </row>
    <row r="5" spans="1:13" ht="13.5" thickTop="1">
      <c r="A5" s="210"/>
      <c r="B5" s="211"/>
      <c r="C5" s="212"/>
      <c r="D5" s="212"/>
      <c r="E5" s="213"/>
      <c r="F5" s="214"/>
      <c r="G5" s="215"/>
      <c r="H5" s="216" t="s">
        <v>3576</v>
      </c>
      <c r="I5" s="215"/>
      <c r="J5" s="215"/>
      <c r="K5" s="215"/>
      <c r="L5" s="216" t="s">
        <v>3576</v>
      </c>
      <c r="M5" s="217"/>
    </row>
    <row r="6" spans="1:13" ht="13.5" thickBot="1">
      <c r="A6" s="218" t="s">
        <v>3577</v>
      </c>
      <c r="B6" s="219"/>
      <c r="C6" s="220"/>
      <c r="D6" s="220"/>
      <c r="E6" s="221"/>
      <c r="F6" s="222"/>
      <c r="G6" s="223">
        <v>3</v>
      </c>
      <c r="H6" s="224">
        <v>30</v>
      </c>
      <c r="I6" s="225"/>
      <c r="J6" s="215"/>
      <c r="K6" s="226">
        <v>5.14</v>
      </c>
      <c r="L6" s="224">
        <v>30</v>
      </c>
      <c r="M6" s="227"/>
    </row>
    <row r="7" spans="1:13" ht="13.5" customHeight="1" thickTop="1">
      <c r="D7" s="1733" t="s">
        <v>3578</v>
      </c>
      <c r="F7" s="1738" t="s">
        <v>3579</v>
      </c>
      <c r="G7" s="228" t="s">
        <v>13902</v>
      </c>
      <c r="H7" s="229" t="s">
        <v>3580</v>
      </c>
      <c r="I7" s="230" t="s">
        <v>3580</v>
      </c>
      <c r="J7" s="1740" t="s">
        <v>3581</v>
      </c>
      <c r="K7" s="228" t="s">
        <v>13902</v>
      </c>
      <c r="L7" s="229" t="s">
        <v>3580</v>
      </c>
      <c r="M7" s="231" t="s">
        <v>3580</v>
      </c>
    </row>
    <row r="8" spans="1:13" ht="13.5" customHeight="1" thickBot="1">
      <c r="C8" s="232"/>
      <c r="D8" s="1733"/>
      <c r="E8" s="233"/>
      <c r="F8" s="1739"/>
      <c r="G8" s="234" t="s">
        <v>3582</v>
      </c>
      <c r="H8" s="235" t="s">
        <v>3583</v>
      </c>
      <c r="I8" s="236" t="s">
        <v>12977</v>
      </c>
      <c r="J8" s="1739"/>
      <c r="K8" s="237" t="s">
        <v>3582</v>
      </c>
      <c r="L8" s="235" t="s">
        <v>3583</v>
      </c>
      <c r="M8" s="238" t="s">
        <v>12977</v>
      </c>
    </row>
    <row r="9" spans="1:13" ht="13.5" thickTop="1">
      <c r="A9" s="1735" t="s">
        <v>3584</v>
      </c>
      <c r="B9" s="1736"/>
      <c r="C9" s="1737"/>
      <c r="D9" s="1733"/>
      <c r="F9" s="239" t="s">
        <v>3585</v>
      </c>
      <c r="G9" s="240" t="s">
        <v>3585</v>
      </c>
      <c r="H9" s="228" t="s">
        <v>3585</v>
      </c>
      <c r="I9" s="241" t="s">
        <v>3585</v>
      </c>
      <c r="J9" s="242" t="s">
        <v>3585</v>
      </c>
      <c r="K9" s="243" t="s">
        <v>3585</v>
      </c>
      <c r="L9" s="228" t="s">
        <v>3585</v>
      </c>
      <c r="M9" s="244" t="s">
        <v>3585</v>
      </c>
    </row>
    <row r="10" spans="1:13">
      <c r="A10" s="245" t="s">
        <v>3586</v>
      </c>
      <c r="B10" s="246" t="s">
        <v>3587</v>
      </c>
      <c r="C10" s="247" t="s">
        <v>3588</v>
      </c>
      <c r="D10" s="1734"/>
      <c r="E10" s="248" t="s">
        <v>3589</v>
      </c>
      <c r="F10" s="249" t="s">
        <v>14966</v>
      </c>
      <c r="G10" s="250" t="s">
        <v>14966</v>
      </c>
      <c r="H10" s="251" t="s">
        <v>14966</v>
      </c>
      <c r="I10" s="252" t="s">
        <v>14966</v>
      </c>
      <c r="J10" s="253" t="s">
        <v>14966</v>
      </c>
      <c r="K10" s="250" t="s">
        <v>14966</v>
      </c>
      <c r="L10" s="251" t="s">
        <v>14966</v>
      </c>
      <c r="M10" s="254" t="s">
        <v>14966</v>
      </c>
    </row>
    <row r="11" spans="1:13">
      <c r="A11" s="255">
        <v>6</v>
      </c>
      <c r="B11" s="256">
        <v>1</v>
      </c>
      <c r="C11" s="257">
        <v>0.12520000000000001</v>
      </c>
      <c r="D11" s="258" t="s">
        <v>3590</v>
      </c>
      <c r="E11" s="259"/>
      <c r="F11" s="260">
        <v>3.0594907199999999</v>
      </c>
      <c r="G11" s="261">
        <f t="shared" ref="G11:G74" si="0">IF(D11="F",C11*$G$4,C11*$G$6)</f>
        <v>0.41691600000000001</v>
      </c>
      <c r="H11" s="262">
        <f t="shared" ref="H11:H74" si="1">(F11-F11/100*$H$6)+G11</f>
        <v>2.5585595040000002</v>
      </c>
      <c r="I11" s="263">
        <f t="shared" ref="I11:I74" si="2">(H11/100)*$L$3+H11</f>
        <v>2.5585595040000002</v>
      </c>
      <c r="J11" s="260">
        <v>3.6559696800000001</v>
      </c>
      <c r="K11" s="261">
        <f t="shared" ref="K11:K74" si="3">IF(D11="F",C11*$K$4,C11*$K$6)</f>
        <v>0.71489200000000008</v>
      </c>
      <c r="L11" s="262">
        <f t="shared" ref="L11:L74" si="4">(J11-J11/100*$L$6)+K11</f>
        <v>3.2740707760000003</v>
      </c>
      <c r="M11" s="263">
        <f t="shared" ref="M11:M74" si="5">(L11/100)*$L$3+L11</f>
        <v>3.2740707760000003</v>
      </c>
    </row>
    <row r="12" spans="1:13">
      <c r="A12" s="264">
        <v>6</v>
      </c>
      <c r="B12" s="265">
        <v>1.25</v>
      </c>
      <c r="C12" s="266">
        <v>0.148675</v>
      </c>
      <c r="D12" s="267" t="s">
        <v>3590</v>
      </c>
      <c r="E12" s="268"/>
      <c r="F12" s="269">
        <v>3.4527168000000001</v>
      </c>
      <c r="G12" s="270">
        <f t="shared" si="0"/>
        <v>0.49508774999999999</v>
      </c>
      <c r="H12" s="270">
        <f t="shared" si="1"/>
        <v>2.9119895100000002</v>
      </c>
      <c r="I12" s="271">
        <f t="shared" si="2"/>
        <v>2.9119895100000002</v>
      </c>
      <c r="J12" s="269">
        <v>4.32069144</v>
      </c>
      <c r="K12" s="270">
        <f t="shared" si="3"/>
        <v>0.84893425</v>
      </c>
      <c r="L12" s="270">
        <f t="shared" si="4"/>
        <v>3.8734182580000001</v>
      </c>
      <c r="M12" s="271">
        <f t="shared" si="5"/>
        <v>3.8734182580000001</v>
      </c>
    </row>
    <row r="13" spans="1:13" ht="13.5" thickBot="1">
      <c r="A13" s="272">
        <v>6</v>
      </c>
      <c r="B13" s="273">
        <v>1.5</v>
      </c>
      <c r="C13" s="274">
        <v>0.16902</v>
      </c>
      <c r="D13" s="275" t="s">
        <v>3590</v>
      </c>
      <c r="E13" s="276"/>
      <c r="F13" s="277">
        <v>3.44312592</v>
      </c>
      <c r="G13" s="278">
        <f t="shared" si="0"/>
        <v>0.56283660000000002</v>
      </c>
      <c r="H13" s="278">
        <f t="shared" si="1"/>
        <v>2.9730247439999999</v>
      </c>
      <c r="I13" s="279">
        <f t="shared" si="2"/>
        <v>2.9730247439999999</v>
      </c>
      <c r="J13" s="277">
        <v>4.1056344000000005</v>
      </c>
      <c r="K13" s="278">
        <f t="shared" si="3"/>
        <v>0.96510419999999997</v>
      </c>
      <c r="L13" s="278">
        <f t="shared" si="4"/>
        <v>3.8390482800000001</v>
      </c>
      <c r="M13" s="279">
        <f t="shared" si="5"/>
        <v>3.8390482800000001</v>
      </c>
    </row>
    <row r="14" spans="1:13" hidden="1">
      <c r="A14" s="280">
        <v>6.35</v>
      </c>
      <c r="B14" s="281">
        <v>0.89</v>
      </c>
      <c r="C14" s="282">
        <v>0.12167937599999999</v>
      </c>
      <c r="D14" s="283" t="s">
        <v>3590</v>
      </c>
      <c r="E14" s="284" t="s">
        <v>3591</v>
      </c>
      <c r="F14" s="285">
        <v>3.0211272</v>
      </c>
      <c r="G14" s="286">
        <f t="shared" si="0"/>
        <v>0.40519232208</v>
      </c>
      <c r="H14" s="286">
        <f t="shared" si="1"/>
        <v>2.5199813620799998</v>
      </c>
      <c r="I14" s="287">
        <f t="shared" si="2"/>
        <v>2.5199813620799998</v>
      </c>
      <c r="J14" s="285">
        <v>3.6070930800000003</v>
      </c>
      <c r="K14" s="286">
        <f t="shared" si="3"/>
        <v>0.69478923695999995</v>
      </c>
      <c r="L14" s="286">
        <f t="shared" si="4"/>
        <v>3.2197543929600005</v>
      </c>
      <c r="M14" s="287">
        <f t="shared" si="5"/>
        <v>3.2197543929600005</v>
      </c>
    </row>
    <row r="15" spans="1:13" hidden="1">
      <c r="A15" s="264">
        <v>6.35</v>
      </c>
      <c r="B15" s="265">
        <v>0.91</v>
      </c>
      <c r="C15" s="266">
        <v>0.123958016</v>
      </c>
      <c r="D15" s="267" t="s">
        <v>3590</v>
      </c>
      <c r="E15" s="268" t="s">
        <v>3592</v>
      </c>
      <c r="F15" s="269">
        <v>3.0307180800000002</v>
      </c>
      <c r="G15" s="270">
        <f t="shared" si="0"/>
        <v>0.41278019328000004</v>
      </c>
      <c r="H15" s="270">
        <f t="shared" si="1"/>
        <v>2.5342828492800002</v>
      </c>
      <c r="I15" s="271">
        <f t="shared" si="2"/>
        <v>2.5342828492800002</v>
      </c>
      <c r="J15" s="269">
        <v>3.6168684000000004</v>
      </c>
      <c r="K15" s="270">
        <f t="shared" si="3"/>
        <v>0.70780027136000001</v>
      </c>
      <c r="L15" s="270">
        <f t="shared" si="4"/>
        <v>3.2396081513600001</v>
      </c>
      <c r="M15" s="271">
        <f t="shared" si="5"/>
        <v>3.2396081513600001</v>
      </c>
    </row>
    <row r="16" spans="1:13" hidden="1">
      <c r="A16" s="264">
        <v>6.35</v>
      </c>
      <c r="B16" s="265">
        <v>1.22</v>
      </c>
      <c r="C16" s="266">
        <v>0.15671534399999998</v>
      </c>
      <c r="D16" s="267" t="s">
        <v>3590</v>
      </c>
      <c r="E16" s="268" t="s">
        <v>3593</v>
      </c>
      <c r="F16" s="269">
        <v>3.4623076800000003</v>
      </c>
      <c r="G16" s="270">
        <f t="shared" si="0"/>
        <v>0.52186209551999996</v>
      </c>
      <c r="H16" s="270">
        <f t="shared" si="1"/>
        <v>2.9454774715199998</v>
      </c>
      <c r="I16" s="271">
        <f t="shared" si="2"/>
        <v>2.9454774715199998</v>
      </c>
      <c r="J16" s="269">
        <v>4.125185039999999</v>
      </c>
      <c r="K16" s="270">
        <f t="shared" si="3"/>
        <v>0.89484461423999984</v>
      </c>
      <c r="L16" s="270">
        <f t="shared" si="4"/>
        <v>3.782474142239999</v>
      </c>
      <c r="M16" s="271">
        <f t="shared" si="5"/>
        <v>3.782474142239999</v>
      </c>
    </row>
    <row r="17" spans="1:13" hidden="1">
      <c r="A17" s="264">
        <v>6.35</v>
      </c>
      <c r="B17" s="265">
        <v>1.24</v>
      </c>
      <c r="C17" s="266">
        <v>0.15866345599999998</v>
      </c>
      <c r="D17" s="267" t="s">
        <v>3590</v>
      </c>
      <c r="E17" s="268" t="s">
        <v>3594</v>
      </c>
      <c r="F17" s="269">
        <v>3.4623076800000003</v>
      </c>
      <c r="G17" s="270">
        <f t="shared" si="0"/>
        <v>0.52834930847999995</v>
      </c>
      <c r="H17" s="270">
        <f t="shared" si="1"/>
        <v>2.95196468448</v>
      </c>
      <c r="I17" s="271">
        <f t="shared" si="2"/>
        <v>2.95196468448</v>
      </c>
      <c r="J17" s="269">
        <v>4.125185039999999</v>
      </c>
      <c r="K17" s="270">
        <f t="shared" si="3"/>
        <v>0.90596833375999986</v>
      </c>
      <c r="L17" s="270">
        <f t="shared" si="4"/>
        <v>3.793597861759999</v>
      </c>
      <c r="M17" s="271">
        <f t="shared" si="5"/>
        <v>3.793597861759999</v>
      </c>
    </row>
    <row r="18" spans="1:13" ht="13.5" hidden="1" thickBot="1">
      <c r="A18" s="288">
        <v>6.35</v>
      </c>
      <c r="B18" s="289">
        <v>1.65</v>
      </c>
      <c r="C18" s="290">
        <v>0.19418519999999995</v>
      </c>
      <c r="D18" s="291" t="s">
        <v>3590</v>
      </c>
      <c r="E18" s="292" t="s">
        <v>3595</v>
      </c>
      <c r="F18" s="277">
        <v>3.9514425600000003</v>
      </c>
      <c r="G18" s="278">
        <f t="shared" si="0"/>
        <v>0.64663671599999983</v>
      </c>
      <c r="H18" s="278">
        <f t="shared" si="1"/>
        <v>3.4126465079999999</v>
      </c>
      <c r="I18" s="279">
        <f t="shared" si="2"/>
        <v>3.4126465079999999</v>
      </c>
      <c r="J18" s="277">
        <v>4.7117042400000004</v>
      </c>
      <c r="K18" s="278">
        <f t="shared" si="3"/>
        <v>1.1087974919999997</v>
      </c>
      <c r="L18" s="278">
        <f t="shared" si="4"/>
        <v>4.4069904600000003</v>
      </c>
      <c r="M18" s="279">
        <f t="shared" si="5"/>
        <v>4.4069904600000003</v>
      </c>
    </row>
    <row r="19" spans="1:13">
      <c r="A19" s="280">
        <v>8</v>
      </c>
      <c r="B19" s="281">
        <v>1</v>
      </c>
      <c r="C19" s="282">
        <v>0.17527999999999999</v>
      </c>
      <c r="D19" s="283" t="s">
        <v>3590</v>
      </c>
      <c r="E19" s="284"/>
      <c r="F19" s="285">
        <v>3.51026208</v>
      </c>
      <c r="G19" s="286">
        <f t="shared" si="0"/>
        <v>0.58368239999999993</v>
      </c>
      <c r="H19" s="286">
        <f t="shared" si="1"/>
        <v>3.0408658559999999</v>
      </c>
      <c r="I19" s="287">
        <f t="shared" si="2"/>
        <v>3.0408658559999999</v>
      </c>
      <c r="J19" s="285">
        <v>4.19361228</v>
      </c>
      <c r="K19" s="286">
        <f t="shared" si="3"/>
        <v>1.0008488</v>
      </c>
      <c r="L19" s="286">
        <f t="shared" si="4"/>
        <v>3.9363773960000001</v>
      </c>
      <c r="M19" s="287">
        <f t="shared" si="5"/>
        <v>3.9363773960000001</v>
      </c>
    </row>
    <row r="20" spans="1:13">
      <c r="A20" s="264">
        <v>8</v>
      </c>
      <c r="B20" s="265">
        <v>1.5</v>
      </c>
      <c r="C20" s="266">
        <v>0.24414</v>
      </c>
      <c r="D20" s="267" t="s">
        <v>3590</v>
      </c>
      <c r="E20" s="268"/>
      <c r="F20" s="269">
        <v>4.24875984</v>
      </c>
      <c r="G20" s="270">
        <f t="shared" si="0"/>
        <v>0.81298619999999999</v>
      </c>
      <c r="H20" s="270">
        <f t="shared" si="1"/>
        <v>3.7871180880000002</v>
      </c>
      <c r="I20" s="271">
        <f t="shared" si="2"/>
        <v>3.7871180880000002</v>
      </c>
      <c r="J20" s="269">
        <v>5.0831664000000005</v>
      </c>
      <c r="K20" s="270">
        <f t="shared" si="3"/>
        <v>1.3940394</v>
      </c>
      <c r="L20" s="270">
        <f t="shared" si="4"/>
        <v>4.9522558800000009</v>
      </c>
      <c r="M20" s="271">
        <f t="shared" si="5"/>
        <v>4.9522558800000009</v>
      </c>
    </row>
    <row r="21" spans="1:13" ht="13.5" thickBot="1">
      <c r="A21" s="272">
        <v>8</v>
      </c>
      <c r="B21" s="273">
        <v>2</v>
      </c>
      <c r="C21" s="274">
        <v>0.30047999999999997</v>
      </c>
      <c r="D21" s="275" t="s">
        <v>3590</v>
      </c>
      <c r="E21" s="276"/>
      <c r="F21" s="277">
        <v>5.1982569600000001</v>
      </c>
      <c r="G21" s="278">
        <f t="shared" si="0"/>
        <v>1.0005983999999999</v>
      </c>
      <c r="H21" s="278">
        <f t="shared" si="1"/>
        <v>4.6393782720000001</v>
      </c>
      <c r="I21" s="279">
        <f t="shared" si="2"/>
        <v>4.6393782720000001</v>
      </c>
      <c r="J21" s="277">
        <v>6.1975528799999999</v>
      </c>
      <c r="K21" s="278">
        <f t="shared" si="3"/>
        <v>1.7157407999999998</v>
      </c>
      <c r="L21" s="278">
        <f t="shared" si="4"/>
        <v>6.0540278159999996</v>
      </c>
      <c r="M21" s="279">
        <f t="shared" si="5"/>
        <v>6.0540278159999996</v>
      </c>
    </row>
    <row r="22" spans="1:13" hidden="1">
      <c r="A22" s="280">
        <v>9.5299999999999994</v>
      </c>
      <c r="B22" s="281">
        <v>0.89</v>
      </c>
      <c r="C22" s="282">
        <v>0.19254758399999997</v>
      </c>
      <c r="D22" s="283" t="s">
        <v>3590</v>
      </c>
      <c r="E22" s="284" t="s">
        <v>3596</v>
      </c>
      <c r="F22" s="285">
        <v>3.9226699199999997</v>
      </c>
      <c r="G22" s="286">
        <f t="shared" si="0"/>
        <v>0.64118345471999993</v>
      </c>
      <c r="H22" s="286">
        <f t="shared" si="1"/>
        <v>3.3870523987199999</v>
      </c>
      <c r="I22" s="287">
        <f t="shared" si="2"/>
        <v>3.3870523987199999</v>
      </c>
      <c r="J22" s="285">
        <v>4.6921536000000001</v>
      </c>
      <c r="K22" s="286">
        <f t="shared" si="3"/>
        <v>1.0994467046399998</v>
      </c>
      <c r="L22" s="286">
        <f t="shared" si="4"/>
        <v>4.3839542246400001</v>
      </c>
      <c r="M22" s="287">
        <f t="shared" si="5"/>
        <v>4.3839542246400001</v>
      </c>
    </row>
    <row r="23" spans="1:13" hidden="1">
      <c r="A23" s="264">
        <v>9.5299999999999994</v>
      </c>
      <c r="B23" s="265">
        <v>0.91</v>
      </c>
      <c r="C23" s="266">
        <v>0.19641876799999999</v>
      </c>
      <c r="D23" s="267" t="s">
        <v>3590</v>
      </c>
      <c r="E23" s="268" t="s">
        <v>3597</v>
      </c>
      <c r="F23" s="269">
        <v>3.9322607999999994</v>
      </c>
      <c r="G23" s="270">
        <f t="shared" si="0"/>
        <v>0.65407449744000001</v>
      </c>
      <c r="H23" s="270">
        <f t="shared" si="1"/>
        <v>3.4066570574399995</v>
      </c>
      <c r="I23" s="271">
        <f t="shared" si="2"/>
        <v>3.4066570574399995</v>
      </c>
      <c r="J23" s="269">
        <v>4.7019289199999994</v>
      </c>
      <c r="K23" s="270">
        <f t="shared" si="3"/>
        <v>1.1215511652799999</v>
      </c>
      <c r="L23" s="270">
        <f t="shared" si="4"/>
        <v>4.412901409279999</v>
      </c>
      <c r="M23" s="271">
        <f t="shared" si="5"/>
        <v>4.412901409279999</v>
      </c>
    </row>
    <row r="24" spans="1:13" hidden="1">
      <c r="A24" s="264">
        <v>9.5299999999999994</v>
      </c>
      <c r="B24" s="265">
        <v>1.22</v>
      </c>
      <c r="C24" s="266">
        <v>0.25386052799999992</v>
      </c>
      <c r="D24" s="267" t="s">
        <v>3590</v>
      </c>
      <c r="E24" s="268" t="s">
        <v>3598</v>
      </c>
      <c r="F24" s="269">
        <v>4.6036223999999999</v>
      </c>
      <c r="G24" s="270">
        <f t="shared" si="0"/>
        <v>0.84535555823999975</v>
      </c>
      <c r="H24" s="270">
        <f t="shared" si="1"/>
        <v>4.0678912382399997</v>
      </c>
      <c r="I24" s="271">
        <f t="shared" si="2"/>
        <v>4.0678912382399997</v>
      </c>
      <c r="J24" s="269">
        <v>5.4937298400000003</v>
      </c>
      <c r="K24" s="270">
        <f t="shared" si="3"/>
        <v>1.4495436148799996</v>
      </c>
      <c r="L24" s="270">
        <f t="shared" si="4"/>
        <v>5.29515450288</v>
      </c>
      <c r="M24" s="271">
        <f t="shared" si="5"/>
        <v>5.29515450288</v>
      </c>
    </row>
    <row r="25" spans="1:13" hidden="1">
      <c r="A25" s="264">
        <v>9.5299999999999994</v>
      </c>
      <c r="B25" s="265">
        <v>1.24</v>
      </c>
      <c r="C25" s="266">
        <v>0.25740118399999995</v>
      </c>
      <c r="D25" s="267" t="s">
        <v>3590</v>
      </c>
      <c r="E25" s="268" t="s">
        <v>3599</v>
      </c>
      <c r="F25" s="269">
        <v>4.6132132799999992</v>
      </c>
      <c r="G25" s="270">
        <f t="shared" si="0"/>
        <v>0.85714594271999989</v>
      </c>
      <c r="H25" s="270">
        <f t="shared" si="1"/>
        <v>4.0863952387199998</v>
      </c>
      <c r="I25" s="271">
        <f t="shared" si="2"/>
        <v>4.0863952387199998</v>
      </c>
      <c r="J25" s="269">
        <v>5.5035051599999996</v>
      </c>
      <c r="K25" s="270">
        <f t="shared" si="3"/>
        <v>1.4697607606399996</v>
      </c>
      <c r="L25" s="270">
        <f t="shared" si="4"/>
        <v>5.3222143726399995</v>
      </c>
      <c r="M25" s="271">
        <f t="shared" si="5"/>
        <v>5.3222143726399995</v>
      </c>
    </row>
    <row r="26" spans="1:13" ht="13.5" hidden="1" thickBot="1">
      <c r="A26" s="288">
        <v>9.5299999999999994</v>
      </c>
      <c r="B26" s="289">
        <v>1.65</v>
      </c>
      <c r="C26" s="290">
        <v>0.32557007999999993</v>
      </c>
      <c r="D26" s="291" t="s">
        <v>3590</v>
      </c>
      <c r="E26" s="292" t="s">
        <v>3600</v>
      </c>
      <c r="F26" s="277">
        <v>5.6682100799999997</v>
      </c>
      <c r="G26" s="278">
        <f t="shared" si="0"/>
        <v>1.0841483663999998</v>
      </c>
      <c r="H26" s="278">
        <f t="shared" si="1"/>
        <v>5.0518954223999994</v>
      </c>
      <c r="I26" s="279">
        <f t="shared" si="2"/>
        <v>5.0518954223999994</v>
      </c>
      <c r="J26" s="277">
        <v>6.7645214400000002</v>
      </c>
      <c r="K26" s="278">
        <f t="shared" si="3"/>
        <v>1.8590051567999997</v>
      </c>
      <c r="L26" s="278">
        <f t="shared" si="4"/>
        <v>6.5941701647999995</v>
      </c>
      <c r="M26" s="279">
        <f t="shared" si="5"/>
        <v>6.5941701647999995</v>
      </c>
    </row>
    <row r="27" spans="1:13">
      <c r="A27" s="280">
        <v>10</v>
      </c>
      <c r="B27" s="281">
        <v>1</v>
      </c>
      <c r="C27" s="282">
        <v>0.22536</v>
      </c>
      <c r="D27" s="283" t="s">
        <v>3590</v>
      </c>
      <c r="E27" s="284"/>
      <c r="F27" s="285">
        <v>3.7979884799999999</v>
      </c>
      <c r="G27" s="286">
        <f t="shared" si="0"/>
        <v>0.75044880000000003</v>
      </c>
      <c r="H27" s="286">
        <f t="shared" si="1"/>
        <v>3.4090407359999997</v>
      </c>
      <c r="I27" s="287">
        <f t="shared" si="2"/>
        <v>3.4090407359999997</v>
      </c>
      <c r="J27" s="285">
        <v>4.5259731600000004</v>
      </c>
      <c r="K27" s="286">
        <f t="shared" si="3"/>
        <v>1.2868056000000001</v>
      </c>
      <c r="L27" s="286">
        <f t="shared" si="4"/>
        <v>4.4549868120000005</v>
      </c>
      <c r="M27" s="287">
        <f t="shared" si="5"/>
        <v>4.4549868120000005</v>
      </c>
    </row>
    <row r="28" spans="1:13">
      <c r="A28" s="264">
        <v>10</v>
      </c>
      <c r="B28" s="265">
        <v>1.5</v>
      </c>
      <c r="C28" s="266">
        <v>0.31925999999999999</v>
      </c>
      <c r="D28" s="267" t="s">
        <v>3590</v>
      </c>
      <c r="E28" s="268"/>
      <c r="F28" s="269">
        <v>4.7187129600000004</v>
      </c>
      <c r="G28" s="270">
        <f t="shared" si="0"/>
        <v>1.0631358</v>
      </c>
      <c r="H28" s="270">
        <f t="shared" si="1"/>
        <v>4.3662348719999997</v>
      </c>
      <c r="I28" s="271">
        <f t="shared" si="2"/>
        <v>4.3662348719999997</v>
      </c>
      <c r="J28" s="269">
        <v>5.6305843199999996</v>
      </c>
      <c r="K28" s="270">
        <f t="shared" si="3"/>
        <v>1.8229746</v>
      </c>
      <c r="L28" s="270">
        <f t="shared" si="4"/>
        <v>5.7643836239999997</v>
      </c>
      <c r="M28" s="271">
        <f t="shared" si="5"/>
        <v>5.7643836239999997</v>
      </c>
    </row>
    <row r="29" spans="1:13">
      <c r="A29" s="264">
        <v>10</v>
      </c>
      <c r="B29" s="265">
        <v>2</v>
      </c>
      <c r="C29" s="266">
        <v>0.40064</v>
      </c>
      <c r="D29" s="267" t="s">
        <v>3590</v>
      </c>
      <c r="E29" s="268"/>
      <c r="F29" s="269">
        <v>5.6586192000000004</v>
      </c>
      <c r="G29" s="270">
        <f t="shared" si="0"/>
        <v>1.3341312000000001</v>
      </c>
      <c r="H29" s="270">
        <f t="shared" si="1"/>
        <v>5.2951646400000003</v>
      </c>
      <c r="I29" s="271">
        <f t="shared" si="2"/>
        <v>5.2951646400000003</v>
      </c>
      <c r="J29" s="269">
        <v>6.7547461200000001</v>
      </c>
      <c r="K29" s="270">
        <f t="shared" si="3"/>
        <v>2.2876544000000001</v>
      </c>
      <c r="L29" s="270">
        <f t="shared" si="4"/>
        <v>7.015976684</v>
      </c>
      <c r="M29" s="271">
        <f t="shared" si="5"/>
        <v>7.015976684</v>
      </c>
    </row>
    <row r="30" spans="1:13" ht="13.5" thickBot="1">
      <c r="A30" s="288">
        <v>10</v>
      </c>
      <c r="B30" s="289">
        <v>2.5</v>
      </c>
      <c r="C30" s="290">
        <v>0.46949999999999997</v>
      </c>
      <c r="D30" s="291" t="s">
        <v>3590</v>
      </c>
      <c r="E30" s="292"/>
      <c r="F30" s="277">
        <v>6.9437971200000002</v>
      </c>
      <c r="G30" s="278">
        <f t="shared" si="0"/>
        <v>1.5634349999999999</v>
      </c>
      <c r="H30" s="278">
        <f t="shared" si="1"/>
        <v>6.4240929839999996</v>
      </c>
      <c r="I30" s="279">
        <f t="shared" si="2"/>
        <v>6.4240929839999996</v>
      </c>
      <c r="J30" s="277">
        <v>8.2894713600000003</v>
      </c>
      <c r="K30" s="278">
        <f t="shared" si="3"/>
        <v>2.6808449999999997</v>
      </c>
      <c r="L30" s="278">
        <f t="shared" si="4"/>
        <v>8.4834749519999999</v>
      </c>
      <c r="M30" s="279">
        <f t="shared" si="5"/>
        <v>8.4834749519999999</v>
      </c>
    </row>
    <row r="31" spans="1:13">
      <c r="A31" s="280">
        <v>10.199999999999999</v>
      </c>
      <c r="B31" s="281">
        <v>1</v>
      </c>
      <c r="C31" s="282">
        <v>0.23036799999999999</v>
      </c>
      <c r="D31" s="283" t="s">
        <v>3590</v>
      </c>
      <c r="E31" s="284"/>
      <c r="F31" s="285">
        <v>3.8651246400000008</v>
      </c>
      <c r="G31" s="286">
        <f t="shared" si="0"/>
        <v>0.76712543999999994</v>
      </c>
      <c r="H31" s="286">
        <f t="shared" si="1"/>
        <v>3.4727126880000005</v>
      </c>
      <c r="I31" s="287">
        <f t="shared" si="2"/>
        <v>3.4727126880000005</v>
      </c>
      <c r="J31" s="285">
        <v>4.6139510399999999</v>
      </c>
      <c r="K31" s="286">
        <f t="shared" si="3"/>
        <v>1.3154012799999999</v>
      </c>
      <c r="L31" s="286">
        <f t="shared" si="4"/>
        <v>4.545167008</v>
      </c>
      <c r="M31" s="287">
        <f t="shared" si="5"/>
        <v>4.545167008</v>
      </c>
    </row>
    <row r="32" spans="1:13">
      <c r="A32" s="264">
        <v>10.199999999999999</v>
      </c>
      <c r="B32" s="265">
        <v>1.4</v>
      </c>
      <c r="C32" s="266">
        <v>0.30849279999999996</v>
      </c>
      <c r="D32" s="267" t="s">
        <v>3590</v>
      </c>
      <c r="E32" s="268"/>
      <c r="F32" s="269">
        <v>4.5556679999999998</v>
      </c>
      <c r="G32" s="270">
        <f t="shared" si="0"/>
        <v>1.0272810239999999</v>
      </c>
      <c r="H32" s="270">
        <f t="shared" si="1"/>
        <v>4.2162486239999994</v>
      </c>
      <c r="I32" s="271">
        <f t="shared" si="2"/>
        <v>4.2162486239999994</v>
      </c>
      <c r="J32" s="269">
        <v>5.4253026000000002</v>
      </c>
      <c r="K32" s="270">
        <f t="shared" si="3"/>
        <v>1.7614938879999997</v>
      </c>
      <c r="L32" s="270">
        <f t="shared" si="4"/>
        <v>5.5592057079999995</v>
      </c>
      <c r="M32" s="271">
        <f t="shared" si="5"/>
        <v>5.5592057079999995</v>
      </c>
    </row>
    <row r="33" spans="1:13">
      <c r="A33" s="264">
        <v>10.199999999999999</v>
      </c>
      <c r="B33" s="265">
        <v>1.6</v>
      </c>
      <c r="C33" s="266">
        <v>0.34455039999999998</v>
      </c>
      <c r="D33" s="267" t="s">
        <v>3590</v>
      </c>
      <c r="E33" s="268"/>
      <c r="F33" s="269">
        <v>5.0735755200000003</v>
      </c>
      <c r="G33" s="270">
        <f t="shared" si="0"/>
        <v>1.1473528319999999</v>
      </c>
      <c r="H33" s="270">
        <f t="shared" si="1"/>
        <v>4.6988556959999999</v>
      </c>
      <c r="I33" s="271">
        <f t="shared" si="2"/>
        <v>4.6988556959999999</v>
      </c>
      <c r="J33" s="269">
        <v>6.0509230800000005</v>
      </c>
      <c r="K33" s="270">
        <f t="shared" si="3"/>
        <v>1.9673827839999998</v>
      </c>
      <c r="L33" s="270">
        <f t="shared" si="4"/>
        <v>6.2030289400000003</v>
      </c>
      <c r="M33" s="271">
        <f t="shared" si="5"/>
        <v>6.2030289400000003</v>
      </c>
    </row>
    <row r="34" spans="1:13" ht="13.5" thickBot="1">
      <c r="A34" s="288">
        <v>10.199999999999999</v>
      </c>
      <c r="B34" s="289">
        <v>2</v>
      </c>
      <c r="C34" s="290">
        <v>0.41065599999999997</v>
      </c>
      <c r="D34" s="291" t="s">
        <v>3590</v>
      </c>
      <c r="E34" s="292"/>
      <c r="F34" s="277">
        <v>5.6490283200000002</v>
      </c>
      <c r="G34" s="278">
        <f t="shared" si="0"/>
        <v>1.3674844799999999</v>
      </c>
      <c r="H34" s="278">
        <f t="shared" si="1"/>
        <v>5.3218043040000005</v>
      </c>
      <c r="I34" s="279">
        <f t="shared" si="2"/>
        <v>5.3218043040000005</v>
      </c>
      <c r="J34" s="277">
        <v>6.7449707999999999</v>
      </c>
      <c r="K34" s="278">
        <f t="shared" si="3"/>
        <v>2.3448457599999997</v>
      </c>
      <c r="L34" s="278">
        <f t="shared" si="4"/>
        <v>7.0663253200000007</v>
      </c>
      <c r="M34" s="279">
        <f t="shared" si="5"/>
        <v>7.0663253200000007</v>
      </c>
    </row>
    <row r="35" spans="1:13">
      <c r="A35" s="280">
        <v>12</v>
      </c>
      <c r="B35" s="281">
        <v>1</v>
      </c>
      <c r="C35" s="282">
        <v>0.27544000000000002</v>
      </c>
      <c r="D35" s="283" t="s">
        <v>3590</v>
      </c>
      <c r="E35" s="284"/>
      <c r="F35" s="285">
        <v>4.2871233599999998</v>
      </c>
      <c r="G35" s="286">
        <f t="shared" si="0"/>
        <v>0.91721520000000012</v>
      </c>
      <c r="H35" s="286">
        <f t="shared" si="1"/>
        <v>3.9182015520000002</v>
      </c>
      <c r="I35" s="287">
        <f t="shared" si="2"/>
        <v>3.9182015520000002</v>
      </c>
      <c r="J35" s="285">
        <v>5.1124923600000001</v>
      </c>
      <c r="K35" s="286">
        <f t="shared" si="3"/>
        <v>1.5727624</v>
      </c>
      <c r="L35" s="286">
        <f t="shared" si="4"/>
        <v>5.1515070520000004</v>
      </c>
      <c r="M35" s="287">
        <f t="shared" si="5"/>
        <v>5.1515070520000004</v>
      </c>
    </row>
    <row r="36" spans="1:13">
      <c r="A36" s="264">
        <v>12</v>
      </c>
      <c r="B36" s="265">
        <v>1.5</v>
      </c>
      <c r="C36" s="266">
        <v>0.39438000000000001</v>
      </c>
      <c r="D36" s="267" t="s">
        <v>3590</v>
      </c>
      <c r="E36" s="268"/>
      <c r="F36" s="269">
        <v>5.1790751999999998</v>
      </c>
      <c r="G36" s="270">
        <f t="shared" si="0"/>
        <v>1.3132854</v>
      </c>
      <c r="H36" s="270">
        <f t="shared" si="1"/>
        <v>4.9386380399999998</v>
      </c>
      <c r="I36" s="271">
        <f t="shared" si="2"/>
        <v>4.9386380399999998</v>
      </c>
      <c r="J36" s="269">
        <v>6.1975528799999999</v>
      </c>
      <c r="K36" s="270">
        <f t="shared" si="3"/>
        <v>2.2519098</v>
      </c>
      <c r="L36" s="270">
        <f t="shared" si="4"/>
        <v>6.5901968159999997</v>
      </c>
      <c r="M36" s="271">
        <f t="shared" si="5"/>
        <v>6.5901968159999997</v>
      </c>
    </row>
    <row r="37" spans="1:13">
      <c r="A37" s="264">
        <v>12</v>
      </c>
      <c r="B37" s="265">
        <v>2</v>
      </c>
      <c r="C37" s="266">
        <v>0.50080000000000002</v>
      </c>
      <c r="D37" s="267" t="s">
        <v>3590</v>
      </c>
      <c r="E37" s="268"/>
      <c r="F37" s="269">
        <v>6.0230726400000005</v>
      </c>
      <c r="G37" s="270">
        <f t="shared" si="0"/>
        <v>1.667664</v>
      </c>
      <c r="H37" s="270">
        <f t="shared" si="1"/>
        <v>5.883814848000001</v>
      </c>
      <c r="I37" s="271">
        <f t="shared" si="2"/>
        <v>5.883814848000001</v>
      </c>
      <c r="J37" s="269">
        <v>7.1946355199999994</v>
      </c>
      <c r="K37" s="270">
        <f t="shared" si="3"/>
        <v>2.8595680000000003</v>
      </c>
      <c r="L37" s="270">
        <f t="shared" si="4"/>
        <v>7.8958128639999998</v>
      </c>
      <c r="M37" s="271">
        <f t="shared" si="5"/>
        <v>7.8958128639999998</v>
      </c>
    </row>
    <row r="38" spans="1:13" ht="13.5" thickBot="1">
      <c r="A38" s="288">
        <v>12</v>
      </c>
      <c r="B38" s="289">
        <v>2.5</v>
      </c>
      <c r="C38" s="290">
        <v>0.59470000000000001</v>
      </c>
      <c r="D38" s="291" t="s">
        <v>3590</v>
      </c>
      <c r="E38" s="292"/>
      <c r="F38" s="277">
        <v>7.7206584000000005</v>
      </c>
      <c r="G38" s="278">
        <f t="shared" si="0"/>
        <v>1.980351</v>
      </c>
      <c r="H38" s="278">
        <f t="shared" si="1"/>
        <v>7.38481188</v>
      </c>
      <c r="I38" s="279">
        <f t="shared" si="2"/>
        <v>7.38481188</v>
      </c>
      <c r="J38" s="277">
        <v>9.2083514400000013</v>
      </c>
      <c r="K38" s="278">
        <f t="shared" si="3"/>
        <v>3.395737</v>
      </c>
      <c r="L38" s="278">
        <f t="shared" si="4"/>
        <v>9.8415830080000006</v>
      </c>
      <c r="M38" s="279">
        <f t="shared" si="5"/>
        <v>9.8415830080000006</v>
      </c>
    </row>
    <row r="39" spans="1:13" hidden="1">
      <c r="A39" s="280">
        <v>12.7</v>
      </c>
      <c r="B39" s="281">
        <v>0.89</v>
      </c>
      <c r="C39" s="282">
        <v>0.26319293599999999</v>
      </c>
      <c r="D39" s="283" t="s">
        <v>3590</v>
      </c>
      <c r="E39" s="284" t="s">
        <v>3601</v>
      </c>
      <c r="F39" s="285">
        <v>4.1214326400000001</v>
      </c>
      <c r="G39" s="286">
        <f t="shared" si="0"/>
        <v>0.87643247688000003</v>
      </c>
      <c r="H39" s="286">
        <f t="shared" si="1"/>
        <v>3.7614353248799999</v>
      </c>
      <c r="I39" s="287">
        <f t="shared" si="2"/>
        <v>3.7614353248799999</v>
      </c>
      <c r="J39" s="285">
        <v>4.9321545599999999</v>
      </c>
      <c r="K39" s="286">
        <f t="shared" si="3"/>
        <v>1.5028316645599999</v>
      </c>
      <c r="L39" s="286">
        <f t="shared" si="4"/>
        <v>4.9553398565600002</v>
      </c>
      <c r="M39" s="287">
        <f t="shared" si="5"/>
        <v>4.9553398565600002</v>
      </c>
    </row>
    <row r="40" spans="1:13" hidden="1">
      <c r="A40" s="264">
        <v>12.7</v>
      </c>
      <c r="B40" s="265">
        <v>0.91</v>
      </c>
      <c r="C40" s="266">
        <v>0.26865165599999996</v>
      </c>
      <c r="D40" s="267" t="s">
        <v>3590</v>
      </c>
      <c r="E40" s="268" t="s">
        <v>3602</v>
      </c>
      <c r="F40" s="269">
        <v>4.1316849600000012</v>
      </c>
      <c r="G40" s="270">
        <f t="shared" si="0"/>
        <v>0.89461001447999988</v>
      </c>
      <c r="H40" s="270">
        <f t="shared" si="1"/>
        <v>3.7867894864800009</v>
      </c>
      <c r="I40" s="271">
        <f t="shared" si="2"/>
        <v>3.7867894864800009</v>
      </c>
      <c r="J40" s="269">
        <v>4.9426040400000009</v>
      </c>
      <c r="K40" s="270">
        <f t="shared" si="3"/>
        <v>1.5340009557599998</v>
      </c>
      <c r="L40" s="270">
        <f t="shared" si="4"/>
        <v>4.9938237837599999</v>
      </c>
      <c r="M40" s="271">
        <f t="shared" si="5"/>
        <v>4.9938237837599999</v>
      </c>
    </row>
    <row r="41" spans="1:13" hidden="1">
      <c r="A41" s="264">
        <v>12.7</v>
      </c>
      <c r="B41" s="265">
        <v>1.22</v>
      </c>
      <c r="C41" s="266">
        <v>0.35070022399999995</v>
      </c>
      <c r="D41" s="267" t="s">
        <v>3590</v>
      </c>
      <c r="E41" s="268" t="s">
        <v>3603</v>
      </c>
      <c r="F41" s="269">
        <v>5.1979262400000001</v>
      </c>
      <c r="G41" s="270">
        <f t="shared" si="0"/>
        <v>1.1678317459199998</v>
      </c>
      <c r="H41" s="270">
        <f t="shared" si="1"/>
        <v>4.8063801139199995</v>
      </c>
      <c r="I41" s="271">
        <f t="shared" si="2"/>
        <v>4.8063801139199995</v>
      </c>
      <c r="J41" s="269">
        <v>6.2174406000000007</v>
      </c>
      <c r="K41" s="270">
        <f t="shared" si="3"/>
        <v>2.0024982790399997</v>
      </c>
      <c r="L41" s="270">
        <f t="shared" si="4"/>
        <v>6.3547066990399994</v>
      </c>
      <c r="M41" s="271">
        <f t="shared" si="5"/>
        <v>6.3547066990399994</v>
      </c>
    </row>
    <row r="42" spans="1:13" hidden="1">
      <c r="A42" s="264">
        <v>12.7</v>
      </c>
      <c r="B42" s="265">
        <v>1.24</v>
      </c>
      <c r="C42" s="266">
        <v>0.35582841599999993</v>
      </c>
      <c r="D42" s="267" t="s">
        <v>3590</v>
      </c>
      <c r="E42" s="268" t="s">
        <v>3604</v>
      </c>
      <c r="F42" s="269">
        <v>5.3209540799999999</v>
      </c>
      <c r="G42" s="270">
        <f t="shared" si="0"/>
        <v>1.1849086252799998</v>
      </c>
      <c r="H42" s="270">
        <f t="shared" si="1"/>
        <v>4.9095764812800002</v>
      </c>
      <c r="I42" s="271">
        <f t="shared" si="2"/>
        <v>4.9095764812800002</v>
      </c>
      <c r="J42" s="269">
        <v>6.3428343600000012</v>
      </c>
      <c r="K42" s="270">
        <f t="shared" si="3"/>
        <v>2.0317802553599997</v>
      </c>
      <c r="L42" s="270">
        <f t="shared" si="4"/>
        <v>6.4717643073600009</v>
      </c>
      <c r="M42" s="271">
        <f t="shared" si="5"/>
        <v>6.4717643073600009</v>
      </c>
    </row>
    <row r="43" spans="1:13" hidden="1">
      <c r="A43" s="264">
        <v>12.7</v>
      </c>
      <c r="B43" s="265">
        <v>1.65</v>
      </c>
      <c r="C43" s="266">
        <v>0.45654179999999994</v>
      </c>
      <c r="D43" s="267" t="s">
        <v>3590</v>
      </c>
      <c r="E43" s="268" t="s">
        <v>3605</v>
      </c>
      <c r="F43" s="269">
        <v>5.9155886399999993</v>
      </c>
      <c r="G43" s="270">
        <f t="shared" si="0"/>
        <v>1.5202841939999998</v>
      </c>
      <c r="H43" s="270">
        <f t="shared" si="1"/>
        <v>5.661196241999999</v>
      </c>
      <c r="I43" s="271">
        <f t="shared" si="2"/>
        <v>5.661196241999999</v>
      </c>
      <c r="J43" s="269">
        <v>7.0533990000000006</v>
      </c>
      <c r="K43" s="270">
        <f t="shared" si="3"/>
        <v>2.6068536779999998</v>
      </c>
      <c r="L43" s="270">
        <f t="shared" si="4"/>
        <v>7.5442329780000001</v>
      </c>
      <c r="M43" s="271">
        <f t="shared" si="5"/>
        <v>7.5442329780000001</v>
      </c>
    </row>
    <row r="44" spans="1:13" ht="13.5" hidden="1" thickBot="1">
      <c r="A44" s="288">
        <v>12.7</v>
      </c>
      <c r="B44" s="289">
        <v>2.11</v>
      </c>
      <c r="C44" s="290">
        <v>0.55951629599999997</v>
      </c>
      <c r="D44" s="291" t="s">
        <v>3590</v>
      </c>
      <c r="E44" s="292" t="s">
        <v>3606</v>
      </c>
      <c r="F44" s="277">
        <v>6.6024940800000005</v>
      </c>
      <c r="G44" s="278">
        <f t="shared" si="0"/>
        <v>1.86318926568</v>
      </c>
      <c r="H44" s="278">
        <f t="shared" si="1"/>
        <v>6.4849351216800004</v>
      </c>
      <c r="I44" s="279">
        <f t="shared" si="2"/>
        <v>6.4849351216800004</v>
      </c>
      <c r="J44" s="277">
        <v>7.8893574000000006</v>
      </c>
      <c r="K44" s="278">
        <f t="shared" si="3"/>
        <v>3.19483805016</v>
      </c>
      <c r="L44" s="278">
        <f t="shared" si="4"/>
        <v>8.717388230160001</v>
      </c>
      <c r="M44" s="279">
        <f t="shared" si="5"/>
        <v>8.717388230160001</v>
      </c>
    </row>
    <row r="45" spans="1:13" hidden="1">
      <c r="A45" s="280">
        <v>13.5</v>
      </c>
      <c r="B45" s="281">
        <v>1.5</v>
      </c>
      <c r="C45" s="282">
        <v>0.45072000000000001</v>
      </c>
      <c r="D45" s="283" t="s">
        <v>3590</v>
      </c>
      <c r="E45" s="284"/>
      <c r="F45" s="285">
        <v>5.7412992000000003</v>
      </c>
      <c r="G45" s="286">
        <f t="shared" si="0"/>
        <v>1.5008976000000001</v>
      </c>
      <c r="H45" s="286">
        <f t="shared" si="1"/>
        <v>5.5198070399999999</v>
      </c>
      <c r="I45" s="287">
        <f t="shared" si="2"/>
        <v>5.5198070399999999</v>
      </c>
      <c r="J45" s="285">
        <v>6.8862073200000005</v>
      </c>
      <c r="K45" s="286">
        <f t="shared" si="3"/>
        <v>2.5736112000000002</v>
      </c>
      <c r="L45" s="286">
        <f t="shared" si="4"/>
        <v>7.3939563240000012</v>
      </c>
      <c r="M45" s="287">
        <f t="shared" si="5"/>
        <v>7.3939563240000012</v>
      </c>
    </row>
    <row r="46" spans="1:13" hidden="1">
      <c r="A46" s="264">
        <v>13.5</v>
      </c>
      <c r="B46" s="265">
        <v>1.6</v>
      </c>
      <c r="C46" s="266">
        <v>0.47676160000000006</v>
      </c>
      <c r="D46" s="267" t="s">
        <v>3590</v>
      </c>
      <c r="E46" s="268"/>
      <c r="F46" s="269">
        <v>6.03861648</v>
      </c>
      <c r="G46" s="270">
        <f t="shared" si="0"/>
        <v>1.5876161280000003</v>
      </c>
      <c r="H46" s="270">
        <f t="shared" si="1"/>
        <v>5.8146476640000007</v>
      </c>
      <c r="I46" s="271">
        <f t="shared" si="2"/>
        <v>5.8146476640000007</v>
      </c>
      <c r="J46" s="269">
        <v>7.2205906799999999</v>
      </c>
      <c r="K46" s="270">
        <f t="shared" si="3"/>
        <v>2.7223087360000005</v>
      </c>
      <c r="L46" s="270">
        <f t="shared" si="4"/>
        <v>7.776722212000001</v>
      </c>
      <c r="M46" s="271">
        <f t="shared" si="5"/>
        <v>7.776722212000001</v>
      </c>
    </row>
    <row r="47" spans="1:13" hidden="1">
      <c r="A47" s="264">
        <v>13.5</v>
      </c>
      <c r="B47" s="265">
        <v>2</v>
      </c>
      <c r="C47" s="266">
        <v>0.57591999999999999</v>
      </c>
      <c r="D47" s="267" t="s">
        <v>3590</v>
      </c>
      <c r="E47" s="268"/>
      <c r="F47" s="269">
        <v>7.2586425600000002</v>
      </c>
      <c r="G47" s="270">
        <f t="shared" si="0"/>
        <v>1.9178135999999999</v>
      </c>
      <c r="H47" s="270">
        <f t="shared" si="1"/>
        <v>6.9988633919999996</v>
      </c>
      <c r="I47" s="271">
        <f t="shared" si="2"/>
        <v>6.9988633919999996</v>
      </c>
      <c r="J47" s="269">
        <v>8.6730684</v>
      </c>
      <c r="K47" s="270">
        <f t="shared" si="3"/>
        <v>3.2885032000000001</v>
      </c>
      <c r="L47" s="270">
        <f t="shared" si="4"/>
        <v>9.359651079999999</v>
      </c>
      <c r="M47" s="271">
        <f t="shared" si="5"/>
        <v>9.359651079999999</v>
      </c>
    </row>
    <row r="48" spans="1:13" ht="13.5" hidden="1" thickBot="1">
      <c r="A48" s="288">
        <v>13.5</v>
      </c>
      <c r="B48" s="289">
        <v>2.35</v>
      </c>
      <c r="C48" s="290">
        <v>0.65611059999999999</v>
      </c>
      <c r="D48" s="291" t="s">
        <v>3590</v>
      </c>
      <c r="E48" s="292"/>
      <c r="F48" s="277">
        <v>8.5299302399999988</v>
      </c>
      <c r="G48" s="278">
        <f t="shared" si="0"/>
        <v>2.1848482979999999</v>
      </c>
      <c r="H48" s="278">
        <f t="shared" si="1"/>
        <v>8.1557994659999995</v>
      </c>
      <c r="I48" s="279">
        <f t="shared" si="2"/>
        <v>8.1557994659999995</v>
      </c>
      <c r="J48" s="277">
        <v>10.177793520000002</v>
      </c>
      <c r="K48" s="278">
        <f t="shared" si="3"/>
        <v>3.746391526</v>
      </c>
      <c r="L48" s="278">
        <f t="shared" si="4"/>
        <v>10.87084699</v>
      </c>
      <c r="M48" s="279">
        <f t="shared" si="5"/>
        <v>10.87084699</v>
      </c>
    </row>
    <row r="49" spans="1:13">
      <c r="A49" s="280">
        <v>13.72</v>
      </c>
      <c r="B49" s="281">
        <v>1.24</v>
      </c>
      <c r="C49" s="282">
        <v>0.38749900800000003</v>
      </c>
      <c r="D49" s="283" t="s">
        <v>3590</v>
      </c>
      <c r="E49" s="284" t="s">
        <v>3607</v>
      </c>
      <c r="F49" s="285">
        <v>4.9313659199999993</v>
      </c>
      <c r="G49" s="286">
        <f t="shared" si="0"/>
        <v>1.2903716966400001</v>
      </c>
      <c r="H49" s="286">
        <f t="shared" si="1"/>
        <v>4.7423278406399998</v>
      </c>
      <c r="I49" s="287">
        <f t="shared" si="2"/>
        <v>4.7423278406399998</v>
      </c>
      <c r="J49" s="285">
        <v>5.8726077600000002</v>
      </c>
      <c r="K49" s="286">
        <f t="shared" si="3"/>
        <v>2.2126193356800004</v>
      </c>
      <c r="L49" s="286">
        <f t="shared" si="4"/>
        <v>6.3234447676800007</v>
      </c>
      <c r="M49" s="287">
        <f t="shared" si="5"/>
        <v>6.3234447676800007</v>
      </c>
    </row>
    <row r="50" spans="1:13">
      <c r="A50" s="264">
        <v>13.72</v>
      </c>
      <c r="B50" s="265">
        <v>1.645</v>
      </c>
      <c r="C50" s="266">
        <v>0.49737891000000001</v>
      </c>
      <c r="D50" s="267" t="s">
        <v>3590</v>
      </c>
      <c r="E50" s="268" t="s">
        <v>3608</v>
      </c>
      <c r="F50" s="269">
        <v>6.4589616000000003</v>
      </c>
      <c r="G50" s="270">
        <f t="shared" si="0"/>
        <v>1.6562717703000001</v>
      </c>
      <c r="H50" s="270">
        <f t="shared" si="1"/>
        <v>6.1775448903000001</v>
      </c>
      <c r="I50" s="271">
        <f t="shared" si="2"/>
        <v>6.1775448903000001</v>
      </c>
      <c r="J50" s="269">
        <v>7.7012667600000002</v>
      </c>
      <c r="K50" s="270">
        <f t="shared" si="3"/>
        <v>2.8400335761000002</v>
      </c>
      <c r="L50" s="270">
        <f t="shared" si="4"/>
        <v>8.2309203081</v>
      </c>
      <c r="M50" s="271">
        <f t="shared" si="5"/>
        <v>8.2309203081</v>
      </c>
    </row>
    <row r="51" spans="1:13">
      <c r="A51" s="264">
        <v>13.72</v>
      </c>
      <c r="B51" s="265">
        <v>2.2400000000000002</v>
      </c>
      <c r="C51" s="266">
        <v>0.64390860800000005</v>
      </c>
      <c r="D51" s="267" t="s">
        <v>3590</v>
      </c>
      <c r="E51" s="268" t="s">
        <v>3609</v>
      </c>
      <c r="F51" s="269">
        <v>7.5867167999999996</v>
      </c>
      <c r="G51" s="270">
        <f t="shared" si="0"/>
        <v>2.1442156646400004</v>
      </c>
      <c r="H51" s="270">
        <f t="shared" si="1"/>
        <v>7.4549174246399996</v>
      </c>
      <c r="I51" s="271">
        <f t="shared" si="2"/>
        <v>7.4549174246399996</v>
      </c>
      <c r="J51" s="269">
        <v>9.0492496800000009</v>
      </c>
      <c r="K51" s="270">
        <f t="shared" si="3"/>
        <v>3.6767181516800003</v>
      </c>
      <c r="L51" s="270">
        <f t="shared" si="4"/>
        <v>10.01119292768</v>
      </c>
      <c r="M51" s="271">
        <f t="shared" si="5"/>
        <v>10.01119292768</v>
      </c>
    </row>
    <row r="52" spans="1:13" ht="13.5" thickBot="1">
      <c r="A52" s="288">
        <v>13.72</v>
      </c>
      <c r="B52" s="289">
        <v>3.02</v>
      </c>
      <c r="C52" s="290">
        <v>0.80914255999999996</v>
      </c>
      <c r="D52" s="291" t="s">
        <v>3590</v>
      </c>
      <c r="E52" s="292" t="s">
        <v>3610</v>
      </c>
      <c r="F52" s="277">
        <v>12.39505488</v>
      </c>
      <c r="G52" s="278">
        <f t="shared" si="0"/>
        <v>2.6944447247999999</v>
      </c>
      <c r="H52" s="278">
        <f t="shared" si="1"/>
        <v>11.3709831408</v>
      </c>
      <c r="I52" s="279">
        <f t="shared" si="2"/>
        <v>11.3709831408</v>
      </c>
      <c r="J52" s="277">
        <v>14.786014200000002</v>
      </c>
      <c r="K52" s="278">
        <f t="shared" si="3"/>
        <v>4.6202040175999999</v>
      </c>
      <c r="L52" s="278">
        <f t="shared" si="4"/>
        <v>14.970413957600002</v>
      </c>
      <c r="M52" s="279">
        <f t="shared" si="5"/>
        <v>14.970413957600002</v>
      </c>
    </row>
    <row r="53" spans="1:13">
      <c r="A53" s="280">
        <v>14</v>
      </c>
      <c r="B53" s="281">
        <v>1</v>
      </c>
      <c r="C53" s="282">
        <v>0.32551999999999998</v>
      </c>
      <c r="D53" s="283" t="s">
        <v>3590</v>
      </c>
      <c r="E53" s="284"/>
      <c r="F53" s="285">
        <v>5.0031321599999998</v>
      </c>
      <c r="G53" s="286">
        <f t="shared" si="0"/>
        <v>1.0839816</v>
      </c>
      <c r="H53" s="286">
        <f t="shared" si="1"/>
        <v>4.5861741120000001</v>
      </c>
      <c r="I53" s="287">
        <f t="shared" si="2"/>
        <v>4.5861741120000001</v>
      </c>
      <c r="J53" s="285">
        <v>5.9666530800000004</v>
      </c>
      <c r="K53" s="286">
        <f t="shared" si="3"/>
        <v>1.8587191999999999</v>
      </c>
      <c r="L53" s="286">
        <f t="shared" si="4"/>
        <v>6.0353763560000004</v>
      </c>
      <c r="M53" s="287">
        <f t="shared" si="5"/>
        <v>6.0353763560000004</v>
      </c>
    </row>
    <row r="54" spans="1:13">
      <c r="A54" s="264">
        <v>14</v>
      </c>
      <c r="B54" s="265">
        <v>1.5</v>
      </c>
      <c r="C54" s="266">
        <v>0.46949999999999997</v>
      </c>
      <c r="D54" s="267" t="s">
        <v>3590</v>
      </c>
      <c r="E54" s="268"/>
      <c r="F54" s="269">
        <v>6.0898780800000001</v>
      </c>
      <c r="G54" s="270">
        <f t="shared" si="0"/>
        <v>1.5634349999999999</v>
      </c>
      <c r="H54" s="270">
        <f t="shared" si="1"/>
        <v>5.8263496559999997</v>
      </c>
      <c r="I54" s="271">
        <f t="shared" si="2"/>
        <v>5.8263496559999997</v>
      </c>
      <c r="J54" s="269">
        <v>7.2519391200000012</v>
      </c>
      <c r="K54" s="270">
        <f t="shared" si="3"/>
        <v>2.6808449999999997</v>
      </c>
      <c r="L54" s="270">
        <f t="shared" si="4"/>
        <v>7.7572023840000011</v>
      </c>
      <c r="M54" s="271">
        <f t="shared" si="5"/>
        <v>7.7572023840000011</v>
      </c>
    </row>
    <row r="55" spans="1:13">
      <c r="A55" s="264">
        <v>14</v>
      </c>
      <c r="B55" s="265">
        <v>2</v>
      </c>
      <c r="C55" s="266">
        <v>0.60095999999999994</v>
      </c>
      <c r="D55" s="267" t="s">
        <v>3590</v>
      </c>
      <c r="E55" s="268"/>
      <c r="F55" s="269">
        <v>7.0946054400000005</v>
      </c>
      <c r="G55" s="270">
        <f t="shared" si="0"/>
        <v>2.0011967999999998</v>
      </c>
      <c r="H55" s="270">
        <f t="shared" si="1"/>
        <v>6.9674206080000003</v>
      </c>
      <c r="I55" s="271">
        <f t="shared" si="2"/>
        <v>6.9674206080000003</v>
      </c>
      <c r="J55" s="269">
        <v>8.4640787999999993</v>
      </c>
      <c r="K55" s="270">
        <f t="shared" si="3"/>
        <v>3.4314815999999997</v>
      </c>
      <c r="L55" s="270">
        <f t="shared" si="4"/>
        <v>9.3563367599999996</v>
      </c>
      <c r="M55" s="271">
        <f t="shared" si="5"/>
        <v>9.3563367599999996</v>
      </c>
    </row>
    <row r="56" spans="1:13" ht="13.5" thickBot="1">
      <c r="A56" s="288">
        <v>14</v>
      </c>
      <c r="B56" s="289">
        <v>2.5</v>
      </c>
      <c r="C56" s="290">
        <v>0.71989999999999998</v>
      </c>
      <c r="D56" s="291" t="s">
        <v>3590</v>
      </c>
      <c r="E56" s="292"/>
      <c r="F56" s="277">
        <v>8.3761454400000002</v>
      </c>
      <c r="G56" s="278">
        <f t="shared" si="0"/>
        <v>2.3972669999999998</v>
      </c>
      <c r="H56" s="278">
        <f t="shared" si="1"/>
        <v>8.2605688080000004</v>
      </c>
      <c r="I56" s="279">
        <f t="shared" si="2"/>
        <v>8.2605688080000004</v>
      </c>
      <c r="J56" s="277">
        <v>9.9897028800000012</v>
      </c>
      <c r="K56" s="278">
        <f t="shared" si="3"/>
        <v>4.1106290000000003</v>
      </c>
      <c r="L56" s="278">
        <f t="shared" si="4"/>
        <v>11.103421016000002</v>
      </c>
      <c r="M56" s="279">
        <f t="shared" si="5"/>
        <v>11.103421016000002</v>
      </c>
    </row>
    <row r="57" spans="1:13">
      <c r="A57" s="280">
        <v>15</v>
      </c>
      <c r="B57" s="281">
        <v>1</v>
      </c>
      <c r="C57" s="282">
        <v>0.35055999999999998</v>
      </c>
      <c r="D57" s="283" t="s">
        <v>3590</v>
      </c>
      <c r="E57" s="284"/>
      <c r="F57" s="285">
        <v>5.2389355200000001</v>
      </c>
      <c r="G57" s="286">
        <f t="shared" si="0"/>
        <v>1.1673647999999999</v>
      </c>
      <c r="H57" s="286">
        <f t="shared" si="1"/>
        <v>4.8346196639999999</v>
      </c>
      <c r="I57" s="287">
        <f t="shared" si="2"/>
        <v>4.8346196639999999</v>
      </c>
      <c r="J57" s="285">
        <v>6.23833956</v>
      </c>
      <c r="K57" s="286">
        <f t="shared" si="3"/>
        <v>2.0016976</v>
      </c>
      <c r="L57" s="286">
        <f t="shared" si="4"/>
        <v>6.3685352919999998</v>
      </c>
      <c r="M57" s="287">
        <f t="shared" si="5"/>
        <v>6.3685352919999998</v>
      </c>
    </row>
    <row r="58" spans="1:13">
      <c r="A58" s="264">
        <v>15</v>
      </c>
      <c r="B58" s="265">
        <v>1.5</v>
      </c>
      <c r="C58" s="266">
        <v>0.50705999999999996</v>
      </c>
      <c r="D58" s="267" t="s">
        <v>3590</v>
      </c>
      <c r="E58" s="268"/>
      <c r="F58" s="269">
        <v>6.2231582400000001</v>
      </c>
      <c r="G58" s="270">
        <f t="shared" si="0"/>
        <v>1.6885097999999998</v>
      </c>
      <c r="H58" s="270">
        <f t="shared" si="1"/>
        <v>6.0447205680000007</v>
      </c>
      <c r="I58" s="271">
        <f t="shared" si="2"/>
        <v>6.0447205680000007</v>
      </c>
      <c r="J58" s="269">
        <v>7.4191307999999996</v>
      </c>
      <c r="K58" s="270">
        <f t="shared" si="3"/>
        <v>2.8953125999999996</v>
      </c>
      <c r="L58" s="270">
        <f t="shared" si="4"/>
        <v>8.0887041599999989</v>
      </c>
      <c r="M58" s="271">
        <f t="shared" si="5"/>
        <v>8.0887041599999989</v>
      </c>
    </row>
    <row r="59" spans="1:13" ht="13.5" thickBot="1">
      <c r="A59" s="288">
        <v>15</v>
      </c>
      <c r="B59" s="289">
        <v>2</v>
      </c>
      <c r="C59" s="290">
        <v>0.65103999999999995</v>
      </c>
      <c r="D59" s="291" t="s">
        <v>3590</v>
      </c>
      <c r="E59" s="292"/>
      <c r="F59" s="277">
        <v>6.9203160000000006</v>
      </c>
      <c r="G59" s="278">
        <f t="shared" si="0"/>
        <v>2.1679632</v>
      </c>
      <c r="H59" s="278">
        <f t="shared" si="1"/>
        <v>7.0121844000000007</v>
      </c>
      <c r="I59" s="279">
        <f t="shared" si="2"/>
        <v>7.0121844000000007</v>
      </c>
      <c r="J59" s="277">
        <v>8.2550892000000005</v>
      </c>
      <c r="K59" s="278">
        <f t="shared" si="3"/>
        <v>3.7174383999999998</v>
      </c>
      <c r="L59" s="278">
        <f t="shared" si="4"/>
        <v>9.4960008400000007</v>
      </c>
      <c r="M59" s="279">
        <f t="shared" si="5"/>
        <v>9.4960008400000007</v>
      </c>
    </row>
    <row r="60" spans="1:13" hidden="1">
      <c r="A60" s="280">
        <v>15.88</v>
      </c>
      <c r="B60" s="281">
        <v>1.22</v>
      </c>
      <c r="C60" s="282">
        <v>0.447845408</v>
      </c>
      <c r="D60" s="283" t="s">
        <v>3590</v>
      </c>
      <c r="E60" s="284"/>
      <c r="F60" s="285">
        <v>6.4794662399999998</v>
      </c>
      <c r="G60" s="286">
        <f t="shared" si="0"/>
        <v>1.49132520864</v>
      </c>
      <c r="H60" s="286">
        <f t="shared" si="1"/>
        <v>6.0269515766400001</v>
      </c>
      <c r="I60" s="287">
        <f t="shared" si="2"/>
        <v>6.0269515766400001</v>
      </c>
      <c r="J60" s="285">
        <v>7.7326152000000006</v>
      </c>
      <c r="K60" s="286">
        <f t="shared" si="3"/>
        <v>2.55719727968</v>
      </c>
      <c r="L60" s="286">
        <f t="shared" si="4"/>
        <v>7.9700279196799997</v>
      </c>
      <c r="M60" s="287">
        <f t="shared" si="5"/>
        <v>7.9700279196799997</v>
      </c>
    </row>
    <row r="61" spans="1:13" hidden="1">
      <c r="A61" s="264">
        <v>15.88</v>
      </c>
      <c r="B61" s="265">
        <v>1.24</v>
      </c>
      <c r="C61" s="266">
        <v>0.45456614400000001</v>
      </c>
      <c r="D61" s="267" t="s">
        <v>3590</v>
      </c>
      <c r="E61" s="268"/>
      <c r="F61" s="269">
        <v>6.4897185600000009</v>
      </c>
      <c r="G61" s="270">
        <f t="shared" si="0"/>
        <v>1.51370525952</v>
      </c>
      <c r="H61" s="270">
        <f t="shared" si="1"/>
        <v>6.0565082515200004</v>
      </c>
      <c r="I61" s="271">
        <f t="shared" si="2"/>
        <v>6.0565082515200004</v>
      </c>
      <c r="J61" s="269">
        <v>7.7430646800000007</v>
      </c>
      <c r="K61" s="270">
        <f t="shared" si="3"/>
        <v>2.5955726822399998</v>
      </c>
      <c r="L61" s="270">
        <f t="shared" si="4"/>
        <v>8.0157179582399998</v>
      </c>
      <c r="M61" s="271">
        <f t="shared" si="5"/>
        <v>8.0157179582399998</v>
      </c>
    </row>
    <row r="62" spans="1:13" hidden="1">
      <c r="A62" s="264">
        <v>15.88</v>
      </c>
      <c r="B62" s="265">
        <v>1.65</v>
      </c>
      <c r="C62" s="266">
        <v>0.58792667999999992</v>
      </c>
      <c r="D62" s="267" t="s">
        <v>3590</v>
      </c>
      <c r="E62" s="268"/>
      <c r="F62" s="269">
        <v>7.2446999999999999</v>
      </c>
      <c r="G62" s="270">
        <f t="shared" si="0"/>
        <v>1.9577958443999999</v>
      </c>
      <c r="H62" s="270">
        <f t="shared" si="1"/>
        <v>7.0290858443999991</v>
      </c>
      <c r="I62" s="271">
        <f t="shared" si="2"/>
        <v>7.0290858443999991</v>
      </c>
      <c r="J62" s="269">
        <v>8.6490000000000009</v>
      </c>
      <c r="K62" s="270">
        <f t="shared" si="3"/>
        <v>3.3570613427999993</v>
      </c>
      <c r="L62" s="270">
        <f t="shared" si="4"/>
        <v>9.4113613427999994</v>
      </c>
      <c r="M62" s="271">
        <f t="shared" si="5"/>
        <v>9.4113613427999994</v>
      </c>
    </row>
    <row r="63" spans="1:13" ht="13.5" hidden="1" thickBot="1">
      <c r="A63" s="288">
        <v>15.88</v>
      </c>
      <c r="B63" s="289">
        <v>2.11</v>
      </c>
      <c r="C63" s="290">
        <v>0.72752968799999995</v>
      </c>
      <c r="D63" s="291" t="s">
        <v>3590</v>
      </c>
      <c r="E63" s="292"/>
      <c r="F63" s="277">
        <v>8.3699999999999992</v>
      </c>
      <c r="G63" s="278">
        <f t="shared" si="0"/>
        <v>2.4226738610399998</v>
      </c>
      <c r="H63" s="278">
        <f t="shared" si="1"/>
        <v>8.281673861039998</v>
      </c>
      <c r="I63" s="279">
        <f t="shared" si="2"/>
        <v>8.281673861039998</v>
      </c>
      <c r="J63" s="277">
        <v>9.9882000000000009</v>
      </c>
      <c r="K63" s="278">
        <f t="shared" si="3"/>
        <v>4.1541945184799998</v>
      </c>
      <c r="L63" s="278">
        <f t="shared" si="4"/>
        <v>11.145934518480001</v>
      </c>
      <c r="M63" s="279">
        <f t="shared" si="5"/>
        <v>11.145934518480001</v>
      </c>
    </row>
    <row r="64" spans="1:13">
      <c r="A64" s="280">
        <v>16</v>
      </c>
      <c r="B64" s="281">
        <v>1</v>
      </c>
      <c r="C64" s="282">
        <v>0.37559999999999999</v>
      </c>
      <c r="D64" s="283" t="s">
        <v>3590</v>
      </c>
      <c r="E64" s="284"/>
      <c r="F64" s="285">
        <v>5.5875144000000008</v>
      </c>
      <c r="G64" s="286">
        <f t="shared" si="0"/>
        <v>1.250748</v>
      </c>
      <c r="H64" s="286">
        <f t="shared" si="1"/>
        <v>5.1620080800000006</v>
      </c>
      <c r="I64" s="287">
        <f t="shared" si="2"/>
        <v>5.1620080800000006</v>
      </c>
      <c r="J64" s="285">
        <v>6.6563187600000004</v>
      </c>
      <c r="K64" s="286">
        <f t="shared" si="3"/>
        <v>2.144676</v>
      </c>
      <c r="L64" s="286">
        <f t="shared" si="4"/>
        <v>6.804099132000001</v>
      </c>
      <c r="M64" s="287">
        <f t="shared" si="5"/>
        <v>6.804099132000001</v>
      </c>
    </row>
    <row r="65" spans="1:13">
      <c r="A65" s="264">
        <v>16</v>
      </c>
      <c r="B65" s="265">
        <v>1.5</v>
      </c>
      <c r="C65" s="266">
        <v>0.54461999999999999</v>
      </c>
      <c r="D65" s="267" t="s">
        <v>3590</v>
      </c>
      <c r="E65" s="268"/>
      <c r="F65" s="269">
        <v>6.2026536000000005</v>
      </c>
      <c r="G65" s="270">
        <f t="shared" si="0"/>
        <v>1.8135846</v>
      </c>
      <c r="H65" s="270">
        <f t="shared" si="1"/>
        <v>6.15544212</v>
      </c>
      <c r="I65" s="271">
        <f t="shared" si="2"/>
        <v>6.15544212</v>
      </c>
      <c r="J65" s="269">
        <v>7.3982318400000002</v>
      </c>
      <c r="K65" s="270">
        <f t="shared" si="3"/>
        <v>3.1097801999999999</v>
      </c>
      <c r="L65" s="270">
        <f t="shared" si="4"/>
        <v>8.2885424879999992</v>
      </c>
      <c r="M65" s="271">
        <f t="shared" si="5"/>
        <v>8.2885424879999992</v>
      </c>
    </row>
    <row r="66" spans="1:13">
      <c r="A66" s="264">
        <v>16</v>
      </c>
      <c r="B66" s="265">
        <v>2</v>
      </c>
      <c r="C66" s="266">
        <v>0.70111999999999997</v>
      </c>
      <c r="D66" s="267" t="s">
        <v>3590</v>
      </c>
      <c r="E66" s="268"/>
      <c r="F66" s="269">
        <v>7.0638484799999999</v>
      </c>
      <c r="G66" s="270">
        <f t="shared" si="0"/>
        <v>2.3347295999999997</v>
      </c>
      <c r="H66" s="270">
        <f t="shared" si="1"/>
        <v>7.2794235359999995</v>
      </c>
      <c r="I66" s="271">
        <f t="shared" si="2"/>
        <v>7.2794235359999995</v>
      </c>
      <c r="J66" s="269">
        <v>8.432730359999999</v>
      </c>
      <c r="K66" s="270">
        <f t="shared" si="3"/>
        <v>4.0033951999999999</v>
      </c>
      <c r="L66" s="270">
        <f t="shared" si="4"/>
        <v>9.906306451999999</v>
      </c>
      <c r="M66" s="271">
        <f t="shared" si="5"/>
        <v>9.906306451999999</v>
      </c>
    </row>
    <row r="67" spans="1:13" ht="13.5" thickBot="1">
      <c r="A67" s="288">
        <v>16</v>
      </c>
      <c r="B67" s="289">
        <v>2.5</v>
      </c>
      <c r="C67" s="290">
        <v>0.84509999999999996</v>
      </c>
      <c r="D67" s="291" t="s">
        <v>3590</v>
      </c>
      <c r="E67" s="292"/>
      <c r="F67" s="277">
        <v>8.6529580799999994</v>
      </c>
      <c r="G67" s="278">
        <f t="shared" si="0"/>
        <v>2.8141829999999999</v>
      </c>
      <c r="H67" s="278">
        <f t="shared" si="1"/>
        <v>8.8712536560000004</v>
      </c>
      <c r="I67" s="279">
        <f t="shared" si="2"/>
        <v>8.8712536560000004</v>
      </c>
      <c r="J67" s="277">
        <v>10.324086240000002</v>
      </c>
      <c r="K67" s="278">
        <f t="shared" si="3"/>
        <v>4.8255210000000002</v>
      </c>
      <c r="L67" s="278">
        <f t="shared" si="4"/>
        <v>12.052381368000001</v>
      </c>
      <c r="M67" s="279">
        <f t="shared" si="5"/>
        <v>12.052381368000001</v>
      </c>
    </row>
    <row r="68" spans="1:13">
      <c r="A68" s="280">
        <v>17.149999999999999</v>
      </c>
      <c r="B68" s="281">
        <v>1.65</v>
      </c>
      <c r="C68" s="282">
        <v>0.64039799999999991</v>
      </c>
      <c r="D68" s="283" t="s">
        <v>3590</v>
      </c>
      <c r="E68" s="284" t="s">
        <v>3611</v>
      </c>
      <c r="F68" s="285">
        <v>6.5654534399999998</v>
      </c>
      <c r="G68" s="286">
        <f t="shared" si="0"/>
        <v>2.1325253399999999</v>
      </c>
      <c r="H68" s="286">
        <f t="shared" si="1"/>
        <v>6.7283427480000002</v>
      </c>
      <c r="I68" s="287">
        <f t="shared" si="2"/>
        <v>6.7283427480000002</v>
      </c>
      <c r="J68" s="285">
        <v>7.8337392000000001</v>
      </c>
      <c r="K68" s="286">
        <f t="shared" si="3"/>
        <v>3.6566725799999995</v>
      </c>
      <c r="L68" s="286">
        <f t="shared" si="4"/>
        <v>9.1402900199999983</v>
      </c>
      <c r="M68" s="287">
        <f t="shared" si="5"/>
        <v>9.1402900199999983</v>
      </c>
    </row>
    <row r="69" spans="1:13">
      <c r="A69" s="264">
        <v>17.149999999999999</v>
      </c>
      <c r="B69" s="265">
        <v>2.31</v>
      </c>
      <c r="C69" s="266">
        <v>0.85838121599999984</v>
      </c>
      <c r="D69" s="267" t="s">
        <v>3590</v>
      </c>
      <c r="E69" s="268" t="s">
        <v>3612</v>
      </c>
      <c r="F69" s="269">
        <v>7.6118515200000001</v>
      </c>
      <c r="G69" s="270">
        <f t="shared" si="0"/>
        <v>2.8584094492799994</v>
      </c>
      <c r="H69" s="270">
        <f t="shared" si="1"/>
        <v>8.1867055132799997</v>
      </c>
      <c r="I69" s="271">
        <f t="shared" si="2"/>
        <v>8.1867055132799997</v>
      </c>
      <c r="J69" s="269">
        <v>9.0701486399999993</v>
      </c>
      <c r="K69" s="270">
        <f t="shared" si="3"/>
        <v>4.9013567433599992</v>
      </c>
      <c r="L69" s="270">
        <f t="shared" si="4"/>
        <v>11.250460791359998</v>
      </c>
      <c r="M69" s="271">
        <f t="shared" si="5"/>
        <v>11.250460791359998</v>
      </c>
    </row>
    <row r="70" spans="1:13" ht="13.5" thickBot="1">
      <c r="A70" s="288">
        <v>17.149999999999999</v>
      </c>
      <c r="B70" s="289">
        <v>3.2</v>
      </c>
      <c r="C70" s="290">
        <v>1.1177855999999999</v>
      </c>
      <c r="D70" s="291" t="s">
        <v>3590</v>
      </c>
      <c r="E70" s="292" t="s">
        <v>3613</v>
      </c>
      <c r="F70" s="277">
        <v>11.139972479999999</v>
      </c>
      <c r="G70" s="278">
        <f t="shared" si="0"/>
        <v>3.722226048</v>
      </c>
      <c r="H70" s="278">
        <f t="shared" si="1"/>
        <v>11.520206783999999</v>
      </c>
      <c r="I70" s="279">
        <f t="shared" si="2"/>
        <v>11.520206783999999</v>
      </c>
      <c r="J70" s="277">
        <v>13.279603680000001</v>
      </c>
      <c r="K70" s="278">
        <f t="shared" si="3"/>
        <v>6.3825557759999993</v>
      </c>
      <c r="L70" s="278">
        <f t="shared" si="4"/>
        <v>15.678278352</v>
      </c>
      <c r="M70" s="279">
        <f t="shared" si="5"/>
        <v>15.678278352</v>
      </c>
    </row>
    <row r="71" spans="1:13">
      <c r="A71" s="280">
        <v>17.2</v>
      </c>
      <c r="B71" s="281">
        <v>1.6</v>
      </c>
      <c r="C71" s="282">
        <v>0.62499840000000007</v>
      </c>
      <c r="D71" s="283" t="s">
        <v>3590</v>
      </c>
      <c r="E71" s="284"/>
      <c r="F71" s="285">
        <v>6.3246892799999994</v>
      </c>
      <c r="G71" s="286">
        <f t="shared" si="0"/>
        <v>2.0812446720000004</v>
      </c>
      <c r="H71" s="286">
        <f t="shared" si="1"/>
        <v>6.5085271679999996</v>
      </c>
      <c r="I71" s="287">
        <f t="shared" si="2"/>
        <v>6.5085271679999996</v>
      </c>
      <c r="J71" s="285">
        <v>7.5411537600000011</v>
      </c>
      <c r="K71" s="286">
        <f t="shared" si="3"/>
        <v>3.5687408640000005</v>
      </c>
      <c r="L71" s="286">
        <f t="shared" si="4"/>
        <v>8.8475484960000017</v>
      </c>
      <c r="M71" s="287">
        <f t="shared" si="5"/>
        <v>8.8475484960000017</v>
      </c>
    </row>
    <row r="72" spans="1:13">
      <c r="A72" s="264">
        <v>17.2</v>
      </c>
      <c r="B72" s="265">
        <v>2</v>
      </c>
      <c r="C72" s="266">
        <v>0.761216</v>
      </c>
      <c r="D72" s="267" t="s">
        <v>3590</v>
      </c>
      <c r="E72" s="268"/>
      <c r="F72" s="269">
        <v>7.6488921599999999</v>
      </c>
      <c r="G72" s="270">
        <f t="shared" si="0"/>
        <v>2.53484928</v>
      </c>
      <c r="H72" s="270">
        <f t="shared" si="1"/>
        <v>7.8890737919999996</v>
      </c>
      <c r="I72" s="271">
        <f t="shared" si="2"/>
        <v>7.8890737919999996</v>
      </c>
      <c r="J72" s="269">
        <v>9.1362163199999991</v>
      </c>
      <c r="K72" s="270">
        <f t="shared" si="3"/>
        <v>4.3465433600000001</v>
      </c>
      <c r="L72" s="270">
        <f t="shared" si="4"/>
        <v>10.741894783999999</v>
      </c>
      <c r="M72" s="271">
        <f t="shared" si="5"/>
        <v>10.741894783999999</v>
      </c>
    </row>
    <row r="73" spans="1:13">
      <c r="A73" s="264">
        <v>17.2</v>
      </c>
      <c r="B73" s="265">
        <v>2.2999999999999998</v>
      </c>
      <c r="C73" s="266">
        <v>0.85812079999999991</v>
      </c>
      <c r="D73" s="267" t="s">
        <v>3590</v>
      </c>
      <c r="E73" s="268"/>
      <c r="F73" s="269">
        <v>7.5377702400000004</v>
      </c>
      <c r="G73" s="270">
        <f t="shared" si="0"/>
        <v>2.8575422639999997</v>
      </c>
      <c r="H73" s="270">
        <f t="shared" si="1"/>
        <v>8.1339814319999988</v>
      </c>
      <c r="I73" s="271">
        <f t="shared" si="2"/>
        <v>8.1339814319999988</v>
      </c>
      <c r="J73" s="269">
        <v>9.0040809599999996</v>
      </c>
      <c r="K73" s="270">
        <f t="shared" si="3"/>
        <v>4.8998697679999994</v>
      </c>
      <c r="L73" s="270">
        <f t="shared" si="4"/>
        <v>11.202726439999999</v>
      </c>
      <c r="M73" s="271">
        <f t="shared" si="5"/>
        <v>11.202726439999999</v>
      </c>
    </row>
    <row r="74" spans="1:13">
      <c r="A74" s="264">
        <v>17.2</v>
      </c>
      <c r="B74" s="265">
        <v>2.35</v>
      </c>
      <c r="C74" s="266">
        <v>0.87383339999999998</v>
      </c>
      <c r="D74" s="267" t="s">
        <v>3590</v>
      </c>
      <c r="E74" s="268"/>
      <c r="F74" s="269">
        <v>7.6859327999999998</v>
      </c>
      <c r="G74" s="270">
        <f t="shared" si="0"/>
        <v>2.9098652220000001</v>
      </c>
      <c r="H74" s="270">
        <f t="shared" si="1"/>
        <v>8.2900181820000007</v>
      </c>
      <c r="I74" s="271">
        <f t="shared" si="2"/>
        <v>8.2900181820000007</v>
      </c>
      <c r="J74" s="269">
        <v>9.1834075200000012</v>
      </c>
      <c r="K74" s="270">
        <f t="shared" si="3"/>
        <v>4.9895887139999999</v>
      </c>
      <c r="L74" s="270">
        <f t="shared" si="4"/>
        <v>11.417973978000001</v>
      </c>
      <c r="M74" s="271">
        <f t="shared" si="5"/>
        <v>11.417973978000001</v>
      </c>
    </row>
    <row r="75" spans="1:13" ht="13.5" thickBot="1">
      <c r="A75" s="288">
        <v>17.2</v>
      </c>
      <c r="B75" s="289">
        <v>3.2</v>
      </c>
      <c r="C75" s="290">
        <v>1.1217920000000001</v>
      </c>
      <c r="D75" s="291" t="s">
        <v>3590</v>
      </c>
      <c r="E75" s="292"/>
      <c r="F75" s="277">
        <v>10.954769280000001</v>
      </c>
      <c r="G75" s="278">
        <f t="shared" ref="G75:G138" si="6">IF(D75="F",C75*$G$4,C75*$G$6)</f>
        <v>3.7355673600000006</v>
      </c>
      <c r="H75" s="278">
        <f t="shared" ref="H75:H138" si="7">(F75-F75/100*$H$6)+G75</f>
        <v>11.403905856000002</v>
      </c>
      <c r="I75" s="279">
        <f t="shared" ref="I75:I138" si="8">(H75/100)*$L$3+H75</f>
        <v>11.403905856000002</v>
      </c>
      <c r="J75" s="277">
        <v>13.08140064</v>
      </c>
      <c r="K75" s="278">
        <f t="shared" ref="K75:K138" si="9">IF(D75="F",C75*$K$4,C75*$K$6)</f>
        <v>6.405432320000001</v>
      </c>
      <c r="L75" s="278">
        <f t="shared" ref="L75:L138" si="10">(J75-J75/100*$L$6)+K75</f>
        <v>15.562412768000002</v>
      </c>
      <c r="M75" s="279">
        <f t="shared" ref="M75:M138" si="11">(L75/100)*$L$3+L75</f>
        <v>15.562412768000002</v>
      </c>
    </row>
    <row r="76" spans="1:13">
      <c r="A76" s="280">
        <v>18</v>
      </c>
      <c r="B76" s="281">
        <v>1</v>
      </c>
      <c r="C76" s="282">
        <v>0.42568</v>
      </c>
      <c r="D76" s="283" t="s">
        <v>3590</v>
      </c>
      <c r="E76" s="284"/>
      <c r="F76" s="285">
        <v>5.7925608000000004</v>
      </c>
      <c r="G76" s="286">
        <f t="shared" si="6"/>
        <v>1.4175144</v>
      </c>
      <c r="H76" s="286">
        <f t="shared" si="7"/>
        <v>5.4723069600000001</v>
      </c>
      <c r="I76" s="287">
        <f t="shared" si="8"/>
        <v>5.4723069600000001</v>
      </c>
      <c r="J76" s="285">
        <v>6.8966567999999997</v>
      </c>
      <c r="K76" s="286">
        <f t="shared" si="9"/>
        <v>2.4306328000000001</v>
      </c>
      <c r="L76" s="286">
        <f t="shared" si="10"/>
        <v>7.2582925599999992</v>
      </c>
      <c r="M76" s="287">
        <f t="shared" si="11"/>
        <v>7.2582925599999992</v>
      </c>
    </row>
    <row r="77" spans="1:13">
      <c r="A77" s="264">
        <v>18</v>
      </c>
      <c r="B77" s="265">
        <v>1.5</v>
      </c>
      <c r="C77" s="266">
        <v>0.61973999999999996</v>
      </c>
      <c r="D77" s="267" t="s">
        <v>3590</v>
      </c>
      <c r="E77" s="268"/>
      <c r="F77" s="269">
        <v>6.5819894400000001</v>
      </c>
      <c r="G77" s="270">
        <f t="shared" si="6"/>
        <v>2.0637341999999999</v>
      </c>
      <c r="H77" s="270">
        <f t="shared" si="7"/>
        <v>6.6711268080000004</v>
      </c>
      <c r="I77" s="271">
        <f t="shared" si="8"/>
        <v>6.6711268080000004</v>
      </c>
      <c r="J77" s="269">
        <v>7.8580089600000003</v>
      </c>
      <c r="K77" s="270">
        <f t="shared" si="9"/>
        <v>3.5387153999999996</v>
      </c>
      <c r="L77" s="270">
        <f t="shared" si="10"/>
        <v>9.0393216719999998</v>
      </c>
      <c r="M77" s="271">
        <f t="shared" si="11"/>
        <v>9.0393216719999998</v>
      </c>
    </row>
    <row r="78" spans="1:13">
      <c r="A78" s="264">
        <v>18</v>
      </c>
      <c r="B78" s="265">
        <v>2</v>
      </c>
      <c r="C78" s="266">
        <v>0.80127999999999999</v>
      </c>
      <c r="D78" s="267" t="s">
        <v>3590</v>
      </c>
      <c r="E78" s="268"/>
      <c r="F78" s="269">
        <v>7.6174737600000002</v>
      </c>
      <c r="G78" s="270">
        <f t="shared" si="6"/>
        <v>2.6682624000000001</v>
      </c>
      <c r="H78" s="270">
        <f t="shared" si="7"/>
        <v>8.0004940320000006</v>
      </c>
      <c r="I78" s="271">
        <f t="shared" si="8"/>
        <v>8.0004940320000006</v>
      </c>
      <c r="J78" s="269">
        <v>9.0805981199999994</v>
      </c>
      <c r="K78" s="270">
        <f t="shared" si="9"/>
        <v>4.5753088000000002</v>
      </c>
      <c r="L78" s="270">
        <f t="shared" si="10"/>
        <v>10.931727484</v>
      </c>
      <c r="M78" s="271">
        <f t="shared" si="11"/>
        <v>10.931727484</v>
      </c>
    </row>
    <row r="79" spans="1:13">
      <c r="A79" s="264">
        <v>18</v>
      </c>
      <c r="B79" s="265">
        <v>2.5</v>
      </c>
      <c r="C79" s="266">
        <v>0.97029999999999994</v>
      </c>
      <c r="D79" s="267" t="s">
        <v>3590</v>
      </c>
      <c r="E79" s="268"/>
      <c r="F79" s="269">
        <v>8.7144720000000007</v>
      </c>
      <c r="G79" s="270">
        <f t="shared" si="6"/>
        <v>3.2310989999999999</v>
      </c>
      <c r="H79" s="270">
        <f t="shared" si="7"/>
        <v>9.3312293999999998</v>
      </c>
      <c r="I79" s="271">
        <f t="shared" si="8"/>
        <v>9.3312293999999998</v>
      </c>
      <c r="J79" s="269">
        <v>10.407682080000001</v>
      </c>
      <c r="K79" s="270">
        <f t="shared" si="9"/>
        <v>5.540413</v>
      </c>
      <c r="L79" s="270">
        <f t="shared" si="10"/>
        <v>12.825790456</v>
      </c>
      <c r="M79" s="271">
        <f t="shared" si="11"/>
        <v>12.825790456</v>
      </c>
    </row>
    <row r="80" spans="1:13" ht="13.5" thickBot="1">
      <c r="A80" s="288">
        <v>18</v>
      </c>
      <c r="B80" s="289">
        <v>3</v>
      </c>
      <c r="C80" s="290">
        <v>1.1268</v>
      </c>
      <c r="D80" s="291" t="s">
        <v>3590</v>
      </c>
      <c r="E80" s="292"/>
      <c r="F80" s="277">
        <v>10.80594528</v>
      </c>
      <c r="G80" s="278">
        <f t="shared" si="6"/>
        <v>3.7522440000000001</v>
      </c>
      <c r="H80" s="278">
        <f t="shared" si="7"/>
        <v>11.316405696</v>
      </c>
      <c r="I80" s="279">
        <f t="shared" si="8"/>
        <v>11.316405696</v>
      </c>
      <c r="J80" s="277">
        <v>12.539376000000001</v>
      </c>
      <c r="K80" s="278">
        <f t="shared" si="9"/>
        <v>6.4340280000000005</v>
      </c>
      <c r="L80" s="278">
        <f t="shared" si="10"/>
        <v>15.211591200000001</v>
      </c>
      <c r="M80" s="279">
        <f t="shared" si="11"/>
        <v>15.211591200000001</v>
      </c>
    </row>
    <row r="81" spans="1:13">
      <c r="A81" s="280">
        <v>19.05</v>
      </c>
      <c r="B81" s="281">
        <v>1.22</v>
      </c>
      <c r="C81" s="282">
        <v>0.54468510400000003</v>
      </c>
      <c r="D81" s="283" t="s">
        <v>3590</v>
      </c>
      <c r="E81" s="284" t="s">
        <v>3614</v>
      </c>
      <c r="F81" s="285">
        <v>6.5561932800000005</v>
      </c>
      <c r="G81" s="286">
        <f t="shared" si="6"/>
        <v>1.8138013963200001</v>
      </c>
      <c r="H81" s="286">
        <f t="shared" si="7"/>
        <v>6.4031366923200004</v>
      </c>
      <c r="I81" s="287">
        <f t="shared" si="8"/>
        <v>6.4031366923200004</v>
      </c>
      <c r="J81" s="285">
        <v>7.6732891200000006</v>
      </c>
      <c r="K81" s="286">
        <f t="shared" si="9"/>
        <v>3.11015194384</v>
      </c>
      <c r="L81" s="286">
        <f t="shared" si="10"/>
        <v>8.4814543278400016</v>
      </c>
      <c r="M81" s="287">
        <f t="shared" si="11"/>
        <v>8.4814543278400016</v>
      </c>
    </row>
    <row r="82" spans="1:13">
      <c r="A82" s="264">
        <v>19.05</v>
      </c>
      <c r="B82" s="265">
        <v>1.24</v>
      </c>
      <c r="C82" s="266">
        <v>0.55299337600000009</v>
      </c>
      <c r="D82" s="267" t="s">
        <v>3590</v>
      </c>
      <c r="E82" s="268" t="s">
        <v>3615</v>
      </c>
      <c r="F82" s="269">
        <v>6.5561932800000005</v>
      </c>
      <c r="G82" s="270">
        <f t="shared" si="6"/>
        <v>1.8414679420800004</v>
      </c>
      <c r="H82" s="270">
        <f t="shared" si="7"/>
        <v>6.4308032380800011</v>
      </c>
      <c r="I82" s="271">
        <f t="shared" si="8"/>
        <v>6.4308032380800011</v>
      </c>
      <c r="J82" s="269">
        <v>7.6732891200000006</v>
      </c>
      <c r="K82" s="270">
        <f t="shared" si="9"/>
        <v>3.1575921769600006</v>
      </c>
      <c r="L82" s="270">
        <f t="shared" si="10"/>
        <v>8.5288945609600013</v>
      </c>
      <c r="M82" s="271">
        <f t="shared" si="11"/>
        <v>8.5288945609600013</v>
      </c>
    </row>
    <row r="83" spans="1:13">
      <c r="A83" s="264">
        <v>19.05</v>
      </c>
      <c r="B83" s="265">
        <v>1.65</v>
      </c>
      <c r="C83" s="266">
        <v>0.71889840000000005</v>
      </c>
      <c r="D83" s="267" t="s">
        <v>3590</v>
      </c>
      <c r="E83" s="268" t="s">
        <v>3616</v>
      </c>
      <c r="F83" s="269">
        <v>7.03</v>
      </c>
      <c r="G83" s="270">
        <f t="shared" si="6"/>
        <v>2.3939316720000003</v>
      </c>
      <c r="H83" s="270">
        <f t="shared" si="7"/>
        <v>7.3149316720000002</v>
      </c>
      <c r="I83" s="271">
        <f t="shared" si="8"/>
        <v>7.3149316720000002</v>
      </c>
      <c r="J83" s="269">
        <v>8.2200000000000006</v>
      </c>
      <c r="K83" s="270">
        <f t="shared" si="9"/>
        <v>4.1049098640000006</v>
      </c>
      <c r="L83" s="270">
        <f t="shared" si="10"/>
        <v>9.858909864000001</v>
      </c>
      <c r="M83" s="271">
        <f t="shared" si="11"/>
        <v>9.858909864000001</v>
      </c>
    </row>
    <row r="84" spans="1:13">
      <c r="A84" s="264">
        <v>19.05</v>
      </c>
      <c r="B84" s="265">
        <v>2.11</v>
      </c>
      <c r="C84" s="266">
        <v>0.89501473600000003</v>
      </c>
      <c r="D84" s="267" t="s">
        <v>3590</v>
      </c>
      <c r="E84" s="268" t="s">
        <v>3617</v>
      </c>
      <c r="F84" s="269">
        <v>7.83</v>
      </c>
      <c r="G84" s="270">
        <f t="shared" si="6"/>
        <v>2.9803990708800003</v>
      </c>
      <c r="H84" s="270">
        <f t="shared" si="7"/>
        <v>8.4613990708800007</v>
      </c>
      <c r="I84" s="271">
        <f t="shared" si="8"/>
        <v>8.4613990708800007</v>
      </c>
      <c r="J84" s="269">
        <v>9.16</v>
      </c>
      <c r="K84" s="270">
        <f t="shared" si="9"/>
        <v>5.1105341425599997</v>
      </c>
      <c r="L84" s="270">
        <f t="shared" si="10"/>
        <v>11.52253414256</v>
      </c>
      <c r="M84" s="271">
        <f t="shared" si="11"/>
        <v>11.52253414256</v>
      </c>
    </row>
    <row r="85" spans="1:13">
      <c r="A85" s="264">
        <v>19.05</v>
      </c>
      <c r="B85" s="265">
        <v>2.77</v>
      </c>
      <c r="C85" s="266">
        <v>1.1291938240000001</v>
      </c>
      <c r="D85" s="267" t="s">
        <v>3590</v>
      </c>
      <c r="E85" s="268" t="s">
        <v>3618</v>
      </c>
      <c r="F85" s="269">
        <v>9.65</v>
      </c>
      <c r="G85" s="270">
        <f t="shared" si="6"/>
        <v>3.7602154339200005</v>
      </c>
      <c r="H85" s="270">
        <f t="shared" si="7"/>
        <v>10.515215433920002</v>
      </c>
      <c r="I85" s="271">
        <f t="shared" si="8"/>
        <v>10.515215433920002</v>
      </c>
      <c r="J85" s="269">
        <v>11.31</v>
      </c>
      <c r="K85" s="270">
        <f t="shared" si="9"/>
        <v>6.447696735040001</v>
      </c>
      <c r="L85" s="270">
        <f t="shared" si="10"/>
        <v>14.364696735040001</v>
      </c>
      <c r="M85" s="271">
        <f t="shared" si="11"/>
        <v>14.364696735040001</v>
      </c>
    </row>
    <row r="86" spans="1:13">
      <c r="A86" s="264">
        <v>19.05</v>
      </c>
      <c r="B86" s="265">
        <v>3.05</v>
      </c>
      <c r="C86" s="266">
        <v>1.2219519999999999</v>
      </c>
      <c r="D86" s="267" t="s">
        <v>3590</v>
      </c>
      <c r="E86" s="268" t="s">
        <v>3619</v>
      </c>
      <c r="F86" s="269">
        <v>11.533860000000001</v>
      </c>
      <c r="G86" s="270">
        <f t="shared" si="6"/>
        <v>4.0691001599999996</v>
      </c>
      <c r="H86" s="270">
        <f t="shared" si="7"/>
        <v>12.14280216</v>
      </c>
      <c r="I86" s="271">
        <f t="shared" si="8"/>
        <v>12.14280216</v>
      </c>
      <c r="J86" s="269">
        <v>13.52162712</v>
      </c>
      <c r="K86" s="270">
        <f t="shared" si="9"/>
        <v>6.9773459199999994</v>
      </c>
      <c r="L86" s="270">
        <f t="shared" si="10"/>
        <v>16.442484903999997</v>
      </c>
      <c r="M86" s="271">
        <f t="shared" si="11"/>
        <v>16.442484903999997</v>
      </c>
    </row>
    <row r="87" spans="1:13" ht="13.5" thickBot="1">
      <c r="A87" s="288">
        <v>19.05</v>
      </c>
      <c r="B87" s="289">
        <v>3.4</v>
      </c>
      <c r="C87" s="290">
        <v>1.3323784000000001</v>
      </c>
      <c r="D87" s="291" t="s">
        <v>3590</v>
      </c>
      <c r="E87" s="292" t="s">
        <v>3620</v>
      </c>
      <c r="F87" s="277">
        <v>11.646635519999998</v>
      </c>
      <c r="G87" s="278">
        <f t="shared" si="6"/>
        <v>4.4368200720000006</v>
      </c>
      <c r="H87" s="278">
        <f t="shared" si="7"/>
        <v>12.589464935999999</v>
      </c>
      <c r="I87" s="279">
        <f t="shared" si="8"/>
        <v>12.589464935999999</v>
      </c>
      <c r="J87" s="277">
        <v>13.65747036</v>
      </c>
      <c r="K87" s="278">
        <f t="shared" si="9"/>
        <v>7.6078806640000005</v>
      </c>
      <c r="L87" s="278">
        <f t="shared" si="10"/>
        <v>17.168109915999999</v>
      </c>
      <c r="M87" s="279">
        <f t="shared" si="11"/>
        <v>17.168109915999999</v>
      </c>
    </row>
    <row r="88" spans="1:13">
      <c r="A88" s="280">
        <v>20</v>
      </c>
      <c r="B88" s="281">
        <v>1</v>
      </c>
      <c r="C88" s="282">
        <v>0.47576000000000002</v>
      </c>
      <c r="D88" s="283" t="s">
        <v>3590</v>
      </c>
      <c r="E88" s="284"/>
      <c r="F88" s="285">
        <v>6.3256814399999994</v>
      </c>
      <c r="G88" s="286">
        <f t="shared" si="6"/>
        <v>1.5842808000000002</v>
      </c>
      <c r="H88" s="286">
        <f t="shared" si="7"/>
        <v>6.0122578079999993</v>
      </c>
      <c r="I88" s="287">
        <f t="shared" si="8"/>
        <v>6.0122578079999993</v>
      </c>
      <c r="J88" s="285">
        <v>7.3982318400000002</v>
      </c>
      <c r="K88" s="286">
        <f t="shared" si="9"/>
        <v>2.7165896000000003</v>
      </c>
      <c r="L88" s="286">
        <f t="shared" si="10"/>
        <v>7.8953518880000004</v>
      </c>
      <c r="M88" s="287">
        <f t="shared" si="11"/>
        <v>7.8953518880000004</v>
      </c>
    </row>
    <row r="89" spans="1:13">
      <c r="A89" s="264">
        <v>20</v>
      </c>
      <c r="B89" s="265">
        <v>1.5</v>
      </c>
      <c r="C89" s="266">
        <v>0.69486000000000003</v>
      </c>
      <c r="D89" s="267" t="s">
        <v>3590</v>
      </c>
      <c r="E89" s="268"/>
      <c r="F89" s="269">
        <v>7.2483902400000009</v>
      </c>
      <c r="G89" s="270">
        <f t="shared" si="6"/>
        <v>2.3138838000000002</v>
      </c>
      <c r="H89" s="270">
        <f t="shared" si="7"/>
        <v>7.3877569680000006</v>
      </c>
      <c r="I89" s="271">
        <f t="shared" si="8"/>
        <v>7.3877569680000006</v>
      </c>
      <c r="J89" s="269">
        <v>8.4849777599999996</v>
      </c>
      <c r="K89" s="270">
        <f t="shared" si="9"/>
        <v>3.9676506000000002</v>
      </c>
      <c r="L89" s="270">
        <f t="shared" si="10"/>
        <v>9.9071350319999993</v>
      </c>
      <c r="M89" s="271">
        <f t="shared" si="11"/>
        <v>9.9071350319999993</v>
      </c>
    </row>
    <row r="90" spans="1:13">
      <c r="A90" s="264">
        <v>20</v>
      </c>
      <c r="B90" s="265">
        <v>2</v>
      </c>
      <c r="C90" s="266">
        <v>0.90144000000000002</v>
      </c>
      <c r="D90" s="267" t="s">
        <v>3590</v>
      </c>
      <c r="E90" s="268"/>
      <c r="F90" s="269">
        <v>8.1505943999999992</v>
      </c>
      <c r="G90" s="270">
        <f t="shared" si="6"/>
        <v>3.0017952000000001</v>
      </c>
      <c r="H90" s="270">
        <f t="shared" si="7"/>
        <v>8.7072112799999992</v>
      </c>
      <c r="I90" s="271">
        <f t="shared" si="8"/>
        <v>8.7072112799999992</v>
      </c>
      <c r="J90" s="269">
        <v>9.5508247200000014</v>
      </c>
      <c r="K90" s="270">
        <f t="shared" si="9"/>
        <v>5.1472224000000004</v>
      </c>
      <c r="L90" s="270">
        <f t="shared" si="10"/>
        <v>11.832799704000001</v>
      </c>
      <c r="M90" s="271">
        <f t="shared" si="11"/>
        <v>11.832799704000001</v>
      </c>
    </row>
    <row r="91" spans="1:13">
      <c r="A91" s="264">
        <v>20</v>
      </c>
      <c r="B91" s="265">
        <v>2.5</v>
      </c>
      <c r="C91" s="266">
        <v>1.0954999999999999</v>
      </c>
      <c r="D91" s="267" t="s">
        <v>3590</v>
      </c>
      <c r="E91" s="268"/>
      <c r="F91" s="269">
        <v>9.4218820799999996</v>
      </c>
      <c r="G91" s="270">
        <f t="shared" si="6"/>
        <v>3.648015</v>
      </c>
      <c r="H91" s="270">
        <f t="shared" si="7"/>
        <v>10.243332456000001</v>
      </c>
      <c r="I91" s="271">
        <f t="shared" si="8"/>
        <v>10.243332456000001</v>
      </c>
      <c r="J91" s="269">
        <v>11.034650880000001</v>
      </c>
      <c r="K91" s="270">
        <f t="shared" si="9"/>
        <v>6.2553049999999999</v>
      </c>
      <c r="L91" s="270">
        <f t="shared" si="10"/>
        <v>13.979560616000001</v>
      </c>
      <c r="M91" s="271">
        <f t="shared" si="11"/>
        <v>13.979560616000001</v>
      </c>
    </row>
    <row r="92" spans="1:13">
      <c r="A92" s="264">
        <v>20</v>
      </c>
      <c r="B92" s="265">
        <v>3</v>
      </c>
      <c r="C92" s="266">
        <v>1.27704</v>
      </c>
      <c r="D92" s="267" t="s">
        <v>3590</v>
      </c>
      <c r="E92" s="268"/>
      <c r="F92" s="269">
        <v>11.349318239999999</v>
      </c>
      <c r="G92" s="270">
        <f t="shared" si="6"/>
        <v>4.2525431999999999</v>
      </c>
      <c r="H92" s="270">
        <f t="shared" si="7"/>
        <v>12.197065967999999</v>
      </c>
      <c r="I92" s="271">
        <f t="shared" si="8"/>
        <v>12.197065967999999</v>
      </c>
      <c r="J92" s="269">
        <v>13.469379720000001</v>
      </c>
      <c r="K92" s="270">
        <f t="shared" si="9"/>
        <v>7.2918984</v>
      </c>
      <c r="L92" s="270">
        <f t="shared" si="10"/>
        <v>16.720464204000002</v>
      </c>
      <c r="M92" s="271">
        <f t="shared" si="11"/>
        <v>16.720464204000002</v>
      </c>
    </row>
    <row r="93" spans="1:13">
      <c r="A93" s="264">
        <v>20</v>
      </c>
      <c r="B93" s="265">
        <v>3.5</v>
      </c>
      <c r="C93" s="266">
        <v>1.4460599999999999</v>
      </c>
      <c r="D93" s="267" t="s">
        <v>3590</v>
      </c>
      <c r="E93" s="268"/>
      <c r="F93" s="269">
        <v>13.040951039999999</v>
      </c>
      <c r="G93" s="270">
        <f t="shared" si="6"/>
        <v>4.8153797999999997</v>
      </c>
      <c r="H93" s="270">
        <f t="shared" si="7"/>
        <v>13.944045528</v>
      </c>
      <c r="I93" s="271">
        <f t="shared" si="8"/>
        <v>13.944045528</v>
      </c>
      <c r="J93" s="269">
        <v>15.496578839999998</v>
      </c>
      <c r="K93" s="270">
        <f t="shared" si="9"/>
        <v>8.2570025999999999</v>
      </c>
      <c r="L93" s="270">
        <f t="shared" si="10"/>
        <v>19.104607787999999</v>
      </c>
      <c r="M93" s="271">
        <f t="shared" si="11"/>
        <v>19.104607787999999</v>
      </c>
    </row>
    <row r="94" spans="1:13" ht="13.5" thickBot="1">
      <c r="A94" s="288">
        <v>20</v>
      </c>
      <c r="B94" s="289">
        <v>4</v>
      </c>
      <c r="C94" s="290">
        <v>1.60256</v>
      </c>
      <c r="D94" s="291" t="s">
        <v>3590</v>
      </c>
      <c r="E94" s="292"/>
      <c r="F94" s="277">
        <v>14.086687680000001</v>
      </c>
      <c r="G94" s="278">
        <f t="shared" si="6"/>
        <v>5.3365248000000003</v>
      </c>
      <c r="H94" s="278">
        <f t="shared" si="7"/>
        <v>15.197206176000002</v>
      </c>
      <c r="I94" s="279">
        <f t="shared" si="8"/>
        <v>15.197206176000002</v>
      </c>
      <c r="J94" s="277">
        <v>16.740066960000004</v>
      </c>
      <c r="K94" s="278">
        <f t="shared" si="9"/>
        <v>9.1506176000000004</v>
      </c>
      <c r="L94" s="278">
        <f t="shared" si="10"/>
        <v>20.868664472000003</v>
      </c>
      <c r="M94" s="279">
        <f t="shared" si="11"/>
        <v>20.868664472000003</v>
      </c>
    </row>
    <row r="95" spans="1:13">
      <c r="A95" s="280">
        <v>21.3</v>
      </c>
      <c r="B95" s="281">
        <v>1.25</v>
      </c>
      <c r="C95" s="282">
        <v>0.62756500000000004</v>
      </c>
      <c r="D95" s="283" t="s">
        <v>3590</v>
      </c>
      <c r="E95" s="284"/>
      <c r="F95" s="285">
        <v>5.6949984000000002</v>
      </c>
      <c r="G95" s="286">
        <f t="shared" si="6"/>
        <v>2.0897914500000003</v>
      </c>
      <c r="H95" s="286">
        <f t="shared" si="7"/>
        <v>6.0762903300000008</v>
      </c>
      <c r="I95" s="287">
        <f t="shared" si="8"/>
        <v>6.0762903300000008</v>
      </c>
      <c r="J95" s="285">
        <v>6.795532800000001</v>
      </c>
      <c r="K95" s="286">
        <f t="shared" si="9"/>
        <v>3.58339615</v>
      </c>
      <c r="L95" s="286">
        <f t="shared" si="10"/>
        <v>8.3402691100000013</v>
      </c>
      <c r="M95" s="287">
        <f t="shared" si="11"/>
        <v>8.3402691100000013</v>
      </c>
    </row>
    <row r="96" spans="1:13">
      <c r="A96" s="264">
        <v>21.3</v>
      </c>
      <c r="B96" s="265">
        <v>1.5</v>
      </c>
      <c r="C96" s="266">
        <v>0.74368800000000002</v>
      </c>
      <c r="D96" s="267" t="s">
        <v>3590</v>
      </c>
      <c r="E96" s="268"/>
      <c r="F96" s="269">
        <v>6.7691769599999994</v>
      </c>
      <c r="G96" s="270">
        <f t="shared" si="6"/>
        <v>2.4764810399999999</v>
      </c>
      <c r="H96" s="270">
        <f t="shared" si="7"/>
        <v>7.2149049119999997</v>
      </c>
      <c r="I96" s="271">
        <f t="shared" si="8"/>
        <v>7.2149049119999997</v>
      </c>
      <c r="J96" s="269">
        <v>8.0980099199999991</v>
      </c>
      <c r="K96" s="270">
        <f t="shared" si="9"/>
        <v>4.2464584800000003</v>
      </c>
      <c r="L96" s="270">
        <f t="shared" si="10"/>
        <v>9.9150654239999998</v>
      </c>
      <c r="M96" s="271">
        <f t="shared" si="11"/>
        <v>9.9150654239999998</v>
      </c>
    </row>
    <row r="97" spans="1:13">
      <c r="A97" s="264">
        <v>21.3</v>
      </c>
      <c r="B97" s="265">
        <v>1.6</v>
      </c>
      <c r="C97" s="266">
        <v>0.78926079999999998</v>
      </c>
      <c r="D97" s="267" t="s">
        <v>3590</v>
      </c>
      <c r="E97" s="268"/>
      <c r="F97" s="269">
        <v>7.1858841600000005</v>
      </c>
      <c r="G97" s="270">
        <f t="shared" si="6"/>
        <v>2.6282384639999998</v>
      </c>
      <c r="H97" s="270">
        <f t="shared" si="7"/>
        <v>7.6583573760000005</v>
      </c>
      <c r="I97" s="271">
        <f t="shared" si="8"/>
        <v>7.6583573760000005</v>
      </c>
      <c r="J97" s="269">
        <v>8.5982366399999979</v>
      </c>
      <c r="K97" s="270">
        <f t="shared" si="9"/>
        <v>4.5066791679999998</v>
      </c>
      <c r="L97" s="270">
        <f t="shared" si="10"/>
        <v>10.525444815999998</v>
      </c>
      <c r="M97" s="271">
        <f t="shared" si="11"/>
        <v>10.525444815999998</v>
      </c>
    </row>
    <row r="98" spans="1:13">
      <c r="A98" s="264">
        <v>21.3</v>
      </c>
      <c r="B98" s="265">
        <v>2</v>
      </c>
      <c r="C98" s="266">
        <v>0.96654400000000007</v>
      </c>
      <c r="D98" s="267" t="s">
        <v>3590</v>
      </c>
      <c r="E98" s="268"/>
      <c r="F98" s="269">
        <v>7.6766726399999996</v>
      </c>
      <c r="G98" s="270">
        <f t="shared" si="6"/>
        <v>3.2185915200000004</v>
      </c>
      <c r="H98" s="270">
        <f t="shared" si="7"/>
        <v>8.5922623680000001</v>
      </c>
      <c r="I98" s="271">
        <f t="shared" si="8"/>
        <v>8.5922623680000001</v>
      </c>
      <c r="J98" s="269">
        <v>9.16453104</v>
      </c>
      <c r="K98" s="270">
        <f t="shared" si="9"/>
        <v>5.5189662400000001</v>
      </c>
      <c r="L98" s="270">
        <f t="shared" si="10"/>
        <v>11.934137968</v>
      </c>
      <c r="M98" s="271">
        <f t="shared" si="11"/>
        <v>11.934137968</v>
      </c>
    </row>
    <row r="99" spans="1:13" ht="13.5" thickBot="1">
      <c r="A99" s="288">
        <v>21.3</v>
      </c>
      <c r="B99" s="289">
        <v>2.65</v>
      </c>
      <c r="C99" s="290">
        <v>1.2375394000000002</v>
      </c>
      <c r="D99" s="291" t="s">
        <v>3590</v>
      </c>
      <c r="E99" s="292"/>
      <c r="F99" s="277">
        <v>9.3342412799999988</v>
      </c>
      <c r="G99" s="278">
        <f t="shared" si="6"/>
        <v>4.1210062020000011</v>
      </c>
      <c r="H99" s="278">
        <f t="shared" si="7"/>
        <v>10.654975098000001</v>
      </c>
      <c r="I99" s="279">
        <f t="shared" si="8"/>
        <v>10.654975098000001</v>
      </c>
      <c r="J99" s="277">
        <v>11.155999679999999</v>
      </c>
      <c r="K99" s="278">
        <f t="shared" si="9"/>
        <v>7.0663499740000013</v>
      </c>
      <c r="L99" s="278">
        <f t="shared" si="10"/>
        <v>14.875549750000001</v>
      </c>
      <c r="M99" s="279">
        <f t="shared" si="11"/>
        <v>14.875549750000001</v>
      </c>
    </row>
    <row r="100" spans="1:13">
      <c r="A100" s="280">
        <v>21.34</v>
      </c>
      <c r="B100" s="281">
        <v>1.65</v>
      </c>
      <c r="C100" s="282">
        <v>0.81351203999999999</v>
      </c>
      <c r="D100" s="283" t="s">
        <v>3590</v>
      </c>
      <c r="E100" s="284" t="s">
        <v>3621</v>
      </c>
      <c r="F100" s="285">
        <v>7.6488921599999999</v>
      </c>
      <c r="G100" s="286">
        <f t="shared" si="6"/>
        <v>2.7089950932</v>
      </c>
      <c r="H100" s="286">
        <f t="shared" si="7"/>
        <v>8.0632196052000005</v>
      </c>
      <c r="I100" s="287">
        <f t="shared" si="8"/>
        <v>8.0632196052000005</v>
      </c>
      <c r="J100" s="285">
        <v>8.956889760000001</v>
      </c>
      <c r="K100" s="286">
        <f t="shared" si="9"/>
        <v>4.6451537484000003</v>
      </c>
      <c r="L100" s="286">
        <f t="shared" si="10"/>
        <v>10.914976580400001</v>
      </c>
      <c r="M100" s="287">
        <f t="shared" si="11"/>
        <v>10.914976580400001</v>
      </c>
    </row>
    <row r="101" spans="1:13">
      <c r="A101" s="264">
        <v>21.34</v>
      </c>
      <c r="B101" s="265">
        <v>2.11</v>
      </c>
      <c r="C101" s="266">
        <v>1.016005512</v>
      </c>
      <c r="D101" s="267" t="s">
        <v>3590</v>
      </c>
      <c r="E101" s="268" t="s">
        <v>3622</v>
      </c>
      <c r="F101" s="269">
        <v>8.2785830400000009</v>
      </c>
      <c r="G101" s="270">
        <f t="shared" si="6"/>
        <v>3.38329835496</v>
      </c>
      <c r="H101" s="270">
        <f t="shared" si="7"/>
        <v>9.1783064829600001</v>
      </c>
      <c r="I101" s="271">
        <f t="shared" si="8"/>
        <v>9.1783064829600001</v>
      </c>
      <c r="J101" s="269">
        <v>9.6930724799999979</v>
      </c>
      <c r="K101" s="270">
        <f t="shared" si="9"/>
        <v>5.8013914735199998</v>
      </c>
      <c r="L101" s="270">
        <f t="shared" si="10"/>
        <v>12.586542209519997</v>
      </c>
      <c r="M101" s="271">
        <f t="shared" si="11"/>
        <v>12.586542209519997</v>
      </c>
    </row>
    <row r="102" spans="1:13">
      <c r="A102" s="264">
        <v>21.34</v>
      </c>
      <c r="B102" s="265">
        <v>2.77</v>
      </c>
      <c r="C102" s="266">
        <v>1.288030056</v>
      </c>
      <c r="D102" s="267" t="s">
        <v>3590</v>
      </c>
      <c r="E102" s="268" t="s">
        <v>3623</v>
      </c>
      <c r="F102" s="269">
        <v>9.9824524799999992</v>
      </c>
      <c r="G102" s="270">
        <f t="shared" si="6"/>
        <v>4.2891400864799998</v>
      </c>
      <c r="H102" s="270">
        <f t="shared" si="7"/>
        <v>11.276856822479999</v>
      </c>
      <c r="I102" s="271">
        <f t="shared" si="8"/>
        <v>11.276856822479999</v>
      </c>
      <c r="J102" s="269">
        <v>11.684541120000002</v>
      </c>
      <c r="K102" s="270">
        <f t="shared" si="9"/>
        <v>7.3546516197600003</v>
      </c>
      <c r="L102" s="270">
        <f t="shared" si="10"/>
        <v>15.533830403760001</v>
      </c>
      <c r="M102" s="271">
        <f t="shared" si="11"/>
        <v>15.533830403760001</v>
      </c>
    </row>
    <row r="103" spans="1:13">
      <c r="A103" s="264">
        <v>21.34</v>
      </c>
      <c r="B103" s="265">
        <v>3.73</v>
      </c>
      <c r="C103" s="266">
        <v>1.6447599119999998</v>
      </c>
      <c r="D103" s="267" t="s">
        <v>3590</v>
      </c>
      <c r="E103" s="268" t="s">
        <v>3624</v>
      </c>
      <c r="F103" s="269">
        <v>13.362410879999999</v>
      </c>
      <c r="G103" s="270">
        <f t="shared" si="6"/>
        <v>5.4770505069599995</v>
      </c>
      <c r="H103" s="270">
        <f t="shared" si="7"/>
        <v>14.830738122959998</v>
      </c>
      <c r="I103" s="271">
        <f t="shared" si="8"/>
        <v>14.830738122959998</v>
      </c>
      <c r="J103" s="269">
        <v>15.639163679999999</v>
      </c>
      <c r="K103" s="270">
        <f t="shared" si="9"/>
        <v>9.3915790975199993</v>
      </c>
      <c r="L103" s="270">
        <f t="shared" si="10"/>
        <v>20.338993673520001</v>
      </c>
      <c r="M103" s="271">
        <f t="shared" si="11"/>
        <v>20.338993673520001</v>
      </c>
    </row>
    <row r="104" spans="1:13">
      <c r="A104" s="264">
        <v>21.34</v>
      </c>
      <c r="B104" s="265">
        <v>4.78</v>
      </c>
      <c r="C104" s="266">
        <v>1.9820862720000001</v>
      </c>
      <c r="D104" s="267" t="s">
        <v>3590</v>
      </c>
      <c r="E104" s="268" t="s">
        <v>3625</v>
      </c>
      <c r="F104" s="269">
        <v>16.168239359999998</v>
      </c>
      <c r="G104" s="270">
        <f t="shared" si="6"/>
        <v>6.6003472857600007</v>
      </c>
      <c r="H104" s="270">
        <f t="shared" si="7"/>
        <v>17.918114837760001</v>
      </c>
      <c r="I104" s="271">
        <f t="shared" si="8"/>
        <v>17.918114837760001</v>
      </c>
      <c r="J104" s="269">
        <v>18.933109439999999</v>
      </c>
      <c r="K104" s="270">
        <f t="shared" si="9"/>
        <v>11.317712613120001</v>
      </c>
      <c r="L104" s="270">
        <f t="shared" si="10"/>
        <v>24.570889221120002</v>
      </c>
      <c r="M104" s="271">
        <f t="shared" si="11"/>
        <v>24.570889221120002</v>
      </c>
    </row>
    <row r="105" spans="1:13" ht="13.5" thickBot="1">
      <c r="A105" s="288">
        <v>21.34</v>
      </c>
      <c r="B105" s="289">
        <v>7.47</v>
      </c>
      <c r="C105" s="290">
        <v>2.5943668560000002</v>
      </c>
      <c r="D105" s="291" t="s">
        <v>3590</v>
      </c>
      <c r="E105" s="292" t="s">
        <v>3626</v>
      </c>
      <c r="F105" s="277">
        <v>25.95622848</v>
      </c>
      <c r="G105" s="278">
        <f t="shared" si="6"/>
        <v>8.6392416304800008</v>
      </c>
      <c r="H105" s="278">
        <f t="shared" si="7"/>
        <v>26.80860156648</v>
      </c>
      <c r="I105" s="279">
        <f t="shared" si="8"/>
        <v>26.80860156648</v>
      </c>
      <c r="J105" s="277">
        <v>30.825291839999998</v>
      </c>
      <c r="K105" s="278">
        <f t="shared" si="9"/>
        <v>14.813834747760001</v>
      </c>
      <c r="L105" s="278">
        <f t="shared" si="10"/>
        <v>36.391539035760005</v>
      </c>
      <c r="M105" s="279">
        <f t="shared" si="11"/>
        <v>36.391539035760005</v>
      </c>
    </row>
    <row r="106" spans="1:13" hidden="1">
      <c r="A106" s="280">
        <v>22</v>
      </c>
      <c r="B106" s="281">
        <v>1</v>
      </c>
      <c r="C106" s="282">
        <v>0.52583999999999997</v>
      </c>
      <c r="D106" s="283" t="s">
        <v>3590</v>
      </c>
      <c r="E106" s="284"/>
      <c r="F106" s="285">
        <v>6.0746649599999998</v>
      </c>
      <c r="G106" s="286">
        <f t="shared" si="6"/>
        <v>1.7510471999999999</v>
      </c>
      <c r="H106" s="286">
        <f t="shared" si="7"/>
        <v>6.0033126719999998</v>
      </c>
      <c r="I106" s="287">
        <f t="shared" si="8"/>
        <v>6.0033126719999998</v>
      </c>
      <c r="J106" s="285">
        <v>7.2391300800000007</v>
      </c>
      <c r="K106" s="286">
        <f t="shared" si="9"/>
        <v>3.0025463999999999</v>
      </c>
      <c r="L106" s="286">
        <f t="shared" si="10"/>
        <v>8.0699374560000017</v>
      </c>
      <c r="M106" s="287">
        <f t="shared" si="11"/>
        <v>8.0699374560000017</v>
      </c>
    </row>
    <row r="107" spans="1:13" hidden="1">
      <c r="A107" s="264">
        <v>22</v>
      </c>
      <c r="B107" s="265">
        <v>1.5</v>
      </c>
      <c r="C107" s="266">
        <v>0.76998</v>
      </c>
      <c r="D107" s="267" t="s">
        <v>3590</v>
      </c>
      <c r="E107" s="268"/>
      <c r="F107" s="269">
        <v>7.2507052799999991</v>
      </c>
      <c r="G107" s="270">
        <f t="shared" si="6"/>
        <v>2.5640334</v>
      </c>
      <c r="H107" s="270">
        <f t="shared" si="7"/>
        <v>7.6395270960000001</v>
      </c>
      <c r="I107" s="271">
        <f t="shared" si="8"/>
        <v>7.6395270960000001</v>
      </c>
      <c r="J107" s="269">
        <v>8.4849777599999996</v>
      </c>
      <c r="K107" s="270">
        <f t="shared" si="9"/>
        <v>4.3965857999999995</v>
      </c>
      <c r="L107" s="270">
        <f t="shared" si="10"/>
        <v>10.336070231999999</v>
      </c>
      <c r="M107" s="271">
        <f t="shared" si="11"/>
        <v>10.336070231999999</v>
      </c>
    </row>
    <row r="108" spans="1:13" hidden="1">
      <c r="A108" s="264">
        <v>22</v>
      </c>
      <c r="B108" s="265">
        <v>2</v>
      </c>
      <c r="C108" s="266">
        <v>1.0016</v>
      </c>
      <c r="D108" s="267" t="s">
        <v>3590</v>
      </c>
      <c r="E108" s="268"/>
      <c r="F108" s="269">
        <v>8.1952415999999992</v>
      </c>
      <c r="G108" s="270">
        <f t="shared" si="6"/>
        <v>3.3353280000000001</v>
      </c>
      <c r="H108" s="270">
        <f t="shared" si="7"/>
        <v>9.0719971200000007</v>
      </c>
      <c r="I108" s="271">
        <f t="shared" si="8"/>
        <v>9.0719971200000007</v>
      </c>
      <c r="J108" s="269">
        <v>9.5703753599999999</v>
      </c>
      <c r="K108" s="270">
        <f t="shared" si="9"/>
        <v>5.7191360000000007</v>
      </c>
      <c r="L108" s="270">
        <f t="shared" si="10"/>
        <v>12.418398752000002</v>
      </c>
      <c r="M108" s="271">
        <f t="shared" si="11"/>
        <v>12.418398752000002</v>
      </c>
    </row>
    <row r="109" spans="1:13" hidden="1">
      <c r="A109" s="264">
        <v>22</v>
      </c>
      <c r="B109" s="265">
        <v>2.5</v>
      </c>
      <c r="C109" s="266">
        <v>1.2206999999999999</v>
      </c>
      <c r="D109" s="267" t="s">
        <v>3590</v>
      </c>
      <c r="E109" s="268"/>
      <c r="F109" s="269">
        <v>9.2508998400000007</v>
      </c>
      <c r="G109" s="270">
        <f t="shared" si="6"/>
        <v>4.0649309999999996</v>
      </c>
      <c r="H109" s="270">
        <f t="shared" si="7"/>
        <v>10.540560888</v>
      </c>
      <c r="I109" s="271">
        <f t="shared" si="8"/>
        <v>10.540560888</v>
      </c>
      <c r="J109" s="269">
        <v>11.033302559999999</v>
      </c>
      <c r="K109" s="270">
        <f t="shared" si="9"/>
        <v>6.9701969999999998</v>
      </c>
      <c r="L109" s="270">
        <f t="shared" si="10"/>
        <v>14.693508791999999</v>
      </c>
      <c r="M109" s="271">
        <f t="shared" si="11"/>
        <v>14.693508791999999</v>
      </c>
    </row>
    <row r="110" spans="1:13" ht="13.5" hidden="1" thickBot="1">
      <c r="A110" s="288">
        <v>23</v>
      </c>
      <c r="B110" s="289">
        <v>1.5</v>
      </c>
      <c r="C110" s="290">
        <v>0.80754000000000004</v>
      </c>
      <c r="D110" s="291" t="s">
        <v>3590</v>
      </c>
      <c r="E110" s="292"/>
      <c r="F110" s="277">
        <v>7.6025913599999999</v>
      </c>
      <c r="G110" s="278">
        <f t="shared" si="6"/>
        <v>2.6891082000000002</v>
      </c>
      <c r="H110" s="278">
        <f t="shared" si="7"/>
        <v>8.0109221520000009</v>
      </c>
      <c r="I110" s="279">
        <f t="shared" si="8"/>
        <v>8.0109221520000009</v>
      </c>
      <c r="J110" s="277">
        <v>8.9002603199999992</v>
      </c>
      <c r="K110" s="278">
        <f t="shared" si="9"/>
        <v>4.6110534000000003</v>
      </c>
      <c r="L110" s="278">
        <f t="shared" si="10"/>
        <v>10.841235623999999</v>
      </c>
      <c r="M110" s="279">
        <f t="shared" si="11"/>
        <v>10.841235623999999</v>
      </c>
    </row>
    <row r="111" spans="1:13" hidden="1">
      <c r="A111" s="280">
        <v>25</v>
      </c>
      <c r="B111" s="281">
        <v>1.5</v>
      </c>
      <c r="C111" s="282">
        <v>0.88266</v>
      </c>
      <c r="D111" s="283" t="s">
        <v>3590</v>
      </c>
      <c r="E111" s="284"/>
      <c r="F111" s="285">
        <v>7.509989759999999</v>
      </c>
      <c r="G111" s="286">
        <f t="shared" si="6"/>
        <v>2.9392578</v>
      </c>
      <c r="H111" s="286">
        <f t="shared" si="7"/>
        <v>8.1962506319999981</v>
      </c>
      <c r="I111" s="287">
        <f t="shared" si="8"/>
        <v>8.1962506319999981</v>
      </c>
      <c r="J111" s="285">
        <v>8.7964396800000024</v>
      </c>
      <c r="K111" s="286">
        <f t="shared" si="9"/>
        <v>5.0399886</v>
      </c>
      <c r="L111" s="286">
        <f t="shared" si="10"/>
        <v>11.197496376000002</v>
      </c>
      <c r="M111" s="287">
        <f t="shared" si="11"/>
        <v>11.197496376000002</v>
      </c>
    </row>
    <row r="112" spans="1:13" hidden="1">
      <c r="A112" s="264">
        <v>25</v>
      </c>
      <c r="B112" s="265">
        <v>2</v>
      </c>
      <c r="C112" s="266">
        <v>1.15184</v>
      </c>
      <c r="D112" s="267" t="s">
        <v>3590</v>
      </c>
      <c r="E112" s="268"/>
      <c r="F112" s="269">
        <v>8.8434528000000014</v>
      </c>
      <c r="G112" s="270">
        <f t="shared" si="6"/>
        <v>3.8356271999999998</v>
      </c>
      <c r="H112" s="270">
        <f t="shared" si="7"/>
        <v>10.026044160000001</v>
      </c>
      <c r="I112" s="271">
        <f t="shared" si="8"/>
        <v>10.026044160000001</v>
      </c>
      <c r="J112" s="269">
        <v>10.344311040000001</v>
      </c>
      <c r="K112" s="270">
        <f t="shared" si="9"/>
        <v>6.5770064000000001</v>
      </c>
      <c r="L112" s="270">
        <f t="shared" si="10"/>
        <v>13.818024128000001</v>
      </c>
      <c r="M112" s="271">
        <f t="shared" si="11"/>
        <v>13.818024128000001</v>
      </c>
    </row>
    <row r="113" spans="1:13" hidden="1">
      <c r="A113" s="264">
        <v>25</v>
      </c>
      <c r="B113" s="265">
        <v>2.5</v>
      </c>
      <c r="C113" s="266">
        <v>1.4085000000000001</v>
      </c>
      <c r="D113" s="267" t="s">
        <v>3590</v>
      </c>
      <c r="E113" s="268"/>
      <c r="F113" s="269">
        <v>10.3713792</v>
      </c>
      <c r="G113" s="270">
        <f t="shared" si="6"/>
        <v>4.6903050000000004</v>
      </c>
      <c r="H113" s="270">
        <f t="shared" si="7"/>
        <v>11.950270440000001</v>
      </c>
      <c r="I113" s="271">
        <f t="shared" si="8"/>
        <v>11.950270440000001</v>
      </c>
      <c r="J113" s="269">
        <v>12.137576639999999</v>
      </c>
      <c r="K113" s="270">
        <f t="shared" si="9"/>
        <v>8.0425350000000009</v>
      </c>
      <c r="L113" s="270">
        <f t="shared" si="10"/>
        <v>16.538838648000002</v>
      </c>
      <c r="M113" s="271">
        <f t="shared" si="11"/>
        <v>16.538838648000002</v>
      </c>
    </row>
    <row r="114" spans="1:13" hidden="1">
      <c r="A114" s="264">
        <v>25</v>
      </c>
      <c r="B114" s="265">
        <v>3</v>
      </c>
      <c r="C114" s="266">
        <v>1.6526399999999999</v>
      </c>
      <c r="D114" s="267" t="s">
        <v>3590</v>
      </c>
      <c r="E114" s="268"/>
      <c r="F114" s="269">
        <v>12.16785024</v>
      </c>
      <c r="G114" s="270">
        <f t="shared" si="6"/>
        <v>5.5032911999999996</v>
      </c>
      <c r="H114" s="270">
        <f t="shared" si="7"/>
        <v>14.020786368</v>
      </c>
      <c r="I114" s="271">
        <f t="shared" si="8"/>
        <v>14.020786368</v>
      </c>
      <c r="J114" s="269">
        <v>14.232865920000002</v>
      </c>
      <c r="K114" s="270">
        <f t="shared" si="9"/>
        <v>9.4365743999999996</v>
      </c>
      <c r="L114" s="270">
        <f t="shared" si="10"/>
        <v>19.399580544000003</v>
      </c>
      <c r="M114" s="271">
        <f t="shared" si="11"/>
        <v>19.399580544000003</v>
      </c>
    </row>
    <row r="115" spans="1:13" hidden="1">
      <c r="A115" s="264">
        <v>25</v>
      </c>
      <c r="B115" s="265">
        <v>3.5</v>
      </c>
      <c r="C115" s="266">
        <v>1.88426</v>
      </c>
      <c r="D115" s="267" t="s">
        <v>3590</v>
      </c>
      <c r="E115" s="268"/>
      <c r="F115" s="269">
        <v>13.547614080000001</v>
      </c>
      <c r="G115" s="270">
        <f t="shared" si="6"/>
        <v>6.2745858000000005</v>
      </c>
      <c r="H115" s="270">
        <f t="shared" si="7"/>
        <v>15.757915656000002</v>
      </c>
      <c r="I115" s="271">
        <f t="shared" si="8"/>
        <v>15.757915656000002</v>
      </c>
      <c r="J115" s="269">
        <v>16.1865816</v>
      </c>
      <c r="K115" s="270">
        <f t="shared" si="9"/>
        <v>10.7591246</v>
      </c>
      <c r="L115" s="270">
        <f t="shared" si="10"/>
        <v>22.08973172</v>
      </c>
      <c r="M115" s="271">
        <f t="shared" si="11"/>
        <v>22.08973172</v>
      </c>
    </row>
    <row r="116" spans="1:13" hidden="1">
      <c r="A116" s="264">
        <v>25</v>
      </c>
      <c r="B116" s="265">
        <v>4</v>
      </c>
      <c r="C116" s="266">
        <v>2.1033599999999999</v>
      </c>
      <c r="D116" s="267" t="s">
        <v>3590</v>
      </c>
      <c r="E116" s="268"/>
      <c r="F116" s="269">
        <v>15.158881920000001</v>
      </c>
      <c r="G116" s="270">
        <f t="shared" si="6"/>
        <v>7.0041887999999997</v>
      </c>
      <c r="H116" s="270">
        <f t="shared" si="7"/>
        <v>17.615406143999998</v>
      </c>
      <c r="I116" s="271">
        <f t="shared" si="8"/>
        <v>17.615406143999998</v>
      </c>
      <c r="J116" s="269">
        <v>18.111982560000001</v>
      </c>
      <c r="K116" s="270">
        <f t="shared" si="9"/>
        <v>12.0101856</v>
      </c>
      <c r="L116" s="270">
        <f t="shared" si="10"/>
        <v>24.688573392000002</v>
      </c>
      <c r="M116" s="271">
        <f t="shared" si="11"/>
        <v>24.688573392000002</v>
      </c>
    </row>
    <row r="117" spans="1:13" ht="13.5" hidden="1" thickBot="1">
      <c r="A117" s="288">
        <v>25</v>
      </c>
      <c r="B117" s="289">
        <v>5</v>
      </c>
      <c r="C117" s="290">
        <v>2.504</v>
      </c>
      <c r="D117" s="291" t="s">
        <v>3590</v>
      </c>
      <c r="E117" s="292"/>
      <c r="F117" s="277">
        <v>17.640604800000002</v>
      </c>
      <c r="G117" s="278">
        <f t="shared" si="6"/>
        <v>8.3383199999999995</v>
      </c>
      <c r="H117" s="278">
        <f t="shared" si="7"/>
        <v>20.686743360000001</v>
      </c>
      <c r="I117" s="279">
        <f t="shared" si="8"/>
        <v>20.686743360000001</v>
      </c>
      <c r="J117" s="277">
        <v>20.952892800000001</v>
      </c>
      <c r="K117" s="278">
        <f t="shared" si="9"/>
        <v>14.297840000000001</v>
      </c>
      <c r="L117" s="278">
        <f t="shared" si="10"/>
        <v>28.96486496</v>
      </c>
      <c r="M117" s="279">
        <f t="shared" si="11"/>
        <v>28.96486496</v>
      </c>
    </row>
    <row r="118" spans="1:13">
      <c r="A118" s="280">
        <v>25.4</v>
      </c>
      <c r="B118" s="281">
        <v>1.24</v>
      </c>
      <c r="C118" s="282">
        <v>0.75015833600000004</v>
      </c>
      <c r="D118" s="283" t="s">
        <v>3590</v>
      </c>
      <c r="E118" s="284" t="s">
        <v>3627</v>
      </c>
      <c r="F118" s="285">
        <v>7.1766239999999994</v>
      </c>
      <c r="G118" s="286">
        <f t="shared" si="6"/>
        <v>2.4980272588800001</v>
      </c>
      <c r="H118" s="286">
        <f t="shared" si="7"/>
        <v>7.5216640588800008</v>
      </c>
      <c r="I118" s="287">
        <f t="shared" si="8"/>
        <v>7.5216640588800008</v>
      </c>
      <c r="J118" s="285">
        <v>8.5604836800000008</v>
      </c>
      <c r="K118" s="286">
        <f t="shared" si="9"/>
        <v>4.2834040985600002</v>
      </c>
      <c r="L118" s="286">
        <f t="shared" si="10"/>
        <v>10.27574267456</v>
      </c>
      <c r="M118" s="287">
        <f t="shared" si="11"/>
        <v>10.27574267456</v>
      </c>
    </row>
    <row r="119" spans="1:13">
      <c r="A119" s="264">
        <v>25.4</v>
      </c>
      <c r="B119" s="265">
        <v>1.65</v>
      </c>
      <c r="C119" s="266">
        <v>0.98125499999999999</v>
      </c>
      <c r="D119" s="267" t="s">
        <v>3590</v>
      </c>
      <c r="E119" s="268" t="s">
        <v>3628</v>
      </c>
      <c r="F119" s="269">
        <v>8.3526643199999988</v>
      </c>
      <c r="G119" s="270">
        <f t="shared" si="6"/>
        <v>3.26757915</v>
      </c>
      <c r="H119" s="270">
        <f t="shared" si="7"/>
        <v>9.1144441739999991</v>
      </c>
      <c r="I119" s="271">
        <f t="shared" si="8"/>
        <v>9.1144441739999991</v>
      </c>
      <c r="J119" s="269">
        <v>9.7780166400000006</v>
      </c>
      <c r="K119" s="270">
        <f t="shared" si="9"/>
        <v>5.60296605</v>
      </c>
      <c r="L119" s="270">
        <f t="shared" si="10"/>
        <v>12.447577698</v>
      </c>
      <c r="M119" s="271">
        <f t="shared" si="11"/>
        <v>12.447577698</v>
      </c>
    </row>
    <row r="120" spans="1:13">
      <c r="A120" s="264">
        <v>25.4</v>
      </c>
      <c r="B120" s="265">
        <v>2.11</v>
      </c>
      <c r="C120" s="266">
        <v>1.2305131759999999</v>
      </c>
      <c r="D120" s="267" t="s">
        <v>3590</v>
      </c>
      <c r="E120" s="268" t="s">
        <v>3629</v>
      </c>
      <c r="F120" s="269">
        <v>9.4453631999999992</v>
      </c>
      <c r="G120" s="270">
        <f t="shared" si="6"/>
        <v>4.0976088760799998</v>
      </c>
      <c r="H120" s="270">
        <f t="shared" si="7"/>
        <v>10.709363116079999</v>
      </c>
      <c r="I120" s="271">
        <f t="shared" si="8"/>
        <v>10.709363116079999</v>
      </c>
      <c r="J120" s="269">
        <v>11.052179040000002</v>
      </c>
      <c r="K120" s="270">
        <f t="shared" si="9"/>
        <v>7.026230234959999</v>
      </c>
      <c r="L120" s="270">
        <f t="shared" si="10"/>
        <v>14.762755562959999</v>
      </c>
      <c r="M120" s="271">
        <f t="shared" si="11"/>
        <v>14.762755562959999</v>
      </c>
    </row>
    <row r="121" spans="1:13" ht="13.5" thickBot="1">
      <c r="A121" s="272">
        <v>25.4</v>
      </c>
      <c r="B121" s="273">
        <v>2.77</v>
      </c>
      <c r="C121" s="274">
        <v>1.5696349039999999</v>
      </c>
      <c r="D121" s="275" t="s">
        <v>3590</v>
      </c>
      <c r="E121" s="276" t="s">
        <v>3630</v>
      </c>
      <c r="F121" s="277">
        <v>11.55667968</v>
      </c>
      <c r="G121" s="278">
        <f t="shared" si="6"/>
        <v>5.2268842303199996</v>
      </c>
      <c r="H121" s="278">
        <f t="shared" si="7"/>
        <v>13.31656000632</v>
      </c>
      <c r="I121" s="279">
        <f t="shared" si="8"/>
        <v>13.31656000632</v>
      </c>
      <c r="J121" s="277">
        <v>13.524997920000001</v>
      </c>
      <c r="K121" s="278">
        <f t="shared" si="9"/>
        <v>8.9626153018399997</v>
      </c>
      <c r="L121" s="278">
        <f t="shared" si="10"/>
        <v>18.430113845840001</v>
      </c>
      <c r="M121" s="279">
        <f t="shared" si="11"/>
        <v>18.430113845840001</v>
      </c>
    </row>
    <row r="122" spans="1:13">
      <c r="A122" s="293">
        <v>26.67</v>
      </c>
      <c r="B122" s="294">
        <v>1.65</v>
      </c>
      <c r="C122" s="295">
        <v>1.03372632</v>
      </c>
      <c r="D122" s="296" t="s">
        <v>3590</v>
      </c>
      <c r="E122" s="297" t="s">
        <v>3631</v>
      </c>
      <c r="F122" s="285">
        <v>8.8064121600000007</v>
      </c>
      <c r="G122" s="286">
        <f t="shared" si="6"/>
        <v>3.4423086455999998</v>
      </c>
      <c r="H122" s="286">
        <f t="shared" si="7"/>
        <v>9.6067971575999991</v>
      </c>
      <c r="I122" s="287">
        <f t="shared" si="8"/>
        <v>9.6067971575999991</v>
      </c>
      <c r="J122" s="285">
        <v>10.30655808</v>
      </c>
      <c r="K122" s="286">
        <f t="shared" si="9"/>
        <v>5.9025772871999997</v>
      </c>
      <c r="L122" s="286">
        <f t="shared" si="10"/>
        <v>13.1171679432</v>
      </c>
      <c r="M122" s="287">
        <f t="shared" si="11"/>
        <v>13.1171679432</v>
      </c>
    </row>
    <row r="123" spans="1:13">
      <c r="A123" s="264">
        <v>26.67</v>
      </c>
      <c r="B123" s="265">
        <v>2.11</v>
      </c>
      <c r="C123" s="266">
        <v>1.297612864</v>
      </c>
      <c r="D123" s="267" t="s">
        <v>3590</v>
      </c>
      <c r="E123" s="268" t="s">
        <v>3632</v>
      </c>
      <c r="F123" s="269">
        <v>9.973192319999999</v>
      </c>
      <c r="G123" s="270">
        <f t="shared" si="6"/>
        <v>4.3210508371199996</v>
      </c>
      <c r="H123" s="270">
        <f t="shared" si="7"/>
        <v>11.302285461119999</v>
      </c>
      <c r="I123" s="271">
        <f t="shared" si="8"/>
        <v>11.302285461119999</v>
      </c>
      <c r="J123" s="269">
        <v>11.684541120000002</v>
      </c>
      <c r="K123" s="270">
        <f t="shared" si="9"/>
        <v>7.4093694534400001</v>
      </c>
      <c r="L123" s="270">
        <f t="shared" si="10"/>
        <v>15.588548237440001</v>
      </c>
      <c r="M123" s="271">
        <f t="shared" si="11"/>
        <v>15.588548237440001</v>
      </c>
    </row>
    <row r="124" spans="1:13">
      <c r="A124" s="264">
        <v>26.67</v>
      </c>
      <c r="B124" s="265">
        <v>2.87</v>
      </c>
      <c r="C124" s="266">
        <v>1.7103822400000002</v>
      </c>
      <c r="D124" s="267" t="s">
        <v>3590</v>
      </c>
      <c r="E124" s="268" t="s">
        <v>3633</v>
      </c>
      <c r="F124" s="269">
        <v>12.61233792</v>
      </c>
      <c r="G124" s="270">
        <f t="shared" si="6"/>
        <v>5.6955728592000003</v>
      </c>
      <c r="H124" s="270">
        <f t="shared" si="7"/>
        <v>14.5242094032</v>
      </c>
      <c r="I124" s="271">
        <f t="shared" si="8"/>
        <v>14.5242094032</v>
      </c>
      <c r="J124" s="269">
        <v>14.76140736</v>
      </c>
      <c r="K124" s="270">
        <f t="shared" si="9"/>
        <v>9.7662825904000012</v>
      </c>
      <c r="L124" s="270">
        <f t="shared" si="10"/>
        <v>20.099267742400002</v>
      </c>
      <c r="M124" s="271">
        <f t="shared" si="11"/>
        <v>20.099267742400002</v>
      </c>
    </row>
    <row r="125" spans="1:13">
      <c r="A125" s="264">
        <v>26.67</v>
      </c>
      <c r="B125" s="265">
        <v>3.91</v>
      </c>
      <c r="C125" s="266">
        <v>2.228349664</v>
      </c>
      <c r="D125" s="267" t="s">
        <v>3590</v>
      </c>
      <c r="E125" s="268" t="s">
        <v>3634</v>
      </c>
      <c r="F125" s="269">
        <v>16.427523839999996</v>
      </c>
      <c r="G125" s="270">
        <f t="shared" si="6"/>
        <v>7.42040438112</v>
      </c>
      <c r="H125" s="270">
        <f t="shared" si="7"/>
        <v>18.919671069119996</v>
      </c>
      <c r="I125" s="271">
        <f t="shared" si="8"/>
        <v>18.919671069119996</v>
      </c>
      <c r="J125" s="269">
        <v>19.225694880000002</v>
      </c>
      <c r="K125" s="270">
        <f t="shared" si="9"/>
        <v>12.723876581440001</v>
      </c>
      <c r="L125" s="270">
        <f t="shared" si="10"/>
        <v>26.18186299744</v>
      </c>
      <c r="M125" s="271">
        <f t="shared" si="11"/>
        <v>26.18186299744</v>
      </c>
    </row>
    <row r="126" spans="1:13">
      <c r="A126" s="264">
        <v>26.67</v>
      </c>
      <c r="B126" s="265">
        <v>5.56</v>
      </c>
      <c r="C126" s="266">
        <v>2.9389848640000005</v>
      </c>
      <c r="D126" s="267" t="s">
        <v>3590</v>
      </c>
      <c r="E126" s="268" t="s">
        <v>3635</v>
      </c>
      <c r="F126" s="269">
        <v>20.733498239999999</v>
      </c>
      <c r="G126" s="270">
        <f t="shared" si="6"/>
        <v>9.7868195971200009</v>
      </c>
      <c r="H126" s="270">
        <f t="shared" si="7"/>
        <v>24.300268365120001</v>
      </c>
      <c r="I126" s="271">
        <f t="shared" si="8"/>
        <v>24.300268365120001</v>
      </c>
      <c r="J126" s="269">
        <v>24.26571504</v>
      </c>
      <c r="K126" s="270">
        <f t="shared" si="9"/>
        <v>16.781603573440002</v>
      </c>
      <c r="L126" s="270">
        <f t="shared" si="10"/>
        <v>33.76760410144</v>
      </c>
      <c r="M126" s="271">
        <f t="shared" si="11"/>
        <v>33.76760410144</v>
      </c>
    </row>
    <row r="127" spans="1:13" ht="13.5" thickBot="1">
      <c r="A127" s="288">
        <v>26.67</v>
      </c>
      <c r="B127" s="289">
        <v>7.82</v>
      </c>
      <c r="C127" s="290">
        <v>3.6910712800000001</v>
      </c>
      <c r="D127" s="291" t="s">
        <v>3590</v>
      </c>
      <c r="E127" s="292" t="s">
        <v>3636</v>
      </c>
      <c r="F127" s="277">
        <v>27.863821440000002</v>
      </c>
      <c r="G127" s="278">
        <f t="shared" si="6"/>
        <v>12.291267362400001</v>
      </c>
      <c r="H127" s="278">
        <f t="shared" si="7"/>
        <v>31.795942370399999</v>
      </c>
      <c r="I127" s="279">
        <f t="shared" si="8"/>
        <v>31.795942370399999</v>
      </c>
      <c r="J127" s="277">
        <v>33.109345919999996</v>
      </c>
      <c r="K127" s="278">
        <f t="shared" si="9"/>
        <v>21.076017008800001</v>
      </c>
      <c r="L127" s="278">
        <f t="shared" si="10"/>
        <v>44.252559152799996</v>
      </c>
      <c r="M127" s="279">
        <f t="shared" si="11"/>
        <v>44.252559152799996</v>
      </c>
    </row>
    <row r="128" spans="1:13" hidden="1">
      <c r="A128" s="280">
        <v>26.9</v>
      </c>
      <c r="B128" s="281">
        <v>1.25</v>
      </c>
      <c r="C128" s="282">
        <v>0.80284500000000003</v>
      </c>
      <c r="D128" s="283" t="s">
        <v>3590</v>
      </c>
      <c r="E128" s="284"/>
      <c r="F128" s="285">
        <v>6.6950956799999997</v>
      </c>
      <c r="G128" s="286">
        <f t="shared" si="6"/>
        <v>2.6734738500000002</v>
      </c>
      <c r="H128" s="286">
        <f t="shared" si="7"/>
        <v>7.3600408260000005</v>
      </c>
      <c r="I128" s="287">
        <f t="shared" si="8"/>
        <v>7.3600408260000005</v>
      </c>
      <c r="J128" s="285">
        <v>8.0036275200000002</v>
      </c>
      <c r="K128" s="286">
        <f t="shared" si="9"/>
        <v>4.5842449500000004</v>
      </c>
      <c r="L128" s="286">
        <f t="shared" si="10"/>
        <v>10.186784213999999</v>
      </c>
      <c r="M128" s="287">
        <f t="shared" si="11"/>
        <v>10.186784213999999</v>
      </c>
    </row>
    <row r="129" spans="1:13" hidden="1">
      <c r="A129" s="264">
        <v>26.9</v>
      </c>
      <c r="B129" s="265">
        <v>1.6</v>
      </c>
      <c r="C129" s="266">
        <v>1.0136191999999999</v>
      </c>
      <c r="D129" s="267" t="s">
        <v>3590</v>
      </c>
      <c r="E129" s="268"/>
      <c r="F129" s="269">
        <v>8.3711846399999992</v>
      </c>
      <c r="G129" s="270">
        <f t="shared" si="6"/>
        <v>3.3753519359999999</v>
      </c>
      <c r="H129" s="270">
        <f t="shared" si="7"/>
        <v>9.2351811839999982</v>
      </c>
      <c r="I129" s="271">
        <f t="shared" si="8"/>
        <v>9.2351811839999982</v>
      </c>
      <c r="J129" s="269">
        <v>9.995096160000001</v>
      </c>
      <c r="K129" s="270">
        <f t="shared" si="9"/>
        <v>5.7877656319999993</v>
      </c>
      <c r="L129" s="270">
        <f t="shared" si="10"/>
        <v>12.784332943999999</v>
      </c>
      <c r="M129" s="271">
        <f t="shared" si="11"/>
        <v>12.784332943999999</v>
      </c>
    </row>
    <row r="130" spans="1:13" hidden="1">
      <c r="A130" s="264">
        <v>26.9</v>
      </c>
      <c r="B130" s="265">
        <v>1.65</v>
      </c>
      <c r="C130" s="266">
        <v>1.0432289999999997</v>
      </c>
      <c r="D130" s="267" t="s">
        <v>3590</v>
      </c>
      <c r="E130" s="268"/>
      <c r="F130" s="269">
        <v>8.6304691200000008</v>
      </c>
      <c r="G130" s="270">
        <f t="shared" si="6"/>
        <v>3.4739525699999994</v>
      </c>
      <c r="H130" s="270">
        <f t="shared" si="7"/>
        <v>9.5152809539999996</v>
      </c>
      <c r="I130" s="271">
        <f t="shared" si="8"/>
        <v>9.5152809539999996</v>
      </c>
      <c r="J130" s="269">
        <v>10.297119840000001</v>
      </c>
      <c r="K130" s="270">
        <f t="shared" si="9"/>
        <v>5.9568375899999984</v>
      </c>
      <c r="L130" s="270">
        <f t="shared" si="10"/>
        <v>13.164821477999999</v>
      </c>
      <c r="M130" s="271">
        <f t="shared" si="11"/>
        <v>13.164821477999999</v>
      </c>
    </row>
    <row r="131" spans="1:13" hidden="1">
      <c r="A131" s="264">
        <v>26.9</v>
      </c>
      <c r="B131" s="265">
        <v>2</v>
      </c>
      <c r="C131" s="266">
        <v>1.2469919999999999</v>
      </c>
      <c r="D131" s="267" t="s">
        <v>3590</v>
      </c>
      <c r="E131" s="268"/>
      <c r="F131" s="269">
        <v>9.3249811200000003</v>
      </c>
      <c r="G131" s="270">
        <f t="shared" si="6"/>
        <v>4.1524833599999997</v>
      </c>
      <c r="H131" s="270">
        <f t="shared" si="7"/>
        <v>10.679970144</v>
      </c>
      <c r="I131" s="271">
        <f t="shared" si="8"/>
        <v>10.679970144</v>
      </c>
      <c r="J131" s="269">
        <v>11.137123200000001</v>
      </c>
      <c r="K131" s="270">
        <f t="shared" si="9"/>
        <v>7.120324319999999</v>
      </c>
      <c r="L131" s="270">
        <f t="shared" si="10"/>
        <v>14.916310559999999</v>
      </c>
      <c r="M131" s="271">
        <f t="shared" si="11"/>
        <v>14.916310559999999</v>
      </c>
    </row>
    <row r="132" spans="1:13" ht="13.5" hidden="1" thickBot="1">
      <c r="A132" s="288">
        <v>26.9</v>
      </c>
      <c r="B132" s="289">
        <v>2.65</v>
      </c>
      <c r="C132" s="290">
        <v>1.6091330000000001</v>
      </c>
      <c r="D132" s="291" t="s">
        <v>3590</v>
      </c>
      <c r="E132" s="292"/>
      <c r="F132" s="277">
        <v>11.380736639999999</v>
      </c>
      <c r="G132" s="278">
        <f t="shared" si="6"/>
        <v>5.3584128900000003</v>
      </c>
      <c r="H132" s="278">
        <f t="shared" si="7"/>
        <v>13.324928537999998</v>
      </c>
      <c r="I132" s="279">
        <f t="shared" si="8"/>
        <v>13.324928537999998</v>
      </c>
      <c r="J132" s="277">
        <v>13.581627360000002</v>
      </c>
      <c r="K132" s="278">
        <f t="shared" si="9"/>
        <v>9.1881494300000011</v>
      </c>
      <c r="L132" s="278">
        <f t="shared" si="10"/>
        <v>18.695288582000003</v>
      </c>
      <c r="M132" s="279">
        <f t="shared" si="11"/>
        <v>18.695288582000003</v>
      </c>
    </row>
    <row r="133" spans="1:13" hidden="1">
      <c r="A133" s="280">
        <v>28</v>
      </c>
      <c r="B133" s="281">
        <v>1.5</v>
      </c>
      <c r="C133" s="282">
        <v>0.99534</v>
      </c>
      <c r="D133" s="283" t="s">
        <v>3590</v>
      </c>
      <c r="E133" s="284"/>
      <c r="F133" s="285">
        <v>8.4730463999999994</v>
      </c>
      <c r="G133" s="286">
        <f t="shared" si="6"/>
        <v>3.3144822</v>
      </c>
      <c r="H133" s="286">
        <f t="shared" si="7"/>
        <v>9.2456146799999992</v>
      </c>
      <c r="I133" s="287">
        <f t="shared" si="8"/>
        <v>9.2456146799999992</v>
      </c>
      <c r="J133" s="285">
        <v>9.9101520000000001</v>
      </c>
      <c r="K133" s="286">
        <f t="shared" si="9"/>
        <v>5.6833913999999996</v>
      </c>
      <c r="L133" s="286">
        <f t="shared" si="10"/>
        <v>12.620497799999999</v>
      </c>
      <c r="M133" s="287">
        <f t="shared" si="11"/>
        <v>12.620497799999999</v>
      </c>
    </row>
    <row r="134" spans="1:13" hidden="1">
      <c r="A134" s="264">
        <v>28</v>
      </c>
      <c r="B134" s="265">
        <v>2</v>
      </c>
      <c r="C134" s="266">
        <v>1.3020799999999999</v>
      </c>
      <c r="D134" s="267" t="s">
        <v>3590</v>
      </c>
      <c r="E134" s="268"/>
      <c r="F134" s="269">
        <v>10.0009728</v>
      </c>
      <c r="G134" s="270">
        <f t="shared" si="6"/>
        <v>4.3359264</v>
      </c>
      <c r="H134" s="270">
        <f t="shared" si="7"/>
        <v>11.33660736</v>
      </c>
      <c r="I134" s="271">
        <f t="shared" si="8"/>
        <v>11.33660736</v>
      </c>
      <c r="J134" s="269">
        <v>11.7034176</v>
      </c>
      <c r="K134" s="270">
        <f t="shared" si="9"/>
        <v>7.4348767999999996</v>
      </c>
      <c r="L134" s="270">
        <f t="shared" si="10"/>
        <v>15.627269119999999</v>
      </c>
      <c r="M134" s="271">
        <f t="shared" si="11"/>
        <v>15.627269119999999</v>
      </c>
    </row>
    <row r="135" spans="1:13" hidden="1">
      <c r="A135" s="264">
        <v>28</v>
      </c>
      <c r="B135" s="265">
        <v>2.5</v>
      </c>
      <c r="C135" s="266">
        <v>1.5963000000000001</v>
      </c>
      <c r="D135" s="267" t="s">
        <v>3590</v>
      </c>
      <c r="E135" s="268"/>
      <c r="F135" s="269">
        <v>11.751143039999999</v>
      </c>
      <c r="G135" s="270">
        <f t="shared" si="6"/>
        <v>5.3156790000000003</v>
      </c>
      <c r="H135" s="270">
        <f t="shared" si="7"/>
        <v>13.541479127999999</v>
      </c>
      <c r="I135" s="271">
        <f t="shared" si="8"/>
        <v>13.541479127999999</v>
      </c>
      <c r="J135" s="269">
        <v>13.760953919999999</v>
      </c>
      <c r="K135" s="270">
        <f t="shared" si="9"/>
        <v>9.1148730000000011</v>
      </c>
      <c r="L135" s="270">
        <f t="shared" si="10"/>
        <v>18.747540743999998</v>
      </c>
      <c r="M135" s="271">
        <f t="shared" si="11"/>
        <v>18.747540743999998</v>
      </c>
    </row>
    <row r="136" spans="1:13" hidden="1">
      <c r="A136" s="264">
        <v>28</v>
      </c>
      <c r="B136" s="265">
        <v>3</v>
      </c>
      <c r="C136" s="266">
        <v>1.8779999999999999</v>
      </c>
      <c r="D136" s="267" t="s">
        <v>3590</v>
      </c>
      <c r="E136" s="268"/>
      <c r="F136" s="269">
        <v>13.547614080000001</v>
      </c>
      <c r="G136" s="270">
        <f t="shared" si="6"/>
        <v>6.2537399999999996</v>
      </c>
      <c r="H136" s="270">
        <f t="shared" si="7"/>
        <v>15.737069856000002</v>
      </c>
      <c r="I136" s="271">
        <f t="shared" si="8"/>
        <v>15.737069856000002</v>
      </c>
      <c r="J136" s="269">
        <v>16.177143360000002</v>
      </c>
      <c r="K136" s="270">
        <f t="shared" si="9"/>
        <v>10.723379999999999</v>
      </c>
      <c r="L136" s="270">
        <f t="shared" si="10"/>
        <v>22.047380352000001</v>
      </c>
      <c r="M136" s="271">
        <f t="shared" si="11"/>
        <v>22.047380352000001</v>
      </c>
    </row>
    <row r="137" spans="1:13" hidden="1">
      <c r="A137" s="264">
        <v>28</v>
      </c>
      <c r="B137" s="265">
        <v>3.5</v>
      </c>
      <c r="C137" s="266">
        <v>2.1471800000000001</v>
      </c>
      <c r="D137" s="267" t="s">
        <v>3590</v>
      </c>
      <c r="E137" s="268"/>
      <c r="F137" s="269">
        <v>15.427426560000001</v>
      </c>
      <c r="G137" s="270">
        <f t="shared" si="6"/>
        <v>7.1501094000000007</v>
      </c>
      <c r="H137" s="270">
        <f t="shared" si="7"/>
        <v>17.949307992000001</v>
      </c>
      <c r="I137" s="271">
        <f t="shared" si="8"/>
        <v>17.949307992000001</v>
      </c>
      <c r="J137" s="269">
        <v>18.404568000000005</v>
      </c>
      <c r="K137" s="270">
        <f t="shared" si="9"/>
        <v>12.2603978</v>
      </c>
      <c r="L137" s="270">
        <f t="shared" si="10"/>
        <v>25.143595400000002</v>
      </c>
      <c r="M137" s="271">
        <f t="shared" si="11"/>
        <v>25.143595400000002</v>
      </c>
    </row>
    <row r="138" spans="1:13" ht="13.5" hidden="1" thickBot="1">
      <c r="A138" s="288">
        <v>28</v>
      </c>
      <c r="B138" s="289">
        <v>5</v>
      </c>
      <c r="C138" s="290">
        <v>2.8795999999999999</v>
      </c>
      <c r="D138" s="291" t="s">
        <v>3590</v>
      </c>
      <c r="E138" s="292"/>
      <c r="F138" s="277">
        <v>20.640896639999998</v>
      </c>
      <c r="G138" s="278">
        <f t="shared" si="6"/>
        <v>9.5890679999999993</v>
      </c>
      <c r="H138" s="278">
        <f t="shared" si="7"/>
        <v>24.037695647999996</v>
      </c>
      <c r="I138" s="279">
        <f t="shared" si="8"/>
        <v>24.037695647999996</v>
      </c>
      <c r="J138" s="277">
        <v>24.67155936</v>
      </c>
      <c r="K138" s="278">
        <f t="shared" si="9"/>
        <v>16.442516000000001</v>
      </c>
      <c r="L138" s="278">
        <f t="shared" si="10"/>
        <v>33.712607552000001</v>
      </c>
      <c r="M138" s="279">
        <f t="shared" si="11"/>
        <v>33.712607552000001</v>
      </c>
    </row>
    <row r="139" spans="1:13" hidden="1">
      <c r="A139" s="280">
        <v>30</v>
      </c>
      <c r="B139" s="281">
        <v>1.5</v>
      </c>
      <c r="C139" s="282">
        <v>1.07046</v>
      </c>
      <c r="D139" s="283" t="s">
        <v>3590</v>
      </c>
      <c r="E139" s="284"/>
      <c r="F139" s="285">
        <v>8.8434528000000014</v>
      </c>
      <c r="G139" s="286">
        <f t="shared" ref="G139:G202" si="12">IF(D139="F",C139*$G$4,C139*$G$6)</f>
        <v>3.5646317999999999</v>
      </c>
      <c r="H139" s="286">
        <f t="shared" ref="H139:H202" si="13">(F139-F139/100*$H$6)+G139</f>
        <v>9.7550487600000011</v>
      </c>
      <c r="I139" s="287">
        <f t="shared" ref="I139:I202" si="14">(H139/100)*$L$3+H139</f>
        <v>9.7550487600000011</v>
      </c>
      <c r="J139" s="285">
        <v>10.334872799999999</v>
      </c>
      <c r="K139" s="286">
        <f t="shared" ref="K139:K202" si="15">IF(D139="F",C139*$K$4,C139*$K$6)</f>
        <v>6.1123265999999994</v>
      </c>
      <c r="L139" s="286">
        <f t="shared" ref="L139:L202" si="16">(J139-J139/100*$L$6)+K139</f>
        <v>13.346737559999999</v>
      </c>
      <c r="M139" s="287">
        <f t="shared" ref="M139:M202" si="17">(L139/100)*$L$3+L139</f>
        <v>13.346737559999999</v>
      </c>
    </row>
    <row r="140" spans="1:13" hidden="1">
      <c r="A140" s="264">
        <v>30</v>
      </c>
      <c r="B140" s="265">
        <v>2</v>
      </c>
      <c r="C140" s="266">
        <v>1.4022399999999999</v>
      </c>
      <c r="D140" s="267" t="s">
        <v>3590</v>
      </c>
      <c r="E140" s="268"/>
      <c r="F140" s="269">
        <v>10.57510272</v>
      </c>
      <c r="G140" s="270">
        <f t="shared" si="12"/>
        <v>4.6694591999999995</v>
      </c>
      <c r="H140" s="270">
        <f t="shared" si="13"/>
        <v>12.072031104000001</v>
      </c>
      <c r="I140" s="271">
        <f t="shared" si="14"/>
        <v>12.072031104000001</v>
      </c>
      <c r="J140" s="269">
        <v>12.382970879999998</v>
      </c>
      <c r="K140" s="270">
        <f t="shared" si="15"/>
        <v>8.0067903999999999</v>
      </c>
      <c r="L140" s="270">
        <f t="shared" si="16"/>
        <v>16.674870016</v>
      </c>
      <c r="M140" s="271">
        <f t="shared" si="17"/>
        <v>16.674870016</v>
      </c>
    </row>
    <row r="141" spans="1:13" hidden="1">
      <c r="A141" s="264">
        <v>30</v>
      </c>
      <c r="B141" s="265">
        <v>2.5</v>
      </c>
      <c r="C141" s="266">
        <v>1.7215</v>
      </c>
      <c r="D141" s="267" t="s">
        <v>3590</v>
      </c>
      <c r="E141" s="268"/>
      <c r="F141" s="269">
        <v>11.862264959999999</v>
      </c>
      <c r="G141" s="270">
        <f t="shared" si="12"/>
        <v>5.7325949999999999</v>
      </c>
      <c r="H141" s="270">
        <f t="shared" si="13"/>
        <v>14.036180472</v>
      </c>
      <c r="I141" s="271">
        <f t="shared" si="14"/>
        <v>14.036180472</v>
      </c>
      <c r="J141" s="269">
        <v>13.874212799999999</v>
      </c>
      <c r="K141" s="270">
        <f t="shared" si="15"/>
        <v>9.8297650000000001</v>
      </c>
      <c r="L141" s="270">
        <f t="shared" si="16"/>
        <v>19.541713959999999</v>
      </c>
      <c r="M141" s="271">
        <f t="shared" si="17"/>
        <v>19.541713959999999</v>
      </c>
    </row>
    <row r="142" spans="1:13" hidden="1">
      <c r="A142" s="264">
        <v>30</v>
      </c>
      <c r="B142" s="265">
        <v>2.6</v>
      </c>
      <c r="C142" s="266">
        <v>1.7838495999999999</v>
      </c>
      <c r="D142" s="267" t="s">
        <v>3590</v>
      </c>
      <c r="E142" s="268"/>
      <c r="F142" s="269">
        <v>12.4549152</v>
      </c>
      <c r="G142" s="270">
        <f t="shared" si="12"/>
        <v>5.9402191679999996</v>
      </c>
      <c r="H142" s="270">
        <f t="shared" si="13"/>
        <v>14.658659807999999</v>
      </c>
      <c r="I142" s="271">
        <f t="shared" si="14"/>
        <v>14.658659807999999</v>
      </c>
      <c r="J142" s="269">
        <v>14.572642559999998</v>
      </c>
      <c r="K142" s="270">
        <f t="shared" si="15"/>
        <v>10.185781215999999</v>
      </c>
      <c r="L142" s="270">
        <f t="shared" si="16"/>
        <v>20.386631007999998</v>
      </c>
      <c r="M142" s="271">
        <f t="shared" si="17"/>
        <v>20.386631007999998</v>
      </c>
    </row>
    <row r="143" spans="1:13" hidden="1">
      <c r="A143" s="264">
        <v>30</v>
      </c>
      <c r="B143" s="265">
        <v>3</v>
      </c>
      <c r="C143" s="266">
        <v>2.0282399999999998</v>
      </c>
      <c r="D143" s="267" t="s">
        <v>3590</v>
      </c>
      <c r="E143" s="268"/>
      <c r="F143" s="269">
        <v>13.52909376</v>
      </c>
      <c r="G143" s="270">
        <f t="shared" si="12"/>
        <v>6.7540391999999994</v>
      </c>
      <c r="H143" s="270">
        <f t="shared" si="13"/>
        <v>16.224404831999998</v>
      </c>
      <c r="I143" s="271">
        <f t="shared" si="14"/>
        <v>16.224404831999998</v>
      </c>
      <c r="J143" s="269">
        <v>15.84680496</v>
      </c>
      <c r="K143" s="270">
        <f t="shared" si="15"/>
        <v>11.581250399999998</v>
      </c>
      <c r="L143" s="270">
        <f t="shared" si="16"/>
        <v>22.674013872</v>
      </c>
      <c r="M143" s="271">
        <f t="shared" si="17"/>
        <v>22.674013872</v>
      </c>
    </row>
    <row r="144" spans="1:13" hidden="1">
      <c r="A144" s="264">
        <v>30</v>
      </c>
      <c r="B144" s="265">
        <v>3.5</v>
      </c>
      <c r="C144" s="266">
        <v>2.32246</v>
      </c>
      <c r="D144" s="267" t="s">
        <v>3590</v>
      </c>
      <c r="E144" s="268"/>
      <c r="F144" s="269">
        <v>15.557068799999998</v>
      </c>
      <c r="G144" s="270">
        <f t="shared" si="12"/>
        <v>7.7337917999999997</v>
      </c>
      <c r="H144" s="270">
        <f t="shared" si="13"/>
        <v>18.623739959999998</v>
      </c>
      <c r="I144" s="271">
        <f t="shared" si="14"/>
        <v>18.623739959999998</v>
      </c>
      <c r="J144" s="269">
        <v>18.225241439999998</v>
      </c>
      <c r="K144" s="270">
        <f t="shared" si="15"/>
        <v>13.2612466</v>
      </c>
      <c r="L144" s="270">
        <f t="shared" si="16"/>
        <v>26.018915608</v>
      </c>
      <c r="M144" s="271">
        <f t="shared" si="17"/>
        <v>26.018915608</v>
      </c>
    </row>
    <row r="145" spans="1:13" hidden="1">
      <c r="A145" s="264">
        <v>30</v>
      </c>
      <c r="B145" s="265">
        <v>4</v>
      </c>
      <c r="C145" s="266">
        <v>2.6041599999999998</v>
      </c>
      <c r="D145" s="267" t="s">
        <v>3590</v>
      </c>
      <c r="E145" s="268"/>
      <c r="F145" s="269">
        <v>16.520125440000001</v>
      </c>
      <c r="G145" s="270">
        <f t="shared" si="12"/>
        <v>8.6718527999999999</v>
      </c>
      <c r="H145" s="270">
        <f t="shared" si="13"/>
        <v>20.235940608</v>
      </c>
      <c r="I145" s="271">
        <f t="shared" si="14"/>
        <v>20.235940608</v>
      </c>
      <c r="J145" s="269">
        <v>19.338953759999995</v>
      </c>
      <c r="K145" s="270">
        <f t="shared" si="15"/>
        <v>14.869753599999999</v>
      </c>
      <c r="L145" s="270">
        <f t="shared" si="16"/>
        <v>28.407021231999995</v>
      </c>
      <c r="M145" s="271">
        <f t="shared" si="17"/>
        <v>28.407021231999995</v>
      </c>
    </row>
    <row r="146" spans="1:13" ht="13.5" hidden="1" thickBot="1">
      <c r="A146" s="288">
        <v>30</v>
      </c>
      <c r="B146" s="289">
        <v>5</v>
      </c>
      <c r="C146" s="290">
        <v>3.13</v>
      </c>
      <c r="D146" s="291" t="s">
        <v>3590</v>
      </c>
      <c r="E146" s="292"/>
      <c r="F146" s="277">
        <v>19.270392959999999</v>
      </c>
      <c r="G146" s="278">
        <f t="shared" si="12"/>
        <v>10.4229</v>
      </c>
      <c r="H146" s="278">
        <f t="shared" si="13"/>
        <v>23.912175071999997</v>
      </c>
      <c r="I146" s="279">
        <f t="shared" si="14"/>
        <v>23.912175071999997</v>
      </c>
      <c r="J146" s="277">
        <v>22.529078880000004</v>
      </c>
      <c r="K146" s="278">
        <f t="shared" si="15"/>
        <v>17.872299999999999</v>
      </c>
      <c r="L146" s="278">
        <f t="shared" si="16"/>
        <v>33.642655216000001</v>
      </c>
      <c r="M146" s="279">
        <f t="shared" si="17"/>
        <v>33.642655216000001</v>
      </c>
    </row>
    <row r="147" spans="1:13">
      <c r="A147" s="280">
        <v>33.4</v>
      </c>
      <c r="B147" s="281">
        <v>1.65</v>
      </c>
      <c r="C147" s="282">
        <v>1.3117829999999999</v>
      </c>
      <c r="D147" s="283" t="s">
        <v>3590</v>
      </c>
      <c r="E147" s="284" t="s">
        <v>3637</v>
      </c>
      <c r="F147" s="285">
        <v>10.519541759999999</v>
      </c>
      <c r="G147" s="286">
        <f t="shared" si="12"/>
        <v>4.36823739</v>
      </c>
      <c r="H147" s="286">
        <f t="shared" si="13"/>
        <v>11.731916622</v>
      </c>
      <c r="I147" s="287">
        <f t="shared" si="14"/>
        <v>11.731916622</v>
      </c>
      <c r="J147" s="285">
        <v>12.56229744</v>
      </c>
      <c r="K147" s="286">
        <f t="shared" si="15"/>
        <v>7.4902809299999991</v>
      </c>
      <c r="L147" s="286">
        <f t="shared" si="16"/>
        <v>16.283889137999999</v>
      </c>
      <c r="M147" s="287">
        <f t="shared" si="17"/>
        <v>16.283889137999999</v>
      </c>
    </row>
    <row r="148" spans="1:13">
      <c r="A148" s="264">
        <v>33.4</v>
      </c>
      <c r="B148" s="265">
        <v>2.77</v>
      </c>
      <c r="C148" s="266">
        <v>2.1245213039999999</v>
      </c>
      <c r="D148" s="267" t="s">
        <v>3590</v>
      </c>
      <c r="E148" s="268" t="s">
        <v>3638</v>
      </c>
      <c r="F148" s="269">
        <v>15.220800000000001</v>
      </c>
      <c r="G148" s="270">
        <f t="shared" si="12"/>
        <v>7.0746559423199997</v>
      </c>
      <c r="H148" s="270">
        <f t="shared" si="13"/>
        <v>17.72921594232</v>
      </c>
      <c r="I148" s="271">
        <f t="shared" si="14"/>
        <v>17.72921594232</v>
      </c>
      <c r="J148" s="269">
        <v>17.816400000000002</v>
      </c>
      <c r="K148" s="270">
        <f t="shared" si="15"/>
        <v>12.131016645839999</v>
      </c>
      <c r="L148" s="270">
        <f t="shared" si="16"/>
        <v>24.602496645839999</v>
      </c>
      <c r="M148" s="271">
        <f t="shared" si="17"/>
        <v>24.602496645839999</v>
      </c>
    </row>
    <row r="149" spans="1:13">
      <c r="A149" s="264">
        <v>33.4</v>
      </c>
      <c r="B149" s="265">
        <v>3.38</v>
      </c>
      <c r="C149" s="266">
        <v>2.5407487039999999</v>
      </c>
      <c r="D149" s="267" t="s">
        <v>3590</v>
      </c>
      <c r="E149" s="268" t="s">
        <v>3639</v>
      </c>
      <c r="F149" s="269">
        <v>15.19592256</v>
      </c>
      <c r="G149" s="270">
        <f t="shared" si="12"/>
        <v>8.4606931843200002</v>
      </c>
      <c r="H149" s="270">
        <f t="shared" si="13"/>
        <v>19.097838976319998</v>
      </c>
      <c r="I149" s="271">
        <f t="shared" si="14"/>
        <v>19.097838976319998</v>
      </c>
      <c r="J149" s="269">
        <v>17.809958880000003</v>
      </c>
      <c r="K149" s="270">
        <f t="shared" si="15"/>
        <v>14.507675099839998</v>
      </c>
      <c r="L149" s="270">
        <f t="shared" si="16"/>
        <v>26.974646315839998</v>
      </c>
      <c r="M149" s="271">
        <f t="shared" si="17"/>
        <v>26.974646315839998</v>
      </c>
    </row>
    <row r="150" spans="1:13">
      <c r="A150" s="264">
        <v>33.4</v>
      </c>
      <c r="B150" s="265">
        <v>4.55</v>
      </c>
      <c r="C150" s="266">
        <v>3.2869381999999994</v>
      </c>
      <c r="D150" s="267" t="s">
        <v>3590</v>
      </c>
      <c r="E150" s="268" t="s">
        <v>3640</v>
      </c>
      <c r="F150" s="269">
        <v>18.59440128</v>
      </c>
      <c r="G150" s="270">
        <f t="shared" si="12"/>
        <v>10.945504205999999</v>
      </c>
      <c r="H150" s="270">
        <f t="shared" si="13"/>
        <v>23.961585101999997</v>
      </c>
      <c r="I150" s="271">
        <f t="shared" si="14"/>
        <v>23.961585101999997</v>
      </c>
      <c r="J150" s="269">
        <v>21.792896159999998</v>
      </c>
      <c r="K150" s="270">
        <f t="shared" si="15"/>
        <v>18.768417121999995</v>
      </c>
      <c r="L150" s="270">
        <f t="shared" si="16"/>
        <v>34.023444433999998</v>
      </c>
      <c r="M150" s="271">
        <f t="shared" si="17"/>
        <v>34.023444433999998</v>
      </c>
    </row>
    <row r="151" spans="1:13">
      <c r="A151" s="264">
        <v>33.4</v>
      </c>
      <c r="B151" s="265">
        <v>6.35</v>
      </c>
      <c r="C151" s="266">
        <v>4.3010581999999999</v>
      </c>
      <c r="D151" s="267" t="s">
        <v>3590</v>
      </c>
      <c r="E151" s="268" t="s">
        <v>3641</v>
      </c>
      <c r="F151" s="269">
        <v>23.900472959999998</v>
      </c>
      <c r="G151" s="270">
        <f t="shared" si="12"/>
        <v>14.322523806</v>
      </c>
      <c r="H151" s="270">
        <f t="shared" si="13"/>
        <v>31.052854877999998</v>
      </c>
      <c r="I151" s="271">
        <f t="shared" si="14"/>
        <v>31.052854877999998</v>
      </c>
      <c r="J151" s="269">
        <v>28.022134560000001</v>
      </c>
      <c r="K151" s="270">
        <f t="shared" si="15"/>
        <v>24.559042322</v>
      </c>
      <c r="L151" s="270">
        <f t="shared" si="16"/>
        <v>44.174536513999996</v>
      </c>
      <c r="M151" s="271">
        <f t="shared" si="17"/>
        <v>44.174536513999996</v>
      </c>
    </row>
    <row r="152" spans="1:13" ht="13.5" thickBot="1">
      <c r="A152" s="288">
        <v>33.4</v>
      </c>
      <c r="B152" s="289">
        <v>9.09</v>
      </c>
      <c r="C152" s="290">
        <v>5.5332866159999989</v>
      </c>
      <c r="D152" s="291" t="s">
        <v>3590</v>
      </c>
      <c r="E152" s="292" t="s">
        <v>3642</v>
      </c>
      <c r="F152" s="277">
        <v>28.928739839999999</v>
      </c>
      <c r="G152" s="278">
        <f t="shared" si="12"/>
        <v>18.425844431279998</v>
      </c>
      <c r="H152" s="278">
        <f t="shared" si="13"/>
        <v>38.675962319279996</v>
      </c>
      <c r="I152" s="279">
        <f t="shared" si="14"/>
        <v>38.675962319279996</v>
      </c>
      <c r="J152" s="277">
        <v>34.940364480000007</v>
      </c>
      <c r="K152" s="278">
        <f t="shared" si="15"/>
        <v>31.595066577359994</v>
      </c>
      <c r="L152" s="278">
        <f t="shared" si="16"/>
        <v>56.053321713359999</v>
      </c>
      <c r="M152" s="279">
        <f t="shared" si="17"/>
        <v>56.053321713359999</v>
      </c>
    </row>
    <row r="153" spans="1:13" hidden="1">
      <c r="A153" s="280">
        <v>33.700000000000003</v>
      </c>
      <c r="B153" s="281">
        <v>1.6</v>
      </c>
      <c r="C153" s="282">
        <v>1.2860544</v>
      </c>
      <c r="D153" s="283" t="s">
        <v>3590</v>
      </c>
      <c r="E153" s="284"/>
      <c r="F153" s="285">
        <v>10.639923840000002</v>
      </c>
      <c r="G153" s="286">
        <f t="shared" si="12"/>
        <v>4.2825611520000004</v>
      </c>
      <c r="H153" s="286">
        <f t="shared" si="13"/>
        <v>11.730507840000001</v>
      </c>
      <c r="I153" s="287">
        <f t="shared" si="14"/>
        <v>11.730507840000001</v>
      </c>
      <c r="J153" s="285">
        <v>12.411285599999999</v>
      </c>
      <c r="K153" s="286">
        <f t="shared" si="15"/>
        <v>7.3433706240000003</v>
      </c>
      <c r="L153" s="286">
        <f t="shared" si="16"/>
        <v>16.031270544000002</v>
      </c>
      <c r="M153" s="287">
        <f t="shared" si="17"/>
        <v>16.031270544000002</v>
      </c>
    </row>
    <row r="154" spans="1:13" hidden="1">
      <c r="A154" s="264">
        <v>33.700000000000003</v>
      </c>
      <c r="B154" s="265">
        <v>2</v>
      </c>
      <c r="C154" s="266">
        <v>1.5875360000000001</v>
      </c>
      <c r="D154" s="267" t="s">
        <v>3590</v>
      </c>
      <c r="E154" s="268"/>
      <c r="F154" s="269">
        <v>11.97338688</v>
      </c>
      <c r="G154" s="270">
        <f t="shared" si="12"/>
        <v>5.2864948800000002</v>
      </c>
      <c r="H154" s="270">
        <f t="shared" si="13"/>
        <v>13.667865696</v>
      </c>
      <c r="I154" s="271">
        <f t="shared" si="14"/>
        <v>13.667865696</v>
      </c>
      <c r="J154" s="269">
        <v>14.006348159999998</v>
      </c>
      <c r="K154" s="270">
        <f t="shared" si="15"/>
        <v>9.0648305600000008</v>
      </c>
      <c r="L154" s="270">
        <f t="shared" si="16"/>
        <v>18.869274271999998</v>
      </c>
      <c r="M154" s="271">
        <f t="shared" si="17"/>
        <v>18.869274271999998</v>
      </c>
    </row>
    <row r="155" spans="1:13" hidden="1">
      <c r="A155" s="264">
        <v>33.700000000000003</v>
      </c>
      <c r="B155" s="265">
        <v>2.2999999999999998</v>
      </c>
      <c r="C155" s="266">
        <v>1.8083887999999999</v>
      </c>
      <c r="D155" s="267" t="s">
        <v>3590</v>
      </c>
      <c r="E155" s="268"/>
      <c r="F155" s="269">
        <v>12.27897216</v>
      </c>
      <c r="G155" s="270">
        <f t="shared" si="12"/>
        <v>6.0219347039999995</v>
      </c>
      <c r="H155" s="270">
        <f t="shared" si="13"/>
        <v>14.617215216</v>
      </c>
      <c r="I155" s="271">
        <f t="shared" si="14"/>
        <v>14.617215216</v>
      </c>
      <c r="J155" s="269">
        <v>14.667024960000001</v>
      </c>
      <c r="K155" s="270">
        <f t="shared" si="15"/>
        <v>10.325900047999999</v>
      </c>
      <c r="L155" s="270">
        <f t="shared" si="16"/>
        <v>20.592817520000001</v>
      </c>
      <c r="M155" s="271">
        <f t="shared" si="17"/>
        <v>20.592817520000001</v>
      </c>
    </row>
    <row r="156" spans="1:13" hidden="1">
      <c r="A156" s="264">
        <v>33.700000000000003</v>
      </c>
      <c r="B156" s="265">
        <v>2.6</v>
      </c>
      <c r="C156" s="266">
        <v>2.0247343999999998</v>
      </c>
      <c r="D156" s="267" t="s">
        <v>3590</v>
      </c>
      <c r="E156" s="268"/>
      <c r="F156" s="269">
        <v>13.640215680000003</v>
      </c>
      <c r="G156" s="270">
        <f t="shared" si="12"/>
        <v>6.7423655519999999</v>
      </c>
      <c r="H156" s="270">
        <f t="shared" si="13"/>
        <v>16.290516528000001</v>
      </c>
      <c r="I156" s="271">
        <f t="shared" si="14"/>
        <v>16.290516528000001</v>
      </c>
      <c r="J156" s="269">
        <v>16.290402240000002</v>
      </c>
      <c r="K156" s="270">
        <f t="shared" si="15"/>
        <v>11.561233423999999</v>
      </c>
      <c r="L156" s="270">
        <f t="shared" si="16"/>
        <v>22.964514992000002</v>
      </c>
      <c r="M156" s="271">
        <f t="shared" si="17"/>
        <v>22.964514992000002</v>
      </c>
    </row>
    <row r="157" spans="1:13" hidden="1">
      <c r="A157" s="264">
        <v>33.700000000000003</v>
      </c>
      <c r="B157" s="265">
        <v>2.9</v>
      </c>
      <c r="C157" s="266">
        <v>2.2365728000000002</v>
      </c>
      <c r="D157" s="267" t="s">
        <v>3590</v>
      </c>
      <c r="E157" s="268"/>
      <c r="F157" s="269">
        <v>15.075540480000001</v>
      </c>
      <c r="G157" s="270">
        <f t="shared" si="12"/>
        <v>7.4477874240000013</v>
      </c>
      <c r="H157" s="270">
        <f t="shared" si="13"/>
        <v>18.00066576</v>
      </c>
      <c r="I157" s="271">
        <f t="shared" si="14"/>
        <v>18.00066576</v>
      </c>
      <c r="J157" s="269">
        <v>17.998723680000005</v>
      </c>
      <c r="K157" s="270">
        <f t="shared" si="15"/>
        <v>12.770830688000002</v>
      </c>
      <c r="L157" s="270">
        <f t="shared" si="16"/>
        <v>25.369937264000008</v>
      </c>
      <c r="M157" s="271">
        <f t="shared" si="17"/>
        <v>25.369937264000008</v>
      </c>
    </row>
    <row r="158" spans="1:13" hidden="1">
      <c r="A158" s="264">
        <v>33.700000000000003</v>
      </c>
      <c r="B158" s="265">
        <v>3.2</v>
      </c>
      <c r="C158" s="266">
        <v>2.4439040000000007</v>
      </c>
      <c r="D158" s="267" t="s">
        <v>3590</v>
      </c>
      <c r="E158" s="268"/>
      <c r="F158" s="269">
        <v>14.547711360000001</v>
      </c>
      <c r="G158" s="270">
        <f t="shared" si="12"/>
        <v>8.1382003200000028</v>
      </c>
      <c r="H158" s="270">
        <f t="shared" si="13"/>
        <v>18.321598272000003</v>
      </c>
      <c r="I158" s="271">
        <f t="shared" si="14"/>
        <v>18.321598272000003</v>
      </c>
      <c r="J158" s="269">
        <v>17.366361599999998</v>
      </c>
      <c r="K158" s="270">
        <f t="shared" si="15"/>
        <v>13.954691840000004</v>
      </c>
      <c r="L158" s="270">
        <f t="shared" si="16"/>
        <v>26.111144960000004</v>
      </c>
      <c r="M158" s="271">
        <f t="shared" si="17"/>
        <v>26.111144960000004</v>
      </c>
    </row>
    <row r="159" spans="1:13" ht="13.5" hidden="1" thickBot="1">
      <c r="A159" s="288">
        <v>33.700000000000003</v>
      </c>
      <c r="B159" s="289">
        <v>4.05</v>
      </c>
      <c r="C159" s="290">
        <v>3.0068658000000004</v>
      </c>
      <c r="D159" s="291" t="s">
        <v>3590</v>
      </c>
      <c r="E159" s="292"/>
      <c r="F159" s="277">
        <v>17.881368959999996</v>
      </c>
      <c r="G159" s="278">
        <f t="shared" si="12"/>
        <v>10.012863114000002</v>
      </c>
      <c r="H159" s="278">
        <f t="shared" si="13"/>
        <v>22.529821385999998</v>
      </c>
      <c r="I159" s="279">
        <f t="shared" si="14"/>
        <v>22.529821385999998</v>
      </c>
      <c r="J159" s="277">
        <v>21.358737120000001</v>
      </c>
      <c r="K159" s="278">
        <f t="shared" si="15"/>
        <v>17.169203718000002</v>
      </c>
      <c r="L159" s="278">
        <f t="shared" si="16"/>
        <v>32.120319702000003</v>
      </c>
      <c r="M159" s="279">
        <f t="shared" si="17"/>
        <v>32.120319702000003</v>
      </c>
    </row>
    <row r="160" spans="1:13" hidden="1">
      <c r="A160" s="280">
        <v>35</v>
      </c>
      <c r="B160" s="281">
        <v>1.5</v>
      </c>
      <c r="C160" s="282">
        <v>1.2582599999999999</v>
      </c>
      <c r="D160" s="283" t="s">
        <v>3590</v>
      </c>
      <c r="E160" s="284"/>
      <c r="F160" s="285">
        <v>10.130615039999999</v>
      </c>
      <c r="G160" s="286">
        <f t="shared" si="12"/>
        <v>4.1900057999999998</v>
      </c>
      <c r="H160" s="286">
        <f t="shared" si="13"/>
        <v>11.281436327999998</v>
      </c>
      <c r="I160" s="287">
        <f t="shared" si="14"/>
        <v>11.281436327999998</v>
      </c>
      <c r="J160" s="285">
        <v>12.09982368</v>
      </c>
      <c r="K160" s="286">
        <f t="shared" si="15"/>
        <v>7.1846645999999996</v>
      </c>
      <c r="L160" s="286">
        <f t="shared" si="16"/>
        <v>15.654541176</v>
      </c>
      <c r="M160" s="287">
        <f t="shared" si="17"/>
        <v>15.654541176</v>
      </c>
    </row>
    <row r="161" spans="1:13" hidden="1">
      <c r="A161" s="264">
        <v>35</v>
      </c>
      <c r="B161" s="265">
        <v>2</v>
      </c>
      <c r="C161" s="266">
        <v>1.6526399999999999</v>
      </c>
      <c r="D161" s="267" t="s">
        <v>3590</v>
      </c>
      <c r="E161" s="268"/>
      <c r="F161" s="269">
        <v>12.62159808</v>
      </c>
      <c r="G161" s="270">
        <f t="shared" si="12"/>
        <v>5.5032911999999996</v>
      </c>
      <c r="H161" s="270">
        <f t="shared" si="13"/>
        <v>14.338409856</v>
      </c>
      <c r="I161" s="271">
        <f t="shared" si="14"/>
        <v>14.338409856</v>
      </c>
      <c r="J161" s="269">
        <v>14.76140736</v>
      </c>
      <c r="K161" s="270">
        <f t="shared" si="15"/>
        <v>9.4365743999999996</v>
      </c>
      <c r="L161" s="270">
        <f t="shared" si="16"/>
        <v>19.769559551999997</v>
      </c>
      <c r="M161" s="271">
        <f t="shared" si="17"/>
        <v>19.769559551999997</v>
      </c>
    </row>
    <row r="162" spans="1:13" hidden="1">
      <c r="A162" s="264">
        <v>35</v>
      </c>
      <c r="B162" s="265">
        <v>2.5</v>
      </c>
      <c r="C162" s="266">
        <v>2.0345</v>
      </c>
      <c r="D162" s="267" t="s">
        <v>3590</v>
      </c>
      <c r="E162" s="268"/>
      <c r="F162" s="269">
        <v>15.094060800000003</v>
      </c>
      <c r="G162" s="270">
        <f t="shared" si="12"/>
        <v>6.7748850000000003</v>
      </c>
      <c r="H162" s="270">
        <f t="shared" si="13"/>
        <v>17.340727560000001</v>
      </c>
      <c r="I162" s="271">
        <f t="shared" si="14"/>
        <v>17.340727560000001</v>
      </c>
      <c r="J162" s="269">
        <v>18.008161919999999</v>
      </c>
      <c r="K162" s="270">
        <f t="shared" si="15"/>
        <v>11.616994999999999</v>
      </c>
      <c r="L162" s="270">
        <f t="shared" si="16"/>
        <v>24.222708343999997</v>
      </c>
      <c r="M162" s="271">
        <f t="shared" si="17"/>
        <v>24.222708343999997</v>
      </c>
    </row>
    <row r="163" spans="1:13" hidden="1">
      <c r="A163" s="264">
        <v>35</v>
      </c>
      <c r="B163" s="265">
        <v>3</v>
      </c>
      <c r="C163" s="266">
        <v>2.4038399999999998</v>
      </c>
      <c r="D163" s="267" t="s">
        <v>3590</v>
      </c>
      <c r="E163" s="268"/>
      <c r="F163" s="269">
        <v>17.825807999999999</v>
      </c>
      <c r="G163" s="270">
        <f t="shared" si="12"/>
        <v>8.0047871999999991</v>
      </c>
      <c r="H163" s="270">
        <f t="shared" si="13"/>
        <v>20.482852799999996</v>
      </c>
      <c r="I163" s="271">
        <f t="shared" si="14"/>
        <v>20.482852799999996</v>
      </c>
      <c r="J163" s="269">
        <v>21.245478240000004</v>
      </c>
      <c r="K163" s="270">
        <f t="shared" si="15"/>
        <v>13.725926399999999</v>
      </c>
      <c r="L163" s="270">
        <f t="shared" si="16"/>
        <v>28.597761168000002</v>
      </c>
      <c r="M163" s="271">
        <f t="shared" si="17"/>
        <v>28.597761168000002</v>
      </c>
    </row>
    <row r="164" spans="1:13" ht="13.5" hidden="1" thickBot="1">
      <c r="A164" s="288">
        <v>35</v>
      </c>
      <c r="B164" s="289">
        <v>5</v>
      </c>
      <c r="C164" s="290">
        <v>3.7559999999999998</v>
      </c>
      <c r="D164" s="291" t="s">
        <v>3590</v>
      </c>
      <c r="E164" s="292"/>
      <c r="F164" s="277">
        <v>20.42791296</v>
      </c>
      <c r="G164" s="278">
        <f t="shared" si="12"/>
        <v>12.507479999999999</v>
      </c>
      <c r="H164" s="278">
        <f t="shared" si="13"/>
        <v>26.807019072000003</v>
      </c>
      <c r="I164" s="279">
        <f t="shared" si="14"/>
        <v>26.807019072000003</v>
      </c>
      <c r="J164" s="277">
        <v>24.086388479999997</v>
      </c>
      <c r="K164" s="278">
        <f t="shared" si="15"/>
        <v>21.446759999999998</v>
      </c>
      <c r="L164" s="278">
        <f t="shared" si="16"/>
        <v>38.307231935999994</v>
      </c>
      <c r="M164" s="279">
        <f t="shared" si="17"/>
        <v>38.307231935999994</v>
      </c>
    </row>
    <row r="165" spans="1:13" hidden="1">
      <c r="A165" s="280">
        <v>38</v>
      </c>
      <c r="B165" s="281">
        <v>1.5</v>
      </c>
      <c r="C165" s="282">
        <v>1.37094</v>
      </c>
      <c r="D165" s="283" t="s">
        <v>3590</v>
      </c>
      <c r="E165" s="284"/>
      <c r="F165" s="285">
        <v>11.047370879999999</v>
      </c>
      <c r="G165" s="286">
        <f t="shared" si="12"/>
        <v>4.5652302000000002</v>
      </c>
      <c r="H165" s="286">
        <f t="shared" si="13"/>
        <v>12.298389816</v>
      </c>
      <c r="I165" s="287">
        <f t="shared" si="14"/>
        <v>12.298389816</v>
      </c>
      <c r="J165" s="285">
        <v>13.18522128</v>
      </c>
      <c r="K165" s="286">
        <f t="shared" si="15"/>
        <v>7.8280674000000001</v>
      </c>
      <c r="L165" s="286">
        <f t="shared" si="16"/>
        <v>17.057722296000001</v>
      </c>
      <c r="M165" s="287">
        <f t="shared" si="17"/>
        <v>17.057722296000001</v>
      </c>
    </row>
    <row r="166" spans="1:13" hidden="1">
      <c r="A166" s="264">
        <v>38</v>
      </c>
      <c r="B166" s="265">
        <v>2</v>
      </c>
      <c r="C166" s="266">
        <v>1.80288</v>
      </c>
      <c r="D166" s="267" t="s">
        <v>3590</v>
      </c>
      <c r="E166" s="268"/>
      <c r="F166" s="269">
        <v>13.399451520000001</v>
      </c>
      <c r="G166" s="270">
        <f t="shared" si="12"/>
        <v>6.0035904000000002</v>
      </c>
      <c r="H166" s="270">
        <f t="shared" si="13"/>
        <v>15.383206464000001</v>
      </c>
      <c r="I166" s="271">
        <f t="shared" si="14"/>
        <v>15.383206464000001</v>
      </c>
      <c r="J166" s="269">
        <v>16.00725504</v>
      </c>
      <c r="K166" s="270">
        <f t="shared" si="15"/>
        <v>10.294444800000001</v>
      </c>
      <c r="L166" s="270">
        <f t="shared" si="16"/>
        <v>21.499523328000002</v>
      </c>
      <c r="M166" s="271">
        <f t="shared" si="17"/>
        <v>21.499523328000002</v>
      </c>
    </row>
    <row r="167" spans="1:13" hidden="1">
      <c r="A167" s="264">
        <v>38</v>
      </c>
      <c r="B167" s="265">
        <v>2.5</v>
      </c>
      <c r="C167" s="266">
        <v>2.2223000000000002</v>
      </c>
      <c r="D167" s="267" t="s">
        <v>3590</v>
      </c>
      <c r="E167" s="268"/>
      <c r="F167" s="269">
        <v>16.27010112</v>
      </c>
      <c r="G167" s="270">
        <f t="shared" si="12"/>
        <v>7.400259000000001</v>
      </c>
      <c r="H167" s="270">
        <f t="shared" si="13"/>
        <v>18.789329784</v>
      </c>
      <c r="I167" s="271">
        <f t="shared" si="14"/>
        <v>18.789329784</v>
      </c>
      <c r="J167" s="269">
        <v>19.41445968</v>
      </c>
      <c r="K167" s="270">
        <f t="shared" si="15"/>
        <v>12.689333000000001</v>
      </c>
      <c r="L167" s="270">
        <f t="shared" si="16"/>
        <v>26.279454776000001</v>
      </c>
      <c r="M167" s="271">
        <f t="shared" si="17"/>
        <v>26.279454776000001</v>
      </c>
    </row>
    <row r="168" spans="1:13" hidden="1">
      <c r="A168" s="264">
        <v>38</v>
      </c>
      <c r="B168" s="265">
        <v>2.6</v>
      </c>
      <c r="C168" s="266">
        <v>2.3046816000000003</v>
      </c>
      <c r="D168" s="267" t="s">
        <v>3590</v>
      </c>
      <c r="E168" s="268"/>
      <c r="F168" s="269">
        <v>17.297978879999999</v>
      </c>
      <c r="G168" s="270">
        <f t="shared" si="12"/>
        <v>7.6745897280000008</v>
      </c>
      <c r="H168" s="270">
        <f t="shared" si="13"/>
        <v>19.783174944000002</v>
      </c>
      <c r="I168" s="271">
        <f t="shared" si="14"/>
        <v>19.783174944000002</v>
      </c>
      <c r="J168" s="269">
        <v>20.245024799999999</v>
      </c>
      <c r="K168" s="270">
        <f t="shared" si="15"/>
        <v>13.159731936000002</v>
      </c>
      <c r="L168" s="270">
        <f t="shared" si="16"/>
        <v>27.331249296000003</v>
      </c>
      <c r="M168" s="271">
        <f t="shared" si="17"/>
        <v>27.331249296000003</v>
      </c>
    </row>
    <row r="169" spans="1:13" hidden="1">
      <c r="A169" s="264">
        <v>38</v>
      </c>
      <c r="B169" s="265">
        <v>3</v>
      </c>
      <c r="C169" s="266">
        <v>2.6292</v>
      </c>
      <c r="D169" s="267" t="s">
        <v>3590</v>
      </c>
      <c r="E169" s="268"/>
      <c r="F169" s="269">
        <v>17.964710400000001</v>
      </c>
      <c r="G169" s="270">
        <f t="shared" si="12"/>
        <v>8.755236</v>
      </c>
      <c r="H169" s="270">
        <f t="shared" si="13"/>
        <v>21.330533280000001</v>
      </c>
      <c r="I169" s="271">
        <f t="shared" si="14"/>
        <v>21.330533280000001</v>
      </c>
      <c r="J169" s="269">
        <v>21.018960480000001</v>
      </c>
      <c r="K169" s="270">
        <f t="shared" si="15"/>
        <v>15.012732</v>
      </c>
      <c r="L169" s="270">
        <f t="shared" si="16"/>
        <v>29.726004335999999</v>
      </c>
      <c r="M169" s="271">
        <f t="shared" si="17"/>
        <v>29.726004335999999</v>
      </c>
    </row>
    <row r="170" spans="1:13" hidden="1">
      <c r="A170" s="264">
        <v>38</v>
      </c>
      <c r="B170" s="265">
        <v>3.6</v>
      </c>
      <c r="C170" s="266">
        <v>3.1009536</v>
      </c>
      <c r="D170" s="267" t="s">
        <v>3590</v>
      </c>
      <c r="E170" s="268"/>
      <c r="F170" s="269">
        <v>18.196214399999995</v>
      </c>
      <c r="G170" s="270">
        <f t="shared" si="12"/>
        <v>10.326175488000001</v>
      </c>
      <c r="H170" s="270">
        <f t="shared" si="13"/>
        <v>23.063525567999996</v>
      </c>
      <c r="I170" s="271">
        <f t="shared" si="14"/>
        <v>23.063525567999996</v>
      </c>
      <c r="J170" s="269">
        <v>21.726828480000002</v>
      </c>
      <c r="K170" s="270">
        <f t="shared" si="15"/>
        <v>17.706445056</v>
      </c>
      <c r="L170" s="270">
        <f t="shared" si="16"/>
        <v>32.915224991999999</v>
      </c>
      <c r="M170" s="271">
        <f t="shared" si="17"/>
        <v>32.915224991999999</v>
      </c>
    </row>
    <row r="171" spans="1:13" hidden="1">
      <c r="A171" s="264">
        <v>38</v>
      </c>
      <c r="B171" s="265">
        <v>4</v>
      </c>
      <c r="C171" s="266">
        <v>3.40544</v>
      </c>
      <c r="D171" s="267" t="s">
        <v>3590</v>
      </c>
      <c r="E171" s="268"/>
      <c r="F171" s="269">
        <v>22.622570880000001</v>
      </c>
      <c r="G171" s="270">
        <f t="shared" si="12"/>
        <v>11.3401152</v>
      </c>
      <c r="H171" s="270">
        <f t="shared" si="13"/>
        <v>27.175914816000002</v>
      </c>
      <c r="I171" s="271">
        <f t="shared" si="14"/>
        <v>27.175914816000002</v>
      </c>
      <c r="J171" s="269">
        <v>26.474263199999999</v>
      </c>
      <c r="K171" s="270">
        <f t="shared" si="15"/>
        <v>19.445062400000001</v>
      </c>
      <c r="L171" s="270">
        <f t="shared" si="16"/>
        <v>37.977046639999998</v>
      </c>
      <c r="M171" s="271">
        <f t="shared" si="17"/>
        <v>37.977046639999998</v>
      </c>
    </row>
    <row r="172" spans="1:13" ht="13.5" hidden="1" thickBot="1">
      <c r="A172" s="288">
        <v>38</v>
      </c>
      <c r="B172" s="289">
        <v>5</v>
      </c>
      <c r="C172" s="290">
        <v>4.1315999999999997</v>
      </c>
      <c r="D172" s="291" t="s">
        <v>3590</v>
      </c>
      <c r="E172" s="292"/>
      <c r="F172" s="277">
        <v>26.622960000000003</v>
      </c>
      <c r="G172" s="278">
        <f t="shared" si="12"/>
        <v>13.758227999999999</v>
      </c>
      <c r="H172" s="278">
        <f t="shared" si="13"/>
        <v>32.394300000000001</v>
      </c>
      <c r="I172" s="279">
        <f t="shared" si="14"/>
        <v>32.394300000000001</v>
      </c>
      <c r="J172" s="277">
        <v>31.165068480000002</v>
      </c>
      <c r="K172" s="278">
        <f t="shared" si="15"/>
        <v>23.591435999999998</v>
      </c>
      <c r="L172" s="278">
        <f t="shared" si="16"/>
        <v>45.406983936000003</v>
      </c>
      <c r="M172" s="279">
        <f t="shared" si="17"/>
        <v>45.406983936000003</v>
      </c>
    </row>
    <row r="173" spans="1:13" hidden="1">
      <c r="A173" s="280">
        <v>40</v>
      </c>
      <c r="B173" s="281">
        <v>1.5</v>
      </c>
      <c r="C173" s="282">
        <v>1.4460599999999999</v>
      </c>
      <c r="D173" s="283" t="s">
        <v>3590</v>
      </c>
      <c r="E173" s="284"/>
      <c r="F173" s="285">
        <v>11.89004544</v>
      </c>
      <c r="G173" s="286">
        <f t="shared" si="12"/>
        <v>4.8153797999999997</v>
      </c>
      <c r="H173" s="286">
        <f t="shared" si="13"/>
        <v>13.138411607999998</v>
      </c>
      <c r="I173" s="287">
        <f t="shared" si="14"/>
        <v>13.138411607999998</v>
      </c>
      <c r="J173" s="285">
        <v>14.18567472</v>
      </c>
      <c r="K173" s="286">
        <f t="shared" si="15"/>
        <v>8.2570025999999999</v>
      </c>
      <c r="L173" s="286">
        <f t="shared" si="16"/>
        <v>18.186974903999999</v>
      </c>
      <c r="M173" s="287">
        <f t="shared" si="17"/>
        <v>18.186974903999999</v>
      </c>
    </row>
    <row r="174" spans="1:13" hidden="1">
      <c r="A174" s="264">
        <v>40</v>
      </c>
      <c r="B174" s="265">
        <v>2</v>
      </c>
      <c r="C174" s="266">
        <v>1.9030400000000001</v>
      </c>
      <c r="D174" s="267" t="s">
        <v>3590</v>
      </c>
      <c r="E174" s="268"/>
      <c r="F174" s="269">
        <v>14.279166719999999</v>
      </c>
      <c r="G174" s="270">
        <f t="shared" si="12"/>
        <v>6.3371232000000006</v>
      </c>
      <c r="H174" s="270">
        <f t="shared" si="13"/>
        <v>16.332539904000001</v>
      </c>
      <c r="I174" s="271">
        <f t="shared" si="14"/>
        <v>16.332539904000001</v>
      </c>
      <c r="J174" s="269">
        <v>16.715123040000002</v>
      </c>
      <c r="K174" s="270">
        <f t="shared" si="15"/>
        <v>10.866358400000001</v>
      </c>
      <c r="L174" s="270">
        <f t="shared" si="16"/>
        <v>22.566944528000001</v>
      </c>
      <c r="M174" s="271">
        <f t="shared" si="17"/>
        <v>22.566944528000001</v>
      </c>
    </row>
    <row r="175" spans="1:13" hidden="1">
      <c r="A175" s="264">
        <v>40</v>
      </c>
      <c r="B175" s="265">
        <v>2.5</v>
      </c>
      <c r="C175" s="266">
        <v>2.3475000000000001</v>
      </c>
      <c r="D175" s="267" t="s">
        <v>3590</v>
      </c>
      <c r="E175" s="268"/>
      <c r="F175" s="269">
        <v>16.742369279999998</v>
      </c>
      <c r="G175" s="270">
        <f t="shared" si="12"/>
        <v>7.8171750000000007</v>
      </c>
      <c r="H175" s="270">
        <f t="shared" si="13"/>
        <v>19.536833496</v>
      </c>
      <c r="I175" s="271">
        <f t="shared" si="14"/>
        <v>19.536833496</v>
      </c>
      <c r="J175" s="269">
        <v>18.867041759999999</v>
      </c>
      <c r="K175" s="270">
        <f t="shared" si="15"/>
        <v>13.404225</v>
      </c>
      <c r="L175" s="270">
        <f t="shared" si="16"/>
        <v>26.611154232000001</v>
      </c>
      <c r="M175" s="271">
        <f t="shared" si="17"/>
        <v>26.611154232000001</v>
      </c>
    </row>
    <row r="176" spans="1:13" hidden="1">
      <c r="A176" s="264">
        <v>40</v>
      </c>
      <c r="B176" s="265">
        <v>3</v>
      </c>
      <c r="C176" s="266">
        <v>2.7794400000000001</v>
      </c>
      <c r="D176" s="267" t="s">
        <v>3590</v>
      </c>
      <c r="E176" s="268"/>
      <c r="F176" s="269">
        <v>19.446336000000002</v>
      </c>
      <c r="G176" s="270">
        <f t="shared" si="12"/>
        <v>9.2555352000000006</v>
      </c>
      <c r="H176" s="270">
        <f t="shared" si="13"/>
        <v>22.867970400000001</v>
      </c>
      <c r="I176" s="271">
        <f t="shared" si="14"/>
        <v>22.867970400000001</v>
      </c>
      <c r="J176" s="269">
        <v>20.764127999999999</v>
      </c>
      <c r="K176" s="270">
        <f t="shared" si="15"/>
        <v>15.870602400000001</v>
      </c>
      <c r="L176" s="270">
        <f t="shared" si="16"/>
        <v>30.405492000000002</v>
      </c>
      <c r="M176" s="271">
        <f t="shared" si="17"/>
        <v>30.405492000000002</v>
      </c>
    </row>
    <row r="177" spans="1:13" hidden="1">
      <c r="A177" s="264">
        <v>40</v>
      </c>
      <c r="B177" s="265">
        <v>4</v>
      </c>
      <c r="C177" s="266">
        <v>3.6057600000000001</v>
      </c>
      <c r="D177" s="267" t="s">
        <v>3590</v>
      </c>
      <c r="E177" s="268"/>
      <c r="F177" s="269">
        <v>19.937124480000001</v>
      </c>
      <c r="G177" s="270">
        <f t="shared" si="12"/>
        <v>12.0071808</v>
      </c>
      <c r="H177" s="270">
        <f t="shared" si="13"/>
        <v>25.963167936000001</v>
      </c>
      <c r="I177" s="271">
        <f t="shared" si="14"/>
        <v>25.963167936000001</v>
      </c>
      <c r="J177" s="269">
        <v>22.463011200000004</v>
      </c>
      <c r="K177" s="270">
        <f t="shared" si="15"/>
        <v>20.588889600000002</v>
      </c>
      <c r="L177" s="270">
        <f t="shared" si="16"/>
        <v>36.312997440000004</v>
      </c>
      <c r="M177" s="271">
        <f t="shared" si="17"/>
        <v>36.312997440000004</v>
      </c>
    </row>
    <row r="178" spans="1:13" ht="13.5" hidden="1" thickBot="1">
      <c r="A178" s="288">
        <v>40</v>
      </c>
      <c r="B178" s="289">
        <v>5</v>
      </c>
      <c r="C178" s="290">
        <v>4.3819999999999997</v>
      </c>
      <c r="D178" s="291" t="s">
        <v>3590</v>
      </c>
      <c r="E178" s="292"/>
      <c r="F178" s="277">
        <v>23.187440640000002</v>
      </c>
      <c r="G178" s="278">
        <f t="shared" si="12"/>
        <v>14.59206</v>
      </c>
      <c r="H178" s="278">
        <f t="shared" si="13"/>
        <v>30.823268448000004</v>
      </c>
      <c r="I178" s="279">
        <f t="shared" si="14"/>
        <v>30.823268448000004</v>
      </c>
      <c r="J178" s="277">
        <v>26.125048320000001</v>
      </c>
      <c r="K178" s="278">
        <f t="shared" si="15"/>
        <v>25.02122</v>
      </c>
      <c r="L178" s="278">
        <f t="shared" si="16"/>
        <v>43.308753824</v>
      </c>
      <c r="M178" s="279">
        <f t="shared" si="17"/>
        <v>43.308753824</v>
      </c>
    </row>
    <row r="179" spans="1:13" ht="13.5" hidden="1" thickBot="1">
      <c r="A179" s="288">
        <v>42</v>
      </c>
      <c r="B179" s="289">
        <v>3</v>
      </c>
      <c r="C179" s="290">
        <v>2.9296799999999998</v>
      </c>
      <c r="D179" s="291" t="s">
        <v>3590</v>
      </c>
      <c r="E179" s="292"/>
      <c r="F179" s="277">
        <v>19.455596159999999</v>
      </c>
      <c r="G179" s="278">
        <f t="shared" si="12"/>
        <v>9.7558343999999995</v>
      </c>
      <c r="H179" s="278">
        <f t="shared" si="13"/>
        <v>23.374751711999998</v>
      </c>
      <c r="I179" s="279">
        <f t="shared" si="14"/>
        <v>23.374751711999998</v>
      </c>
      <c r="J179" s="277">
        <v>23.199193919999999</v>
      </c>
      <c r="K179" s="298">
        <f t="shared" si="15"/>
        <v>16.728472799999999</v>
      </c>
      <c r="L179" s="278">
        <f t="shared" si="16"/>
        <v>32.967908543999997</v>
      </c>
      <c r="M179" s="279">
        <f t="shared" si="17"/>
        <v>32.967908543999997</v>
      </c>
    </row>
    <row r="180" spans="1:13">
      <c r="A180" s="280">
        <v>42.16</v>
      </c>
      <c r="B180" s="281">
        <v>1.65</v>
      </c>
      <c r="C180" s="282">
        <v>1.6737111599999999</v>
      </c>
      <c r="D180" s="283" t="s">
        <v>3590</v>
      </c>
      <c r="E180" s="284" t="s">
        <v>3643</v>
      </c>
      <c r="F180" s="285">
        <v>13.76985792</v>
      </c>
      <c r="G180" s="286">
        <f t="shared" si="12"/>
        <v>5.5734581627999997</v>
      </c>
      <c r="H180" s="286">
        <f t="shared" si="13"/>
        <v>15.212358706799998</v>
      </c>
      <c r="I180" s="287">
        <f t="shared" si="14"/>
        <v>15.212358706799998</v>
      </c>
      <c r="J180" s="285">
        <v>16.450852319999999</v>
      </c>
      <c r="K180" s="286">
        <f t="shared" si="15"/>
        <v>9.5568907235999987</v>
      </c>
      <c r="L180" s="286">
        <f t="shared" si="16"/>
        <v>21.072487347599999</v>
      </c>
      <c r="M180" s="287">
        <f t="shared" si="17"/>
        <v>21.072487347599999</v>
      </c>
    </row>
    <row r="181" spans="1:13">
      <c r="A181" s="264">
        <v>42.16</v>
      </c>
      <c r="B181" s="265">
        <v>2.77</v>
      </c>
      <c r="C181" s="266">
        <v>2.7321219119999993</v>
      </c>
      <c r="D181" s="267" t="s">
        <v>3590</v>
      </c>
      <c r="E181" s="268" t="s">
        <v>3644</v>
      </c>
      <c r="F181" s="269">
        <v>20.428799999999999</v>
      </c>
      <c r="G181" s="270">
        <f t="shared" si="12"/>
        <v>9.0979659669599986</v>
      </c>
      <c r="H181" s="270">
        <f t="shared" si="13"/>
        <v>23.398125966959995</v>
      </c>
      <c r="I181" s="271">
        <f t="shared" si="14"/>
        <v>23.398125966959995</v>
      </c>
      <c r="J181" s="269">
        <v>23.889600000000002</v>
      </c>
      <c r="K181" s="270">
        <f t="shared" si="15"/>
        <v>15.600416117519996</v>
      </c>
      <c r="L181" s="270">
        <f t="shared" si="16"/>
        <v>32.323136117520001</v>
      </c>
      <c r="M181" s="271">
        <f t="shared" si="17"/>
        <v>32.323136117520001</v>
      </c>
    </row>
    <row r="182" spans="1:13">
      <c r="A182" s="264">
        <v>42.16</v>
      </c>
      <c r="B182" s="265">
        <v>3.56</v>
      </c>
      <c r="C182" s="266">
        <v>3.4408966399999992</v>
      </c>
      <c r="D182" s="267" t="s">
        <v>3590</v>
      </c>
      <c r="E182" s="268" t="s">
        <v>3645</v>
      </c>
      <c r="F182" s="269">
        <v>19.863043199999996</v>
      </c>
      <c r="G182" s="270">
        <f t="shared" si="12"/>
        <v>11.458185811199998</v>
      </c>
      <c r="H182" s="270">
        <f t="shared" si="13"/>
        <v>25.362316051199997</v>
      </c>
      <c r="I182" s="271">
        <f t="shared" si="14"/>
        <v>25.362316051199997</v>
      </c>
      <c r="J182" s="269">
        <v>23.727735360000004</v>
      </c>
      <c r="K182" s="270">
        <f t="shared" si="15"/>
        <v>19.647519814399995</v>
      </c>
      <c r="L182" s="270">
        <f t="shared" si="16"/>
        <v>36.256934566399998</v>
      </c>
      <c r="M182" s="271">
        <f t="shared" si="17"/>
        <v>36.256934566399998</v>
      </c>
    </row>
    <row r="183" spans="1:13">
      <c r="A183" s="264">
        <v>42.16</v>
      </c>
      <c r="B183" s="265">
        <v>4.8499999999999996</v>
      </c>
      <c r="C183" s="266">
        <v>4.5310756399999992</v>
      </c>
      <c r="D183" s="267" t="s">
        <v>3590</v>
      </c>
      <c r="E183" s="268" t="s">
        <v>3646</v>
      </c>
      <c r="F183" s="269">
        <v>23.983814399999996</v>
      </c>
      <c r="G183" s="270">
        <f t="shared" si="12"/>
        <v>15.088481881199998</v>
      </c>
      <c r="H183" s="270">
        <f t="shared" si="13"/>
        <v>31.877151961199992</v>
      </c>
      <c r="I183" s="271">
        <f t="shared" si="14"/>
        <v>31.877151961199992</v>
      </c>
      <c r="J183" s="269">
        <v>28.654496639999994</v>
      </c>
      <c r="K183" s="270">
        <f t="shared" si="15"/>
        <v>25.872441904399995</v>
      </c>
      <c r="L183" s="270">
        <f t="shared" si="16"/>
        <v>45.930589552399994</v>
      </c>
      <c r="M183" s="271">
        <f t="shared" si="17"/>
        <v>45.930589552399994</v>
      </c>
    </row>
    <row r="184" spans="1:13">
      <c r="A184" s="264">
        <v>42.16</v>
      </c>
      <c r="B184" s="265">
        <v>6.35</v>
      </c>
      <c r="C184" s="266">
        <v>5.6939332399999989</v>
      </c>
      <c r="D184" s="267" t="s">
        <v>3590</v>
      </c>
      <c r="E184" s="268" t="s">
        <v>3647</v>
      </c>
      <c r="F184" s="269">
        <v>30.289983360000004</v>
      </c>
      <c r="G184" s="270">
        <f t="shared" si="12"/>
        <v>18.960797689199996</v>
      </c>
      <c r="H184" s="270">
        <f t="shared" si="13"/>
        <v>40.163786041199998</v>
      </c>
      <c r="I184" s="271">
        <f t="shared" si="14"/>
        <v>40.163786041199998</v>
      </c>
      <c r="J184" s="269">
        <v>36.186212160000004</v>
      </c>
      <c r="K184" s="270">
        <f t="shared" si="15"/>
        <v>32.512358800399994</v>
      </c>
      <c r="L184" s="270">
        <f t="shared" si="16"/>
        <v>57.842707312399995</v>
      </c>
      <c r="M184" s="271">
        <f t="shared" si="17"/>
        <v>57.842707312399995</v>
      </c>
    </row>
    <row r="185" spans="1:13" ht="13.5" thickBot="1">
      <c r="A185" s="288">
        <v>42.16</v>
      </c>
      <c r="B185" s="289">
        <v>9.6999999999999993</v>
      </c>
      <c r="C185" s="290">
        <v>7.884144479999998</v>
      </c>
      <c r="D185" s="291" t="s">
        <v>3590</v>
      </c>
      <c r="E185" s="292" t="s">
        <v>3648</v>
      </c>
      <c r="F185" s="277">
        <v>39.837208320000002</v>
      </c>
      <c r="G185" s="278">
        <f t="shared" si="12"/>
        <v>26.254201118399994</v>
      </c>
      <c r="H185" s="278">
        <f t="shared" si="13"/>
        <v>54.140246942399997</v>
      </c>
      <c r="I185" s="279">
        <f t="shared" si="14"/>
        <v>54.140246942399997</v>
      </c>
      <c r="J185" s="277">
        <v>49.0316568</v>
      </c>
      <c r="K185" s="278">
        <f t="shared" si="15"/>
        <v>45.01846498079999</v>
      </c>
      <c r="L185" s="278">
        <f t="shared" si="16"/>
        <v>79.340624740799996</v>
      </c>
      <c r="M185" s="279">
        <f t="shared" si="17"/>
        <v>79.340624740799996</v>
      </c>
    </row>
    <row r="186" spans="1:13" hidden="1">
      <c r="A186" s="280">
        <v>42.4</v>
      </c>
      <c r="B186" s="281">
        <v>1.6</v>
      </c>
      <c r="C186" s="282">
        <v>1.6346111999999999</v>
      </c>
      <c r="D186" s="283" t="s">
        <v>3590</v>
      </c>
      <c r="E186" s="284"/>
      <c r="F186" s="285">
        <v>13.427232</v>
      </c>
      <c r="G186" s="286">
        <f t="shared" si="12"/>
        <v>5.4432552960000002</v>
      </c>
      <c r="H186" s="286">
        <f t="shared" si="13"/>
        <v>14.842317696</v>
      </c>
      <c r="I186" s="287">
        <f t="shared" si="14"/>
        <v>14.842317696</v>
      </c>
      <c r="J186" s="285">
        <v>16.045007999999999</v>
      </c>
      <c r="K186" s="286">
        <f t="shared" si="15"/>
        <v>9.333629951999999</v>
      </c>
      <c r="L186" s="286">
        <f t="shared" si="16"/>
        <v>20.565135551999997</v>
      </c>
      <c r="M186" s="287">
        <f t="shared" si="17"/>
        <v>20.565135551999997</v>
      </c>
    </row>
    <row r="187" spans="1:13" hidden="1">
      <c r="A187" s="264">
        <v>42.4</v>
      </c>
      <c r="B187" s="265">
        <v>1.65</v>
      </c>
      <c r="C187" s="266">
        <v>1.683627</v>
      </c>
      <c r="D187" s="267" t="s">
        <v>3590</v>
      </c>
      <c r="E187" s="268"/>
      <c r="F187" s="269">
        <v>13.843939199999999</v>
      </c>
      <c r="G187" s="270">
        <f t="shared" si="12"/>
        <v>5.6064779099999997</v>
      </c>
      <c r="H187" s="270">
        <f t="shared" si="13"/>
        <v>15.297235349999998</v>
      </c>
      <c r="I187" s="271">
        <f t="shared" si="14"/>
        <v>15.297235349999998</v>
      </c>
      <c r="J187" s="269">
        <v>16.516919999999999</v>
      </c>
      <c r="K187" s="270">
        <f t="shared" si="15"/>
        <v>9.6135101699999996</v>
      </c>
      <c r="L187" s="270">
        <f t="shared" si="16"/>
        <v>21.175354169999999</v>
      </c>
      <c r="M187" s="271">
        <f t="shared" si="17"/>
        <v>21.175354169999999</v>
      </c>
    </row>
    <row r="188" spans="1:13" hidden="1">
      <c r="A188" s="264">
        <v>42.4</v>
      </c>
      <c r="B188" s="265">
        <v>2</v>
      </c>
      <c r="C188" s="266">
        <v>2.0232319999999997</v>
      </c>
      <c r="D188" s="267" t="s">
        <v>3590</v>
      </c>
      <c r="E188" s="268"/>
      <c r="F188" s="269">
        <v>14.806995840000001</v>
      </c>
      <c r="G188" s="270">
        <f t="shared" si="12"/>
        <v>6.7373625599999993</v>
      </c>
      <c r="H188" s="270">
        <f t="shared" si="13"/>
        <v>17.102259648</v>
      </c>
      <c r="I188" s="271">
        <f t="shared" si="14"/>
        <v>17.102259648</v>
      </c>
      <c r="J188" s="269">
        <v>17.677823519999997</v>
      </c>
      <c r="K188" s="270">
        <f t="shared" si="15"/>
        <v>11.552654719999998</v>
      </c>
      <c r="L188" s="270">
        <f t="shared" si="16"/>
        <v>23.927131183999997</v>
      </c>
      <c r="M188" s="271">
        <f t="shared" si="17"/>
        <v>23.927131183999997</v>
      </c>
    </row>
    <row r="189" spans="1:13" hidden="1">
      <c r="A189" s="264">
        <v>42.4</v>
      </c>
      <c r="B189" s="265">
        <v>2.6</v>
      </c>
      <c r="C189" s="266">
        <v>2.5911391999999998</v>
      </c>
      <c r="D189" s="267" t="s">
        <v>3590</v>
      </c>
      <c r="E189" s="268"/>
      <c r="F189" s="269">
        <v>18.492539519999998</v>
      </c>
      <c r="G189" s="270">
        <f t="shared" si="12"/>
        <v>8.6284935359999988</v>
      </c>
      <c r="H189" s="270">
        <f t="shared" si="13"/>
        <v>21.573271199999997</v>
      </c>
      <c r="I189" s="271">
        <f t="shared" si="14"/>
        <v>21.573271199999997</v>
      </c>
      <c r="J189" s="269">
        <v>22.066605119999998</v>
      </c>
      <c r="K189" s="270">
        <f t="shared" si="15"/>
        <v>14.795404831999999</v>
      </c>
      <c r="L189" s="270">
        <f t="shared" si="16"/>
        <v>30.242028415999997</v>
      </c>
      <c r="M189" s="271">
        <f t="shared" si="17"/>
        <v>30.242028415999997</v>
      </c>
    </row>
    <row r="190" spans="1:13" hidden="1">
      <c r="A190" s="264">
        <v>42.4</v>
      </c>
      <c r="B190" s="265">
        <v>3.2</v>
      </c>
      <c r="C190" s="266">
        <v>3.1410176000000001</v>
      </c>
      <c r="D190" s="267" t="s">
        <v>3590</v>
      </c>
      <c r="E190" s="268"/>
      <c r="F190" s="269">
        <v>18.112872959999997</v>
      </c>
      <c r="G190" s="270">
        <f t="shared" si="12"/>
        <v>10.459588608000001</v>
      </c>
      <c r="H190" s="270">
        <f t="shared" si="13"/>
        <v>23.138599679999999</v>
      </c>
      <c r="I190" s="271">
        <f t="shared" si="14"/>
        <v>23.138599679999999</v>
      </c>
      <c r="J190" s="269">
        <v>21.641884319999999</v>
      </c>
      <c r="K190" s="270">
        <f t="shared" si="15"/>
        <v>17.935210496</v>
      </c>
      <c r="L190" s="270">
        <f t="shared" si="16"/>
        <v>33.084529520000004</v>
      </c>
      <c r="M190" s="271">
        <f t="shared" si="17"/>
        <v>33.084529520000004</v>
      </c>
    </row>
    <row r="191" spans="1:13" ht="13.5" hidden="1" thickBot="1">
      <c r="A191" s="288">
        <v>42.4</v>
      </c>
      <c r="B191" s="289">
        <v>3.6</v>
      </c>
      <c r="C191" s="290">
        <v>3.4975872000000003</v>
      </c>
      <c r="D191" s="291" t="s">
        <v>3590</v>
      </c>
      <c r="E191" s="292"/>
      <c r="F191" s="277">
        <v>20.168628480000002</v>
      </c>
      <c r="G191" s="278">
        <f t="shared" si="12"/>
        <v>11.646965376000001</v>
      </c>
      <c r="H191" s="278">
        <f t="shared" si="13"/>
        <v>25.765005312000003</v>
      </c>
      <c r="I191" s="279">
        <f t="shared" si="14"/>
        <v>25.765005312000003</v>
      </c>
      <c r="J191" s="277">
        <v>24.086388479999997</v>
      </c>
      <c r="K191" s="278">
        <f t="shared" si="15"/>
        <v>19.971222912000002</v>
      </c>
      <c r="L191" s="278">
        <f t="shared" si="16"/>
        <v>36.831694847999998</v>
      </c>
      <c r="M191" s="279">
        <f t="shared" si="17"/>
        <v>36.831694847999998</v>
      </c>
    </row>
    <row r="192" spans="1:13" hidden="1">
      <c r="A192" s="280">
        <v>44.5</v>
      </c>
      <c r="B192" s="281">
        <v>2</v>
      </c>
      <c r="C192" s="282">
        <v>2.1284000000000001</v>
      </c>
      <c r="D192" s="283" t="s">
        <v>3590</v>
      </c>
      <c r="E192" s="284"/>
      <c r="F192" s="285">
        <v>15.67745088</v>
      </c>
      <c r="G192" s="286">
        <f t="shared" si="12"/>
        <v>7.0875720000000006</v>
      </c>
      <c r="H192" s="286">
        <f t="shared" si="13"/>
        <v>18.061787616</v>
      </c>
      <c r="I192" s="287">
        <f t="shared" si="14"/>
        <v>18.061787616</v>
      </c>
      <c r="J192" s="285">
        <v>18.697153440000001</v>
      </c>
      <c r="K192" s="286">
        <f t="shared" si="15"/>
        <v>12.153164</v>
      </c>
      <c r="L192" s="286">
        <f t="shared" si="16"/>
        <v>25.241171408</v>
      </c>
      <c r="M192" s="287">
        <f t="shared" si="17"/>
        <v>25.241171408</v>
      </c>
    </row>
    <row r="193" spans="1:13" hidden="1">
      <c r="A193" s="264">
        <v>44.5</v>
      </c>
      <c r="B193" s="265">
        <v>2.5</v>
      </c>
      <c r="C193" s="266">
        <v>2.6292</v>
      </c>
      <c r="D193" s="267" t="s">
        <v>3590</v>
      </c>
      <c r="E193" s="268"/>
      <c r="F193" s="269">
        <v>18.853685759999998</v>
      </c>
      <c r="G193" s="270">
        <f t="shared" si="12"/>
        <v>8.755236</v>
      </c>
      <c r="H193" s="270">
        <f t="shared" si="13"/>
        <v>21.952816031999998</v>
      </c>
      <c r="I193" s="271">
        <f t="shared" si="14"/>
        <v>21.952816031999998</v>
      </c>
      <c r="J193" s="269">
        <v>22.491325920000001</v>
      </c>
      <c r="K193" s="270">
        <f t="shared" si="15"/>
        <v>15.012732</v>
      </c>
      <c r="L193" s="270">
        <f t="shared" si="16"/>
        <v>30.756660144000001</v>
      </c>
      <c r="M193" s="271">
        <f t="shared" si="17"/>
        <v>30.756660144000001</v>
      </c>
    </row>
    <row r="194" spans="1:13" hidden="1">
      <c r="A194" s="264">
        <v>44.5</v>
      </c>
      <c r="B194" s="265">
        <v>2.9</v>
      </c>
      <c r="C194" s="266">
        <v>3.0208255999999998</v>
      </c>
      <c r="D194" s="267" t="s">
        <v>3590</v>
      </c>
      <c r="E194" s="268"/>
      <c r="F194" s="269">
        <v>21.261327359999999</v>
      </c>
      <c r="G194" s="270">
        <f t="shared" si="12"/>
        <v>10.059349248</v>
      </c>
      <c r="H194" s="270">
        <f t="shared" si="13"/>
        <v>24.942278399999999</v>
      </c>
      <c r="I194" s="271">
        <f t="shared" si="14"/>
        <v>24.942278399999999</v>
      </c>
      <c r="J194" s="269">
        <v>25.360550880000002</v>
      </c>
      <c r="K194" s="270">
        <f t="shared" si="15"/>
        <v>17.248914176</v>
      </c>
      <c r="L194" s="270">
        <f t="shared" si="16"/>
        <v>35.001299791999998</v>
      </c>
      <c r="M194" s="271">
        <f t="shared" si="17"/>
        <v>35.001299791999998</v>
      </c>
    </row>
    <row r="195" spans="1:13" ht="13.5" hidden="1" thickBot="1">
      <c r="A195" s="288">
        <v>44.5</v>
      </c>
      <c r="B195" s="289">
        <v>3</v>
      </c>
      <c r="C195" s="290">
        <v>3.11748</v>
      </c>
      <c r="D195" s="291" t="s">
        <v>3590</v>
      </c>
      <c r="E195" s="292"/>
      <c r="F195" s="277">
        <v>20.659416959999998</v>
      </c>
      <c r="G195" s="278">
        <f t="shared" si="12"/>
        <v>10.3812084</v>
      </c>
      <c r="H195" s="278">
        <f t="shared" si="13"/>
        <v>24.842800271999998</v>
      </c>
      <c r="I195" s="279">
        <f t="shared" si="14"/>
        <v>24.842800271999998</v>
      </c>
      <c r="J195" s="277">
        <v>24.680997599999998</v>
      </c>
      <c r="K195" s="278">
        <f t="shared" si="15"/>
        <v>17.800810800000001</v>
      </c>
      <c r="L195" s="278">
        <f t="shared" si="16"/>
        <v>35.077509120000002</v>
      </c>
      <c r="M195" s="279">
        <f t="shared" si="17"/>
        <v>35.077509120000002</v>
      </c>
    </row>
    <row r="196" spans="1:13">
      <c r="A196" s="280">
        <v>48.26</v>
      </c>
      <c r="B196" s="281">
        <v>1.65</v>
      </c>
      <c r="C196" s="282">
        <v>1.9257387599999998</v>
      </c>
      <c r="D196" s="283" t="s">
        <v>3590</v>
      </c>
      <c r="E196" s="284" t="s">
        <v>3649</v>
      </c>
      <c r="F196" s="285">
        <v>15.844133759999997</v>
      </c>
      <c r="G196" s="286">
        <f t="shared" si="12"/>
        <v>6.4127100707999993</v>
      </c>
      <c r="H196" s="286">
        <f t="shared" si="13"/>
        <v>17.503603702799996</v>
      </c>
      <c r="I196" s="287">
        <f t="shared" si="14"/>
        <v>17.503603702799996</v>
      </c>
      <c r="J196" s="285">
        <v>18.923671200000001</v>
      </c>
      <c r="K196" s="286">
        <f t="shared" si="15"/>
        <v>10.995968319599999</v>
      </c>
      <c r="L196" s="286">
        <f t="shared" si="16"/>
        <v>24.242538159600002</v>
      </c>
      <c r="M196" s="287">
        <f t="shared" si="17"/>
        <v>24.242538159600002</v>
      </c>
    </row>
    <row r="197" spans="1:13">
      <c r="A197" s="264">
        <v>48.26</v>
      </c>
      <c r="B197" s="265">
        <v>2.77</v>
      </c>
      <c r="C197" s="266">
        <v>3.1552227919999996</v>
      </c>
      <c r="D197" s="267" t="s">
        <v>3590</v>
      </c>
      <c r="E197" s="268" t="s">
        <v>3650</v>
      </c>
      <c r="F197" s="269">
        <v>23.587199999999999</v>
      </c>
      <c r="G197" s="270">
        <f t="shared" si="12"/>
        <v>10.506891897359999</v>
      </c>
      <c r="H197" s="270">
        <f t="shared" si="13"/>
        <v>27.01793189736</v>
      </c>
      <c r="I197" s="271">
        <f t="shared" si="14"/>
        <v>27.01793189736</v>
      </c>
      <c r="J197" s="269">
        <v>27.585600000000003</v>
      </c>
      <c r="K197" s="270">
        <f t="shared" si="15"/>
        <v>18.016322142319996</v>
      </c>
      <c r="L197" s="270">
        <f t="shared" si="16"/>
        <v>37.326242142319998</v>
      </c>
      <c r="M197" s="271">
        <f t="shared" si="17"/>
        <v>37.326242142319998</v>
      </c>
    </row>
    <row r="198" spans="1:13">
      <c r="A198" s="264">
        <v>48.26</v>
      </c>
      <c r="B198" s="265">
        <v>3.68</v>
      </c>
      <c r="C198" s="266">
        <v>4.1079221759999998</v>
      </c>
      <c r="D198" s="267" t="s">
        <v>3651</v>
      </c>
      <c r="E198" s="268" t="s">
        <v>3652</v>
      </c>
      <c r="F198" s="269">
        <v>23.715269759999998</v>
      </c>
      <c r="G198" s="270">
        <f t="shared" si="12"/>
        <v>12.323766528</v>
      </c>
      <c r="H198" s="270">
        <f t="shared" si="13"/>
        <v>28.92445536</v>
      </c>
      <c r="I198" s="271">
        <f t="shared" si="14"/>
        <v>28.92445536</v>
      </c>
      <c r="J198" s="269">
        <v>28.324158240000003</v>
      </c>
      <c r="K198" s="270">
        <f t="shared" si="15"/>
        <v>21.114719984639997</v>
      </c>
      <c r="L198" s="270">
        <f t="shared" si="16"/>
        <v>40.941630752639995</v>
      </c>
      <c r="M198" s="271">
        <f t="shared" si="17"/>
        <v>40.941630752639995</v>
      </c>
    </row>
    <row r="199" spans="1:13">
      <c r="A199" s="264">
        <v>48.26</v>
      </c>
      <c r="B199" s="265">
        <v>5.08</v>
      </c>
      <c r="C199" s="266">
        <v>5.4926341760000001</v>
      </c>
      <c r="D199" s="267" t="s">
        <v>3651</v>
      </c>
      <c r="E199" s="268" t="s">
        <v>3653</v>
      </c>
      <c r="F199" s="269">
        <v>29.086162560000002</v>
      </c>
      <c r="G199" s="270">
        <f t="shared" si="12"/>
        <v>16.477902528000001</v>
      </c>
      <c r="H199" s="270">
        <f t="shared" si="13"/>
        <v>36.838216320000001</v>
      </c>
      <c r="I199" s="271">
        <f t="shared" si="14"/>
        <v>36.838216320000001</v>
      </c>
      <c r="J199" s="269">
        <v>34.742161439999997</v>
      </c>
      <c r="K199" s="270">
        <f t="shared" si="15"/>
        <v>28.232139664639998</v>
      </c>
      <c r="L199" s="270">
        <f t="shared" si="16"/>
        <v>52.551652672639996</v>
      </c>
      <c r="M199" s="271">
        <f t="shared" si="17"/>
        <v>52.551652672639996</v>
      </c>
    </row>
    <row r="200" spans="1:13">
      <c r="A200" s="264">
        <v>48.26</v>
      </c>
      <c r="B200" s="265">
        <v>7.14</v>
      </c>
      <c r="C200" s="266">
        <v>7.3516638719999996</v>
      </c>
      <c r="D200" s="267" t="s">
        <v>3651</v>
      </c>
      <c r="E200" s="268" t="s">
        <v>3654</v>
      </c>
      <c r="F200" s="269">
        <v>39.59644415999999</v>
      </c>
      <c r="G200" s="270">
        <f t="shared" si="12"/>
        <v>22.054991615999999</v>
      </c>
      <c r="H200" s="270">
        <f t="shared" si="13"/>
        <v>49.77250252799999</v>
      </c>
      <c r="I200" s="271">
        <f t="shared" si="14"/>
        <v>49.77250252799999</v>
      </c>
      <c r="J200" s="269">
        <v>47.304458879999999</v>
      </c>
      <c r="K200" s="270">
        <f t="shared" si="15"/>
        <v>37.787552302079995</v>
      </c>
      <c r="L200" s="270">
        <f t="shared" si="16"/>
        <v>70.900673518079998</v>
      </c>
      <c r="M200" s="271">
        <f t="shared" si="17"/>
        <v>70.900673518079998</v>
      </c>
    </row>
    <row r="201" spans="1:13" ht="13.5" thickBot="1">
      <c r="A201" s="288">
        <v>48.26</v>
      </c>
      <c r="B201" s="289">
        <v>10.15</v>
      </c>
      <c r="C201" s="290">
        <v>9.6858851599999998</v>
      </c>
      <c r="D201" s="291" t="s">
        <v>3651</v>
      </c>
      <c r="E201" s="292" t="s">
        <v>3655</v>
      </c>
      <c r="F201" s="277">
        <v>48.930685440000005</v>
      </c>
      <c r="G201" s="278">
        <f t="shared" si="12"/>
        <v>29.057655480000001</v>
      </c>
      <c r="H201" s="278">
        <f t="shared" si="13"/>
        <v>63.309135288</v>
      </c>
      <c r="I201" s="279">
        <f t="shared" si="14"/>
        <v>63.309135288</v>
      </c>
      <c r="J201" s="277">
        <v>60.22540944</v>
      </c>
      <c r="K201" s="278">
        <f t="shared" si="15"/>
        <v>49.785449722399996</v>
      </c>
      <c r="L201" s="278">
        <f t="shared" si="16"/>
        <v>91.943236330399998</v>
      </c>
      <c r="M201" s="279">
        <f t="shared" si="17"/>
        <v>91.943236330399998</v>
      </c>
    </row>
    <row r="202" spans="1:13" hidden="1">
      <c r="A202" s="280">
        <v>48.3</v>
      </c>
      <c r="B202" s="281">
        <v>1.6</v>
      </c>
      <c r="C202" s="282">
        <v>1.8709887999999999</v>
      </c>
      <c r="D202" s="283" t="s">
        <v>3590</v>
      </c>
      <c r="E202" s="284"/>
      <c r="F202" s="285">
        <v>15.529288320000001</v>
      </c>
      <c r="G202" s="286">
        <f t="shared" si="12"/>
        <v>6.2303927039999998</v>
      </c>
      <c r="H202" s="286">
        <f t="shared" si="13"/>
        <v>17.100894528000001</v>
      </c>
      <c r="I202" s="287">
        <f t="shared" si="14"/>
        <v>17.100894528000001</v>
      </c>
      <c r="J202" s="285">
        <v>18.923671200000001</v>
      </c>
      <c r="K202" s="286">
        <f t="shared" si="15"/>
        <v>10.683346047999999</v>
      </c>
      <c r="L202" s="286">
        <f t="shared" si="16"/>
        <v>23.929915888</v>
      </c>
      <c r="M202" s="287">
        <f t="shared" si="17"/>
        <v>23.929915888</v>
      </c>
    </row>
    <row r="203" spans="1:13" hidden="1">
      <c r="A203" s="264">
        <v>48.3</v>
      </c>
      <c r="B203" s="265">
        <v>2</v>
      </c>
      <c r="C203" s="266">
        <v>2.3187039999999999</v>
      </c>
      <c r="D203" s="267" t="s">
        <v>3590</v>
      </c>
      <c r="E203" s="268"/>
      <c r="F203" s="269">
        <v>17.075735040000001</v>
      </c>
      <c r="G203" s="270">
        <f t="shared" ref="G203:G266" si="18">IF(D203="F",C203*$G$4,C203*$G$6)</f>
        <v>7.7212843199999996</v>
      </c>
      <c r="H203" s="270">
        <f t="shared" ref="H203:H266" si="19">(F203-F203/100*$H$6)+G203</f>
        <v>19.674298847999999</v>
      </c>
      <c r="I203" s="271">
        <f t="shared" ref="I203:I266" si="20">(H203/100)*$L$3+H203</f>
        <v>19.674298847999999</v>
      </c>
      <c r="J203" s="269">
        <v>20.367721919999997</v>
      </c>
      <c r="K203" s="270">
        <f t="shared" ref="K203:K266" si="21">IF(D203="F",C203*$K$4,C203*$K$6)</f>
        <v>13.23979984</v>
      </c>
      <c r="L203" s="270">
        <f t="shared" ref="L203:L266" si="22">(J203-J203/100*$L$6)+K203</f>
        <v>27.497205183999998</v>
      </c>
      <c r="M203" s="271">
        <f t="shared" ref="M203:M266" si="23">(L203/100)*$L$3+L203</f>
        <v>27.497205183999998</v>
      </c>
    </row>
    <row r="204" spans="1:13" hidden="1">
      <c r="A204" s="264">
        <v>48.3</v>
      </c>
      <c r="B204" s="265">
        <v>2.6</v>
      </c>
      <c r="C204" s="266">
        <v>2.9752527999999998</v>
      </c>
      <c r="D204" s="267" t="s">
        <v>3590</v>
      </c>
      <c r="E204" s="268"/>
      <c r="F204" s="269">
        <v>19.890823679999997</v>
      </c>
      <c r="G204" s="270">
        <f t="shared" si="18"/>
        <v>9.9075918239999989</v>
      </c>
      <c r="H204" s="270">
        <f t="shared" si="19"/>
        <v>23.831168399999996</v>
      </c>
      <c r="I204" s="271">
        <f t="shared" si="20"/>
        <v>23.831168399999996</v>
      </c>
      <c r="J204" s="269">
        <v>24.010882559999999</v>
      </c>
      <c r="K204" s="270">
        <f t="shared" si="21"/>
        <v>16.988693487999999</v>
      </c>
      <c r="L204" s="270">
        <f t="shared" si="22"/>
        <v>33.796311279999998</v>
      </c>
      <c r="M204" s="271">
        <f t="shared" si="23"/>
        <v>33.796311279999998</v>
      </c>
    </row>
    <row r="205" spans="1:13" hidden="1">
      <c r="A205" s="264">
        <v>48.3</v>
      </c>
      <c r="B205" s="265">
        <v>3.25</v>
      </c>
      <c r="C205" s="266">
        <v>3.666169</v>
      </c>
      <c r="D205" s="267" t="s">
        <v>3590</v>
      </c>
      <c r="E205" s="268"/>
      <c r="F205" s="269">
        <v>21.140945279999997</v>
      </c>
      <c r="G205" s="270">
        <f t="shared" si="18"/>
        <v>12.20834277</v>
      </c>
      <c r="H205" s="270">
        <f t="shared" si="19"/>
        <v>27.007004465999998</v>
      </c>
      <c r="I205" s="271">
        <f t="shared" si="20"/>
        <v>27.007004465999998</v>
      </c>
      <c r="J205" s="269">
        <v>25.247292000000002</v>
      </c>
      <c r="K205" s="270">
        <f t="shared" si="21"/>
        <v>20.933824990000002</v>
      </c>
      <c r="L205" s="270">
        <f t="shared" si="22"/>
        <v>38.606929390000005</v>
      </c>
      <c r="M205" s="271">
        <f t="shared" si="23"/>
        <v>38.606929390000005</v>
      </c>
    </row>
    <row r="206" spans="1:13" hidden="1">
      <c r="A206" s="264">
        <v>48.3</v>
      </c>
      <c r="B206" s="265">
        <v>3.6</v>
      </c>
      <c r="C206" s="266">
        <v>4.0294368</v>
      </c>
      <c r="D206" s="267" t="s">
        <v>3651</v>
      </c>
      <c r="E206" s="268"/>
      <c r="F206" s="269">
        <v>23.243001600000003</v>
      </c>
      <c r="G206" s="270">
        <f t="shared" si="18"/>
        <v>12.088310400000001</v>
      </c>
      <c r="H206" s="270">
        <f t="shared" si="19"/>
        <v>28.358411520000004</v>
      </c>
      <c r="I206" s="271">
        <f t="shared" si="20"/>
        <v>28.358411520000004</v>
      </c>
      <c r="J206" s="269">
        <v>27.748425599999997</v>
      </c>
      <c r="K206" s="270">
        <f t="shared" si="21"/>
        <v>20.711305151999998</v>
      </c>
      <c r="L206" s="270">
        <f t="shared" si="22"/>
        <v>40.135203071999996</v>
      </c>
      <c r="M206" s="271">
        <f t="shared" si="23"/>
        <v>40.135203071999996</v>
      </c>
    </row>
    <row r="207" spans="1:13" ht="13.5" hidden="1" thickBot="1">
      <c r="A207" s="288">
        <v>48.3</v>
      </c>
      <c r="B207" s="289">
        <v>4</v>
      </c>
      <c r="C207" s="290">
        <v>4.4370879999999993</v>
      </c>
      <c r="D207" s="291" t="s">
        <v>3651</v>
      </c>
      <c r="E207" s="292"/>
      <c r="F207" s="277">
        <v>24.807968639999999</v>
      </c>
      <c r="G207" s="278">
        <f t="shared" si="18"/>
        <v>13.311263999999998</v>
      </c>
      <c r="H207" s="278">
        <f t="shared" si="19"/>
        <v>30.676842047999997</v>
      </c>
      <c r="I207" s="279">
        <f t="shared" si="20"/>
        <v>30.676842047999997</v>
      </c>
      <c r="J207" s="277">
        <v>29.636073599999996</v>
      </c>
      <c r="K207" s="278">
        <f t="shared" si="21"/>
        <v>22.806632319999995</v>
      </c>
      <c r="L207" s="278">
        <f t="shared" si="22"/>
        <v>43.551883839999988</v>
      </c>
      <c r="M207" s="279">
        <f t="shared" si="23"/>
        <v>43.551883839999988</v>
      </c>
    </row>
    <row r="208" spans="1:13" ht="13.5" hidden="1" thickBot="1">
      <c r="A208" s="288">
        <v>51</v>
      </c>
      <c r="B208" s="289">
        <v>2.6</v>
      </c>
      <c r="C208" s="290">
        <v>3.1510335999999999</v>
      </c>
      <c r="D208" s="291" t="s">
        <v>3590</v>
      </c>
      <c r="E208" s="292"/>
      <c r="F208" s="277">
        <v>22.38180672</v>
      </c>
      <c r="G208" s="278">
        <f t="shared" si="18"/>
        <v>10.492941887999999</v>
      </c>
      <c r="H208" s="278">
        <f t="shared" si="19"/>
        <v>26.160206592000002</v>
      </c>
      <c r="I208" s="279">
        <f t="shared" si="20"/>
        <v>26.160206592000002</v>
      </c>
      <c r="J208" s="277">
        <v>26.68190448</v>
      </c>
      <c r="K208" s="298">
        <f t="shared" si="21"/>
        <v>17.992401856000001</v>
      </c>
      <c r="L208" s="278">
        <f t="shared" si="22"/>
        <v>36.669734992000002</v>
      </c>
      <c r="M208" s="279">
        <f t="shared" si="23"/>
        <v>36.669734992000002</v>
      </c>
    </row>
    <row r="209" spans="1:13" hidden="1">
      <c r="A209" s="293">
        <v>54</v>
      </c>
      <c r="B209" s="294">
        <v>1.6</v>
      </c>
      <c r="C209" s="295">
        <v>2.0993536000000002</v>
      </c>
      <c r="D209" s="296" t="s">
        <v>3590</v>
      </c>
      <c r="E209" s="297"/>
      <c r="F209" s="285">
        <v>18.103612800000001</v>
      </c>
      <c r="G209" s="286">
        <f t="shared" si="18"/>
        <v>6.9908474880000009</v>
      </c>
      <c r="H209" s="286">
        <f t="shared" si="19"/>
        <v>19.663376448000001</v>
      </c>
      <c r="I209" s="287">
        <f t="shared" si="20"/>
        <v>19.663376448000001</v>
      </c>
      <c r="J209" s="285">
        <v>21.60413136</v>
      </c>
      <c r="K209" s="286">
        <f t="shared" si="21"/>
        <v>11.987309056000001</v>
      </c>
      <c r="L209" s="286">
        <f t="shared" si="22"/>
        <v>27.110201008000001</v>
      </c>
      <c r="M209" s="287">
        <f t="shared" si="23"/>
        <v>27.110201008000001</v>
      </c>
    </row>
    <row r="210" spans="1:13" ht="13.5" hidden="1" thickBot="1">
      <c r="A210" s="288">
        <v>54</v>
      </c>
      <c r="B210" s="289">
        <v>2</v>
      </c>
      <c r="C210" s="290">
        <v>2.6041599999999998</v>
      </c>
      <c r="D210" s="291" t="s">
        <v>3590</v>
      </c>
      <c r="E210" s="292"/>
      <c r="F210" s="277">
        <v>18.742563839999999</v>
      </c>
      <c r="G210" s="278">
        <f t="shared" si="18"/>
        <v>8.6718527999999999</v>
      </c>
      <c r="H210" s="278">
        <f t="shared" si="19"/>
        <v>21.791647487999999</v>
      </c>
      <c r="I210" s="279">
        <f t="shared" si="20"/>
        <v>21.791647487999999</v>
      </c>
      <c r="J210" s="277">
        <v>22.378067040000001</v>
      </c>
      <c r="K210" s="278">
        <f t="shared" si="21"/>
        <v>14.869753599999999</v>
      </c>
      <c r="L210" s="278">
        <f t="shared" si="22"/>
        <v>30.534400527999999</v>
      </c>
      <c r="M210" s="279">
        <f t="shared" si="23"/>
        <v>30.534400527999999</v>
      </c>
    </row>
    <row r="211" spans="1:13" hidden="1">
      <c r="A211" s="280">
        <v>57</v>
      </c>
      <c r="B211" s="281">
        <v>2</v>
      </c>
      <c r="C211" s="282">
        <v>2.7544</v>
      </c>
      <c r="D211" s="283" t="s">
        <v>3590</v>
      </c>
      <c r="E211" s="284"/>
      <c r="F211" s="285">
        <v>19.816742399999999</v>
      </c>
      <c r="G211" s="286">
        <f t="shared" si="18"/>
        <v>9.1721520000000005</v>
      </c>
      <c r="H211" s="286">
        <f t="shared" si="19"/>
        <v>23.043871680000002</v>
      </c>
      <c r="I211" s="287">
        <f t="shared" si="20"/>
        <v>23.043871680000002</v>
      </c>
      <c r="J211" s="285">
        <v>23.671105919999999</v>
      </c>
      <c r="K211" s="286">
        <f t="shared" si="21"/>
        <v>15.727624</v>
      </c>
      <c r="L211" s="286">
        <f t="shared" si="22"/>
        <v>32.297398143999999</v>
      </c>
      <c r="M211" s="287">
        <f t="shared" si="23"/>
        <v>32.297398143999999</v>
      </c>
    </row>
    <row r="212" spans="1:13" hidden="1">
      <c r="A212" s="264">
        <v>57</v>
      </c>
      <c r="B212" s="265">
        <v>2.5</v>
      </c>
      <c r="C212" s="266">
        <v>3.4117000000000002</v>
      </c>
      <c r="D212" s="267" t="s">
        <v>3590</v>
      </c>
      <c r="E212" s="268"/>
      <c r="F212" s="269">
        <v>25.095033600000001</v>
      </c>
      <c r="G212" s="270">
        <f t="shared" si="18"/>
        <v>11.360961000000001</v>
      </c>
      <c r="H212" s="270">
        <f t="shared" si="19"/>
        <v>28.92748452</v>
      </c>
      <c r="I212" s="271">
        <f t="shared" si="20"/>
        <v>28.92748452</v>
      </c>
      <c r="J212" s="269">
        <v>28.805508479999997</v>
      </c>
      <c r="K212" s="270">
        <f t="shared" si="21"/>
        <v>19.480807000000002</v>
      </c>
      <c r="L212" s="270">
        <f t="shared" si="22"/>
        <v>39.644662936000003</v>
      </c>
      <c r="M212" s="271">
        <f t="shared" si="23"/>
        <v>39.644662936000003</v>
      </c>
    </row>
    <row r="213" spans="1:13" ht="13.5" hidden="1" thickBot="1">
      <c r="A213" s="288">
        <v>57</v>
      </c>
      <c r="B213" s="289">
        <v>2.9</v>
      </c>
      <c r="C213" s="290">
        <v>3.9285255999999995</v>
      </c>
      <c r="D213" s="291" t="s">
        <v>3590</v>
      </c>
      <c r="E213" s="292"/>
      <c r="F213" s="277">
        <v>27.419333759999997</v>
      </c>
      <c r="G213" s="278">
        <f t="shared" si="18"/>
        <v>13.081990247999999</v>
      </c>
      <c r="H213" s="278">
        <f t="shared" si="19"/>
        <v>32.275523879999994</v>
      </c>
      <c r="I213" s="279">
        <f t="shared" si="20"/>
        <v>32.275523879999994</v>
      </c>
      <c r="J213" s="277">
        <v>32.684625120000007</v>
      </c>
      <c r="K213" s="278">
        <f t="shared" si="21"/>
        <v>22.431881175999997</v>
      </c>
      <c r="L213" s="278">
        <f t="shared" si="22"/>
        <v>45.311118759999999</v>
      </c>
      <c r="M213" s="279">
        <f t="shared" si="23"/>
        <v>45.311118759999999</v>
      </c>
    </row>
    <row r="214" spans="1:13" hidden="1">
      <c r="A214" s="293">
        <v>60.3</v>
      </c>
      <c r="B214" s="294">
        <v>1.6</v>
      </c>
      <c r="C214" s="295">
        <v>2.3517568</v>
      </c>
      <c r="D214" s="296" t="s">
        <v>3590</v>
      </c>
      <c r="E214" s="297"/>
      <c r="F214" s="285">
        <v>21.215026560000002</v>
      </c>
      <c r="G214" s="286">
        <f t="shared" si="18"/>
        <v>7.831350144</v>
      </c>
      <c r="H214" s="286">
        <f t="shared" si="19"/>
        <v>22.681868735999998</v>
      </c>
      <c r="I214" s="287">
        <f t="shared" si="20"/>
        <v>22.681868735999998</v>
      </c>
      <c r="J214" s="285">
        <v>25.332236160000001</v>
      </c>
      <c r="K214" s="286">
        <f t="shared" si="21"/>
        <v>13.428531328</v>
      </c>
      <c r="L214" s="286">
        <f t="shared" si="22"/>
        <v>31.161096640000004</v>
      </c>
      <c r="M214" s="287">
        <f t="shared" si="23"/>
        <v>31.161096640000004</v>
      </c>
    </row>
    <row r="215" spans="1:13" ht="13.5" hidden="1" thickBot="1">
      <c r="A215" s="288">
        <v>60.3</v>
      </c>
      <c r="B215" s="289">
        <v>2</v>
      </c>
      <c r="C215" s="290">
        <v>2.919664</v>
      </c>
      <c r="D215" s="291" t="s">
        <v>3590</v>
      </c>
      <c r="E215" s="292"/>
      <c r="F215" s="277">
        <v>22.252164480000005</v>
      </c>
      <c r="G215" s="278">
        <f t="shared" si="18"/>
        <v>9.7224811200000012</v>
      </c>
      <c r="H215" s="278">
        <f t="shared" si="19"/>
        <v>25.298996256000002</v>
      </c>
      <c r="I215" s="279">
        <f t="shared" si="20"/>
        <v>25.298996256000002</v>
      </c>
      <c r="J215" s="277">
        <v>26.540330880000003</v>
      </c>
      <c r="K215" s="278">
        <f t="shared" si="21"/>
        <v>16.671281440000001</v>
      </c>
      <c r="L215" s="278">
        <f t="shared" si="22"/>
        <v>35.249513056000005</v>
      </c>
      <c r="M215" s="279">
        <f t="shared" si="23"/>
        <v>35.249513056000005</v>
      </c>
    </row>
    <row r="216" spans="1:13">
      <c r="A216" s="280">
        <v>60.33</v>
      </c>
      <c r="B216" s="281">
        <v>1.65</v>
      </c>
      <c r="C216" s="282">
        <v>2.4244228799999998</v>
      </c>
      <c r="D216" s="283" t="s">
        <v>3590</v>
      </c>
      <c r="E216" s="284"/>
      <c r="F216" s="285">
        <v>21.872497920000001</v>
      </c>
      <c r="G216" s="286">
        <f t="shared" si="18"/>
        <v>8.0733281903999998</v>
      </c>
      <c r="H216" s="286">
        <f t="shared" si="19"/>
        <v>23.384076734400001</v>
      </c>
      <c r="I216" s="287">
        <f t="shared" si="20"/>
        <v>23.384076734400001</v>
      </c>
      <c r="J216" s="285">
        <v>26.115610080000003</v>
      </c>
      <c r="K216" s="286">
        <f t="shared" si="21"/>
        <v>13.8434546448</v>
      </c>
      <c r="L216" s="286">
        <f t="shared" si="22"/>
        <v>32.124381700800001</v>
      </c>
      <c r="M216" s="287">
        <f t="shared" si="23"/>
        <v>32.124381700800001</v>
      </c>
    </row>
    <row r="217" spans="1:13">
      <c r="A217" s="264">
        <v>60.33</v>
      </c>
      <c r="B217" s="265">
        <v>2.77</v>
      </c>
      <c r="C217" s="266">
        <v>3.9924076479999995</v>
      </c>
      <c r="D217" s="267" t="s">
        <v>3590</v>
      </c>
      <c r="E217" s="268" t="s">
        <v>3656</v>
      </c>
      <c r="F217" s="269">
        <v>23.94</v>
      </c>
      <c r="G217" s="270">
        <f t="shared" si="18"/>
        <v>13.294717467839998</v>
      </c>
      <c r="H217" s="270">
        <f t="shared" si="19"/>
        <v>30.052717467840001</v>
      </c>
      <c r="I217" s="271">
        <f t="shared" si="20"/>
        <v>30.052717467840001</v>
      </c>
      <c r="J217" s="269">
        <v>28.014000000000003</v>
      </c>
      <c r="K217" s="270">
        <f t="shared" si="21"/>
        <v>22.796647670079995</v>
      </c>
      <c r="L217" s="270">
        <f t="shared" si="22"/>
        <v>42.406447670079999</v>
      </c>
      <c r="M217" s="271">
        <f t="shared" si="23"/>
        <v>42.406447670079999</v>
      </c>
    </row>
    <row r="218" spans="1:13">
      <c r="A218" s="264">
        <v>60.33</v>
      </c>
      <c r="B218" s="265">
        <v>3.91</v>
      </c>
      <c r="C218" s="266">
        <v>5.5238790880000002</v>
      </c>
      <c r="D218" s="267" t="s">
        <v>3651</v>
      </c>
      <c r="E218" s="268" t="s">
        <v>3657</v>
      </c>
      <c r="F218" s="269">
        <v>29.901056639999997</v>
      </c>
      <c r="G218" s="270">
        <f t="shared" si="18"/>
        <v>16.571637264</v>
      </c>
      <c r="H218" s="270">
        <f t="shared" si="19"/>
        <v>37.502376912000003</v>
      </c>
      <c r="I218" s="271">
        <f t="shared" si="20"/>
        <v>37.502376912000003</v>
      </c>
      <c r="J218" s="269">
        <v>35.723738400000002</v>
      </c>
      <c r="K218" s="270">
        <f t="shared" si="21"/>
        <v>28.392738512319998</v>
      </c>
      <c r="L218" s="270">
        <f t="shared" si="22"/>
        <v>53.399355392320004</v>
      </c>
      <c r="M218" s="271">
        <f t="shared" si="23"/>
        <v>53.399355392320004</v>
      </c>
    </row>
    <row r="219" spans="1:13">
      <c r="A219" s="264">
        <v>60.33</v>
      </c>
      <c r="B219" s="265">
        <v>5.54</v>
      </c>
      <c r="C219" s="266">
        <v>7.6005564640000003</v>
      </c>
      <c r="D219" s="267" t="s">
        <v>3651</v>
      </c>
      <c r="E219" s="268" t="s">
        <v>3658</v>
      </c>
      <c r="F219" s="269">
        <v>37.411046400000004</v>
      </c>
      <c r="G219" s="270">
        <f t="shared" si="18"/>
        <v>22.801669392000001</v>
      </c>
      <c r="H219" s="270">
        <f t="shared" si="19"/>
        <v>48.989401872000002</v>
      </c>
      <c r="I219" s="271">
        <f t="shared" si="20"/>
        <v>48.989401872000002</v>
      </c>
      <c r="J219" s="269">
        <v>44.690066399999999</v>
      </c>
      <c r="K219" s="270">
        <f t="shared" si="21"/>
        <v>39.066860224959996</v>
      </c>
      <c r="L219" s="270">
        <f t="shared" si="22"/>
        <v>70.349906704959992</v>
      </c>
      <c r="M219" s="271">
        <f t="shared" si="23"/>
        <v>70.349906704959992</v>
      </c>
    </row>
    <row r="220" spans="1:13">
      <c r="A220" s="264">
        <v>60.33</v>
      </c>
      <c r="B220" s="265">
        <v>8.74</v>
      </c>
      <c r="C220" s="266">
        <v>11.290450863999999</v>
      </c>
      <c r="D220" s="267" t="s">
        <v>3651</v>
      </c>
      <c r="E220" s="268" t="s">
        <v>3659</v>
      </c>
      <c r="F220" s="269">
        <v>54.92</v>
      </c>
      <c r="G220" s="270">
        <f t="shared" si="18"/>
        <v>33.871352591999994</v>
      </c>
      <c r="H220" s="270">
        <f t="shared" si="19"/>
        <v>72.315352591999996</v>
      </c>
      <c r="I220" s="271">
        <f t="shared" si="20"/>
        <v>72.315352591999996</v>
      </c>
      <c r="J220" s="269">
        <v>64.260000000000005</v>
      </c>
      <c r="K220" s="270">
        <f t="shared" si="21"/>
        <v>58.032917440959991</v>
      </c>
      <c r="L220" s="270">
        <f t="shared" si="22"/>
        <v>103.01491744095999</v>
      </c>
      <c r="M220" s="271">
        <f t="shared" si="23"/>
        <v>103.01491744095999</v>
      </c>
    </row>
    <row r="221" spans="1:13" ht="13.5" thickBot="1">
      <c r="A221" s="288">
        <v>60.33</v>
      </c>
      <c r="B221" s="289">
        <v>11.07</v>
      </c>
      <c r="C221" s="290">
        <v>13.654517327999999</v>
      </c>
      <c r="D221" s="291" t="s">
        <v>3651</v>
      </c>
      <c r="E221" s="292" t="s">
        <v>3660</v>
      </c>
      <c r="F221" s="277">
        <v>65.459999999999994</v>
      </c>
      <c r="G221" s="278">
        <f t="shared" si="18"/>
        <v>40.963551983999999</v>
      </c>
      <c r="H221" s="278">
        <f t="shared" si="19"/>
        <v>86.785551983999994</v>
      </c>
      <c r="I221" s="279">
        <f t="shared" si="20"/>
        <v>86.785551983999994</v>
      </c>
      <c r="J221" s="277">
        <v>76.59</v>
      </c>
      <c r="K221" s="278">
        <f t="shared" si="21"/>
        <v>70.18421906591999</v>
      </c>
      <c r="L221" s="278">
        <f t="shared" si="22"/>
        <v>123.79721906591999</v>
      </c>
      <c r="M221" s="279">
        <f t="shared" si="23"/>
        <v>123.79721906591999</v>
      </c>
    </row>
    <row r="222" spans="1:13" hidden="1">
      <c r="A222" s="293">
        <v>70</v>
      </c>
      <c r="B222" s="294">
        <v>2.9</v>
      </c>
      <c r="C222" s="295">
        <v>4.8725335999999997</v>
      </c>
      <c r="D222" s="296" t="s">
        <v>3590</v>
      </c>
      <c r="E222" s="297"/>
      <c r="F222" s="285">
        <v>32.493901440000009</v>
      </c>
      <c r="G222" s="286">
        <f t="shared" si="18"/>
        <v>16.225536888000001</v>
      </c>
      <c r="H222" s="286">
        <f t="shared" si="19"/>
        <v>38.971267896000008</v>
      </c>
      <c r="I222" s="287">
        <f t="shared" si="20"/>
        <v>38.971267896000008</v>
      </c>
      <c r="J222" s="285">
        <v>38.743975199999994</v>
      </c>
      <c r="K222" s="286">
        <f t="shared" si="21"/>
        <v>27.822166855999999</v>
      </c>
      <c r="L222" s="286">
        <f t="shared" si="22"/>
        <v>54.942949495999997</v>
      </c>
      <c r="M222" s="287">
        <f t="shared" si="23"/>
        <v>54.942949495999997</v>
      </c>
    </row>
    <row r="223" spans="1:13" ht="13.5" hidden="1" thickBot="1">
      <c r="A223" s="288">
        <v>70</v>
      </c>
      <c r="B223" s="289">
        <v>3</v>
      </c>
      <c r="C223" s="290">
        <v>5.0330399999999997</v>
      </c>
      <c r="D223" s="291" t="s">
        <v>3590</v>
      </c>
      <c r="E223" s="292"/>
      <c r="F223" s="277">
        <v>32.160535679999995</v>
      </c>
      <c r="G223" s="278">
        <f t="shared" si="18"/>
        <v>16.760023199999999</v>
      </c>
      <c r="H223" s="278">
        <f t="shared" si="19"/>
        <v>39.272398175999996</v>
      </c>
      <c r="I223" s="279">
        <f t="shared" si="20"/>
        <v>39.272398175999996</v>
      </c>
      <c r="J223" s="277">
        <v>38.404198559999998</v>
      </c>
      <c r="K223" s="278">
        <f t="shared" si="21"/>
        <v>28.738658399999998</v>
      </c>
      <c r="L223" s="278">
        <f t="shared" si="22"/>
        <v>55.621597391999998</v>
      </c>
      <c r="M223" s="279">
        <f t="shared" si="23"/>
        <v>55.621597391999998</v>
      </c>
    </row>
    <row r="224" spans="1:13">
      <c r="A224" s="280">
        <v>73.03</v>
      </c>
      <c r="B224" s="281">
        <v>2.11</v>
      </c>
      <c r="C224" s="282">
        <v>3.7470156480000001</v>
      </c>
      <c r="D224" s="283" t="s">
        <v>3590</v>
      </c>
      <c r="E224" s="284" t="s">
        <v>3661</v>
      </c>
      <c r="F224" s="285">
        <v>28.789837439999999</v>
      </c>
      <c r="G224" s="286">
        <f t="shared" si="18"/>
        <v>12.477562107840001</v>
      </c>
      <c r="H224" s="286">
        <f t="shared" si="19"/>
        <v>32.630448315839999</v>
      </c>
      <c r="I224" s="287">
        <f t="shared" si="20"/>
        <v>32.630448315839999</v>
      </c>
      <c r="J224" s="285">
        <v>34.37407008000001</v>
      </c>
      <c r="K224" s="286">
        <f t="shared" si="21"/>
        <v>21.395459350079999</v>
      </c>
      <c r="L224" s="286">
        <f t="shared" si="22"/>
        <v>45.457308406080003</v>
      </c>
      <c r="M224" s="287">
        <f t="shared" si="23"/>
        <v>45.457308406080003</v>
      </c>
    </row>
    <row r="225" spans="1:13">
      <c r="A225" s="264">
        <v>73.03</v>
      </c>
      <c r="B225" s="265">
        <v>3.05</v>
      </c>
      <c r="C225" s="266">
        <v>5.3449999999999998</v>
      </c>
      <c r="D225" s="267" t="s">
        <v>3651</v>
      </c>
      <c r="E225" s="268" t="s">
        <v>3662</v>
      </c>
      <c r="F225" s="269">
        <v>29.771414400000001</v>
      </c>
      <c r="G225" s="270">
        <f t="shared" si="18"/>
        <v>16.035</v>
      </c>
      <c r="H225" s="270">
        <f t="shared" si="19"/>
        <v>36.874990080000003</v>
      </c>
      <c r="I225" s="271">
        <f t="shared" si="20"/>
        <v>36.874990080000003</v>
      </c>
      <c r="J225" s="269">
        <v>35.563288319999998</v>
      </c>
      <c r="K225" s="270">
        <f t="shared" si="21"/>
        <v>27.473299999999998</v>
      </c>
      <c r="L225" s="270">
        <f t="shared" si="22"/>
        <v>52.367601823999998</v>
      </c>
      <c r="M225" s="271">
        <f t="shared" si="23"/>
        <v>52.367601823999998</v>
      </c>
    </row>
    <row r="226" spans="1:13">
      <c r="A226" s="264">
        <v>73.03</v>
      </c>
      <c r="B226" s="265">
        <v>5.16</v>
      </c>
      <c r="C226" s="266">
        <v>8.7692383679999999</v>
      </c>
      <c r="D226" s="267" t="s">
        <v>3651</v>
      </c>
      <c r="E226" s="268" t="s">
        <v>3663</v>
      </c>
      <c r="F226" s="269">
        <v>39.883509120000006</v>
      </c>
      <c r="G226" s="270">
        <f t="shared" si="18"/>
        <v>26.307715104</v>
      </c>
      <c r="H226" s="270">
        <f t="shared" si="19"/>
        <v>54.226171488000006</v>
      </c>
      <c r="I226" s="271">
        <f t="shared" si="20"/>
        <v>54.226171488000006</v>
      </c>
      <c r="J226" s="269">
        <v>47.663111999999998</v>
      </c>
      <c r="K226" s="270">
        <f t="shared" si="21"/>
        <v>45.073885211519993</v>
      </c>
      <c r="L226" s="270">
        <f t="shared" si="22"/>
        <v>78.438063611519993</v>
      </c>
      <c r="M226" s="271">
        <f t="shared" si="23"/>
        <v>78.438063611519993</v>
      </c>
    </row>
    <row r="227" spans="1:13">
      <c r="A227" s="264">
        <v>73.03</v>
      </c>
      <c r="B227" s="265">
        <v>7.01</v>
      </c>
      <c r="C227" s="266">
        <v>11.588517007999998</v>
      </c>
      <c r="D227" s="267" t="s">
        <v>3651</v>
      </c>
      <c r="E227" s="268" t="s">
        <v>3664</v>
      </c>
      <c r="F227" s="269">
        <v>53.005155840000008</v>
      </c>
      <c r="G227" s="270">
        <f t="shared" si="18"/>
        <v>34.765551023999997</v>
      </c>
      <c r="H227" s="270">
        <f t="shared" si="19"/>
        <v>71.869160112000003</v>
      </c>
      <c r="I227" s="271">
        <f t="shared" si="20"/>
        <v>71.869160112000003</v>
      </c>
      <c r="J227" s="269">
        <v>63.330590399999991</v>
      </c>
      <c r="K227" s="270">
        <f t="shared" si="21"/>
        <v>59.564977421119991</v>
      </c>
      <c r="L227" s="270">
        <f t="shared" si="22"/>
        <v>103.89639070111998</v>
      </c>
      <c r="M227" s="271">
        <f t="shared" si="23"/>
        <v>103.89639070111998</v>
      </c>
    </row>
    <row r="228" spans="1:13">
      <c r="A228" s="264">
        <v>73.03</v>
      </c>
      <c r="B228" s="265">
        <v>9.5299999999999994</v>
      </c>
      <c r="C228" s="266">
        <v>15.153081199999999</v>
      </c>
      <c r="D228" s="267" t="s">
        <v>3651</v>
      </c>
      <c r="E228" s="268" t="s">
        <v>3665</v>
      </c>
      <c r="F228" s="269">
        <v>66.386087039999992</v>
      </c>
      <c r="G228" s="270">
        <f t="shared" si="18"/>
        <v>45.459243599999994</v>
      </c>
      <c r="H228" s="270">
        <f t="shared" si="19"/>
        <v>91.929504527999995</v>
      </c>
      <c r="I228" s="271">
        <f t="shared" si="20"/>
        <v>91.929504527999995</v>
      </c>
      <c r="J228" s="269">
        <v>79.337845439999995</v>
      </c>
      <c r="K228" s="270">
        <f t="shared" si="21"/>
        <v>77.886837367999988</v>
      </c>
      <c r="L228" s="270">
        <f t="shared" si="22"/>
        <v>133.42332917599998</v>
      </c>
      <c r="M228" s="271">
        <f t="shared" si="23"/>
        <v>133.42332917599998</v>
      </c>
    </row>
    <row r="229" spans="1:13" ht="13.5" thickBot="1">
      <c r="A229" s="288">
        <v>73.03</v>
      </c>
      <c r="B229" s="289">
        <v>14.02</v>
      </c>
      <c r="C229" s="290">
        <v>20.716097808000001</v>
      </c>
      <c r="D229" s="291" t="s">
        <v>3651</v>
      </c>
      <c r="E229" s="292" t="s">
        <v>3666</v>
      </c>
      <c r="F229" s="277">
        <v>93.749859839999999</v>
      </c>
      <c r="G229" s="278">
        <f t="shared" si="18"/>
        <v>62.148293424000002</v>
      </c>
      <c r="H229" s="278">
        <f t="shared" si="19"/>
        <v>127.773195312</v>
      </c>
      <c r="I229" s="279">
        <f t="shared" si="20"/>
        <v>127.773195312</v>
      </c>
      <c r="J229" s="277">
        <v>111.68269392000001</v>
      </c>
      <c r="K229" s="278">
        <f t="shared" si="21"/>
        <v>106.48074273312</v>
      </c>
      <c r="L229" s="278">
        <f t="shared" si="22"/>
        <v>184.65862847712</v>
      </c>
      <c r="M229" s="279">
        <f t="shared" si="23"/>
        <v>184.65862847712</v>
      </c>
    </row>
    <row r="230" spans="1:13">
      <c r="A230" s="280">
        <v>76.099999999999994</v>
      </c>
      <c r="B230" s="281">
        <v>2</v>
      </c>
      <c r="C230" s="282">
        <v>3.7109279999999996</v>
      </c>
      <c r="D230" s="283" t="s">
        <v>3590</v>
      </c>
      <c r="E230" s="284"/>
      <c r="F230" s="285">
        <v>28.780577279999999</v>
      </c>
      <c r="G230" s="286">
        <f t="shared" si="18"/>
        <v>12.357390239999999</v>
      </c>
      <c r="H230" s="286">
        <f t="shared" si="19"/>
        <v>32.503794335999999</v>
      </c>
      <c r="I230" s="287">
        <f t="shared" si="20"/>
        <v>32.503794335999999</v>
      </c>
      <c r="J230" s="285">
        <v>34.317440640000001</v>
      </c>
      <c r="K230" s="286">
        <f t="shared" si="21"/>
        <v>21.189398879999999</v>
      </c>
      <c r="L230" s="286">
        <f t="shared" si="22"/>
        <v>45.211607327999999</v>
      </c>
      <c r="M230" s="287">
        <f t="shared" si="23"/>
        <v>45.211607327999999</v>
      </c>
    </row>
    <row r="231" spans="1:13">
      <c r="A231" s="264">
        <v>76.099999999999994</v>
      </c>
      <c r="B231" s="265">
        <v>2.6</v>
      </c>
      <c r="C231" s="266">
        <v>4.7851439999999998</v>
      </c>
      <c r="D231" s="267" t="s">
        <v>3590</v>
      </c>
      <c r="E231" s="268"/>
      <c r="F231" s="269">
        <v>33.336576000000001</v>
      </c>
      <c r="G231" s="270">
        <f t="shared" si="18"/>
        <v>15.93452952</v>
      </c>
      <c r="H231" s="270">
        <f t="shared" si="19"/>
        <v>39.270132719999999</v>
      </c>
      <c r="I231" s="271">
        <f t="shared" si="20"/>
        <v>39.270132719999999</v>
      </c>
      <c r="J231" s="269">
        <v>39.810496319999999</v>
      </c>
      <c r="K231" s="270">
        <f t="shared" si="21"/>
        <v>27.323172239999998</v>
      </c>
      <c r="L231" s="270">
        <f t="shared" si="22"/>
        <v>55.190519663999993</v>
      </c>
      <c r="M231" s="271">
        <f t="shared" si="23"/>
        <v>55.190519663999993</v>
      </c>
    </row>
    <row r="232" spans="1:13">
      <c r="A232" s="264">
        <v>76.099999999999994</v>
      </c>
      <c r="B232" s="265">
        <v>2.9</v>
      </c>
      <c r="C232" s="266">
        <v>5.3154911999999994</v>
      </c>
      <c r="D232" s="267" t="s">
        <v>3590</v>
      </c>
      <c r="E232" s="268"/>
      <c r="F232" s="269">
        <v>35.44789248</v>
      </c>
      <c r="G232" s="270">
        <f t="shared" si="18"/>
        <v>17.700585695999997</v>
      </c>
      <c r="H232" s="270">
        <f t="shared" si="19"/>
        <v>42.514110431999995</v>
      </c>
      <c r="I232" s="271">
        <f t="shared" si="20"/>
        <v>42.514110431999995</v>
      </c>
      <c r="J232" s="269">
        <v>42.273876959999996</v>
      </c>
      <c r="K232" s="270">
        <f t="shared" si="21"/>
        <v>30.351454751999995</v>
      </c>
      <c r="L232" s="270">
        <f t="shared" si="22"/>
        <v>59.943168623999995</v>
      </c>
      <c r="M232" s="271">
        <f t="shared" si="23"/>
        <v>59.943168623999995</v>
      </c>
    </row>
    <row r="233" spans="1:13">
      <c r="A233" s="264">
        <v>76.099999999999994</v>
      </c>
      <c r="B233" s="265">
        <v>3.2</v>
      </c>
      <c r="C233" s="266">
        <v>5.8413311999999991</v>
      </c>
      <c r="D233" s="267" t="s">
        <v>3590</v>
      </c>
      <c r="E233" s="268"/>
      <c r="F233" s="269">
        <v>31.586405759999998</v>
      </c>
      <c r="G233" s="270">
        <f t="shared" si="18"/>
        <v>19.451632895999996</v>
      </c>
      <c r="H233" s="270">
        <f t="shared" si="19"/>
        <v>41.562116927999995</v>
      </c>
      <c r="I233" s="271">
        <f t="shared" si="20"/>
        <v>41.562116927999995</v>
      </c>
      <c r="J233" s="269">
        <v>37.724645279999997</v>
      </c>
      <c r="K233" s="270">
        <f t="shared" si="21"/>
        <v>33.354001151999995</v>
      </c>
      <c r="L233" s="270">
        <f t="shared" si="22"/>
        <v>59.761252847999991</v>
      </c>
      <c r="M233" s="271">
        <f t="shared" si="23"/>
        <v>59.761252847999991</v>
      </c>
    </row>
    <row r="234" spans="1:13">
      <c r="A234" s="264">
        <v>76.099999999999994</v>
      </c>
      <c r="B234" s="265">
        <v>3.6</v>
      </c>
      <c r="C234" s="266">
        <v>6.5354400000000004</v>
      </c>
      <c r="D234" s="267" t="s">
        <v>3590</v>
      </c>
      <c r="E234" s="268"/>
      <c r="F234" s="269">
        <v>35.336770559999998</v>
      </c>
      <c r="G234" s="270">
        <f t="shared" si="18"/>
        <v>21.763015200000002</v>
      </c>
      <c r="H234" s="270">
        <f t="shared" si="19"/>
        <v>46.498754591999997</v>
      </c>
      <c r="I234" s="271">
        <f t="shared" si="20"/>
        <v>46.498754591999997</v>
      </c>
      <c r="J234" s="269">
        <v>42.207809279999999</v>
      </c>
      <c r="K234" s="270">
        <f t="shared" si="21"/>
        <v>37.3173624</v>
      </c>
      <c r="L234" s="270">
        <f t="shared" si="22"/>
        <v>66.862828895999996</v>
      </c>
      <c r="M234" s="271">
        <f t="shared" si="23"/>
        <v>66.862828895999996</v>
      </c>
    </row>
    <row r="235" spans="1:13">
      <c r="A235" s="264">
        <v>76.099999999999994</v>
      </c>
      <c r="B235" s="265">
        <v>3.65</v>
      </c>
      <c r="C235" s="266">
        <v>6.6216401999999981</v>
      </c>
      <c r="D235" s="267" t="s">
        <v>3651</v>
      </c>
      <c r="E235" s="268"/>
      <c r="F235" s="269">
        <v>35.336770559999998</v>
      </c>
      <c r="G235" s="270">
        <f t="shared" si="18"/>
        <v>19.864920599999994</v>
      </c>
      <c r="H235" s="270">
        <f t="shared" si="19"/>
        <v>44.60065999199999</v>
      </c>
      <c r="I235" s="271">
        <f t="shared" si="20"/>
        <v>44.60065999199999</v>
      </c>
      <c r="J235" s="269">
        <v>42.207809279999999</v>
      </c>
      <c r="K235" s="270">
        <f t="shared" si="21"/>
        <v>34.035230627999987</v>
      </c>
      <c r="L235" s="270">
        <f t="shared" si="22"/>
        <v>63.580697123999983</v>
      </c>
      <c r="M235" s="271">
        <f t="shared" si="23"/>
        <v>63.580697123999983</v>
      </c>
    </row>
    <row r="236" spans="1:13" ht="13.5" thickBot="1">
      <c r="A236" s="288">
        <v>76.099999999999994</v>
      </c>
      <c r="B236" s="289">
        <v>6.3</v>
      </c>
      <c r="C236" s="290">
        <v>11.011089599999998</v>
      </c>
      <c r="D236" s="291" t="s">
        <v>3651</v>
      </c>
      <c r="E236" s="292"/>
      <c r="F236" s="277">
        <v>50.384530560000002</v>
      </c>
      <c r="G236" s="278">
        <f t="shared" si="18"/>
        <v>33.033268799999995</v>
      </c>
      <c r="H236" s="278">
        <f t="shared" si="19"/>
        <v>68.302440192000006</v>
      </c>
      <c r="I236" s="279">
        <f t="shared" si="20"/>
        <v>68.302440192000006</v>
      </c>
      <c r="J236" s="277">
        <v>60.206532960000004</v>
      </c>
      <c r="K236" s="278">
        <f t="shared" si="21"/>
        <v>56.597000543999989</v>
      </c>
      <c r="L236" s="278">
        <f t="shared" si="22"/>
        <v>98.741573615999982</v>
      </c>
      <c r="M236" s="279">
        <f t="shared" si="23"/>
        <v>98.741573615999982</v>
      </c>
    </row>
    <row r="237" spans="1:13">
      <c r="A237" s="280">
        <v>88.9</v>
      </c>
      <c r="B237" s="281">
        <v>2</v>
      </c>
      <c r="C237" s="282">
        <v>4.3519519999999998</v>
      </c>
      <c r="D237" s="283" t="s">
        <v>3590</v>
      </c>
      <c r="E237" s="284"/>
      <c r="F237" s="285">
        <v>33.771803520000006</v>
      </c>
      <c r="G237" s="286">
        <f t="shared" si="18"/>
        <v>14.49200016</v>
      </c>
      <c r="H237" s="286">
        <f t="shared" si="19"/>
        <v>38.132262624000006</v>
      </c>
      <c r="I237" s="287">
        <f t="shared" si="20"/>
        <v>38.132262624000006</v>
      </c>
      <c r="J237" s="285">
        <v>40.329599519999995</v>
      </c>
      <c r="K237" s="286">
        <f t="shared" si="21"/>
        <v>24.84964592</v>
      </c>
      <c r="L237" s="286">
        <f t="shared" si="22"/>
        <v>53.080365583999999</v>
      </c>
      <c r="M237" s="287">
        <f t="shared" si="23"/>
        <v>53.080365583999999</v>
      </c>
    </row>
    <row r="238" spans="1:13">
      <c r="A238" s="264">
        <v>88.9</v>
      </c>
      <c r="B238" s="265">
        <v>2.6</v>
      </c>
      <c r="C238" s="266">
        <v>5.6184752000000007</v>
      </c>
      <c r="D238" s="267" t="s">
        <v>3590</v>
      </c>
      <c r="E238" s="268"/>
      <c r="F238" s="269">
        <v>40.105752959999997</v>
      </c>
      <c r="G238" s="270">
        <f t="shared" si="18"/>
        <v>18.709522416000002</v>
      </c>
      <c r="H238" s="270">
        <f t="shared" si="19"/>
        <v>46.783549488000006</v>
      </c>
      <c r="I238" s="271">
        <f t="shared" si="20"/>
        <v>46.783549488000006</v>
      </c>
      <c r="J238" s="269">
        <v>47.077941120000006</v>
      </c>
      <c r="K238" s="270">
        <f t="shared" si="21"/>
        <v>32.081493392000006</v>
      </c>
      <c r="L238" s="270">
        <f t="shared" si="22"/>
        <v>65.036052175999998</v>
      </c>
      <c r="M238" s="271">
        <f t="shared" si="23"/>
        <v>65.036052175999998</v>
      </c>
    </row>
    <row r="239" spans="1:13">
      <c r="A239" s="264">
        <v>88.9</v>
      </c>
      <c r="B239" s="265">
        <v>2.9</v>
      </c>
      <c r="C239" s="266">
        <v>6.2449760000000003</v>
      </c>
      <c r="D239" s="267" t="s">
        <v>3590</v>
      </c>
      <c r="E239" s="268"/>
      <c r="F239" s="269">
        <v>42.189288960000006</v>
      </c>
      <c r="G239" s="270">
        <f t="shared" si="18"/>
        <v>20.79577008</v>
      </c>
      <c r="H239" s="270">
        <f t="shared" si="19"/>
        <v>50.328272352000006</v>
      </c>
      <c r="I239" s="271">
        <f t="shared" si="20"/>
        <v>50.328272352000006</v>
      </c>
      <c r="J239" s="269">
        <v>50.390763360000001</v>
      </c>
      <c r="K239" s="270">
        <f t="shared" si="21"/>
        <v>35.658812959999999</v>
      </c>
      <c r="L239" s="270">
        <f t="shared" si="22"/>
        <v>70.93234731199999</v>
      </c>
      <c r="M239" s="271">
        <f t="shared" si="23"/>
        <v>70.93234731199999</v>
      </c>
    </row>
    <row r="240" spans="1:13">
      <c r="A240" s="264">
        <v>88.9</v>
      </c>
      <c r="B240" s="265">
        <v>3.2</v>
      </c>
      <c r="C240" s="266">
        <v>6.8669696</v>
      </c>
      <c r="D240" s="267" t="s">
        <v>3651</v>
      </c>
      <c r="E240" s="268"/>
      <c r="F240" s="269">
        <v>37.123981440000001</v>
      </c>
      <c r="G240" s="270">
        <f t="shared" si="18"/>
        <v>20.600908799999999</v>
      </c>
      <c r="H240" s="270">
        <f t="shared" si="19"/>
        <v>46.587695807999999</v>
      </c>
      <c r="I240" s="271">
        <f t="shared" si="20"/>
        <v>46.587695807999999</v>
      </c>
      <c r="J240" s="269">
        <v>44.35028976000001</v>
      </c>
      <c r="K240" s="270">
        <f t="shared" si="21"/>
        <v>35.296223743999995</v>
      </c>
      <c r="L240" s="270">
        <f t="shared" si="22"/>
        <v>66.341426576000003</v>
      </c>
      <c r="M240" s="271">
        <f t="shared" si="23"/>
        <v>66.341426576000003</v>
      </c>
    </row>
    <row r="241" spans="1:13">
      <c r="A241" s="264">
        <v>88.9</v>
      </c>
      <c r="B241" s="265">
        <v>3.6</v>
      </c>
      <c r="C241" s="266">
        <v>7.6892832000000011</v>
      </c>
      <c r="D241" s="267" t="s">
        <v>3651</v>
      </c>
      <c r="E241" s="268"/>
      <c r="F241" s="269">
        <v>38.985273600000006</v>
      </c>
      <c r="G241" s="270">
        <f t="shared" si="18"/>
        <v>23.067849600000002</v>
      </c>
      <c r="H241" s="270">
        <f t="shared" si="19"/>
        <v>50.357541120000008</v>
      </c>
      <c r="I241" s="271">
        <f t="shared" si="20"/>
        <v>50.357541120000008</v>
      </c>
      <c r="J241" s="269">
        <v>46.558837920000002</v>
      </c>
      <c r="K241" s="270">
        <f t="shared" si="21"/>
        <v>39.522915648000001</v>
      </c>
      <c r="L241" s="270">
        <f t="shared" si="22"/>
        <v>72.114102192000004</v>
      </c>
      <c r="M241" s="271">
        <f t="shared" si="23"/>
        <v>72.114102192000004</v>
      </c>
    </row>
    <row r="242" spans="1:13">
      <c r="A242" s="264">
        <v>88.9</v>
      </c>
      <c r="B242" s="265">
        <v>4</v>
      </c>
      <c r="C242" s="266">
        <v>8.503584</v>
      </c>
      <c r="D242" s="267" t="s">
        <v>3651</v>
      </c>
      <c r="E242" s="268"/>
      <c r="F242" s="269">
        <v>50.477132160000004</v>
      </c>
      <c r="G242" s="270">
        <f t="shared" si="18"/>
        <v>25.510752</v>
      </c>
      <c r="H242" s="270">
        <f t="shared" si="19"/>
        <v>60.844744512000005</v>
      </c>
      <c r="I242" s="271">
        <f t="shared" si="20"/>
        <v>60.844744512000005</v>
      </c>
      <c r="J242" s="269">
        <v>60.187656480000015</v>
      </c>
      <c r="K242" s="270">
        <f t="shared" si="21"/>
        <v>43.70842176</v>
      </c>
      <c r="L242" s="270">
        <f t="shared" si="22"/>
        <v>85.839781296000012</v>
      </c>
      <c r="M242" s="271">
        <f t="shared" si="23"/>
        <v>85.839781296000012</v>
      </c>
    </row>
    <row r="243" spans="1:13">
      <c r="A243" s="264">
        <v>88.9</v>
      </c>
      <c r="B243" s="265">
        <v>4.5</v>
      </c>
      <c r="C243" s="266">
        <v>9.510192</v>
      </c>
      <c r="D243" s="267" t="s">
        <v>3651</v>
      </c>
      <c r="E243" s="268"/>
      <c r="F243" s="269">
        <v>45.763710720000006</v>
      </c>
      <c r="G243" s="270">
        <f t="shared" si="18"/>
        <v>28.530576</v>
      </c>
      <c r="H243" s="270">
        <f t="shared" si="19"/>
        <v>60.565173504000001</v>
      </c>
      <c r="I243" s="271">
        <f t="shared" si="20"/>
        <v>60.565173504000001</v>
      </c>
      <c r="J243" s="269">
        <v>54.666286080000006</v>
      </c>
      <c r="K243" s="270">
        <f t="shared" si="21"/>
        <v>48.882386879999999</v>
      </c>
      <c r="L243" s="270">
        <f t="shared" si="22"/>
        <v>87.14878713600001</v>
      </c>
      <c r="M243" s="271">
        <f t="shared" si="23"/>
        <v>87.14878713600001</v>
      </c>
    </row>
    <row r="244" spans="1:13">
      <c r="A244" s="264">
        <v>88.9</v>
      </c>
      <c r="B244" s="265">
        <v>6.3</v>
      </c>
      <c r="C244" s="266">
        <v>13.0303152</v>
      </c>
      <c r="D244" s="267" t="s">
        <v>3651</v>
      </c>
      <c r="E244" s="268"/>
      <c r="F244" s="269">
        <v>62.543120640000012</v>
      </c>
      <c r="G244" s="270">
        <f t="shared" si="18"/>
        <v>39.090945599999998</v>
      </c>
      <c r="H244" s="270">
        <f t="shared" si="19"/>
        <v>82.871130047999998</v>
      </c>
      <c r="I244" s="271">
        <f t="shared" si="20"/>
        <v>82.871130047999998</v>
      </c>
      <c r="J244" s="269">
        <v>74.731984320000009</v>
      </c>
      <c r="K244" s="270">
        <f t="shared" si="21"/>
        <v>66.975820127999995</v>
      </c>
      <c r="L244" s="270">
        <f t="shared" si="22"/>
        <v>119.28820915200001</v>
      </c>
      <c r="M244" s="271">
        <f t="shared" si="23"/>
        <v>119.28820915200001</v>
      </c>
    </row>
    <row r="245" spans="1:13">
      <c r="A245" s="264">
        <v>88.9</v>
      </c>
      <c r="B245" s="265">
        <v>2.11</v>
      </c>
      <c r="C245" s="266">
        <v>4.5854975759999999</v>
      </c>
      <c r="D245" s="267" t="s">
        <v>3651</v>
      </c>
      <c r="E245" s="268" t="s">
        <v>3667</v>
      </c>
      <c r="F245" s="269">
        <v>35.596055039999996</v>
      </c>
      <c r="G245" s="270">
        <f t="shared" si="18"/>
        <v>13.756492728</v>
      </c>
      <c r="H245" s="270">
        <f t="shared" si="19"/>
        <v>38.673731255999996</v>
      </c>
      <c r="I245" s="271">
        <f t="shared" si="20"/>
        <v>38.673731255999996</v>
      </c>
      <c r="J245" s="269">
        <v>42.500394720000003</v>
      </c>
      <c r="K245" s="270">
        <f t="shared" si="21"/>
        <v>23.569457540639998</v>
      </c>
      <c r="L245" s="270">
        <f t="shared" si="22"/>
        <v>53.319733844639998</v>
      </c>
      <c r="M245" s="271">
        <f t="shared" si="23"/>
        <v>53.319733844639998</v>
      </c>
    </row>
    <row r="246" spans="1:13">
      <c r="A246" s="264">
        <v>88.9</v>
      </c>
      <c r="B246" s="265">
        <v>3.05</v>
      </c>
      <c r="C246" s="266">
        <v>6.5565362000000009</v>
      </c>
      <c r="D246" s="267" t="s">
        <v>3651</v>
      </c>
      <c r="E246" s="268" t="s">
        <v>3668</v>
      </c>
      <c r="F246" s="269">
        <v>37.503647999999998</v>
      </c>
      <c r="G246" s="270">
        <f t="shared" si="18"/>
        <v>19.669608600000004</v>
      </c>
      <c r="H246" s="270">
        <f t="shared" si="19"/>
        <v>45.922162200000002</v>
      </c>
      <c r="I246" s="271">
        <f t="shared" si="20"/>
        <v>45.922162200000002</v>
      </c>
      <c r="J246" s="269">
        <v>44.803325279999996</v>
      </c>
      <c r="K246" s="270">
        <f t="shared" si="21"/>
        <v>33.700596068000003</v>
      </c>
      <c r="L246" s="270">
        <f t="shared" si="22"/>
        <v>65.062923764000004</v>
      </c>
      <c r="M246" s="271">
        <f t="shared" si="23"/>
        <v>65.062923764000004</v>
      </c>
    </row>
    <row r="247" spans="1:13">
      <c r="A247" s="264">
        <v>88.9</v>
      </c>
      <c r="B247" s="265">
        <v>5.49</v>
      </c>
      <c r="C247" s="266">
        <v>11.466339336000003</v>
      </c>
      <c r="D247" s="267" t="s">
        <v>3651</v>
      </c>
      <c r="E247" s="268" t="s">
        <v>3669</v>
      </c>
      <c r="F247" s="269">
        <v>52.468066559999997</v>
      </c>
      <c r="G247" s="270">
        <f t="shared" si="18"/>
        <v>34.399018008000006</v>
      </c>
      <c r="H247" s="270">
        <f t="shared" si="19"/>
        <v>71.126664599999998</v>
      </c>
      <c r="I247" s="271">
        <f t="shared" si="20"/>
        <v>71.126664599999998</v>
      </c>
      <c r="J247" s="269">
        <v>62.698228319999998</v>
      </c>
      <c r="K247" s="270">
        <f t="shared" si="21"/>
        <v>58.936984187040011</v>
      </c>
      <c r="L247" s="270">
        <f t="shared" si="22"/>
        <v>102.82574401104002</v>
      </c>
      <c r="M247" s="271">
        <f t="shared" si="23"/>
        <v>102.82574401104002</v>
      </c>
    </row>
    <row r="248" spans="1:13">
      <c r="A248" s="264">
        <v>88.9</v>
      </c>
      <c r="B248" s="265">
        <v>7.62</v>
      </c>
      <c r="C248" s="266">
        <v>15.508614144000001</v>
      </c>
      <c r="D248" s="267" t="s">
        <v>3651</v>
      </c>
      <c r="E248" s="268" t="s">
        <v>3670</v>
      </c>
      <c r="F248" s="269">
        <v>70.293874559999978</v>
      </c>
      <c r="G248" s="270">
        <f t="shared" si="18"/>
        <v>46.525842432000005</v>
      </c>
      <c r="H248" s="270">
        <f t="shared" si="19"/>
        <v>95.731554623999983</v>
      </c>
      <c r="I248" s="271">
        <f t="shared" si="20"/>
        <v>95.731554623999983</v>
      </c>
      <c r="J248" s="269">
        <v>84.000336000000004</v>
      </c>
      <c r="K248" s="270">
        <f t="shared" si="21"/>
        <v>79.714276700159999</v>
      </c>
      <c r="L248" s="270">
        <f t="shared" si="22"/>
        <v>138.51451190016002</v>
      </c>
      <c r="M248" s="271">
        <f t="shared" si="23"/>
        <v>138.51451190016002</v>
      </c>
    </row>
    <row r="249" spans="1:13">
      <c r="A249" s="264">
        <v>88.9</v>
      </c>
      <c r="B249" s="265">
        <v>11.13</v>
      </c>
      <c r="C249" s="266">
        <v>21.674125704000001</v>
      </c>
      <c r="D249" s="267" t="s">
        <v>3651</v>
      </c>
      <c r="E249" s="268" t="s">
        <v>3671</v>
      </c>
      <c r="F249" s="269">
        <v>96.592728960000002</v>
      </c>
      <c r="G249" s="270">
        <f t="shared" si="18"/>
        <v>65.022377112000001</v>
      </c>
      <c r="H249" s="270">
        <f t="shared" si="19"/>
        <v>132.63728738399999</v>
      </c>
      <c r="I249" s="271">
        <f t="shared" si="20"/>
        <v>132.63728738399999</v>
      </c>
      <c r="J249" s="269">
        <v>115.42023696000001</v>
      </c>
      <c r="K249" s="270">
        <f t="shared" si="21"/>
        <v>111.40500611856</v>
      </c>
      <c r="L249" s="270">
        <f t="shared" si="22"/>
        <v>192.19917199055999</v>
      </c>
      <c r="M249" s="271">
        <f t="shared" si="23"/>
        <v>192.19917199055999</v>
      </c>
    </row>
    <row r="250" spans="1:13" ht="13.5" thickBot="1">
      <c r="A250" s="288">
        <v>88.9</v>
      </c>
      <c r="B250" s="289">
        <v>15.24</v>
      </c>
      <c r="C250" s="290">
        <v>28.109363136000002</v>
      </c>
      <c r="D250" s="291" t="s">
        <v>3651</v>
      </c>
      <c r="E250" s="292" t="s">
        <v>3672</v>
      </c>
      <c r="F250" s="277">
        <v>121.45625855999998</v>
      </c>
      <c r="G250" s="278">
        <f t="shared" si="18"/>
        <v>84.328089408000011</v>
      </c>
      <c r="H250" s="278">
        <f t="shared" si="19"/>
        <v>169.34747039999999</v>
      </c>
      <c r="I250" s="279">
        <f t="shared" si="20"/>
        <v>169.34747039999999</v>
      </c>
      <c r="J250" s="277">
        <v>149.47340687999997</v>
      </c>
      <c r="K250" s="278">
        <f t="shared" si="21"/>
        <v>144.48212651904001</v>
      </c>
      <c r="L250" s="278">
        <f t="shared" si="22"/>
        <v>249.11351133503999</v>
      </c>
      <c r="M250" s="279">
        <f t="shared" si="23"/>
        <v>249.11351133503999</v>
      </c>
    </row>
    <row r="251" spans="1:13">
      <c r="A251" s="280">
        <v>101.6</v>
      </c>
      <c r="B251" s="281">
        <v>3.6</v>
      </c>
      <c r="C251" s="282">
        <v>8.8341120000000011</v>
      </c>
      <c r="D251" s="283" t="s">
        <v>3590</v>
      </c>
      <c r="E251" s="284"/>
      <c r="F251" s="285">
        <v>48.282474239999999</v>
      </c>
      <c r="G251" s="286">
        <f t="shared" si="18"/>
        <v>29.417592960000004</v>
      </c>
      <c r="H251" s="286">
        <f t="shared" si="19"/>
        <v>63.215324928000001</v>
      </c>
      <c r="I251" s="287">
        <f t="shared" si="20"/>
        <v>63.215324928000001</v>
      </c>
      <c r="J251" s="285">
        <v>57.686522879999998</v>
      </c>
      <c r="K251" s="286">
        <f t="shared" si="21"/>
        <v>50.442779520000009</v>
      </c>
      <c r="L251" s="286">
        <f t="shared" si="22"/>
        <v>90.823345536000005</v>
      </c>
      <c r="M251" s="287">
        <f t="shared" si="23"/>
        <v>90.823345536000005</v>
      </c>
    </row>
    <row r="252" spans="1:13">
      <c r="A252" s="264">
        <v>101.6</v>
      </c>
      <c r="B252" s="265">
        <v>4</v>
      </c>
      <c r="C252" s="266">
        <v>9.7756159999999994</v>
      </c>
      <c r="D252" s="267" t="s">
        <v>3590</v>
      </c>
      <c r="E252" s="268"/>
      <c r="F252" s="269">
        <v>52.644009600000004</v>
      </c>
      <c r="G252" s="270">
        <f t="shared" si="18"/>
        <v>32.552801279999997</v>
      </c>
      <c r="H252" s="270">
        <f t="shared" si="19"/>
        <v>69.403607999999991</v>
      </c>
      <c r="I252" s="271">
        <f t="shared" si="20"/>
        <v>69.403607999999991</v>
      </c>
      <c r="J252" s="269">
        <v>62.877554880000005</v>
      </c>
      <c r="K252" s="270">
        <f t="shared" si="21"/>
        <v>55.818767359999995</v>
      </c>
      <c r="L252" s="270">
        <f t="shared" si="22"/>
        <v>99.833055775999995</v>
      </c>
      <c r="M252" s="271">
        <f t="shared" si="23"/>
        <v>99.833055775999995</v>
      </c>
    </row>
    <row r="253" spans="1:13">
      <c r="A253" s="264">
        <v>101.6</v>
      </c>
      <c r="B253" s="265">
        <v>3.05</v>
      </c>
      <c r="C253" s="266">
        <v>7.5264605999999992</v>
      </c>
      <c r="D253" s="267" t="s">
        <v>3651</v>
      </c>
      <c r="E253" s="268" t="s">
        <v>3673</v>
      </c>
      <c r="F253" s="269">
        <v>44.754353279999997</v>
      </c>
      <c r="G253" s="270">
        <f t="shared" si="18"/>
        <v>22.579381799999997</v>
      </c>
      <c r="H253" s="270">
        <f t="shared" si="19"/>
        <v>53.907429095999994</v>
      </c>
      <c r="I253" s="271">
        <f t="shared" si="20"/>
        <v>53.907429095999994</v>
      </c>
      <c r="J253" s="269">
        <v>52.467176160000008</v>
      </c>
      <c r="K253" s="270">
        <f t="shared" si="21"/>
        <v>38.686007483999994</v>
      </c>
      <c r="L253" s="270">
        <f t="shared" si="22"/>
        <v>75.413030796000001</v>
      </c>
      <c r="M253" s="271">
        <f t="shared" si="23"/>
        <v>75.413030796000001</v>
      </c>
    </row>
    <row r="254" spans="1:13">
      <c r="A254" s="264">
        <v>101.6</v>
      </c>
      <c r="B254" s="265">
        <v>5.74</v>
      </c>
      <c r="C254" s="266">
        <v>13.777919455999999</v>
      </c>
      <c r="D254" s="267" t="s">
        <v>3651</v>
      </c>
      <c r="E254" s="268" t="s">
        <v>3674</v>
      </c>
      <c r="F254" s="269">
        <v>62.793144960000006</v>
      </c>
      <c r="G254" s="270">
        <f t="shared" si="18"/>
        <v>41.333758367999998</v>
      </c>
      <c r="H254" s="270">
        <f t="shared" si="19"/>
        <v>85.288959840000004</v>
      </c>
      <c r="I254" s="271">
        <f t="shared" si="20"/>
        <v>85.288959840000004</v>
      </c>
      <c r="J254" s="269">
        <v>75.034008</v>
      </c>
      <c r="K254" s="270">
        <f t="shared" si="21"/>
        <v>70.818506003839985</v>
      </c>
      <c r="L254" s="270">
        <f t="shared" si="22"/>
        <v>123.34231160383999</v>
      </c>
      <c r="M254" s="271">
        <f t="shared" si="23"/>
        <v>123.34231160383999</v>
      </c>
    </row>
    <row r="255" spans="1:13" ht="13.5" thickBot="1">
      <c r="A255" s="288">
        <v>101.6</v>
      </c>
      <c r="B255" s="289">
        <v>8.08</v>
      </c>
      <c r="C255" s="290">
        <v>18.921265663999996</v>
      </c>
      <c r="D255" s="291" t="s">
        <v>3651</v>
      </c>
      <c r="E255" s="292" t="s">
        <v>3675</v>
      </c>
      <c r="F255" s="277">
        <v>82.878432000000004</v>
      </c>
      <c r="G255" s="278">
        <f t="shared" si="18"/>
        <v>56.763796991999989</v>
      </c>
      <c r="H255" s="278">
        <f t="shared" si="19"/>
        <v>114.77869939199999</v>
      </c>
      <c r="I255" s="279">
        <f t="shared" si="20"/>
        <v>114.77869939199999</v>
      </c>
      <c r="J255" s="277">
        <v>99.035452320000005</v>
      </c>
      <c r="K255" s="278">
        <f t="shared" si="21"/>
        <v>97.255305512959978</v>
      </c>
      <c r="L255" s="278">
        <f t="shared" si="22"/>
        <v>166.58012213695997</v>
      </c>
      <c r="M255" s="279">
        <f t="shared" si="23"/>
        <v>166.58012213695997</v>
      </c>
    </row>
    <row r="256" spans="1:13" hidden="1">
      <c r="A256" s="293">
        <v>108</v>
      </c>
      <c r="B256" s="294">
        <v>3.6</v>
      </c>
      <c r="C256" s="295">
        <v>9.4110336000000014</v>
      </c>
      <c r="D256" s="296" t="s">
        <v>3590</v>
      </c>
      <c r="E256" s="297"/>
      <c r="F256" s="285">
        <v>59.653950720000005</v>
      </c>
      <c r="G256" s="286">
        <f t="shared" si="18"/>
        <v>31.338741888000005</v>
      </c>
      <c r="H256" s="286">
        <f t="shared" si="19"/>
        <v>73.096507392000007</v>
      </c>
      <c r="I256" s="287">
        <f t="shared" si="20"/>
        <v>73.096507392000007</v>
      </c>
      <c r="J256" s="285">
        <v>71.239835520000014</v>
      </c>
      <c r="K256" s="286">
        <f t="shared" si="21"/>
        <v>53.737001856000006</v>
      </c>
      <c r="L256" s="286">
        <f t="shared" si="22"/>
        <v>103.60488672000001</v>
      </c>
      <c r="M256" s="287">
        <f t="shared" si="23"/>
        <v>103.60488672000001</v>
      </c>
    </row>
    <row r="257" spans="1:13" ht="13.5" hidden="1" thickBot="1">
      <c r="A257" s="288">
        <v>108</v>
      </c>
      <c r="B257" s="289">
        <v>4</v>
      </c>
      <c r="C257" s="290">
        <v>10.416639999999999</v>
      </c>
      <c r="D257" s="291" t="s">
        <v>3590</v>
      </c>
      <c r="E257" s="292"/>
      <c r="F257" s="277">
        <v>64.848900480000012</v>
      </c>
      <c r="G257" s="278">
        <f t="shared" si="18"/>
        <v>34.6874112</v>
      </c>
      <c r="H257" s="278">
        <f t="shared" si="19"/>
        <v>80.081641536000006</v>
      </c>
      <c r="I257" s="279">
        <f t="shared" si="20"/>
        <v>80.081641536000006</v>
      </c>
      <c r="J257" s="277">
        <v>77.336938559999993</v>
      </c>
      <c r="K257" s="278">
        <f t="shared" si="21"/>
        <v>59.479014399999997</v>
      </c>
      <c r="L257" s="278">
        <f t="shared" si="22"/>
        <v>113.614871392</v>
      </c>
      <c r="M257" s="279">
        <f t="shared" si="23"/>
        <v>113.614871392</v>
      </c>
    </row>
    <row r="258" spans="1:13">
      <c r="A258" s="280">
        <v>114.3</v>
      </c>
      <c r="B258" s="281">
        <v>3.2</v>
      </c>
      <c r="C258" s="282">
        <v>8.9022208000000003</v>
      </c>
      <c r="D258" s="283" t="s">
        <v>3651</v>
      </c>
      <c r="E258" s="284"/>
      <c r="F258" s="285">
        <v>51.143863679999995</v>
      </c>
      <c r="G258" s="286">
        <f t="shared" si="18"/>
        <v>26.706662399999999</v>
      </c>
      <c r="H258" s="286">
        <f t="shared" si="19"/>
        <v>62.507366976</v>
      </c>
      <c r="I258" s="287">
        <f t="shared" si="20"/>
        <v>62.507366976</v>
      </c>
      <c r="J258" s="285">
        <v>61.112604000000005</v>
      </c>
      <c r="K258" s="286">
        <f t="shared" si="21"/>
        <v>45.757414912000002</v>
      </c>
      <c r="L258" s="286">
        <f t="shared" si="22"/>
        <v>88.536237712000002</v>
      </c>
      <c r="M258" s="287">
        <f t="shared" si="23"/>
        <v>88.536237712000002</v>
      </c>
    </row>
    <row r="259" spans="1:13">
      <c r="A259" s="264">
        <v>114.3</v>
      </c>
      <c r="B259" s="265">
        <v>3.6</v>
      </c>
      <c r="C259" s="266">
        <v>9.9789408000000002</v>
      </c>
      <c r="D259" s="267" t="s">
        <v>3651</v>
      </c>
      <c r="E259" s="268"/>
      <c r="F259" s="269">
        <v>53.301480960000006</v>
      </c>
      <c r="G259" s="270">
        <f t="shared" si="18"/>
        <v>29.9368224</v>
      </c>
      <c r="H259" s="270">
        <f t="shared" si="19"/>
        <v>67.247859072000011</v>
      </c>
      <c r="I259" s="271">
        <f t="shared" si="20"/>
        <v>67.247859072000011</v>
      </c>
      <c r="J259" s="269">
        <v>63.528793440000008</v>
      </c>
      <c r="K259" s="270">
        <f t="shared" si="21"/>
        <v>51.291755711999997</v>
      </c>
      <c r="L259" s="270">
        <f t="shared" si="22"/>
        <v>95.761911120000008</v>
      </c>
      <c r="M259" s="271">
        <f t="shared" si="23"/>
        <v>95.761911120000008</v>
      </c>
    </row>
    <row r="260" spans="1:13">
      <c r="A260" s="264">
        <v>114.3</v>
      </c>
      <c r="B260" s="265">
        <v>4</v>
      </c>
      <c r="C260" s="266">
        <v>11.047647999999999</v>
      </c>
      <c r="D260" s="267" t="s">
        <v>3651</v>
      </c>
      <c r="E260" s="268"/>
      <c r="F260" s="269">
        <v>55.783203840000013</v>
      </c>
      <c r="G260" s="270">
        <f t="shared" si="18"/>
        <v>33.142944</v>
      </c>
      <c r="H260" s="270">
        <f t="shared" si="19"/>
        <v>72.191186688000016</v>
      </c>
      <c r="I260" s="271">
        <f t="shared" si="20"/>
        <v>72.191186688000016</v>
      </c>
      <c r="J260" s="269">
        <v>66.822739200000001</v>
      </c>
      <c r="K260" s="270">
        <f t="shared" si="21"/>
        <v>56.784910719999992</v>
      </c>
      <c r="L260" s="270">
        <f t="shared" si="22"/>
        <v>103.56082816</v>
      </c>
      <c r="M260" s="271">
        <f t="shared" si="23"/>
        <v>103.56082816</v>
      </c>
    </row>
    <row r="261" spans="1:13">
      <c r="A261" s="264">
        <v>114.3</v>
      </c>
      <c r="B261" s="265">
        <v>4.5</v>
      </c>
      <c r="C261" s="266">
        <v>12.372263999999999</v>
      </c>
      <c r="D261" s="267" t="s">
        <v>3651</v>
      </c>
      <c r="E261" s="268"/>
      <c r="F261" s="269">
        <v>58.857576960000003</v>
      </c>
      <c r="G261" s="270">
        <f t="shared" si="18"/>
        <v>37.116791999999997</v>
      </c>
      <c r="H261" s="270">
        <f t="shared" si="19"/>
        <v>78.31709587200001</v>
      </c>
      <c r="I261" s="271">
        <f t="shared" si="20"/>
        <v>78.31709587200001</v>
      </c>
      <c r="J261" s="269">
        <v>70.314887999999996</v>
      </c>
      <c r="K261" s="270">
        <f t="shared" si="21"/>
        <v>63.593436959999991</v>
      </c>
      <c r="L261" s="270">
        <f t="shared" si="22"/>
        <v>112.81385855999999</v>
      </c>
      <c r="M261" s="271">
        <f t="shared" si="23"/>
        <v>112.81385855999999</v>
      </c>
    </row>
    <row r="262" spans="1:13">
      <c r="A262" s="264">
        <v>114.3</v>
      </c>
      <c r="B262" s="265">
        <v>3.05</v>
      </c>
      <c r="C262" s="266">
        <v>8.4963850000000001</v>
      </c>
      <c r="D262" s="267" t="s">
        <v>3651</v>
      </c>
      <c r="E262" s="268" t="s">
        <v>3676</v>
      </c>
      <c r="F262" s="269">
        <v>50.11598592</v>
      </c>
      <c r="G262" s="270">
        <f t="shared" si="18"/>
        <v>25.489155</v>
      </c>
      <c r="H262" s="270">
        <f t="shared" si="19"/>
        <v>60.570345144000001</v>
      </c>
      <c r="I262" s="271">
        <f t="shared" si="20"/>
        <v>60.570345144000001</v>
      </c>
      <c r="J262" s="269">
        <v>58.762482240000004</v>
      </c>
      <c r="K262" s="270">
        <f t="shared" si="21"/>
        <v>43.671418899999999</v>
      </c>
      <c r="L262" s="270">
        <f t="shared" si="22"/>
        <v>84.805156468000007</v>
      </c>
      <c r="M262" s="271">
        <f t="shared" si="23"/>
        <v>84.805156468000007</v>
      </c>
    </row>
    <row r="263" spans="1:13">
      <c r="A263" s="264">
        <v>114.3</v>
      </c>
      <c r="B263" s="265">
        <v>6.02</v>
      </c>
      <c r="C263" s="266">
        <v>16.322213823999999</v>
      </c>
      <c r="D263" s="267" t="s">
        <v>3651</v>
      </c>
      <c r="E263" s="268" t="s">
        <v>3677</v>
      </c>
      <c r="F263" s="269">
        <v>72.47001216000001</v>
      </c>
      <c r="G263" s="270">
        <f t="shared" si="18"/>
        <v>48.966641471999992</v>
      </c>
      <c r="H263" s="270">
        <f t="shared" si="19"/>
        <v>99.695649983999999</v>
      </c>
      <c r="I263" s="271">
        <f t="shared" si="20"/>
        <v>99.695649983999999</v>
      </c>
      <c r="J263" s="269">
        <v>86.595852000000008</v>
      </c>
      <c r="K263" s="270">
        <f t="shared" si="21"/>
        <v>83.896179055359994</v>
      </c>
      <c r="L263" s="270">
        <f t="shared" si="22"/>
        <v>144.51327545536</v>
      </c>
      <c r="M263" s="271">
        <f t="shared" si="23"/>
        <v>144.51327545536</v>
      </c>
    </row>
    <row r="264" spans="1:13">
      <c r="A264" s="264">
        <v>114.3</v>
      </c>
      <c r="B264" s="265">
        <v>8.56</v>
      </c>
      <c r="C264" s="266">
        <v>22.664565375999999</v>
      </c>
      <c r="D264" s="267" t="s">
        <v>3651</v>
      </c>
      <c r="E264" s="268" t="s">
        <v>3678</v>
      </c>
      <c r="F264" s="269">
        <v>97.546525440000011</v>
      </c>
      <c r="G264" s="270">
        <f t="shared" si="18"/>
        <v>67.993696127999996</v>
      </c>
      <c r="H264" s="270">
        <f t="shared" si="19"/>
        <v>136.27626393600002</v>
      </c>
      <c r="I264" s="271">
        <f t="shared" si="20"/>
        <v>136.27626393600002</v>
      </c>
      <c r="J264" s="269">
        <v>116.57170223999999</v>
      </c>
      <c r="K264" s="270">
        <f t="shared" si="21"/>
        <v>116.49586603263998</v>
      </c>
      <c r="L264" s="270">
        <f t="shared" si="22"/>
        <v>198.09605760063997</v>
      </c>
      <c r="M264" s="271">
        <f t="shared" si="23"/>
        <v>198.09605760063997</v>
      </c>
    </row>
    <row r="265" spans="1:13">
      <c r="A265" s="299">
        <v>114.3</v>
      </c>
      <c r="B265" s="265">
        <v>13.49</v>
      </c>
      <c r="C265" s="266">
        <v>34.052569576000003</v>
      </c>
      <c r="D265" s="267" t="s">
        <v>3651</v>
      </c>
      <c r="E265" s="268" t="s">
        <v>3679</v>
      </c>
      <c r="F265" s="269">
        <v>153.58901376000003</v>
      </c>
      <c r="G265" s="270">
        <f t="shared" si="18"/>
        <v>102.15770872800002</v>
      </c>
      <c r="H265" s="270">
        <f t="shared" si="19"/>
        <v>209.67001836000003</v>
      </c>
      <c r="I265" s="271">
        <f t="shared" si="20"/>
        <v>209.67001836000003</v>
      </c>
      <c r="J265" s="269">
        <v>183.52657679999999</v>
      </c>
      <c r="K265" s="270">
        <f t="shared" si="21"/>
        <v>175.03020762064</v>
      </c>
      <c r="L265" s="270">
        <f t="shared" si="22"/>
        <v>303.49881138063995</v>
      </c>
      <c r="M265" s="271">
        <f t="shared" si="23"/>
        <v>303.49881138063995</v>
      </c>
    </row>
    <row r="266" spans="1:13" ht="13.5" thickBot="1">
      <c r="A266" s="299">
        <v>114.3</v>
      </c>
      <c r="B266" s="289">
        <v>17.12</v>
      </c>
      <c r="C266" s="290">
        <v>41.66</v>
      </c>
      <c r="D266" s="291" t="s">
        <v>3651</v>
      </c>
      <c r="E266" s="292" t="s">
        <v>3680</v>
      </c>
      <c r="F266" s="300">
        <v>174.17</v>
      </c>
      <c r="G266" s="278">
        <f t="shared" si="18"/>
        <v>124.97999999999999</v>
      </c>
      <c r="H266" s="278">
        <f t="shared" si="19"/>
        <v>246.899</v>
      </c>
      <c r="I266" s="279">
        <f t="shared" si="20"/>
        <v>246.899</v>
      </c>
      <c r="J266" s="277">
        <v>214.36</v>
      </c>
      <c r="K266" s="278">
        <f t="shared" si="21"/>
        <v>214.13239999999996</v>
      </c>
      <c r="L266" s="278">
        <f t="shared" si="22"/>
        <v>364.18439999999998</v>
      </c>
      <c r="M266" s="279">
        <f t="shared" si="23"/>
        <v>364.18439999999998</v>
      </c>
    </row>
    <row r="267" spans="1:13" ht="13.5" hidden="1" thickBot="1">
      <c r="A267" s="301">
        <v>121</v>
      </c>
      <c r="B267" s="302">
        <v>4</v>
      </c>
      <c r="C267" s="303">
        <v>11.718719999999999</v>
      </c>
      <c r="D267" s="304" t="s">
        <v>3590</v>
      </c>
      <c r="E267" s="305"/>
      <c r="F267" s="300">
        <v>62.376437760000002</v>
      </c>
      <c r="G267" s="298">
        <f t="shared" ref="G267:G286" si="24">IF(D267="F",C267*$G$4,C267*$G$6)</f>
        <v>39.023337599999998</v>
      </c>
      <c r="H267" s="298">
        <f t="shared" ref="H267:H286" si="25">(F267-F267/100*$H$6)+G267</f>
        <v>82.68684403200001</v>
      </c>
      <c r="I267" s="306">
        <f t="shared" ref="I267:I286" si="26">(H267/100)*$L$3+H267</f>
        <v>82.68684403200001</v>
      </c>
      <c r="J267" s="300">
        <v>74.505466560000002</v>
      </c>
      <c r="K267" s="298">
        <f t="shared" ref="K267:K284" si="27">IF(D267="F",C267*$K$4,C267*$K$6)</f>
        <v>66.913891199999995</v>
      </c>
      <c r="L267" s="298">
        <f t="shared" ref="L267:L284" si="28">(J267-J267/100*$L$6)+K267</f>
        <v>119.067717792</v>
      </c>
      <c r="M267" s="306">
        <f t="shared" ref="M267:M284" si="29">(L267/100)*$L$3+L267</f>
        <v>119.067717792</v>
      </c>
    </row>
    <row r="268" spans="1:13" ht="13.5" hidden="1" thickBot="1">
      <c r="A268" s="288">
        <v>133</v>
      </c>
      <c r="B268" s="289">
        <v>4</v>
      </c>
      <c r="C268" s="290">
        <v>12.920640000000001</v>
      </c>
      <c r="D268" s="291" t="s">
        <v>3590</v>
      </c>
      <c r="E268" s="292"/>
      <c r="F268" s="300">
        <v>68.77520831999999</v>
      </c>
      <c r="G268" s="298">
        <f t="shared" si="24"/>
        <v>43.025731200000003</v>
      </c>
      <c r="H268" s="298">
        <f t="shared" si="25"/>
        <v>91.168377023999994</v>
      </c>
      <c r="I268" s="306">
        <f t="shared" si="26"/>
        <v>91.168377023999994</v>
      </c>
      <c r="J268" s="300">
        <v>82.150440960000012</v>
      </c>
      <c r="K268" s="298">
        <f t="shared" si="27"/>
        <v>73.776854400000005</v>
      </c>
      <c r="L268" s="298">
        <f t="shared" si="28"/>
        <v>131.282163072</v>
      </c>
      <c r="M268" s="306">
        <f t="shared" si="29"/>
        <v>131.282163072</v>
      </c>
    </row>
    <row r="269" spans="1:13" ht="13.5" hidden="1" thickBot="1">
      <c r="A269" s="288">
        <v>139.69999999999999</v>
      </c>
      <c r="B269" s="289">
        <v>4</v>
      </c>
      <c r="C269" s="290">
        <v>13.591711999999999</v>
      </c>
      <c r="D269" s="291" t="s">
        <v>3590</v>
      </c>
      <c r="E269" s="292"/>
      <c r="F269" s="300">
        <v>72.340369920000001</v>
      </c>
      <c r="G269" s="298">
        <f t="shared" si="24"/>
        <v>45.260400959999998</v>
      </c>
      <c r="H269" s="298">
        <f t="shared" si="25"/>
        <v>95.898659903999999</v>
      </c>
      <c r="I269" s="306">
        <f t="shared" si="26"/>
        <v>95.898659903999999</v>
      </c>
      <c r="J269" s="300">
        <v>86.416525440000001</v>
      </c>
      <c r="K269" s="298">
        <f t="shared" si="27"/>
        <v>77.608675519999991</v>
      </c>
      <c r="L269" s="298">
        <f t="shared" si="28"/>
        <v>138.10024332799998</v>
      </c>
      <c r="M269" s="306">
        <f t="shared" si="29"/>
        <v>138.10024332799998</v>
      </c>
    </row>
    <row r="270" spans="1:13">
      <c r="A270" s="280">
        <v>141.30000000000001</v>
      </c>
      <c r="B270" s="281">
        <v>3.4</v>
      </c>
      <c r="C270" s="282">
        <v>11.7402544</v>
      </c>
      <c r="D270" s="283" t="s">
        <v>3590</v>
      </c>
      <c r="E270" s="284" t="s">
        <v>3681</v>
      </c>
      <c r="F270" s="285">
        <v>99.194833920000008</v>
      </c>
      <c r="G270" s="286">
        <f t="shared" si="24"/>
        <v>39.095047151999999</v>
      </c>
      <c r="H270" s="286">
        <f t="shared" si="25"/>
        <v>108.53143089600002</v>
      </c>
      <c r="I270" s="287">
        <f t="shared" si="26"/>
        <v>108.53143089600002</v>
      </c>
      <c r="J270" s="285">
        <v>118.449912</v>
      </c>
      <c r="K270" s="286">
        <f t="shared" si="27"/>
        <v>67.036852623999991</v>
      </c>
      <c r="L270" s="286">
        <f t="shared" si="28"/>
        <v>149.95179102399999</v>
      </c>
      <c r="M270" s="287">
        <f t="shared" si="29"/>
        <v>149.95179102399999</v>
      </c>
    </row>
    <row r="271" spans="1:13">
      <c r="A271" s="264">
        <v>141.30000000000001</v>
      </c>
      <c r="B271" s="265">
        <v>6.55</v>
      </c>
      <c r="C271" s="266">
        <v>22.100617</v>
      </c>
      <c r="D271" s="267" t="s">
        <v>3651</v>
      </c>
      <c r="E271" s="268" t="s">
        <v>3682</v>
      </c>
      <c r="F271" s="269">
        <v>101.86176</v>
      </c>
      <c r="G271" s="270">
        <f t="shared" si="24"/>
        <v>66.301850999999999</v>
      </c>
      <c r="H271" s="270">
        <f t="shared" si="25"/>
        <v>137.60508300000001</v>
      </c>
      <c r="I271" s="271">
        <f t="shared" si="26"/>
        <v>137.60508300000001</v>
      </c>
      <c r="J271" s="269">
        <v>121.70610479999999</v>
      </c>
      <c r="K271" s="270">
        <f t="shared" si="27"/>
        <v>113.59717137999999</v>
      </c>
      <c r="L271" s="270">
        <f t="shared" si="28"/>
        <v>198.79144473999997</v>
      </c>
      <c r="M271" s="271">
        <f t="shared" si="29"/>
        <v>198.79144473999997</v>
      </c>
    </row>
    <row r="272" spans="1:13">
      <c r="A272" s="264">
        <v>141.30000000000001</v>
      </c>
      <c r="B272" s="265">
        <v>9.5299999999999994</v>
      </c>
      <c r="C272" s="266">
        <v>31.444433224000001</v>
      </c>
      <c r="D272" s="267" t="s">
        <v>3651</v>
      </c>
      <c r="E272" s="268" t="s">
        <v>3683</v>
      </c>
      <c r="F272" s="269">
        <v>140.33772480000002</v>
      </c>
      <c r="G272" s="270">
        <f t="shared" si="24"/>
        <v>94.33329967200001</v>
      </c>
      <c r="H272" s="270">
        <f t="shared" si="25"/>
        <v>192.56970703200003</v>
      </c>
      <c r="I272" s="271">
        <f t="shared" si="26"/>
        <v>192.56970703200003</v>
      </c>
      <c r="J272" s="269">
        <v>167.69864831999999</v>
      </c>
      <c r="K272" s="270">
        <f t="shared" si="27"/>
        <v>161.62438677136001</v>
      </c>
      <c r="L272" s="270">
        <f t="shared" si="28"/>
        <v>279.01344059536001</v>
      </c>
      <c r="M272" s="271">
        <f t="shared" si="29"/>
        <v>279.01344059536001</v>
      </c>
    </row>
    <row r="273" spans="1:13" ht="13.5" thickBot="1">
      <c r="A273" s="288">
        <v>141.30000000000001</v>
      </c>
      <c r="B273" s="289">
        <v>15.88</v>
      </c>
      <c r="C273" s="290">
        <v>49.871406784000008</v>
      </c>
      <c r="D273" s="291" t="s">
        <v>3651</v>
      </c>
      <c r="E273" s="292" t="s">
        <v>3684</v>
      </c>
      <c r="F273" s="277">
        <v>217.16001216000001</v>
      </c>
      <c r="G273" s="278">
        <f t="shared" si="24"/>
        <v>149.61422035200002</v>
      </c>
      <c r="H273" s="278">
        <f t="shared" si="25"/>
        <v>301.62622886400004</v>
      </c>
      <c r="I273" s="279">
        <f t="shared" si="26"/>
        <v>301.62622886400004</v>
      </c>
      <c r="J273" s="277">
        <v>259.51384703999997</v>
      </c>
      <c r="K273" s="278">
        <f t="shared" si="27"/>
        <v>256.33903086976005</v>
      </c>
      <c r="L273" s="278">
        <f t="shared" si="28"/>
        <v>437.99872379776002</v>
      </c>
      <c r="M273" s="279">
        <f t="shared" si="29"/>
        <v>437.99872379776002</v>
      </c>
    </row>
    <row r="274" spans="1:13" ht="13.5" hidden="1" thickBot="1">
      <c r="A274" s="288">
        <v>159</v>
      </c>
      <c r="B274" s="289">
        <v>4.5</v>
      </c>
      <c r="C274" s="290">
        <v>17.40906</v>
      </c>
      <c r="D274" s="291" t="s">
        <v>3590</v>
      </c>
      <c r="E274" s="292"/>
      <c r="F274" s="277">
        <v>80.118904319999984</v>
      </c>
      <c r="G274" s="278">
        <f t="shared" si="24"/>
        <v>57.972169800000003</v>
      </c>
      <c r="H274" s="278">
        <f t="shared" si="25"/>
        <v>114.055402824</v>
      </c>
      <c r="I274" s="279">
        <f t="shared" si="26"/>
        <v>114.055402824</v>
      </c>
      <c r="J274" s="277">
        <v>98.610731520000002</v>
      </c>
      <c r="K274" s="298">
        <f t="shared" si="27"/>
        <v>99.405732600000007</v>
      </c>
      <c r="L274" s="278">
        <f t="shared" si="28"/>
        <v>168.43324466400003</v>
      </c>
      <c r="M274" s="279">
        <f t="shared" si="29"/>
        <v>168.43324466400003</v>
      </c>
    </row>
    <row r="275" spans="1:13">
      <c r="A275" s="280">
        <v>168.28</v>
      </c>
      <c r="B275" s="281">
        <v>3.4</v>
      </c>
      <c r="C275" s="282">
        <v>14.03722368</v>
      </c>
      <c r="D275" s="283" t="s">
        <v>3590</v>
      </c>
      <c r="E275" s="284" t="s">
        <v>3685</v>
      </c>
      <c r="F275" s="285">
        <v>100.92648384</v>
      </c>
      <c r="G275" s="286">
        <f t="shared" si="24"/>
        <v>46.743954854400002</v>
      </c>
      <c r="H275" s="286">
        <f t="shared" si="25"/>
        <v>117.3924935424</v>
      </c>
      <c r="I275" s="287">
        <f t="shared" si="26"/>
        <v>117.3924935424</v>
      </c>
      <c r="J275" s="285">
        <v>118.32721488000001</v>
      </c>
      <c r="K275" s="286">
        <f t="shared" si="27"/>
        <v>80.152547212800002</v>
      </c>
      <c r="L275" s="286">
        <f t="shared" si="28"/>
        <v>162.98159762879999</v>
      </c>
      <c r="M275" s="287">
        <f t="shared" si="29"/>
        <v>162.98159762879999</v>
      </c>
    </row>
    <row r="276" spans="1:13">
      <c r="A276" s="264">
        <v>168.28</v>
      </c>
      <c r="B276" s="265">
        <v>7.11</v>
      </c>
      <c r="C276" s="266">
        <v>28.693804247999999</v>
      </c>
      <c r="D276" s="267" t="s">
        <v>3651</v>
      </c>
      <c r="E276" s="268" t="s">
        <v>3686</v>
      </c>
      <c r="F276" s="269">
        <v>133.33704384000001</v>
      </c>
      <c r="G276" s="270">
        <f t="shared" si="24"/>
        <v>86.081412744000005</v>
      </c>
      <c r="H276" s="270">
        <f t="shared" si="25"/>
        <v>179.417343432</v>
      </c>
      <c r="I276" s="271">
        <f t="shared" si="26"/>
        <v>179.417343432</v>
      </c>
      <c r="J276" s="269">
        <v>159.30805295999997</v>
      </c>
      <c r="K276" s="270">
        <f t="shared" si="27"/>
        <v>147.48615383472</v>
      </c>
      <c r="L276" s="270">
        <f t="shared" si="28"/>
        <v>259.00179090671998</v>
      </c>
      <c r="M276" s="271">
        <f t="shared" si="29"/>
        <v>259.00179090671998</v>
      </c>
    </row>
    <row r="277" spans="1:13">
      <c r="A277" s="264">
        <v>168.28</v>
      </c>
      <c r="B277" s="265">
        <v>10.97</v>
      </c>
      <c r="C277" s="266">
        <v>43.211295128000003</v>
      </c>
      <c r="D277" s="267" t="s">
        <v>3651</v>
      </c>
      <c r="E277" s="268" t="s">
        <v>3687</v>
      </c>
      <c r="F277" s="269">
        <v>205.49221056000002</v>
      </c>
      <c r="G277" s="270">
        <f t="shared" si="24"/>
        <v>129.633885384</v>
      </c>
      <c r="H277" s="270">
        <f t="shared" si="25"/>
        <v>273.47843277599998</v>
      </c>
      <c r="I277" s="271">
        <f t="shared" si="26"/>
        <v>273.47843277599998</v>
      </c>
      <c r="J277" s="269">
        <v>245.52637535999997</v>
      </c>
      <c r="K277" s="270">
        <f t="shared" si="27"/>
        <v>222.10605695792</v>
      </c>
      <c r="L277" s="270">
        <f t="shared" si="28"/>
        <v>393.97451970991995</v>
      </c>
      <c r="M277" s="271">
        <f t="shared" si="29"/>
        <v>393.97451970991995</v>
      </c>
    </row>
    <row r="278" spans="1:13" ht="13.5" thickBot="1">
      <c r="A278" s="288">
        <v>168.28</v>
      </c>
      <c r="B278" s="289">
        <v>18.260000000000002</v>
      </c>
      <c r="C278" s="290">
        <v>68.59370460800001</v>
      </c>
      <c r="D278" s="291" t="s">
        <v>3651</v>
      </c>
      <c r="E278" s="292" t="s">
        <v>3688</v>
      </c>
      <c r="F278" s="277">
        <v>320.74416192000001</v>
      </c>
      <c r="G278" s="278">
        <f t="shared" si="24"/>
        <v>205.78111382400004</v>
      </c>
      <c r="H278" s="278">
        <f t="shared" si="25"/>
        <v>430.30202716800005</v>
      </c>
      <c r="I278" s="279">
        <f t="shared" si="26"/>
        <v>430.30202716800005</v>
      </c>
      <c r="J278" s="277">
        <v>383.23973519999998</v>
      </c>
      <c r="K278" s="278">
        <f t="shared" si="27"/>
        <v>352.57164168512003</v>
      </c>
      <c r="L278" s="278">
        <f t="shared" si="28"/>
        <v>620.83945632511995</v>
      </c>
      <c r="M278" s="279">
        <f t="shared" si="29"/>
        <v>620.83945632511995</v>
      </c>
    </row>
    <row r="279" spans="1:13">
      <c r="A279" s="280">
        <v>219.08</v>
      </c>
      <c r="B279" s="281">
        <v>3.76</v>
      </c>
      <c r="C279" s="282">
        <v>20.272464127999999</v>
      </c>
      <c r="D279" s="283" t="s">
        <v>3590</v>
      </c>
      <c r="E279" s="284" t="s">
        <v>3689</v>
      </c>
      <c r="F279" s="285">
        <v>216.53032128000001</v>
      </c>
      <c r="G279" s="286">
        <f t="shared" si="24"/>
        <v>67.507305546240005</v>
      </c>
      <c r="H279" s="286">
        <f t="shared" si="25"/>
        <v>219.07853044223998</v>
      </c>
      <c r="I279" s="287">
        <f t="shared" si="26"/>
        <v>219.07853044223998</v>
      </c>
      <c r="J279" s="285">
        <v>253.70932944</v>
      </c>
      <c r="K279" s="286">
        <f t="shared" si="27"/>
        <v>115.75577017088</v>
      </c>
      <c r="L279" s="286">
        <f t="shared" si="28"/>
        <v>293.35230077888002</v>
      </c>
      <c r="M279" s="287">
        <f t="shared" si="29"/>
        <v>293.35230077888002</v>
      </c>
    </row>
    <row r="280" spans="1:13">
      <c r="A280" s="264">
        <v>219.08</v>
      </c>
      <c r="B280" s="265">
        <v>8.18</v>
      </c>
      <c r="C280" s="266">
        <v>43.198056479999998</v>
      </c>
      <c r="D280" s="267" t="s">
        <v>3651</v>
      </c>
      <c r="E280" s="268" t="s">
        <v>3690</v>
      </c>
      <c r="F280" s="269">
        <v>230.81874815999998</v>
      </c>
      <c r="G280" s="270">
        <f t="shared" si="24"/>
        <v>129.59416944</v>
      </c>
      <c r="H280" s="270">
        <f t="shared" si="25"/>
        <v>291.16729315199996</v>
      </c>
      <c r="I280" s="271">
        <f t="shared" si="26"/>
        <v>291.16729315199996</v>
      </c>
      <c r="J280" s="269">
        <v>270.62265551999997</v>
      </c>
      <c r="K280" s="270">
        <f t="shared" si="27"/>
        <v>222.03801030719998</v>
      </c>
      <c r="L280" s="270">
        <f t="shared" si="28"/>
        <v>411.47386917119991</v>
      </c>
      <c r="M280" s="271">
        <f t="shared" si="29"/>
        <v>411.47386917119991</v>
      </c>
    </row>
    <row r="281" spans="1:13">
      <c r="A281" s="264">
        <v>219.08</v>
      </c>
      <c r="B281" s="265">
        <v>12.7</v>
      </c>
      <c r="C281" s="266">
        <v>65.63049104000001</v>
      </c>
      <c r="D281" s="267" t="s">
        <v>3651</v>
      </c>
      <c r="E281" s="268" t="s">
        <v>3691</v>
      </c>
      <c r="F281" s="269">
        <v>367.07274239999998</v>
      </c>
      <c r="G281" s="270">
        <f t="shared" si="24"/>
        <v>196.89147312000003</v>
      </c>
      <c r="H281" s="270">
        <f t="shared" si="25"/>
        <v>453.84239279999997</v>
      </c>
      <c r="I281" s="271">
        <f t="shared" si="26"/>
        <v>453.84239279999997</v>
      </c>
      <c r="J281" s="269">
        <v>430.33655280000005</v>
      </c>
      <c r="K281" s="270">
        <f t="shared" si="27"/>
        <v>337.34072394560002</v>
      </c>
      <c r="L281" s="270">
        <f t="shared" si="28"/>
        <v>638.57631090560005</v>
      </c>
      <c r="M281" s="271">
        <f t="shared" si="29"/>
        <v>638.57631090560005</v>
      </c>
    </row>
    <row r="282" spans="1:13" ht="13.5" thickBot="1">
      <c r="A282" s="288">
        <v>219.08</v>
      </c>
      <c r="B282" s="289">
        <v>23.01</v>
      </c>
      <c r="C282" s="290">
        <v>112.96973032800003</v>
      </c>
      <c r="D282" s="291" t="s">
        <v>3651</v>
      </c>
      <c r="E282" s="292" t="s">
        <v>3692</v>
      </c>
      <c r="F282" s="277">
        <v>599.56757951999998</v>
      </c>
      <c r="G282" s="278">
        <f t="shared" si="24"/>
        <v>338.90919098400008</v>
      </c>
      <c r="H282" s="278">
        <f t="shared" si="25"/>
        <v>758.60649664800007</v>
      </c>
      <c r="I282" s="279">
        <f t="shared" si="26"/>
        <v>758.60649664800007</v>
      </c>
      <c r="J282" s="277">
        <v>716.06983056000013</v>
      </c>
      <c r="K282" s="278">
        <f t="shared" si="27"/>
        <v>580.66441388592011</v>
      </c>
      <c r="L282" s="278">
        <f t="shared" si="28"/>
        <v>1081.9132952779203</v>
      </c>
      <c r="M282" s="279">
        <f t="shared" si="29"/>
        <v>1081.9132952779203</v>
      </c>
    </row>
    <row r="283" spans="1:13">
      <c r="A283" s="293">
        <v>273</v>
      </c>
      <c r="B283" s="294">
        <v>9.27</v>
      </c>
      <c r="C283" s="295">
        <v>61.217218584000008</v>
      </c>
      <c r="D283" s="296" t="s">
        <v>3651</v>
      </c>
      <c r="E283" s="297" t="s">
        <v>3693</v>
      </c>
      <c r="F283" s="285">
        <v>870.78840576000016</v>
      </c>
      <c r="G283" s="286">
        <f t="shared" si="24"/>
        <v>183.65165575200001</v>
      </c>
      <c r="H283" s="286">
        <f t="shared" si="25"/>
        <v>793.2035397840001</v>
      </c>
      <c r="I283" s="287">
        <f t="shared" si="26"/>
        <v>793.2035397840001</v>
      </c>
      <c r="J283" s="285">
        <v>1119.5640288000002</v>
      </c>
      <c r="K283" s="286">
        <f t="shared" si="27"/>
        <v>314.65650352176004</v>
      </c>
      <c r="L283" s="286">
        <f t="shared" si="28"/>
        <v>1098.3513236817601</v>
      </c>
      <c r="M283" s="287">
        <f t="shared" si="29"/>
        <v>1098.3513236817601</v>
      </c>
    </row>
    <row r="284" spans="1:13" ht="13.5" thickBot="1">
      <c r="A284" s="288">
        <v>273</v>
      </c>
      <c r="B284" s="289">
        <v>12.7</v>
      </c>
      <c r="C284" s="290">
        <v>82.777482399999997</v>
      </c>
      <c r="D284" s="291" t="s">
        <v>3651</v>
      </c>
      <c r="E284" s="292" t="s">
        <v>3694</v>
      </c>
      <c r="F284" s="277">
        <v>1177.4756447999998</v>
      </c>
      <c r="G284" s="278">
        <f t="shared" si="24"/>
        <v>248.33244719999999</v>
      </c>
      <c r="H284" s="278">
        <f t="shared" si="25"/>
        <v>1072.5653985599999</v>
      </c>
      <c r="I284" s="279">
        <f t="shared" si="26"/>
        <v>1072.5653985599999</v>
      </c>
      <c r="J284" s="277">
        <v>1513.8559430400001</v>
      </c>
      <c r="K284" s="278">
        <f t="shared" si="27"/>
        <v>425.47625953599993</v>
      </c>
      <c r="L284" s="278">
        <f t="shared" si="28"/>
        <v>1485.1754196639999</v>
      </c>
      <c r="M284" s="279">
        <f t="shared" si="29"/>
        <v>1485.1754196639999</v>
      </c>
    </row>
    <row r="285" spans="1:13">
      <c r="A285" s="293">
        <v>323.89999999999998</v>
      </c>
      <c r="B285" s="294">
        <v>9.52</v>
      </c>
      <c r="C285" s="295">
        <v>74.942155903999989</v>
      </c>
      <c r="D285" s="296" t="s">
        <v>3651</v>
      </c>
      <c r="E285" s="297" t="s">
        <v>3695</v>
      </c>
      <c r="F285" s="285">
        <v>1158.36267456</v>
      </c>
      <c r="G285" s="286">
        <f t="shared" si="24"/>
        <v>224.82646771199995</v>
      </c>
      <c r="H285" s="286">
        <f t="shared" si="25"/>
        <v>1035.680339904</v>
      </c>
      <c r="I285" s="287">
        <f t="shared" si="26"/>
        <v>1035.680339904</v>
      </c>
      <c r="J285" s="285"/>
      <c r="K285" s="286"/>
      <c r="L285" s="286"/>
      <c r="M285" s="287"/>
    </row>
    <row r="286" spans="1:13" ht="13.5" thickBot="1">
      <c r="A286" s="288">
        <v>323.89999999999998</v>
      </c>
      <c r="B286" s="289">
        <v>12.7</v>
      </c>
      <c r="C286" s="290">
        <v>98.964089599999994</v>
      </c>
      <c r="D286" s="291" t="s">
        <v>3651</v>
      </c>
      <c r="E286" s="292" t="s">
        <v>3696</v>
      </c>
      <c r="F286" s="307">
        <v>1510.5172992000003</v>
      </c>
      <c r="G286" s="308">
        <f t="shared" si="24"/>
        <v>296.89226880000001</v>
      </c>
      <c r="H286" s="308">
        <f t="shared" si="25"/>
        <v>1354.2543782400003</v>
      </c>
      <c r="I286" s="309">
        <f t="shared" si="26"/>
        <v>1354.2543782400003</v>
      </c>
      <c r="J286" s="307"/>
      <c r="K286" s="310"/>
      <c r="L286" s="308"/>
      <c r="M286" s="309"/>
    </row>
  </sheetData>
  <sheetProtection algorithmName="SHA-512" hashValue="7XqSV1aO6urdWlc2EH99Cb2eEUXmN5X75DPWu2fMhZNtSuXbdwEb2X6Ii7F9KYUza/fpYSfmxEdYAoIajIQCQw==" saltValue="5A1lqtU8VgSHEmRf/tSGUQ==" spinCount="100000" sheet="1" objects="1" scenarios="1"/>
  <mergeCells count="6">
    <mergeCell ref="A1:M1"/>
    <mergeCell ref="J3:K3"/>
    <mergeCell ref="D7:D10"/>
    <mergeCell ref="A9:C9"/>
    <mergeCell ref="F7:F8"/>
    <mergeCell ref="J7:J8"/>
  </mergeCells>
  <phoneticPr fontId="0" type="noConversion"/>
  <pageMargins left="0.75" right="0.75" top="1" bottom="1" header="0.5" footer="0.5"/>
  <pageSetup paperSize="9" scale="66" fitToHeight="10" orientation="portrait" r:id="rId1"/>
  <headerFooter alignWithMargins="0">
    <oddFoote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T71"/>
  <sheetViews>
    <sheetView workbookViewId="0">
      <selection activeCell="C21" sqref="C21"/>
    </sheetView>
  </sheetViews>
  <sheetFormatPr defaultColWidth="9.140625" defaultRowHeight="12.75"/>
  <cols>
    <col min="1" max="1" width="2.42578125" style="8" customWidth="1"/>
    <col min="2" max="2" width="21.85546875" style="8" customWidth="1"/>
    <col min="3" max="3" width="9.28515625" style="8" bestFit="1" customWidth="1"/>
    <col min="4" max="4" width="5.42578125" style="8" customWidth="1"/>
    <col min="5" max="5" width="9.140625" style="8"/>
    <col min="6" max="8" width="9.28515625" style="8" bestFit="1" customWidth="1"/>
    <col min="9" max="9" width="10.28515625" style="8" bestFit="1" customWidth="1"/>
    <col min="10" max="19" width="9.28515625" style="8" bestFit="1" customWidth="1"/>
    <col min="20" max="16384" width="9.140625" style="8"/>
  </cols>
  <sheetData>
    <row r="1" spans="1:20" ht="12" customHeight="1" thickBot="1">
      <c r="A1" s="5"/>
      <c r="B1" s="6"/>
      <c r="C1" s="5"/>
      <c r="D1" s="5"/>
      <c r="E1" s="5"/>
      <c r="F1" s="5"/>
      <c r="G1" s="5"/>
      <c r="H1" s="5"/>
      <c r="I1" s="5"/>
      <c r="J1" s="5"/>
      <c r="K1" s="5"/>
      <c r="L1" s="5"/>
      <c r="M1" s="5"/>
      <c r="N1" s="7"/>
      <c r="O1" s="7"/>
      <c r="P1" s="7"/>
      <c r="Q1" s="5"/>
      <c r="R1" s="5"/>
      <c r="S1" s="5"/>
      <c r="T1" s="5"/>
    </row>
    <row r="2" spans="1:20" ht="15" thickTop="1" thickBot="1">
      <c r="A2" s="5"/>
      <c r="B2" s="1741" t="s">
        <v>13914</v>
      </c>
      <c r="C2" s="1742"/>
      <c r="D2" s="5"/>
      <c r="E2" s="5"/>
      <c r="F2" s="5"/>
      <c r="G2" s="1750" t="s">
        <v>13915</v>
      </c>
      <c r="H2" s="1751"/>
      <c r="I2" s="1751"/>
      <c r="J2" s="1752"/>
      <c r="K2" s="1753" t="s">
        <v>13916</v>
      </c>
      <c r="L2" s="1754"/>
      <c r="M2" s="1754"/>
      <c r="N2" s="1755"/>
      <c r="O2" s="1756" t="s">
        <v>13917</v>
      </c>
      <c r="P2" s="1757"/>
      <c r="Q2" s="1757"/>
      <c r="R2" s="1758"/>
      <c r="S2" s="5"/>
      <c r="T2" s="5"/>
    </row>
    <row r="3" spans="1:20" ht="15" thickTop="1" thickBot="1">
      <c r="A3" s="5"/>
      <c r="B3" s="9" t="s">
        <v>13918</v>
      </c>
      <c r="C3" s="10" t="s">
        <v>13919</v>
      </c>
      <c r="D3" s="5"/>
      <c r="E3" s="133" t="s">
        <v>13920</v>
      </c>
      <c r="F3" s="139" t="s">
        <v>13921</v>
      </c>
      <c r="G3" s="140" t="s">
        <v>13405</v>
      </c>
      <c r="H3" s="140" t="s">
        <v>13922</v>
      </c>
      <c r="I3" s="140" t="s">
        <v>13923</v>
      </c>
      <c r="J3" s="141" t="s">
        <v>13924</v>
      </c>
      <c r="K3" s="134" t="s">
        <v>13925</v>
      </c>
      <c r="L3" s="12" t="s">
        <v>13922</v>
      </c>
      <c r="M3" s="12" t="s">
        <v>13923</v>
      </c>
      <c r="N3" s="142" t="s">
        <v>13924</v>
      </c>
      <c r="O3" s="143" t="s">
        <v>13921</v>
      </c>
      <c r="P3" s="144" t="s">
        <v>13405</v>
      </c>
      <c r="Q3" s="144" t="s">
        <v>13922</v>
      </c>
      <c r="R3" s="144" t="s">
        <v>13926</v>
      </c>
      <c r="S3" s="359" t="s">
        <v>13924</v>
      </c>
      <c r="T3" s="145" t="s">
        <v>13920</v>
      </c>
    </row>
    <row r="4" spans="1:20" ht="13.5">
      <c r="A4" s="5"/>
      <c r="B4" s="13"/>
      <c r="C4" s="13" t="s">
        <v>13927</v>
      </c>
      <c r="D4" s="5"/>
      <c r="E4" s="14">
        <v>0.4</v>
      </c>
      <c r="F4" s="71">
        <f>C5+M20</f>
        <v>3.56</v>
      </c>
      <c r="G4" s="21">
        <f>H4+$J$18</f>
        <v>3.9200000000000004</v>
      </c>
      <c r="H4" s="21">
        <f>C5+M20+N20</f>
        <v>3.8200000000000003</v>
      </c>
      <c r="I4" s="138">
        <f>C5+M20+O20</f>
        <v>3.99</v>
      </c>
      <c r="J4" s="120">
        <f>C5+M20+P20</f>
        <v>4.07</v>
      </c>
      <c r="K4" s="135">
        <f>C7+M20</f>
        <v>2.71</v>
      </c>
      <c r="L4" s="15">
        <f>C7+M20+N20</f>
        <v>2.9699999999999998</v>
      </c>
      <c r="M4" s="15">
        <f>C7+M20+O20</f>
        <v>3.14</v>
      </c>
      <c r="N4" s="16">
        <f>C7+M20+P20</f>
        <v>3.2199999999999998</v>
      </c>
      <c r="O4" s="71">
        <f>C9+M20</f>
        <v>4.96</v>
      </c>
      <c r="P4" s="21">
        <f>Q4+$J$18</f>
        <v>5.3199999999999994</v>
      </c>
      <c r="Q4" s="21">
        <f>C9+M20+N20</f>
        <v>5.22</v>
      </c>
      <c r="R4" s="21">
        <f>C9+M20+O20</f>
        <v>5.39</v>
      </c>
      <c r="S4" s="120">
        <f>C9+M20+P20</f>
        <v>5.47</v>
      </c>
      <c r="T4" s="23">
        <v>0.4</v>
      </c>
    </row>
    <row r="5" spans="1:20" ht="13.5">
      <c r="A5" s="5"/>
      <c r="B5" s="18" t="s">
        <v>13928</v>
      </c>
      <c r="C5" s="19">
        <v>2.85</v>
      </c>
      <c r="D5" s="5"/>
      <c r="E5" s="20">
        <v>0.5</v>
      </c>
      <c r="F5" s="71">
        <f>C5+M21</f>
        <v>3.4140000000000001</v>
      </c>
      <c r="G5" s="21">
        <f t="shared" ref="G5:G15" si="0">H5+$J$18</f>
        <v>3.7240000000000002</v>
      </c>
      <c r="H5" s="21">
        <f>C5+M21+N21</f>
        <v>3.6240000000000001</v>
      </c>
      <c r="I5" s="21">
        <f>C5+M21+O21</f>
        <v>3.7640000000000002</v>
      </c>
      <c r="J5" s="120">
        <f>C5+M21+P21</f>
        <v>3.8240000000000003</v>
      </c>
      <c r="K5" s="72">
        <f>C7+M21</f>
        <v>2.5640000000000001</v>
      </c>
      <c r="L5" s="21">
        <f>C7+M21+N21</f>
        <v>2.774</v>
      </c>
      <c r="M5" s="21">
        <f>C7+M21+O21</f>
        <v>2.9140000000000001</v>
      </c>
      <c r="N5" s="22">
        <f>C7+M21+P21</f>
        <v>2.9740000000000002</v>
      </c>
      <c r="O5" s="71">
        <f>C9+M21</f>
        <v>4.8140000000000001</v>
      </c>
      <c r="P5" s="21">
        <f t="shared" ref="P5:P15" si="1">Q5+$J$18</f>
        <v>5.1239999999999997</v>
      </c>
      <c r="Q5" s="21">
        <f>C9+M21+N21</f>
        <v>5.024</v>
      </c>
      <c r="R5" s="21">
        <f>C9+M21+O21</f>
        <v>5.1639999999999997</v>
      </c>
      <c r="S5" s="120">
        <f>C9+M21+P21</f>
        <v>5.2240000000000002</v>
      </c>
      <c r="T5" s="23">
        <v>0.5</v>
      </c>
    </row>
    <row r="6" spans="1:20" ht="13.5">
      <c r="A6" s="5"/>
      <c r="B6" s="24"/>
      <c r="C6" s="23"/>
      <c r="D6" s="5"/>
      <c r="E6" s="20">
        <v>0.6</v>
      </c>
      <c r="F6" s="71">
        <f>C5+M22</f>
        <v>3.2640000000000002</v>
      </c>
      <c r="G6" s="21">
        <f t="shared" si="0"/>
        <v>3.5440000000000005</v>
      </c>
      <c r="H6" s="21">
        <f>C5+M22+N22</f>
        <v>3.4440000000000004</v>
      </c>
      <c r="I6" s="21">
        <f>C5+M22+O22</f>
        <v>3.5440000000000005</v>
      </c>
      <c r="J6" s="120">
        <f>C5+M22+P22</f>
        <v>3.6040000000000001</v>
      </c>
      <c r="K6" s="136">
        <f>C7+M22</f>
        <v>2.4140000000000001</v>
      </c>
      <c r="L6" s="21">
        <f>C7+M22+N22</f>
        <v>2.5940000000000003</v>
      </c>
      <c r="M6" s="21">
        <f>C7+M22+O22</f>
        <v>2.694</v>
      </c>
      <c r="N6" s="22">
        <f>C7+M22+P22</f>
        <v>2.754</v>
      </c>
      <c r="O6" s="71">
        <f>C9+M22</f>
        <v>4.6639999999999997</v>
      </c>
      <c r="P6" s="21">
        <f t="shared" si="1"/>
        <v>4.9439999999999991</v>
      </c>
      <c r="Q6" s="21">
        <f>C9+M22+N22</f>
        <v>4.8439999999999994</v>
      </c>
      <c r="R6" s="21">
        <f>C9+M22+O22</f>
        <v>4.944</v>
      </c>
      <c r="S6" s="120">
        <f>C9+M22+P22</f>
        <v>5.0039999999999996</v>
      </c>
      <c r="T6" s="23">
        <v>0.6</v>
      </c>
    </row>
    <row r="7" spans="1:20" ht="13.5">
      <c r="A7" s="5"/>
      <c r="B7" s="25" t="s">
        <v>13929</v>
      </c>
      <c r="C7" s="26">
        <v>2</v>
      </c>
      <c r="D7" s="5"/>
      <c r="E7" s="20">
        <v>0.7</v>
      </c>
      <c r="F7" s="71">
        <f>C5+M23</f>
        <v>3.1150000000000002</v>
      </c>
      <c r="G7" s="21">
        <f t="shared" si="0"/>
        <v>3.3650000000000002</v>
      </c>
      <c r="H7" s="21">
        <f>C5+M23+N23</f>
        <v>3.2650000000000001</v>
      </c>
      <c r="I7" s="21">
        <f>C5+M23+O23</f>
        <v>3.3550000000000004</v>
      </c>
      <c r="J7" s="120">
        <f>C5+M23+P23</f>
        <v>3.4050000000000002</v>
      </c>
      <c r="K7" s="72">
        <f>C7+M23</f>
        <v>2.2650000000000001</v>
      </c>
      <c r="L7" s="21">
        <f>C7+M23+N23</f>
        <v>2.415</v>
      </c>
      <c r="M7" s="21">
        <f>C7+M23+O23</f>
        <v>2.5049999999999999</v>
      </c>
      <c r="N7" s="22">
        <f>C7+M23+P23</f>
        <v>2.5550000000000002</v>
      </c>
      <c r="O7" s="71">
        <f>C9+M23</f>
        <v>4.5149999999999997</v>
      </c>
      <c r="P7" s="21">
        <f t="shared" si="1"/>
        <v>4.7649999999999997</v>
      </c>
      <c r="Q7" s="21">
        <f>C9+M23+N23</f>
        <v>4.665</v>
      </c>
      <c r="R7" s="21">
        <f>C9+M23+O23</f>
        <v>4.7549999999999999</v>
      </c>
      <c r="S7" s="120">
        <f>C9+M23+P23</f>
        <v>4.8049999999999997</v>
      </c>
      <c r="T7" s="23">
        <v>0.7</v>
      </c>
    </row>
    <row r="8" spans="1:20" ht="13.5">
      <c r="A8" s="5"/>
      <c r="B8" s="24"/>
      <c r="C8" s="23"/>
      <c r="D8" s="5"/>
      <c r="E8" s="20">
        <v>0.8</v>
      </c>
      <c r="F8" s="71">
        <f>C5+M24</f>
        <v>3</v>
      </c>
      <c r="G8" s="21">
        <f t="shared" si="0"/>
        <v>3.23</v>
      </c>
      <c r="H8" s="21">
        <f>C5+M24+N24</f>
        <v>3.13</v>
      </c>
      <c r="I8" s="21">
        <f>C5+M24+O24</f>
        <v>3.21</v>
      </c>
      <c r="J8" s="120">
        <f>C5+M24+P24</f>
        <v>3.25</v>
      </c>
      <c r="K8" s="72">
        <f>C7+M25</f>
        <v>2.15</v>
      </c>
      <c r="L8" s="21">
        <f>C7+M24+N24</f>
        <v>2.2799999999999998</v>
      </c>
      <c r="M8" s="21">
        <f>C7+M24+O24</f>
        <v>2.36</v>
      </c>
      <c r="N8" s="22">
        <f>C7+M24+P24</f>
        <v>2.4</v>
      </c>
      <c r="O8" s="71">
        <f>C9+M24</f>
        <v>4.4000000000000004</v>
      </c>
      <c r="P8" s="21">
        <f t="shared" si="1"/>
        <v>4.63</v>
      </c>
      <c r="Q8" s="21">
        <f>C9+M24+N24</f>
        <v>4.53</v>
      </c>
      <c r="R8" s="21">
        <f>C9+M24+O24</f>
        <v>4.6100000000000003</v>
      </c>
      <c r="S8" s="120">
        <f>C9+M24+P24</f>
        <v>4.6500000000000004</v>
      </c>
      <c r="T8" s="23">
        <v>0.8</v>
      </c>
    </row>
    <row r="9" spans="1:20" ht="13.5">
      <c r="A9" s="5"/>
      <c r="B9" s="27" t="s">
        <v>13930</v>
      </c>
      <c r="C9" s="28">
        <v>4.25</v>
      </c>
      <c r="D9" s="5"/>
      <c r="E9" s="20">
        <v>0.9</v>
      </c>
      <c r="F9" s="71">
        <f>C5+M25</f>
        <v>3</v>
      </c>
      <c r="G9" s="21">
        <f t="shared" si="0"/>
        <v>3.2</v>
      </c>
      <c r="H9" s="21">
        <f>C5+M25+N25</f>
        <v>3.1</v>
      </c>
      <c r="I9" s="21">
        <f>C5+M25+O25</f>
        <v>3.17</v>
      </c>
      <c r="J9" s="120">
        <f>C5+M25+P25</f>
        <v>3.23</v>
      </c>
      <c r="K9" s="137">
        <f>C7+M25</f>
        <v>2.15</v>
      </c>
      <c r="L9" s="21">
        <f>C7+M25+N25</f>
        <v>2.25</v>
      </c>
      <c r="M9" s="21">
        <f>C7+M25+O25</f>
        <v>2.3199999999999998</v>
      </c>
      <c r="N9" s="22">
        <f>C7+M25+P25</f>
        <v>2.38</v>
      </c>
      <c r="O9" s="71">
        <f>C9+M25</f>
        <v>4.4000000000000004</v>
      </c>
      <c r="P9" s="21">
        <f t="shared" si="1"/>
        <v>4.5999999999999996</v>
      </c>
      <c r="Q9" s="21">
        <f>C9+M25+N25</f>
        <v>4.5</v>
      </c>
      <c r="R9" s="21">
        <f>C9+M25+O25</f>
        <v>4.57</v>
      </c>
      <c r="S9" s="120">
        <f>C9+M25+P25</f>
        <v>4.6300000000000008</v>
      </c>
      <c r="T9" s="23">
        <v>0.9</v>
      </c>
    </row>
    <row r="10" spans="1:20" ht="13.5">
      <c r="A10" s="5"/>
      <c r="B10" s="24"/>
      <c r="C10" s="23"/>
      <c r="D10" s="5"/>
      <c r="E10" s="20">
        <v>1</v>
      </c>
      <c r="F10" s="71">
        <f>C5+M26</f>
        <v>2.9650000000000003</v>
      </c>
      <c r="G10" s="21">
        <f t="shared" si="0"/>
        <v>3.1650000000000005</v>
      </c>
      <c r="H10" s="21">
        <f>C5+M26+N26</f>
        <v>3.0650000000000004</v>
      </c>
      <c r="I10" s="21">
        <f>C5+M26+O26</f>
        <v>3.1350000000000002</v>
      </c>
      <c r="J10" s="120">
        <f>C5+M26+P26</f>
        <v>3.1650000000000005</v>
      </c>
      <c r="K10" s="72">
        <f>C7+M26</f>
        <v>2.1150000000000002</v>
      </c>
      <c r="L10" s="21">
        <f>C7+M26+N26</f>
        <v>2.2150000000000003</v>
      </c>
      <c r="M10" s="21">
        <f>C7+M26+O26</f>
        <v>2.2850000000000001</v>
      </c>
      <c r="N10" s="22">
        <f>C7+M26+P26</f>
        <v>2.3150000000000004</v>
      </c>
      <c r="O10" s="71">
        <f>C9+M26</f>
        <v>4.3650000000000002</v>
      </c>
      <c r="P10" s="21">
        <f t="shared" si="1"/>
        <v>4.5649999999999995</v>
      </c>
      <c r="Q10" s="21">
        <f>C9+M26+N26</f>
        <v>4.4649999999999999</v>
      </c>
      <c r="R10" s="21">
        <f>C9+M26+O26</f>
        <v>4.5350000000000001</v>
      </c>
      <c r="S10" s="120">
        <f>C9+M26+P26</f>
        <v>4.5650000000000004</v>
      </c>
      <c r="T10" s="23">
        <v>1</v>
      </c>
    </row>
    <row r="11" spans="1:20" ht="13.5">
      <c r="A11" s="5"/>
      <c r="B11" s="29" t="s">
        <v>13931</v>
      </c>
      <c r="C11" s="30">
        <v>-0.2</v>
      </c>
      <c r="D11" s="5"/>
      <c r="E11" s="20">
        <v>1.2</v>
      </c>
      <c r="F11" s="71">
        <f>C5+M27</f>
        <v>2.9420000000000002</v>
      </c>
      <c r="G11" s="21">
        <f t="shared" si="0"/>
        <v>3.1320000000000001</v>
      </c>
      <c r="H11" s="21">
        <f>C5+M27+N27</f>
        <v>3.032</v>
      </c>
      <c r="I11" s="21">
        <f>C5+M27+O27</f>
        <v>3.0820000000000003</v>
      </c>
      <c r="J11" s="120">
        <f>C5+M27+P27</f>
        <v>3.1120000000000001</v>
      </c>
      <c r="K11" s="72">
        <f>C7+M27</f>
        <v>2.0920000000000001</v>
      </c>
      <c r="L11" s="21">
        <f>C7+M27+N27</f>
        <v>2.1819999999999999</v>
      </c>
      <c r="M11" s="21">
        <f>C7+M27+O27</f>
        <v>2.2320000000000002</v>
      </c>
      <c r="N11" s="22">
        <f>C7+M27+P27</f>
        <v>2.262</v>
      </c>
      <c r="O11" s="71">
        <f>C9+M27</f>
        <v>4.3419999999999996</v>
      </c>
      <c r="P11" s="21">
        <f t="shared" si="1"/>
        <v>4.5319999999999991</v>
      </c>
      <c r="Q11" s="21">
        <f>C9+M27+N27</f>
        <v>4.4319999999999995</v>
      </c>
      <c r="R11" s="21">
        <f>C9+M27+O27</f>
        <v>4.4819999999999993</v>
      </c>
      <c r="S11" s="120">
        <f>C9+M27+P27</f>
        <v>4.5119999999999996</v>
      </c>
      <c r="T11" s="23">
        <v>1.2</v>
      </c>
    </row>
    <row r="12" spans="1:20" ht="13.5">
      <c r="A12" s="5"/>
      <c r="B12" s="24"/>
      <c r="C12" s="23"/>
      <c r="D12" s="5"/>
      <c r="E12" s="20">
        <v>1.5</v>
      </c>
      <c r="F12" s="71">
        <f>C5+M28</f>
        <v>2.8850000000000002</v>
      </c>
      <c r="G12" s="21">
        <f t="shared" si="0"/>
        <v>3.0550000000000002</v>
      </c>
      <c r="H12" s="21">
        <f>C5+M28+N28</f>
        <v>2.9550000000000001</v>
      </c>
      <c r="I12" s="21">
        <f>C5+M28+O28</f>
        <v>2.9950000000000001</v>
      </c>
      <c r="J12" s="120">
        <f>C5+M28+P28</f>
        <v>3.0150000000000001</v>
      </c>
      <c r="K12" s="72">
        <f>C7+M28</f>
        <v>2.0350000000000001</v>
      </c>
      <c r="L12" s="21">
        <f>C7+M28+N28</f>
        <v>2.105</v>
      </c>
      <c r="M12" s="21">
        <f>C7+M28+O28</f>
        <v>2.145</v>
      </c>
      <c r="N12" s="22">
        <f>C7+M28+P28</f>
        <v>2.165</v>
      </c>
      <c r="O12" s="71">
        <f>C9+M28</f>
        <v>4.2850000000000001</v>
      </c>
      <c r="P12" s="21">
        <f t="shared" si="1"/>
        <v>4.4550000000000001</v>
      </c>
      <c r="Q12" s="21">
        <f>C9+M28+N28</f>
        <v>4.3550000000000004</v>
      </c>
      <c r="R12" s="21">
        <f>C9+M28+O28</f>
        <v>4.3950000000000005</v>
      </c>
      <c r="S12" s="120">
        <f>C9+M28+P28</f>
        <v>4.415</v>
      </c>
      <c r="T12" s="23">
        <v>1.5</v>
      </c>
    </row>
    <row r="13" spans="1:20" ht="13.5">
      <c r="A13" s="5"/>
      <c r="B13" s="29" t="s">
        <v>13932</v>
      </c>
      <c r="C13" s="30">
        <v>-0.3</v>
      </c>
      <c r="D13" s="5"/>
      <c r="E13" s="31">
        <v>2</v>
      </c>
      <c r="F13" s="71">
        <f>C5+M29</f>
        <v>2.85</v>
      </c>
      <c r="G13" s="21">
        <f t="shared" si="0"/>
        <v>3.0100000000000002</v>
      </c>
      <c r="H13" s="21">
        <f>C5+M29+N29</f>
        <v>2.91</v>
      </c>
      <c r="I13" s="21">
        <f>C5+M29+O29</f>
        <v>2.94</v>
      </c>
      <c r="J13" s="120">
        <f>C5+M29+P29</f>
        <v>2.95</v>
      </c>
      <c r="K13" s="72">
        <f>C7+M29</f>
        <v>2</v>
      </c>
      <c r="L13" s="21">
        <f>C7+M29+N29</f>
        <v>2.06</v>
      </c>
      <c r="M13" s="21">
        <f>C7+M29+O29</f>
        <v>2.09</v>
      </c>
      <c r="N13" s="22">
        <f>C7+M29+P29</f>
        <v>2.1</v>
      </c>
      <c r="O13" s="71">
        <f>C9+M29</f>
        <v>4.25</v>
      </c>
      <c r="P13" s="21">
        <f t="shared" si="1"/>
        <v>4.4099999999999993</v>
      </c>
      <c r="Q13" s="21">
        <f>C9+M29+N29</f>
        <v>4.3099999999999996</v>
      </c>
      <c r="R13" s="21">
        <f>C9+M29+O29</f>
        <v>4.34</v>
      </c>
      <c r="S13" s="120">
        <f>C9+M29+P29</f>
        <v>4.3499999999999996</v>
      </c>
      <c r="T13" s="23">
        <v>2</v>
      </c>
    </row>
    <row r="14" spans="1:20" ht="13.5">
      <c r="A14" s="5"/>
      <c r="B14" s="24"/>
      <c r="C14" s="23"/>
      <c r="D14" s="5"/>
      <c r="E14" s="20">
        <v>2.5</v>
      </c>
      <c r="F14" s="71">
        <f>C5+M30</f>
        <v>2.85</v>
      </c>
      <c r="G14" s="21">
        <f t="shared" si="0"/>
        <v>3</v>
      </c>
      <c r="H14" s="21">
        <f>C5+M30+N30</f>
        <v>2.9</v>
      </c>
      <c r="I14" s="21">
        <f>C5+M30+O30</f>
        <v>2.93</v>
      </c>
      <c r="J14" s="120">
        <f>C5+M30+P30</f>
        <v>2.93</v>
      </c>
      <c r="K14" s="72">
        <f>C7+M30</f>
        <v>2</v>
      </c>
      <c r="L14" s="21">
        <f>C7+M30+N30</f>
        <v>2.0499999999999998</v>
      </c>
      <c r="M14" s="21">
        <f>C7+M30+O30</f>
        <v>2.08</v>
      </c>
      <c r="N14" s="22">
        <f>C7+M30+P30</f>
        <v>2.08</v>
      </c>
      <c r="O14" s="71">
        <f>C9+M30</f>
        <v>4.25</v>
      </c>
      <c r="P14" s="21">
        <f t="shared" si="1"/>
        <v>4.3999999999999995</v>
      </c>
      <c r="Q14" s="21">
        <f>C9+M30+N30</f>
        <v>4.3</v>
      </c>
      <c r="R14" s="21">
        <f>C9+M30+O30</f>
        <v>4.33</v>
      </c>
      <c r="S14" s="120">
        <f>C9+M30+P30</f>
        <v>4.33</v>
      </c>
      <c r="T14" s="23">
        <v>2.5</v>
      </c>
    </row>
    <row r="15" spans="1:20" ht="14.25" thickBot="1">
      <c r="A15" s="5"/>
      <c r="B15" s="33" t="s">
        <v>13933</v>
      </c>
      <c r="C15" s="34">
        <v>-0.05</v>
      </c>
      <c r="D15" s="5"/>
      <c r="E15" s="35" t="s">
        <v>13934</v>
      </c>
      <c r="F15" s="103">
        <f>C5+M31</f>
        <v>2.85</v>
      </c>
      <c r="G15" s="36">
        <f t="shared" si="0"/>
        <v>2.99</v>
      </c>
      <c r="H15" s="36">
        <f>C5+M31+N31</f>
        <v>2.89</v>
      </c>
      <c r="I15" s="36">
        <f>C5+M31+O31</f>
        <v>2.92</v>
      </c>
      <c r="J15" s="130">
        <f>C5+M31+P31</f>
        <v>2.92</v>
      </c>
      <c r="K15" s="104">
        <f>C7+M31</f>
        <v>2</v>
      </c>
      <c r="L15" s="36">
        <f>C7+M31+N31</f>
        <v>2.04</v>
      </c>
      <c r="M15" s="36">
        <f>C7+M31+O31</f>
        <v>2.0699999999999998</v>
      </c>
      <c r="N15" s="37">
        <f>C7+M31+P31</f>
        <v>2.0699999999999998</v>
      </c>
      <c r="O15" s="103">
        <f>C9+M31</f>
        <v>4.25</v>
      </c>
      <c r="P15" s="36">
        <f t="shared" si="1"/>
        <v>4.3899999999999997</v>
      </c>
      <c r="Q15" s="36">
        <f>C9+M31+N31</f>
        <v>4.29</v>
      </c>
      <c r="R15" s="36">
        <f>C9+M31+O31</f>
        <v>4.32</v>
      </c>
      <c r="S15" s="130">
        <f>C9+M31+P31</f>
        <v>4.32</v>
      </c>
      <c r="T15" s="146" t="s">
        <v>13934</v>
      </c>
    </row>
    <row r="16" spans="1:20" ht="13.5">
      <c r="A16" s="5"/>
      <c r="B16" s="38"/>
      <c r="C16" s="39"/>
      <c r="D16" s="5"/>
      <c r="E16" s="5"/>
      <c r="R16" s="5"/>
      <c r="S16" s="5"/>
      <c r="T16" s="5"/>
    </row>
    <row r="17" spans="1:20" ht="13.5" thickBot="1">
      <c r="A17" s="5"/>
      <c r="B17" s="5"/>
      <c r="C17" s="5"/>
      <c r="D17" s="5"/>
      <c r="E17" s="5"/>
      <c r="F17" s="5"/>
      <c r="G17" s="5"/>
      <c r="H17" s="5"/>
      <c r="I17" s="5"/>
      <c r="J17" s="5"/>
      <c r="K17" s="5"/>
      <c r="L17" s="5"/>
      <c r="M17" s="5"/>
      <c r="N17" s="5"/>
      <c r="O17" s="5"/>
      <c r="P17" s="5"/>
      <c r="Q17" s="5"/>
      <c r="R17" s="5"/>
      <c r="S17" s="5"/>
      <c r="T17" s="5"/>
    </row>
    <row r="18" spans="1:20" ht="14.25" thickBot="1">
      <c r="A18" s="5"/>
      <c r="B18" s="1741" t="s">
        <v>13935</v>
      </c>
      <c r="C18" s="1742"/>
      <c r="D18" s="5"/>
      <c r="E18" s="5"/>
      <c r="F18" s="43" t="s">
        <v>13936</v>
      </c>
      <c r="G18" s="44"/>
      <c r="H18" s="44"/>
      <c r="I18" s="44"/>
      <c r="J18" s="45">
        <v>0.1</v>
      </c>
      <c r="K18" s="46"/>
      <c r="L18" s="5"/>
      <c r="M18" s="47" t="s">
        <v>13937</v>
      </c>
      <c r="N18" s="1745" t="s">
        <v>13938</v>
      </c>
      <c r="O18" s="1746"/>
      <c r="P18" s="1747"/>
      <c r="Q18" s="48" t="s">
        <v>13939</v>
      </c>
    </row>
    <row r="19" spans="1:20" ht="15" thickTop="1" thickBot="1">
      <c r="A19" s="5"/>
      <c r="B19" s="49" t="s">
        <v>13918</v>
      </c>
      <c r="C19" s="50" t="s">
        <v>13919</v>
      </c>
      <c r="D19" s="5"/>
      <c r="E19" s="5"/>
      <c r="F19" s="51"/>
      <c r="J19" s="52"/>
      <c r="K19" s="53"/>
      <c r="L19" s="5"/>
      <c r="M19" s="54" t="s">
        <v>13940</v>
      </c>
      <c r="N19" s="55" t="s">
        <v>13922</v>
      </c>
      <c r="O19" s="56" t="s">
        <v>13923</v>
      </c>
      <c r="P19" s="57" t="s">
        <v>13924</v>
      </c>
      <c r="Q19" s="58" t="s">
        <v>13941</v>
      </c>
      <c r="T19" s="5"/>
    </row>
    <row r="20" spans="1:20" ht="14.25" thickBot="1">
      <c r="A20" s="5"/>
      <c r="B20" s="59" t="s">
        <v>13942</v>
      </c>
      <c r="C20" s="10"/>
      <c r="D20" s="5"/>
      <c r="E20" s="5"/>
      <c r="F20" s="60" t="s">
        <v>13943</v>
      </c>
      <c r="G20" s="5"/>
      <c r="H20" s="5"/>
      <c r="I20" s="5"/>
      <c r="J20" s="61">
        <v>0.2</v>
      </c>
      <c r="K20" s="62"/>
      <c r="L20" s="5"/>
      <c r="M20" s="63">
        <v>0.71</v>
      </c>
      <c r="N20" s="64">
        <v>0.26</v>
      </c>
      <c r="O20" s="65">
        <v>0.43</v>
      </c>
      <c r="P20" s="66">
        <v>0.51</v>
      </c>
      <c r="Q20" s="67">
        <v>0.4</v>
      </c>
      <c r="T20" s="5"/>
    </row>
    <row r="21" spans="1:20" ht="13.5">
      <c r="A21" s="5"/>
      <c r="B21" s="68" t="s">
        <v>13928</v>
      </c>
      <c r="C21" s="69">
        <v>2.5499999999999998</v>
      </c>
      <c r="D21" s="5"/>
      <c r="E21" s="5"/>
      <c r="F21" s="70"/>
      <c r="G21" s="5"/>
      <c r="H21" s="5"/>
      <c r="I21" s="5"/>
      <c r="J21" s="61"/>
      <c r="K21" s="62"/>
      <c r="L21" s="5"/>
      <c r="M21" s="71">
        <v>0.56399999999999995</v>
      </c>
      <c r="N21" s="72">
        <v>0.21</v>
      </c>
      <c r="O21" s="21">
        <v>0.35</v>
      </c>
      <c r="P21" s="22">
        <v>0.41</v>
      </c>
      <c r="Q21" s="23">
        <v>0.5</v>
      </c>
    </row>
    <row r="22" spans="1:20" ht="13.5">
      <c r="A22" s="5"/>
      <c r="B22" s="73"/>
      <c r="C22" s="74"/>
      <c r="D22" s="5"/>
      <c r="E22" s="5"/>
      <c r="F22" s="60" t="s">
        <v>13944</v>
      </c>
      <c r="G22" s="5"/>
      <c r="H22" s="5"/>
      <c r="I22" s="5"/>
      <c r="J22" s="61">
        <v>0.1</v>
      </c>
      <c r="K22" s="62"/>
      <c r="L22" s="5"/>
      <c r="M22" s="71">
        <v>0.41399999999999998</v>
      </c>
      <c r="N22" s="72">
        <v>0.18</v>
      </c>
      <c r="O22" s="21">
        <v>0.28000000000000003</v>
      </c>
      <c r="P22" s="22">
        <v>0.34</v>
      </c>
      <c r="Q22" s="23">
        <v>0.6</v>
      </c>
      <c r="T22" s="5"/>
    </row>
    <row r="23" spans="1:20" ht="14.25" thickBot="1">
      <c r="A23" s="5"/>
      <c r="B23" s="75" t="s">
        <v>13945</v>
      </c>
      <c r="C23" s="76">
        <v>0</v>
      </c>
      <c r="D23" s="5"/>
      <c r="E23" s="5"/>
      <c r="F23" s="60"/>
      <c r="G23" s="5"/>
      <c r="H23" s="5"/>
      <c r="I23" s="5"/>
      <c r="J23" s="61"/>
      <c r="K23" s="62"/>
      <c r="L23" s="5"/>
      <c r="M23" s="71">
        <v>0.26500000000000001</v>
      </c>
      <c r="N23" s="72">
        <v>0.15</v>
      </c>
      <c r="O23" s="21">
        <v>0.24</v>
      </c>
      <c r="P23" s="22">
        <v>0.28999999999999998</v>
      </c>
      <c r="Q23" s="23">
        <v>0.7</v>
      </c>
      <c r="T23" s="5"/>
    </row>
    <row r="24" spans="1:20" ht="14.25" thickBot="1">
      <c r="A24" s="5"/>
      <c r="B24" s="77" t="s">
        <v>13946</v>
      </c>
      <c r="C24" s="10"/>
      <c r="D24" s="5"/>
      <c r="E24" s="5"/>
      <c r="F24" s="60" t="s">
        <v>13947</v>
      </c>
      <c r="G24" s="5"/>
      <c r="H24" s="5"/>
      <c r="I24" s="5"/>
      <c r="J24" s="61">
        <v>0.1</v>
      </c>
      <c r="K24" s="62"/>
      <c r="L24" s="5"/>
      <c r="M24" s="71">
        <v>0.15</v>
      </c>
      <c r="N24" s="72">
        <v>0.13</v>
      </c>
      <c r="O24" s="21">
        <v>0.21</v>
      </c>
      <c r="P24" s="22">
        <v>0.25</v>
      </c>
      <c r="Q24" s="23">
        <v>0.8</v>
      </c>
      <c r="T24" s="5"/>
    </row>
    <row r="25" spans="1:20" ht="14.25" thickBot="1">
      <c r="A25" s="5"/>
      <c r="B25" s="78" t="s">
        <v>13948</v>
      </c>
      <c r="C25" s="17">
        <v>0.1</v>
      </c>
      <c r="D25" s="5"/>
      <c r="E25" s="5"/>
      <c r="F25" s="79"/>
      <c r="G25" s="80"/>
      <c r="H25" s="80"/>
      <c r="I25" s="80"/>
      <c r="J25" s="81"/>
      <c r="K25" s="82"/>
      <c r="L25" s="5"/>
      <c r="M25" s="71">
        <v>0.15</v>
      </c>
      <c r="N25" s="72">
        <v>0.1</v>
      </c>
      <c r="O25" s="21">
        <v>0.17</v>
      </c>
      <c r="P25" s="22">
        <v>0.23</v>
      </c>
      <c r="Q25" s="23">
        <v>0.9</v>
      </c>
      <c r="T25" s="5"/>
    </row>
    <row r="26" spans="1:20" ht="14.25" thickBot="1">
      <c r="A26" s="5"/>
      <c r="B26" s="83" t="s">
        <v>13949</v>
      </c>
      <c r="C26" s="23">
        <v>0.05</v>
      </c>
      <c r="D26" s="5"/>
      <c r="E26" s="5"/>
      <c r="F26" s="84" t="s">
        <v>13950</v>
      </c>
      <c r="G26" s="85" t="s">
        <v>13951</v>
      </c>
      <c r="H26" s="85" t="s">
        <v>13952</v>
      </c>
      <c r="I26" s="85" t="s">
        <v>13953</v>
      </c>
      <c r="J26" s="85" t="s">
        <v>13954</v>
      </c>
      <c r="K26" s="86" t="s">
        <v>13955</v>
      </c>
      <c r="L26" s="5"/>
      <c r="M26" s="71">
        <v>0.115</v>
      </c>
      <c r="N26" s="72">
        <v>0.1</v>
      </c>
      <c r="O26" s="21">
        <v>0.17</v>
      </c>
      <c r="P26" s="22">
        <v>0.2</v>
      </c>
      <c r="Q26" s="23">
        <v>1</v>
      </c>
      <c r="T26" s="5"/>
    </row>
    <row r="27" spans="1:20" ht="14.25" thickBot="1">
      <c r="A27" s="5"/>
      <c r="B27" s="87" t="s">
        <v>13956</v>
      </c>
      <c r="C27" s="32">
        <v>0.05</v>
      </c>
      <c r="D27" s="5"/>
      <c r="E27" s="5"/>
      <c r="F27" s="88" t="s">
        <v>13957</v>
      </c>
      <c r="G27" s="89">
        <v>420</v>
      </c>
      <c r="H27" s="89">
        <v>380</v>
      </c>
      <c r="I27" s="89">
        <v>350</v>
      </c>
      <c r="J27" s="90">
        <v>320</v>
      </c>
      <c r="K27" s="91">
        <v>310</v>
      </c>
      <c r="L27" s="5"/>
      <c r="M27" s="71">
        <v>9.1999999999999998E-2</v>
      </c>
      <c r="N27" s="72">
        <v>0.09</v>
      </c>
      <c r="O27" s="21">
        <v>0.14000000000000001</v>
      </c>
      <c r="P27" s="22">
        <v>0.17</v>
      </c>
      <c r="Q27" s="23">
        <v>1.2</v>
      </c>
      <c r="T27" s="5"/>
    </row>
    <row r="28" spans="1:20" ht="14.25" thickBot="1">
      <c r="A28" s="5"/>
      <c r="B28" s="77" t="s">
        <v>13958</v>
      </c>
      <c r="C28" s="10"/>
      <c r="D28" s="5"/>
      <c r="E28" s="5"/>
      <c r="F28" s="92" t="s">
        <v>13959</v>
      </c>
      <c r="G28" s="93">
        <v>380</v>
      </c>
      <c r="H28" s="93">
        <v>350</v>
      </c>
      <c r="I28" s="93">
        <v>300</v>
      </c>
      <c r="J28" s="94">
        <v>270</v>
      </c>
      <c r="K28" s="95">
        <v>260</v>
      </c>
      <c r="L28" s="5"/>
      <c r="M28" s="71">
        <v>3.5000000000000003E-2</v>
      </c>
      <c r="N28" s="72">
        <v>7.0000000000000007E-2</v>
      </c>
      <c r="O28" s="21">
        <v>0.11</v>
      </c>
      <c r="P28" s="22">
        <v>0.13</v>
      </c>
      <c r="Q28" s="23">
        <v>1.5</v>
      </c>
      <c r="T28" s="5"/>
    </row>
    <row r="29" spans="1:20" ht="13.5">
      <c r="A29" s="5"/>
      <c r="B29" s="96" t="s">
        <v>13960</v>
      </c>
      <c r="C29" s="17">
        <v>0.15</v>
      </c>
      <c r="D29" s="5"/>
      <c r="E29" s="5"/>
      <c r="F29" s="92" t="s">
        <v>13961</v>
      </c>
      <c r="G29" s="93">
        <v>350</v>
      </c>
      <c r="H29" s="93">
        <v>300</v>
      </c>
      <c r="I29" s="93">
        <v>280</v>
      </c>
      <c r="J29" s="94">
        <v>250</v>
      </c>
      <c r="K29" s="95">
        <v>240</v>
      </c>
      <c r="L29" s="5"/>
      <c r="M29" s="71">
        <v>0</v>
      </c>
      <c r="N29" s="72">
        <v>0.06</v>
      </c>
      <c r="O29" s="21">
        <v>0.09</v>
      </c>
      <c r="P29" s="22">
        <v>0.1</v>
      </c>
      <c r="Q29" s="23">
        <v>2</v>
      </c>
      <c r="T29" s="5"/>
    </row>
    <row r="30" spans="1:20" ht="14.25" thickBot="1">
      <c r="A30" s="5"/>
      <c r="B30" s="83" t="s">
        <v>13962</v>
      </c>
      <c r="C30" s="23">
        <v>0.13</v>
      </c>
      <c r="D30" s="5"/>
      <c r="E30" s="5"/>
      <c r="F30" s="97" t="s">
        <v>13963</v>
      </c>
      <c r="G30" s="98">
        <v>310</v>
      </c>
      <c r="H30" s="98">
        <v>280</v>
      </c>
      <c r="I30" s="98">
        <v>250</v>
      </c>
      <c r="J30" s="99">
        <v>220</v>
      </c>
      <c r="K30" s="100">
        <v>200</v>
      </c>
      <c r="L30" s="5"/>
      <c r="M30" s="71">
        <v>0</v>
      </c>
      <c r="N30" s="72">
        <v>0.05</v>
      </c>
      <c r="O30" s="21">
        <v>0.08</v>
      </c>
      <c r="P30" s="22">
        <v>0.08</v>
      </c>
      <c r="Q30" s="101">
        <v>2.5</v>
      </c>
      <c r="T30" s="5"/>
    </row>
    <row r="31" spans="1:20" ht="14.25" thickBot="1">
      <c r="A31" s="5"/>
      <c r="B31" s="102" t="s">
        <v>13964</v>
      </c>
      <c r="C31" s="101">
        <v>0.1</v>
      </c>
      <c r="D31" s="5"/>
      <c r="E31" s="5"/>
      <c r="F31" s="1748" t="s">
        <v>13965</v>
      </c>
      <c r="G31" s="1749"/>
      <c r="H31" s="1742"/>
      <c r="I31" s="5"/>
      <c r="J31" s="5"/>
      <c r="K31" s="5"/>
      <c r="L31" s="5"/>
      <c r="M31" s="103">
        <v>0</v>
      </c>
      <c r="N31" s="104">
        <v>0.04</v>
      </c>
      <c r="O31" s="36">
        <v>7.0000000000000007E-2</v>
      </c>
      <c r="P31" s="37">
        <v>7.0000000000000007E-2</v>
      </c>
      <c r="Q31" s="105" t="s">
        <v>13934</v>
      </c>
      <c r="T31" s="5"/>
    </row>
    <row r="32" spans="1:20" ht="14.25" thickBot="1">
      <c r="A32" s="5"/>
      <c r="B32" s="77" t="s">
        <v>13933</v>
      </c>
      <c r="C32" s="101">
        <v>-0.05</v>
      </c>
      <c r="D32" s="5"/>
      <c r="E32" s="5"/>
      <c r="F32" s="5"/>
      <c r="G32" s="5"/>
      <c r="H32" s="5"/>
      <c r="I32" s="5"/>
      <c r="J32" s="5"/>
      <c r="K32" s="5"/>
      <c r="L32" s="5"/>
      <c r="M32" s="5"/>
      <c r="N32" s="5"/>
      <c r="O32" s="5"/>
      <c r="P32" s="5"/>
      <c r="Q32" s="5"/>
      <c r="R32" s="5"/>
      <c r="S32" s="5"/>
      <c r="T32" s="5"/>
    </row>
    <row r="33" spans="1:20" ht="14.25" thickBot="1">
      <c r="A33" s="5"/>
      <c r="B33" s="77" t="s">
        <v>13966</v>
      </c>
      <c r="C33" s="106">
        <v>-0.08</v>
      </c>
      <c r="D33" s="5"/>
      <c r="E33" s="5"/>
      <c r="F33" s="5"/>
      <c r="G33" s="1743" t="s">
        <v>13967</v>
      </c>
      <c r="H33" s="1744"/>
      <c r="I33" s="1730"/>
      <c r="J33" s="5"/>
      <c r="K33" s="5"/>
      <c r="L33" s="5"/>
      <c r="M33" s="5"/>
      <c r="N33" s="5"/>
      <c r="O33" s="1743" t="s">
        <v>13968</v>
      </c>
      <c r="P33" s="1744"/>
      <c r="Q33" s="1744"/>
      <c r="R33" s="1730"/>
      <c r="S33" s="5"/>
      <c r="T33" s="5"/>
    </row>
    <row r="34" spans="1:20" ht="14.25" thickBot="1">
      <c r="A34" s="5"/>
      <c r="B34" s="5"/>
      <c r="C34" s="5"/>
      <c r="D34" s="5"/>
      <c r="E34" s="5"/>
      <c r="F34" s="11" t="s">
        <v>13920</v>
      </c>
      <c r="G34" s="107" t="s">
        <v>13969</v>
      </c>
      <c r="H34" s="108" t="s">
        <v>13970</v>
      </c>
      <c r="I34" s="109" t="s">
        <v>13971</v>
      </c>
      <c r="J34" s="5"/>
      <c r="K34" s="1743" t="s">
        <v>13946</v>
      </c>
      <c r="L34" s="1744"/>
      <c r="M34" s="1730"/>
      <c r="N34" s="5"/>
      <c r="O34" s="110" t="s">
        <v>13972</v>
      </c>
      <c r="P34" s="111" t="s">
        <v>13973</v>
      </c>
      <c r="Q34" s="111" t="s">
        <v>13974</v>
      </c>
      <c r="R34" s="112" t="s">
        <v>13974</v>
      </c>
      <c r="S34" s="5"/>
      <c r="T34" s="5"/>
    </row>
    <row r="35" spans="1:20" ht="14.25" thickBot="1">
      <c r="A35" s="5"/>
      <c r="B35" s="41" t="s">
        <v>13975</v>
      </c>
      <c r="C35" s="42"/>
      <c r="D35" s="5"/>
      <c r="E35" s="5"/>
      <c r="F35" s="67">
        <v>0.5</v>
      </c>
      <c r="G35" s="64">
        <v>1.85</v>
      </c>
      <c r="H35" s="65">
        <v>2.11</v>
      </c>
      <c r="I35" s="113">
        <v>1.86</v>
      </c>
      <c r="J35" s="5"/>
      <c r="K35" s="114">
        <v>0.5</v>
      </c>
      <c r="L35" s="15">
        <v>0.56999999999999995</v>
      </c>
      <c r="M35" s="115">
        <v>0.5</v>
      </c>
      <c r="N35" s="5"/>
      <c r="O35" s="116" t="s">
        <v>13976</v>
      </c>
      <c r="P35" s="117" t="s">
        <v>13977</v>
      </c>
      <c r="Q35" s="117" t="s">
        <v>13978</v>
      </c>
      <c r="R35" s="118" t="s">
        <v>13977</v>
      </c>
      <c r="S35" s="11" t="s">
        <v>13920</v>
      </c>
      <c r="T35" s="5"/>
    </row>
    <row r="36" spans="1:20" ht="14.25" thickBot="1">
      <c r="A36" s="5"/>
      <c r="B36" s="49" t="s">
        <v>13918</v>
      </c>
      <c r="C36" s="119"/>
      <c r="D36" s="5"/>
      <c r="E36" s="5"/>
      <c r="F36" s="23">
        <v>0.6</v>
      </c>
      <c r="G36" s="72">
        <v>1.49</v>
      </c>
      <c r="H36" s="21">
        <v>1.75</v>
      </c>
      <c r="I36" s="120">
        <v>1.5</v>
      </c>
      <c r="J36" s="5"/>
      <c r="K36" s="121">
        <v>0.6</v>
      </c>
      <c r="L36" s="21">
        <v>0.41</v>
      </c>
      <c r="M36" s="122">
        <v>0.6</v>
      </c>
      <c r="N36" s="5"/>
      <c r="O36" s="63">
        <v>1.5980000000000001</v>
      </c>
      <c r="P36" s="15">
        <v>1.7589999999999999</v>
      </c>
      <c r="Q36" s="15">
        <v>1.3819999999999999</v>
      </c>
      <c r="R36" s="16">
        <v>1.49</v>
      </c>
      <c r="S36" s="17">
        <v>0.6</v>
      </c>
      <c r="T36" s="5"/>
    </row>
    <row r="37" spans="1:20" ht="14.25" thickBot="1">
      <c r="A37" s="5"/>
      <c r="B37" s="123" t="s">
        <v>13928</v>
      </c>
      <c r="C37" s="124"/>
      <c r="D37" s="5"/>
      <c r="E37" s="5"/>
      <c r="F37" s="23">
        <v>0.7</v>
      </c>
      <c r="G37" s="72">
        <v>1.19</v>
      </c>
      <c r="H37" s="21">
        <v>1.38</v>
      </c>
      <c r="I37" s="120">
        <v>1.2</v>
      </c>
      <c r="J37" s="5"/>
      <c r="K37" s="121">
        <v>0.7</v>
      </c>
      <c r="L37" s="21">
        <v>0.26</v>
      </c>
      <c r="M37" s="122">
        <v>0.7</v>
      </c>
      <c r="N37" s="5"/>
      <c r="O37" s="71">
        <v>1.2789999999999999</v>
      </c>
      <c r="P37" s="21">
        <v>1.4179999999999999</v>
      </c>
      <c r="Q37" s="21">
        <v>1.095</v>
      </c>
      <c r="R37" s="22">
        <v>1.1870000000000001</v>
      </c>
      <c r="S37" s="23">
        <v>0.7</v>
      </c>
      <c r="T37" s="5"/>
    </row>
    <row r="38" spans="1:20" ht="13.5">
      <c r="A38" s="5"/>
      <c r="B38" s="125" t="s">
        <v>13979</v>
      </c>
      <c r="C38" s="126">
        <v>0</v>
      </c>
      <c r="D38" s="5"/>
      <c r="E38" s="5"/>
      <c r="F38" s="23">
        <v>0.8</v>
      </c>
      <c r="G38" s="72">
        <v>0.96</v>
      </c>
      <c r="H38" s="21">
        <v>1.1200000000000001</v>
      </c>
      <c r="I38" s="120">
        <v>0.96</v>
      </c>
      <c r="J38" s="5"/>
      <c r="K38" s="121">
        <v>0.8</v>
      </c>
      <c r="L38" s="21">
        <v>0.15</v>
      </c>
      <c r="M38" s="122">
        <v>0.8</v>
      </c>
      <c r="N38" s="5"/>
      <c r="O38" s="71">
        <v>1.038</v>
      </c>
      <c r="P38" s="21">
        <v>1.159</v>
      </c>
      <c r="Q38" s="21">
        <v>0.876</v>
      </c>
      <c r="R38" s="22">
        <v>0.95699999999999996</v>
      </c>
      <c r="S38" s="23">
        <v>0.8</v>
      </c>
      <c r="T38" s="5"/>
    </row>
    <row r="39" spans="1:20" ht="13.5">
      <c r="A39" s="5"/>
      <c r="B39" s="125"/>
      <c r="C39" s="74"/>
      <c r="D39" s="5"/>
      <c r="E39" s="5"/>
      <c r="F39" s="23">
        <v>0.9</v>
      </c>
      <c r="G39" s="72">
        <v>0.87</v>
      </c>
      <c r="H39" s="21">
        <v>1.02</v>
      </c>
      <c r="I39" s="120">
        <v>0.87</v>
      </c>
      <c r="J39" s="5"/>
      <c r="K39" s="121">
        <v>0.9</v>
      </c>
      <c r="L39" s="21">
        <v>0.15</v>
      </c>
      <c r="M39" s="122">
        <v>0.9</v>
      </c>
      <c r="N39" s="5"/>
      <c r="O39" s="71">
        <v>0.93899999999999995</v>
      </c>
      <c r="P39" s="21">
        <v>1.0469999999999999</v>
      </c>
      <c r="Q39" s="21">
        <v>0.79600000000000004</v>
      </c>
      <c r="R39" s="22">
        <v>0.86699999999999999</v>
      </c>
      <c r="S39" s="23">
        <v>0.9</v>
      </c>
      <c r="T39" s="5"/>
    </row>
    <row r="40" spans="1:20" ht="13.5">
      <c r="A40" s="5"/>
      <c r="B40" s="125" t="s">
        <v>13980</v>
      </c>
      <c r="C40" s="126">
        <v>0</v>
      </c>
      <c r="D40" s="5"/>
      <c r="E40" s="5"/>
      <c r="F40" s="23">
        <v>1</v>
      </c>
      <c r="G40" s="72">
        <v>0.77</v>
      </c>
      <c r="H40" s="21">
        <v>0.89</v>
      </c>
      <c r="I40" s="120">
        <v>0.76</v>
      </c>
      <c r="J40" s="5"/>
      <c r="K40" s="121">
        <v>1</v>
      </c>
      <c r="L40" s="21">
        <v>0.115</v>
      </c>
      <c r="M40" s="122">
        <v>1</v>
      </c>
      <c r="N40" s="5"/>
      <c r="O40" s="71">
        <v>0.82499999999999996</v>
      </c>
      <c r="P40" s="21">
        <v>0.92200000000000004</v>
      </c>
      <c r="Q40" s="21">
        <v>0.69599999999999995</v>
      </c>
      <c r="R40" s="22">
        <v>0.76100000000000001</v>
      </c>
      <c r="S40" s="23">
        <v>1</v>
      </c>
      <c r="T40" s="5"/>
    </row>
    <row r="41" spans="1:20" ht="14.25" thickBot="1">
      <c r="A41" s="5"/>
      <c r="B41" s="125"/>
      <c r="C41" s="74"/>
      <c r="D41" s="5"/>
      <c r="E41" s="5"/>
      <c r="F41" s="23">
        <v>1.2</v>
      </c>
      <c r="G41" s="72">
        <v>0.63</v>
      </c>
      <c r="H41" s="21">
        <v>0.74</v>
      </c>
      <c r="I41" s="120">
        <v>0.63</v>
      </c>
      <c r="J41" s="5"/>
      <c r="K41" s="121">
        <v>1.2</v>
      </c>
      <c r="L41" s="21">
        <v>9.1999999999999998E-2</v>
      </c>
      <c r="M41" s="122">
        <v>1.2</v>
      </c>
      <c r="N41" s="5"/>
      <c r="O41" s="71">
        <v>0.68400000000000005</v>
      </c>
      <c r="P41" s="21">
        <v>0.76400000000000001</v>
      </c>
      <c r="Q41" s="21">
        <v>0.57599999999999996</v>
      </c>
      <c r="R41" s="22">
        <v>0.63</v>
      </c>
      <c r="S41" s="23">
        <v>1.2</v>
      </c>
      <c r="T41" s="5"/>
    </row>
    <row r="42" spans="1:20" ht="14.25" thickBot="1">
      <c r="A42" s="5"/>
      <c r="B42" s="123" t="s">
        <v>13981</v>
      </c>
      <c r="C42" s="124"/>
      <c r="D42" s="5"/>
      <c r="E42" s="5"/>
      <c r="F42" s="23">
        <v>1.5</v>
      </c>
      <c r="G42" s="72">
        <v>0.47</v>
      </c>
      <c r="H42" s="21">
        <v>0.55000000000000004</v>
      </c>
      <c r="I42" s="120">
        <v>0.47</v>
      </c>
      <c r="J42" s="5"/>
      <c r="K42" s="121">
        <v>1.5</v>
      </c>
      <c r="L42" s="21">
        <v>3.5000000000000003E-2</v>
      </c>
      <c r="M42" s="122">
        <v>1.5</v>
      </c>
      <c r="N42" s="5"/>
      <c r="O42" s="71">
        <v>0.50800000000000001</v>
      </c>
      <c r="P42" s="21">
        <v>0.57299999999999995</v>
      </c>
      <c r="Q42" s="21">
        <v>0.42199999999999999</v>
      </c>
      <c r="R42" s="22">
        <v>0.46500000000000002</v>
      </c>
      <c r="S42" s="23">
        <v>1.5</v>
      </c>
      <c r="T42" s="5"/>
    </row>
    <row r="43" spans="1:20" ht="13.5">
      <c r="A43" s="5"/>
      <c r="B43" s="125" t="s">
        <v>13979</v>
      </c>
      <c r="C43" s="126">
        <v>0</v>
      </c>
      <c r="D43" s="5"/>
      <c r="E43" s="5"/>
      <c r="F43" s="23">
        <v>2</v>
      </c>
      <c r="G43" s="72">
        <v>0.33</v>
      </c>
      <c r="H43" s="21">
        <v>0.39</v>
      </c>
      <c r="I43" s="120">
        <v>0.33</v>
      </c>
      <c r="J43" s="5"/>
      <c r="K43" s="121">
        <v>2</v>
      </c>
      <c r="L43" s="21">
        <v>0</v>
      </c>
      <c r="M43" s="122">
        <v>2</v>
      </c>
      <c r="N43" s="5"/>
      <c r="O43" s="71">
        <v>0.35499999999999998</v>
      </c>
      <c r="P43" s="21">
        <v>0.40300000000000002</v>
      </c>
      <c r="Q43" s="21">
        <v>0.29099999999999998</v>
      </c>
      <c r="R43" s="22">
        <v>0.32300000000000001</v>
      </c>
      <c r="S43" s="23">
        <v>2</v>
      </c>
      <c r="T43" s="5"/>
    </row>
    <row r="44" spans="1:20" ht="13.5">
      <c r="A44" s="5"/>
      <c r="B44" s="125"/>
      <c r="C44" s="74"/>
      <c r="D44" s="5"/>
      <c r="E44" s="5"/>
      <c r="F44" s="23">
        <v>2.5</v>
      </c>
      <c r="G44" s="72">
        <v>0.33</v>
      </c>
      <c r="H44" s="21">
        <v>0.41</v>
      </c>
      <c r="I44" s="120">
        <v>0.36</v>
      </c>
      <c r="J44" s="5"/>
      <c r="K44" s="121">
        <v>2.5</v>
      </c>
      <c r="L44" s="21">
        <v>0</v>
      </c>
      <c r="M44" s="122">
        <v>2.5</v>
      </c>
      <c r="N44" s="5"/>
      <c r="O44" s="71">
        <v>0.28000000000000003</v>
      </c>
      <c r="P44" s="21">
        <v>0.32300000000000001</v>
      </c>
      <c r="Q44" s="21">
        <v>0.23200000000000001</v>
      </c>
      <c r="R44" s="22">
        <v>0.25800000000000001</v>
      </c>
      <c r="S44" s="23">
        <v>2.5</v>
      </c>
      <c r="T44" s="5"/>
    </row>
    <row r="45" spans="1:20" ht="14.25" thickBot="1">
      <c r="A45" s="5"/>
      <c r="B45" s="127" t="s">
        <v>13980</v>
      </c>
      <c r="C45" s="128">
        <v>0</v>
      </c>
      <c r="D45" s="5"/>
      <c r="E45" s="5"/>
      <c r="F45" s="129">
        <v>3</v>
      </c>
      <c r="G45" s="104">
        <v>0.33</v>
      </c>
      <c r="H45" s="36">
        <v>0.42</v>
      </c>
      <c r="I45" s="130">
        <v>0.38</v>
      </c>
      <c r="J45" s="5"/>
      <c r="K45" s="131">
        <v>3</v>
      </c>
      <c r="L45" s="36">
        <v>0</v>
      </c>
      <c r="M45" s="132">
        <v>3</v>
      </c>
      <c r="N45" s="5"/>
      <c r="O45" s="103">
        <v>0.22900000000000001</v>
      </c>
      <c r="P45" s="36">
        <v>0.26100000000000001</v>
      </c>
      <c r="Q45" s="36">
        <v>0.186</v>
      </c>
      <c r="R45" s="37">
        <v>0.20699999999999999</v>
      </c>
      <c r="S45" s="101">
        <v>3</v>
      </c>
      <c r="T45" s="5"/>
    </row>
    <row r="46" spans="1:20">
      <c r="A46" s="5"/>
      <c r="B46" s="5"/>
      <c r="C46" s="5"/>
      <c r="D46" s="5"/>
      <c r="E46" s="5"/>
      <c r="F46" s="5"/>
      <c r="G46" s="5"/>
      <c r="H46" s="5"/>
      <c r="I46" s="5"/>
      <c r="J46" s="5"/>
      <c r="K46" s="5"/>
      <c r="L46" s="5"/>
      <c r="M46" s="5"/>
      <c r="N46" s="5"/>
      <c r="O46" s="5"/>
      <c r="P46" s="5"/>
      <c r="Q46" s="5"/>
      <c r="R46" s="5"/>
      <c r="S46" s="5"/>
      <c r="T46" s="5"/>
    </row>
    <row r="71" spans="6:17" ht="13.5">
      <c r="F71" s="5"/>
      <c r="G71" s="5"/>
      <c r="H71" s="5"/>
      <c r="I71" s="5"/>
      <c r="J71" s="5"/>
      <c r="K71" s="5"/>
      <c r="L71" s="7"/>
      <c r="M71" s="7"/>
      <c r="N71" s="7"/>
      <c r="O71" s="7"/>
      <c r="P71" s="40"/>
      <c r="Q71" s="5"/>
    </row>
  </sheetData>
  <sheetProtection algorithmName="SHA-512" hashValue="AhIuU9nysEatjjDNfOH7YVAJwHqlVXdI5SUatRHzvfn3uUSIoACjqKFZPr8DYBpyJwwiqFgsOaJ2f8EXdHCiRw==" saltValue="xOUxKakd9pURrkHQ+MaCJw==" spinCount="100000" sheet="1" objects="1" scenarios="1"/>
  <mergeCells count="10">
    <mergeCell ref="B2:C2"/>
    <mergeCell ref="B18:C18"/>
    <mergeCell ref="K34:M34"/>
    <mergeCell ref="N18:P18"/>
    <mergeCell ref="F31:H31"/>
    <mergeCell ref="G2:J2"/>
    <mergeCell ref="K2:N2"/>
    <mergeCell ref="O2:R2"/>
    <mergeCell ref="G33:I33"/>
    <mergeCell ref="O33:R33"/>
  </mergeCells>
  <phoneticPr fontId="0" type="noConversion"/>
  <pageMargins left="0.75" right="0.75" top="1" bottom="1" header="0.5" footer="0.5"/>
  <pageSetup paperSize="9" scale="72" orientation="landscape" r:id="rId1"/>
  <headerFooter alignWithMargins="0">
    <oddFoote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22"/>
  <sheetViews>
    <sheetView zoomScale="80" zoomScaleNormal="80" workbookViewId="0">
      <selection activeCell="L4" sqref="L4"/>
    </sheetView>
  </sheetViews>
  <sheetFormatPr defaultColWidth="9.140625" defaultRowHeight="12.75"/>
  <cols>
    <col min="1" max="1" width="30.7109375" style="151" customWidth="1"/>
    <col min="2" max="3" width="5.7109375" style="151" customWidth="1"/>
    <col min="4" max="4" width="25.7109375" style="161" customWidth="1"/>
    <col min="5" max="5" width="8.42578125" style="150" customWidth="1"/>
    <col min="6" max="6" width="7.85546875" style="151" customWidth="1"/>
    <col min="7" max="7" width="5.7109375" style="151" customWidth="1"/>
    <col min="8" max="8" width="25.7109375" style="161" customWidth="1"/>
    <col min="9" max="9" width="5.7109375" style="150" customWidth="1"/>
    <col min="10" max="11" width="5.7109375" style="151" customWidth="1"/>
    <col min="12" max="12" width="25.7109375" style="161" customWidth="1"/>
    <col min="13" max="13" width="5.7109375" style="150" customWidth="1"/>
    <col min="14" max="15" width="5.7109375" style="151" customWidth="1"/>
    <col min="16" max="16384" width="9.140625" style="151"/>
  </cols>
  <sheetData>
    <row r="1" spans="1:14" ht="24" thickBot="1">
      <c r="A1" s="1759" t="s">
        <v>13688</v>
      </c>
      <c r="B1" s="148"/>
      <c r="C1" s="148"/>
      <c r="D1" s="149" t="s">
        <v>13689</v>
      </c>
      <c r="H1" s="152" t="s">
        <v>13690</v>
      </c>
      <c r="L1" s="153" t="s">
        <v>13691</v>
      </c>
    </row>
    <row r="2" spans="1:14" ht="15" customHeight="1">
      <c r="A2" s="1760"/>
      <c r="B2" s="148"/>
      <c r="C2" s="148"/>
      <c r="D2" s="154" t="s">
        <v>13692</v>
      </c>
      <c r="E2" s="155"/>
      <c r="H2" s="154" t="s">
        <v>13692</v>
      </c>
      <c r="I2" s="155"/>
      <c r="L2" s="154" t="s">
        <v>13692</v>
      </c>
      <c r="M2" s="155"/>
    </row>
    <row r="3" spans="1:14" ht="18.75" customHeight="1" thickBot="1">
      <c r="A3" s="1760"/>
      <c r="B3" s="148"/>
      <c r="C3" s="148"/>
      <c r="D3" s="156">
        <v>2.92</v>
      </c>
      <c r="E3" s="155"/>
      <c r="H3" s="156">
        <v>5.12</v>
      </c>
      <c r="I3" s="155"/>
      <c r="L3" s="156">
        <v>2.92</v>
      </c>
      <c r="M3" s="155"/>
    </row>
    <row r="4" spans="1:14" ht="15" customHeight="1">
      <c r="A4" s="1761"/>
      <c r="B4" s="148"/>
      <c r="C4" s="148"/>
      <c r="D4" s="157" t="s">
        <v>13693</v>
      </c>
      <c r="E4" s="155"/>
      <c r="H4" s="157" t="s">
        <v>13693</v>
      </c>
      <c r="I4" s="155"/>
      <c r="L4" s="157" t="s">
        <v>13693</v>
      </c>
      <c r="M4" s="155"/>
    </row>
    <row r="5" spans="1:14" ht="18.75" customHeight="1" thickBot="1">
      <c r="A5" s="1762"/>
      <c r="B5" s="148"/>
      <c r="C5" s="148"/>
      <c r="D5" s="158">
        <v>0</v>
      </c>
      <c r="E5" s="155"/>
      <c r="H5" s="158">
        <v>0</v>
      </c>
      <c r="I5" s="155"/>
      <c r="L5" s="158">
        <v>0</v>
      </c>
      <c r="M5" s="155"/>
    </row>
    <row r="6" spans="1:14" ht="18.75" thickBot="1">
      <c r="D6" s="159"/>
      <c r="E6" s="155"/>
      <c r="H6" s="159"/>
      <c r="I6" s="155"/>
      <c r="L6" s="159"/>
      <c r="M6" s="155"/>
    </row>
    <row r="7" spans="1:14" ht="18.75" thickBot="1">
      <c r="A7" s="160" t="s">
        <v>13694</v>
      </c>
    </row>
    <row r="8" spans="1:14" ht="13.5" thickBot="1">
      <c r="A8" s="162" t="s">
        <v>13695</v>
      </c>
      <c r="D8" s="164" t="s">
        <v>13696</v>
      </c>
      <c r="E8" s="155" t="s">
        <v>13697</v>
      </c>
      <c r="F8" s="155" t="s">
        <v>13698</v>
      </c>
      <c r="H8" s="165" t="s">
        <v>13696</v>
      </c>
      <c r="I8" s="155" t="s">
        <v>13697</v>
      </c>
      <c r="J8" s="155" t="s">
        <v>13698</v>
      </c>
      <c r="L8" s="166" t="s">
        <v>13696</v>
      </c>
      <c r="M8" s="155" t="s">
        <v>13697</v>
      </c>
      <c r="N8" s="155" t="s">
        <v>13698</v>
      </c>
    </row>
    <row r="9" spans="1:14" ht="18">
      <c r="A9" s="168" t="s">
        <v>1225</v>
      </c>
      <c r="D9" s="167">
        <f>(E9/100)*$D$5+E9</f>
        <v>3.92</v>
      </c>
      <c r="E9" s="150">
        <f>$D$3+F9</f>
        <v>3.92</v>
      </c>
      <c r="F9" s="150">
        <v>1</v>
      </c>
      <c r="H9" s="167">
        <f>(I9/100)*$H$5+I9</f>
        <v>6.49</v>
      </c>
      <c r="I9" s="150">
        <f>$H$3+J9</f>
        <v>6.49</v>
      </c>
      <c r="J9" s="150">
        <v>1.37</v>
      </c>
      <c r="L9" s="167">
        <f>(M9/100)*$L$5+M9</f>
        <v>4.0199999999999996</v>
      </c>
      <c r="M9" s="150">
        <f>$L$3+N9</f>
        <v>4.0199999999999996</v>
      </c>
      <c r="N9" s="150">
        <v>1.1000000000000001</v>
      </c>
    </row>
    <row r="10" spans="1:14" ht="18">
      <c r="A10" s="168" t="s">
        <v>1226</v>
      </c>
      <c r="D10" s="167">
        <f>(E10/100)*$D$5+E10</f>
        <v>3.7199999999999998</v>
      </c>
      <c r="E10" s="150">
        <f>$D$3+F10</f>
        <v>3.7199999999999998</v>
      </c>
      <c r="F10" s="150">
        <v>0.8</v>
      </c>
      <c r="H10" s="167">
        <f>(I10/100)*$H$5+I10</f>
        <v>6.4</v>
      </c>
      <c r="I10" s="150">
        <f>$H$3+J10</f>
        <v>6.4</v>
      </c>
      <c r="J10" s="150">
        <v>1.28</v>
      </c>
      <c r="L10" s="167">
        <f>(M10/100)*$L$5+M10</f>
        <v>3.82</v>
      </c>
      <c r="M10" s="150">
        <f>$L$3+N10</f>
        <v>3.82</v>
      </c>
      <c r="N10" s="150">
        <v>0.9</v>
      </c>
    </row>
    <row r="11" spans="1:14" ht="15">
      <c r="A11" s="169"/>
      <c r="D11" s="170"/>
      <c r="H11" s="170"/>
      <c r="L11" s="170"/>
    </row>
    <row r="12" spans="1:14" ht="15.75" thickBot="1">
      <c r="A12" s="169"/>
      <c r="D12" s="170"/>
      <c r="H12" s="170"/>
      <c r="L12" s="170"/>
    </row>
    <row r="13" spans="1:14" ht="18.75" thickBot="1">
      <c r="A13" s="171" t="s">
        <v>13699</v>
      </c>
      <c r="D13" s="170"/>
      <c r="H13" s="170"/>
      <c r="L13" s="170"/>
    </row>
    <row r="14" spans="1:14" ht="15.75" thickBot="1">
      <c r="A14" s="162" t="s">
        <v>13700</v>
      </c>
      <c r="D14" s="170"/>
      <c r="H14" s="170"/>
      <c r="L14" s="170"/>
    </row>
    <row r="15" spans="1:14" ht="18">
      <c r="A15" s="172" t="s">
        <v>13701</v>
      </c>
      <c r="D15" s="167">
        <f>(E15/100)*$D$5+E15</f>
        <v>6.42</v>
      </c>
      <c r="E15" s="150">
        <f>$D$3+F15</f>
        <v>6.42</v>
      </c>
      <c r="F15" s="150">
        <v>3.5</v>
      </c>
      <c r="H15" s="170"/>
      <c r="J15" s="150"/>
      <c r="L15" s="170"/>
      <c r="N15" s="150"/>
    </row>
    <row r="16" spans="1:14" ht="18.75" thickBot="1">
      <c r="A16" s="173" t="s">
        <v>13702</v>
      </c>
      <c r="D16" s="167">
        <f>(E16/100)*$D$5+E16</f>
        <v>5.24</v>
      </c>
      <c r="E16" s="150">
        <f>$D$3+F16</f>
        <v>5.24</v>
      </c>
      <c r="F16" s="150">
        <v>2.3199999999999998</v>
      </c>
      <c r="H16" s="170"/>
      <c r="J16" s="150"/>
      <c r="L16" s="170"/>
      <c r="N16" s="150"/>
    </row>
    <row r="18" spans="1:14" ht="13.5" thickBot="1"/>
    <row r="19" spans="1:14" ht="18.75" thickBot="1">
      <c r="A19" s="171" t="s">
        <v>13703</v>
      </c>
    </row>
    <row r="20" spans="1:14" ht="13.5" thickBot="1">
      <c r="A20" s="162" t="s">
        <v>13704</v>
      </c>
    </row>
    <row r="21" spans="1:14" ht="18">
      <c r="A21" s="172" t="s">
        <v>13705</v>
      </c>
      <c r="D21" s="167">
        <f>(E21/100)*$D$5+E21</f>
        <v>5.47</v>
      </c>
      <c r="E21" s="150">
        <f>$D$3+F21</f>
        <v>5.47</v>
      </c>
      <c r="F21" s="150">
        <v>2.5499999999999998</v>
      </c>
      <c r="L21" s="167">
        <f>(M21/100)*$L$5+M21</f>
        <v>5.62</v>
      </c>
      <c r="M21" s="150">
        <f>$L$3+N21</f>
        <v>5.62</v>
      </c>
      <c r="N21" s="150">
        <v>2.7</v>
      </c>
    </row>
    <row r="22" spans="1:14" ht="18.75" thickBot="1">
      <c r="A22" s="173" t="s">
        <v>13706</v>
      </c>
      <c r="D22" s="167">
        <f>(E22/100)*$D$5+E22</f>
        <v>5.47</v>
      </c>
      <c r="E22" s="150">
        <f>$D$3+F22</f>
        <v>5.47</v>
      </c>
      <c r="F22" s="150">
        <v>2.5499999999999998</v>
      </c>
      <c r="L22" s="167">
        <f>(M22/100)*$L$5+M22</f>
        <v>5.62</v>
      </c>
      <c r="M22" s="150">
        <f>$L$3+N22</f>
        <v>5.62</v>
      </c>
      <c r="N22" s="150">
        <v>2.7</v>
      </c>
    </row>
  </sheetData>
  <sheetProtection algorithmName="SHA-512" hashValue="/OVWvshYn/pJYAFUcXo8hxIqhoyrTvyVFIw6MG1FdcE9l2nh0AIGllmUAtfjEwhoWnirXEBBYq/FjeOl7LJADA==" saltValue="InOYw5h4fymHkyk/PY03zQ==" spinCount="100000" sheet="1" objects="1" scenarios="1"/>
  <mergeCells count="1">
    <mergeCell ref="A1:A5"/>
  </mergeCells>
  <phoneticPr fontId="0" type="noConversion"/>
  <pageMargins left="0.35433070866141736" right="0.19685039370078741" top="0.23622047244094491" bottom="0.59055118110236227" header="0.19685039370078741" footer="0.27559055118110237"/>
  <pageSetup paperSize="9" scale="79" orientation="landscape" r:id="rId1"/>
  <headerFooter alignWithMargins="0">
    <oddFoote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16"/>
  <sheetViews>
    <sheetView zoomScale="80" zoomScaleNormal="80" workbookViewId="0">
      <selection activeCell="H4" sqref="H4"/>
    </sheetView>
  </sheetViews>
  <sheetFormatPr defaultColWidth="9.140625" defaultRowHeight="12.75"/>
  <cols>
    <col min="1" max="1" width="30.7109375" style="151" customWidth="1"/>
    <col min="2" max="2" width="5.7109375" style="151" customWidth="1"/>
    <col min="3" max="3" width="25.7109375" style="322" customWidth="1"/>
    <col min="4" max="5" width="5.7109375" style="182" customWidth="1"/>
    <col min="6" max="6" width="5.7109375" style="151" customWidth="1"/>
    <col min="7" max="7" width="25.7109375" style="322" customWidth="1"/>
    <col min="8" max="9" width="5.7109375" style="182" customWidth="1"/>
    <col min="10" max="10" width="5.7109375" style="151" customWidth="1"/>
    <col min="11" max="11" width="25.7109375" style="322" customWidth="1"/>
    <col min="12" max="13" width="5.7109375" style="182" customWidth="1"/>
    <col min="14" max="14" width="5.7109375" style="151" customWidth="1"/>
    <col min="15" max="16384" width="9.140625" style="151"/>
  </cols>
  <sheetData>
    <row r="1" spans="1:13" ht="24" thickBot="1">
      <c r="A1" s="1759" t="s">
        <v>1197</v>
      </c>
      <c r="C1" s="149" t="s">
        <v>13689</v>
      </c>
      <c r="G1" s="152" t="s">
        <v>13690</v>
      </c>
      <c r="K1" s="153" t="s">
        <v>13691</v>
      </c>
    </row>
    <row r="2" spans="1:13" ht="15">
      <c r="A2" s="1760"/>
      <c r="C2" s="154" t="s">
        <v>13692</v>
      </c>
      <c r="D2" s="311"/>
      <c r="G2" s="154" t="s">
        <v>13692</v>
      </c>
      <c r="H2" s="311"/>
      <c r="K2" s="154" t="s">
        <v>13692</v>
      </c>
      <c r="L2" s="311"/>
    </row>
    <row r="3" spans="1:13" ht="18.75" thickBot="1">
      <c r="A3" s="1760"/>
      <c r="C3" s="156">
        <v>2.59</v>
      </c>
      <c r="D3" s="311"/>
      <c r="G3" s="156">
        <v>4.55</v>
      </c>
      <c r="H3" s="311"/>
      <c r="K3" s="156">
        <v>2.59</v>
      </c>
      <c r="L3" s="311"/>
    </row>
    <row r="4" spans="1:13" ht="15">
      <c r="A4" s="1761"/>
      <c r="C4" s="157" t="s">
        <v>13693</v>
      </c>
      <c r="D4" s="311"/>
      <c r="G4" s="157" t="s">
        <v>13693</v>
      </c>
      <c r="H4" s="311"/>
      <c r="K4" s="157" t="s">
        <v>13693</v>
      </c>
      <c r="L4" s="311"/>
    </row>
    <row r="5" spans="1:13" ht="18.75" thickBot="1">
      <c r="A5" s="1762"/>
      <c r="C5" s="158">
        <v>0</v>
      </c>
      <c r="D5" s="311"/>
      <c r="G5" s="158">
        <v>0</v>
      </c>
      <c r="H5" s="311"/>
      <c r="K5" s="158">
        <v>0</v>
      </c>
      <c r="L5" s="311"/>
    </row>
    <row r="6" spans="1:13" ht="18.75" thickBot="1">
      <c r="C6" s="159"/>
      <c r="D6" s="311"/>
      <c r="G6" s="159"/>
      <c r="H6" s="311"/>
      <c r="K6" s="159"/>
      <c r="L6" s="311"/>
    </row>
    <row r="7" spans="1:13" ht="18.75" thickBot="1">
      <c r="A7" s="323" t="s">
        <v>1198</v>
      </c>
      <c r="C7" s="161"/>
      <c r="G7" s="161"/>
      <c r="K7" s="161"/>
    </row>
    <row r="8" spans="1:13" ht="13.5" thickBot="1">
      <c r="A8" s="163" t="s">
        <v>13695</v>
      </c>
      <c r="C8" s="164" t="s">
        <v>13696</v>
      </c>
      <c r="D8" s="311" t="s">
        <v>13697</v>
      </c>
      <c r="E8" s="311" t="s">
        <v>13698</v>
      </c>
      <c r="G8" s="165" t="s">
        <v>13696</v>
      </c>
      <c r="H8" s="311" t="s">
        <v>13697</v>
      </c>
      <c r="I8" s="311" t="s">
        <v>13698</v>
      </c>
      <c r="K8" s="166" t="s">
        <v>13696</v>
      </c>
      <c r="L8" s="311" t="s">
        <v>13697</v>
      </c>
      <c r="M8" s="311" t="s">
        <v>13698</v>
      </c>
    </row>
    <row r="9" spans="1:13" ht="18">
      <c r="A9" s="319" t="s">
        <v>1224</v>
      </c>
      <c r="C9" s="318">
        <f>(D9/100)*$C$5+D9</f>
        <v>3.69</v>
      </c>
      <c r="D9" s="182">
        <f>$C$3+E9</f>
        <v>3.69</v>
      </c>
      <c r="E9" s="182">
        <v>1.1000000000000001</v>
      </c>
      <c r="G9" s="318">
        <f>(H9/100)*$G$5+H9</f>
        <v>6.15</v>
      </c>
      <c r="H9" s="182">
        <f>$G$3+I9</f>
        <v>6.15</v>
      </c>
      <c r="I9" s="182">
        <v>1.6</v>
      </c>
      <c r="K9" s="167">
        <f>(L9/100)*$K$5+L9</f>
        <v>3.9899999999999998</v>
      </c>
      <c r="L9" s="182">
        <f>$K$3+M9</f>
        <v>3.9899999999999998</v>
      </c>
      <c r="M9" s="182">
        <v>1.4</v>
      </c>
    </row>
    <row r="10" spans="1:13" ht="18">
      <c r="A10" s="319" t="s">
        <v>1227</v>
      </c>
      <c r="C10" s="318">
        <f>(D10/100)*$C$5+D10</f>
        <v>3.6399999999999997</v>
      </c>
      <c r="D10" s="182">
        <f>$C$3+E10</f>
        <v>3.6399999999999997</v>
      </c>
      <c r="E10" s="182">
        <v>1.05</v>
      </c>
      <c r="G10" s="318">
        <f>(H10/100)*$G$5+H10</f>
        <v>5.9</v>
      </c>
      <c r="H10" s="182">
        <f>$G$3+I10</f>
        <v>5.9</v>
      </c>
      <c r="I10" s="182">
        <v>1.35</v>
      </c>
      <c r="K10" s="167">
        <f>(L10/100)*$K$5+L10</f>
        <v>3.69</v>
      </c>
      <c r="L10" s="182">
        <f>$K$3+M10</f>
        <v>3.69</v>
      </c>
      <c r="M10" s="182">
        <v>1.1000000000000001</v>
      </c>
    </row>
    <row r="11" spans="1:13" ht="18.75" thickBot="1">
      <c r="A11" s="320" t="s">
        <v>1228</v>
      </c>
      <c r="C11" s="318">
        <f>(D11/100)*$C$5+D11</f>
        <v>3.6399999999999997</v>
      </c>
      <c r="D11" s="182">
        <f>$C$3+E11</f>
        <v>3.6399999999999997</v>
      </c>
      <c r="E11" s="182">
        <v>1.05</v>
      </c>
      <c r="G11" s="318">
        <f>(H11/100)*$G$5+H11</f>
        <v>6.47</v>
      </c>
      <c r="H11" s="182">
        <f>$G$3+I11</f>
        <v>6.47</v>
      </c>
      <c r="I11" s="182">
        <v>1.92</v>
      </c>
      <c r="K11" s="167">
        <f>(L11/100)*$K$5+L11</f>
        <v>4.1899999999999995</v>
      </c>
      <c r="L11" s="182">
        <f>$K$3+M11</f>
        <v>4.1899999999999995</v>
      </c>
      <c r="M11" s="182">
        <v>1.6</v>
      </c>
    </row>
    <row r="12" spans="1:13" ht="15">
      <c r="C12" s="321"/>
      <c r="G12" s="321"/>
      <c r="K12" s="170"/>
    </row>
    <row r="13" spans="1:13" ht="15.75" thickBot="1">
      <c r="C13" s="321"/>
      <c r="G13" s="321"/>
      <c r="K13" s="170"/>
    </row>
    <row r="14" spans="1:13" ht="18.75" thickBot="1">
      <c r="A14" s="315" t="s">
        <v>13699</v>
      </c>
      <c r="C14" s="321"/>
      <c r="G14" s="321"/>
      <c r="K14" s="170"/>
    </row>
    <row r="15" spans="1:13" ht="15.75" thickBot="1">
      <c r="A15" s="163" t="s">
        <v>13700</v>
      </c>
      <c r="C15" s="321"/>
      <c r="G15" s="321"/>
      <c r="K15" s="170"/>
    </row>
    <row r="16" spans="1:13" ht="18.75" thickBot="1">
      <c r="A16" s="348" t="s">
        <v>1199</v>
      </c>
      <c r="C16" s="318">
        <f>(D16/100)*$C$5+D16</f>
        <v>4.0599999999999996</v>
      </c>
      <c r="D16" s="182">
        <f>$C$3+E16</f>
        <v>4.0599999999999996</v>
      </c>
      <c r="E16" s="182">
        <v>1.47</v>
      </c>
      <c r="G16" s="321"/>
      <c r="K16" s="170"/>
    </row>
  </sheetData>
  <sheetProtection algorithmName="SHA-512" hashValue="kSaa0/1GaEqh0349XXJrElQ4C76ukwIu24rUwVgn311tDyve//hZSzdYat0SjOu4BCO/Ymx3X0qOTLKumb+DSg==" saltValue="RXfd3leVLi7n4WWIQNDUvg==" spinCount="100000" sheet="1" objects="1" scenarios="1"/>
  <mergeCells count="1">
    <mergeCell ref="A1:A5"/>
  </mergeCells>
  <phoneticPr fontId="0" type="noConversion"/>
  <pageMargins left="0.35433070866141736" right="0.19685039370078741" top="0.23622047244094491" bottom="0.59055118110236227" header="0.19685039370078741" footer="0.27559055118110237"/>
  <pageSetup paperSize="9" scale="90" orientation="landscape" r:id="rId1"/>
  <headerFooter alignWithMargins="0">
    <oddFoote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D60"/>
  <sheetViews>
    <sheetView workbookViewId="0">
      <selection activeCell="F3" sqref="F3"/>
    </sheetView>
  </sheetViews>
  <sheetFormatPr defaultColWidth="9.140625" defaultRowHeight="15"/>
  <cols>
    <col min="1" max="2" width="9.140625" style="324" customWidth="1"/>
    <col min="3" max="3" width="9.140625" style="324" hidden="1" customWidth="1"/>
    <col min="4" max="4" width="9.140625" style="324" customWidth="1"/>
    <col min="5" max="5" width="9.140625" style="324" hidden="1" customWidth="1"/>
    <col min="6" max="6" width="9.140625" style="324" customWidth="1"/>
    <col min="7" max="7" width="9.140625" style="324" hidden="1" customWidth="1"/>
    <col min="8" max="8" width="9.140625" style="324" customWidth="1"/>
    <col min="9" max="9" width="9.140625" style="324" hidden="1" customWidth="1"/>
    <col min="10" max="10" width="9.140625" style="324" customWidth="1"/>
    <col min="11" max="11" width="9.140625" style="324" hidden="1" customWidth="1"/>
    <col min="12" max="12" width="9.140625" style="324" customWidth="1"/>
    <col min="13" max="13" width="9.140625" style="324" hidden="1" customWidth="1"/>
    <col min="14" max="14" width="9.140625" style="324" customWidth="1"/>
    <col min="15" max="15" width="9.140625" style="324" hidden="1" customWidth="1"/>
    <col min="16" max="16" width="9.140625" style="324" customWidth="1"/>
    <col min="17" max="17" width="9.140625" style="324" hidden="1" customWidth="1"/>
    <col min="18" max="18" width="9.140625" style="324" customWidth="1"/>
    <col min="19" max="19" width="9.140625" style="324" hidden="1" customWidth="1"/>
    <col min="20" max="20" width="9.140625" style="324" customWidth="1"/>
    <col min="21" max="21" width="9.140625" style="324" hidden="1" customWidth="1"/>
    <col min="22" max="22" width="9.140625" style="324" customWidth="1"/>
    <col min="23" max="23" width="9.140625" style="324" hidden="1" customWidth="1"/>
    <col min="24" max="24" width="9.140625" style="324" customWidth="1"/>
    <col min="25" max="25" width="9.140625" style="324" hidden="1" customWidth="1"/>
    <col min="26" max="16384" width="9.140625" style="324"/>
  </cols>
  <sheetData>
    <row r="1" spans="1:25" ht="24" thickBot="1">
      <c r="A1" s="1786" t="s">
        <v>13689</v>
      </c>
      <c r="B1" s="1749"/>
      <c r="C1" s="1749"/>
      <c r="D1" s="1749"/>
      <c r="E1" s="1749"/>
      <c r="F1" s="1742"/>
      <c r="J1" s="1769" t="s">
        <v>1200</v>
      </c>
      <c r="K1" s="1770"/>
      <c r="L1" s="1770"/>
      <c r="M1" s="1770"/>
      <c r="N1" s="1771"/>
      <c r="O1" s="1771"/>
      <c r="P1" s="1772"/>
    </row>
    <row r="2" spans="1:25" ht="18.75" thickBot="1">
      <c r="A2" s="1763" t="s">
        <v>13692</v>
      </c>
      <c r="B2" s="1749"/>
      <c r="C2" s="1749"/>
      <c r="D2" s="1749"/>
      <c r="E2" s="325"/>
      <c r="F2" s="326">
        <v>2.59</v>
      </c>
      <c r="J2" s="1773"/>
      <c r="K2" s="1774"/>
      <c r="L2" s="1774"/>
      <c r="M2" s="1774"/>
      <c r="N2" s="1775"/>
      <c r="O2" s="1775"/>
      <c r="P2" s="1776"/>
    </row>
    <row r="3" spans="1:25" ht="15.75" thickBot="1">
      <c r="A3" s="1764" t="s">
        <v>1201</v>
      </c>
      <c r="B3" s="1765"/>
      <c r="C3" s="1765"/>
      <c r="D3" s="1765"/>
      <c r="E3" s="327"/>
      <c r="F3" s="328">
        <v>1.5</v>
      </c>
      <c r="J3" s="1773"/>
      <c r="K3" s="1774"/>
      <c r="L3" s="1774"/>
      <c r="M3" s="1774"/>
      <c r="N3" s="1775"/>
      <c r="O3" s="1775"/>
      <c r="P3" s="1776"/>
    </row>
    <row r="4" spans="1:25" ht="18.75" thickBot="1">
      <c r="A4" s="1766" t="s">
        <v>13693</v>
      </c>
      <c r="B4" s="1767"/>
      <c r="C4" s="1767"/>
      <c r="D4" s="1768"/>
      <c r="E4" s="325"/>
      <c r="F4" s="329">
        <v>0</v>
      </c>
      <c r="J4" s="1777"/>
      <c r="K4" s="1778"/>
      <c r="L4" s="1778"/>
      <c r="M4" s="1778"/>
      <c r="N4" s="1775"/>
      <c r="O4" s="1775"/>
      <c r="P4" s="1776"/>
    </row>
    <row r="5" spans="1:25" ht="18.75" thickBot="1">
      <c r="A5" s="321"/>
      <c r="B5" s="321"/>
      <c r="C5" s="321"/>
      <c r="D5" s="321"/>
      <c r="F5" s="330"/>
      <c r="J5" s="1779"/>
      <c r="K5" s="1780"/>
      <c r="L5" s="1780"/>
      <c r="M5" s="1780"/>
      <c r="N5" s="1781"/>
      <c r="O5" s="1781"/>
      <c r="P5" s="1782"/>
    </row>
    <row r="7" spans="1:25" ht="18">
      <c r="A7" s="331" t="s">
        <v>1202</v>
      </c>
      <c r="B7" s="331">
        <v>4</v>
      </c>
      <c r="C7" s="319" t="s">
        <v>1203</v>
      </c>
      <c r="D7" s="331">
        <v>5</v>
      </c>
      <c r="E7" s="319" t="s">
        <v>1204</v>
      </c>
      <c r="F7" s="331">
        <v>6</v>
      </c>
      <c r="G7" s="319" t="s">
        <v>1205</v>
      </c>
      <c r="H7" s="331">
        <v>8</v>
      </c>
      <c r="I7" s="319" t="s">
        <v>1206</v>
      </c>
      <c r="J7" s="331">
        <v>10</v>
      </c>
      <c r="K7" s="319" t="s">
        <v>1207</v>
      </c>
      <c r="L7" s="331">
        <v>12</v>
      </c>
      <c r="M7" s="319" t="s">
        <v>1208</v>
      </c>
      <c r="N7" s="331">
        <v>15</v>
      </c>
      <c r="O7" s="319" t="s">
        <v>1209</v>
      </c>
      <c r="P7" s="331">
        <v>20</v>
      </c>
      <c r="Q7" s="319" t="s">
        <v>1210</v>
      </c>
      <c r="R7" s="331">
        <v>25</v>
      </c>
      <c r="S7" s="319" t="s">
        <v>1211</v>
      </c>
      <c r="T7" s="331">
        <v>30</v>
      </c>
      <c r="U7" s="319" t="s">
        <v>1212</v>
      </c>
      <c r="V7" s="331">
        <v>35</v>
      </c>
      <c r="W7" s="319" t="s">
        <v>1213</v>
      </c>
      <c r="X7" s="331">
        <v>40</v>
      </c>
      <c r="Y7" s="319" t="s">
        <v>1214</v>
      </c>
    </row>
    <row r="8" spans="1:25" ht="18">
      <c r="A8" s="331">
        <v>15</v>
      </c>
      <c r="B8" s="332"/>
      <c r="C8" s="332"/>
      <c r="D8" s="332"/>
      <c r="E8" s="332"/>
      <c r="F8" s="333">
        <f t="shared" ref="F8:F13" si="0">(G8+$F$3+$F$2)+(G8+$F$3+$F$2)/100*$F$4</f>
        <v>5.79</v>
      </c>
      <c r="G8" s="334">
        <v>1.7</v>
      </c>
      <c r="H8" s="333">
        <f t="shared" ref="H8:H29" si="1">(I8+$F$3+$F$2)+(I8+$F$3+$F$2)/100*$F$4</f>
        <v>5.79</v>
      </c>
      <c r="I8" s="334">
        <v>1.7</v>
      </c>
      <c r="J8" s="333">
        <f t="shared" ref="J8:J29" si="2">(K8+$F$3+$F$2)+(K8+$F$3+$F$2)/100*$F$4</f>
        <v>5.79</v>
      </c>
      <c r="K8" s="334">
        <v>1.7</v>
      </c>
      <c r="L8" s="332"/>
      <c r="M8" s="332"/>
      <c r="N8" s="332"/>
      <c r="O8" s="332"/>
      <c r="P8" s="332"/>
      <c r="Q8" s="332"/>
      <c r="R8" s="332"/>
      <c r="S8" s="332"/>
      <c r="T8" s="332"/>
      <c r="U8" s="332"/>
      <c r="V8" s="332"/>
      <c r="W8" s="332"/>
      <c r="X8" s="332"/>
      <c r="Y8" s="332"/>
    </row>
    <row r="9" spans="1:25" ht="18">
      <c r="A9" s="331">
        <v>20</v>
      </c>
      <c r="B9" s="332"/>
      <c r="C9" s="332"/>
      <c r="D9" s="333">
        <f>(E9+$F$3+$F$2)+(E9+$F$3+$F$2)/100*$F$4</f>
        <v>4.74</v>
      </c>
      <c r="E9" s="334">
        <v>0.65</v>
      </c>
      <c r="F9" s="333">
        <f t="shared" si="0"/>
        <v>4.74</v>
      </c>
      <c r="G9" s="334">
        <v>0.65</v>
      </c>
      <c r="H9" s="333">
        <f t="shared" si="1"/>
        <v>4.6399999999999997</v>
      </c>
      <c r="I9" s="334">
        <v>0.55000000000000004</v>
      </c>
      <c r="J9" s="333">
        <f t="shared" si="2"/>
        <v>4.6399999999999997</v>
      </c>
      <c r="K9" s="334">
        <v>0.55000000000000004</v>
      </c>
      <c r="L9" s="333">
        <f t="shared" ref="L9:L29" si="3">(M9+$F$3+$F$2)+(M9+$F$3+$F$2)/100*$F$4</f>
        <v>4.6399999999999997</v>
      </c>
      <c r="M9" s="334">
        <v>0.55000000000000004</v>
      </c>
      <c r="N9" s="333">
        <f t="shared" ref="N9:N29" si="4">(O9+$F$3+$F$2)+(O9+$F$3+$F$2)/100*$F$4</f>
        <v>4.6399999999999997</v>
      </c>
      <c r="O9" s="334">
        <v>0.55000000000000004</v>
      </c>
      <c r="P9" s="332"/>
      <c r="Q9" s="332"/>
      <c r="R9" s="332"/>
      <c r="S9" s="332"/>
      <c r="T9" s="332"/>
      <c r="U9" s="332"/>
      <c r="V9" s="332"/>
      <c r="W9" s="332"/>
      <c r="X9" s="332"/>
      <c r="Y9" s="332"/>
    </row>
    <row r="10" spans="1:25" ht="18">
      <c r="A10" s="331">
        <v>25</v>
      </c>
      <c r="B10" s="332"/>
      <c r="C10" s="332"/>
      <c r="D10" s="333">
        <f>(E10+$F$3+$F$2)+(E10+$F$3+$F$2)/100*$F$4</f>
        <v>4.6399999999999997</v>
      </c>
      <c r="E10" s="334">
        <v>0.55000000000000004</v>
      </c>
      <c r="F10" s="333">
        <f t="shared" si="0"/>
        <v>4.6399999999999997</v>
      </c>
      <c r="G10" s="334">
        <v>0.55000000000000004</v>
      </c>
      <c r="H10" s="333">
        <f t="shared" si="1"/>
        <v>4.54</v>
      </c>
      <c r="I10" s="334">
        <v>0.45</v>
      </c>
      <c r="J10" s="333">
        <f t="shared" si="2"/>
        <v>4.54</v>
      </c>
      <c r="K10" s="334">
        <v>0.45</v>
      </c>
      <c r="L10" s="333">
        <f t="shared" si="3"/>
        <v>4.54</v>
      </c>
      <c r="M10" s="334">
        <v>0.45</v>
      </c>
      <c r="N10" s="333">
        <f t="shared" si="4"/>
        <v>4.54</v>
      </c>
      <c r="O10" s="334">
        <v>0.45</v>
      </c>
      <c r="P10" s="333">
        <f t="shared" ref="P10:P29" si="5">(Q10+$F$3+$F$2)+(Q10+$F$3+$F$2)/100*$F$4</f>
        <v>4.54</v>
      </c>
      <c r="Q10" s="334">
        <v>0.45</v>
      </c>
      <c r="R10" s="332"/>
      <c r="S10" s="332"/>
      <c r="T10" s="332"/>
      <c r="U10" s="332"/>
      <c r="V10" s="332"/>
      <c r="W10" s="332"/>
      <c r="X10" s="332"/>
      <c r="Y10" s="332"/>
    </row>
    <row r="11" spans="1:25" ht="18">
      <c r="A11" s="331">
        <v>30</v>
      </c>
      <c r="B11" s="332"/>
      <c r="C11" s="332"/>
      <c r="D11" s="333">
        <f>(E11+$F$3+$F$2)+(E11+$F$3+$F$2)/100*$F$4</f>
        <v>4.54</v>
      </c>
      <c r="E11" s="334">
        <v>0.45</v>
      </c>
      <c r="F11" s="333">
        <f t="shared" si="0"/>
        <v>4.54</v>
      </c>
      <c r="G11" s="334">
        <v>0.45</v>
      </c>
      <c r="H11" s="333">
        <f t="shared" si="1"/>
        <v>4.4399999999999995</v>
      </c>
      <c r="I11" s="334">
        <v>0.35</v>
      </c>
      <c r="J11" s="333">
        <f t="shared" si="2"/>
        <v>4.4399999999999995</v>
      </c>
      <c r="K11" s="334">
        <v>0.35</v>
      </c>
      <c r="L11" s="333">
        <f t="shared" si="3"/>
        <v>4.4399999999999995</v>
      </c>
      <c r="M11" s="334">
        <v>0.35</v>
      </c>
      <c r="N11" s="333">
        <f t="shared" si="4"/>
        <v>4.4399999999999995</v>
      </c>
      <c r="O11" s="334">
        <v>0.35</v>
      </c>
      <c r="P11" s="333">
        <f t="shared" si="5"/>
        <v>4.4399999999999995</v>
      </c>
      <c r="Q11" s="334">
        <v>0.35</v>
      </c>
      <c r="R11" s="333">
        <f>(S11+$F$3+$F$2)+(S11+$F$3+$F$2)/100*$F$4</f>
        <v>4.4399999999999995</v>
      </c>
      <c r="S11" s="334">
        <v>0.35</v>
      </c>
      <c r="T11" s="332"/>
      <c r="U11" s="332"/>
      <c r="V11" s="332"/>
      <c r="W11" s="332"/>
      <c r="X11" s="332"/>
      <c r="Y11" s="332"/>
    </row>
    <row r="12" spans="1:25" ht="18">
      <c r="A12" s="331">
        <v>35</v>
      </c>
      <c r="B12" s="332"/>
      <c r="C12" s="332"/>
      <c r="D12" s="333">
        <f>(E12+$F$3+$F$2)+(E12+$F$3+$F$2)/100*$F$4</f>
        <v>4.54</v>
      </c>
      <c r="E12" s="334">
        <v>0.45</v>
      </c>
      <c r="F12" s="333">
        <f t="shared" si="0"/>
        <v>4.54</v>
      </c>
      <c r="G12" s="334">
        <v>0.45</v>
      </c>
      <c r="H12" s="333">
        <f t="shared" si="1"/>
        <v>4.4399999999999995</v>
      </c>
      <c r="I12" s="334">
        <v>0.35</v>
      </c>
      <c r="J12" s="333">
        <f t="shared" si="2"/>
        <v>4.4399999999999995</v>
      </c>
      <c r="K12" s="334">
        <v>0.35</v>
      </c>
      <c r="L12" s="333">
        <f t="shared" si="3"/>
        <v>4.4399999999999995</v>
      </c>
      <c r="M12" s="334">
        <v>0.35</v>
      </c>
      <c r="N12" s="333">
        <f t="shared" si="4"/>
        <v>4.4399999999999995</v>
      </c>
      <c r="O12" s="334">
        <v>0.35</v>
      </c>
      <c r="P12" s="333">
        <f t="shared" si="5"/>
        <v>4.4399999999999995</v>
      </c>
      <c r="Q12" s="334">
        <v>0.35</v>
      </c>
      <c r="R12" s="332"/>
      <c r="S12" s="332"/>
      <c r="T12" s="332"/>
      <c r="U12" s="332"/>
      <c r="V12" s="332"/>
      <c r="W12" s="332"/>
      <c r="X12" s="332"/>
      <c r="Y12" s="332"/>
    </row>
    <row r="13" spans="1:25" ht="18">
      <c r="A13" s="331">
        <v>40</v>
      </c>
      <c r="B13" s="333">
        <f>(C13+$F$3+$F$2)+(C13+$F$3+$F$2)/100*$F$4</f>
        <v>4.54</v>
      </c>
      <c r="C13" s="334">
        <v>0.45</v>
      </c>
      <c r="D13" s="333">
        <f>(E13+$F$3+$F$2)+(E13+$F$3+$F$2)/100*$F$4</f>
        <v>4.4399999999999995</v>
      </c>
      <c r="E13" s="334">
        <v>0.35</v>
      </c>
      <c r="F13" s="333">
        <f t="shared" si="0"/>
        <v>4.4399999999999995</v>
      </c>
      <c r="G13" s="334">
        <v>0.35</v>
      </c>
      <c r="H13" s="333">
        <f t="shared" si="1"/>
        <v>4.24</v>
      </c>
      <c r="I13" s="334">
        <v>0.15</v>
      </c>
      <c r="J13" s="333">
        <f t="shared" si="2"/>
        <v>4.24</v>
      </c>
      <c r="K13" s="334">
        <v>0.15</v>
      </c>
      <c r="L13" s="333">
        <f t="shared" si="3"/>
        <v>4.24</v>
      </c>
      <c r="M13" s="334">
        <v>0.15</v>
      </c>
      <c r="N13" s="333">
        <f t="shared" si="4"/>
        <v>4.24</v>
      </c>
      <c r="O13" s="334">
        <v>0.15</v>
      </c>
      <c r="P13" s="333">
        <f t="shared" si="5"/>
        <v>4.24</v>
      </c>
      <c r="Q13" s="334">
        <v>0.15</v>
      </c>
      <c r="R13" s="333">
        <f t="shared" ref="R13:R28" si="6">(S13+$F$3+$F$2)+(S13+$F$3+$F$2)/100*$F$4</f>
        <v>4.24</v>
      </c>
      <c r="S13" s="334">
        <v>0.15</v>
      </c>
      <c r="T13" s="333">
        <f t="shared" ref="T13:T27" si="7">(U13+$F$3+$F$2)+(U13+$F$3+$F$2)/100*$F$4</f>
        <v>4.24</v>
      </c>
      <c r="U13" s="334">
        <v>0.15</v>
      </c>
      <c r="V13" s="332"/>
      <c r="W13" s="332"/>
      <c r="X13" s="332"/>
      <c r="Y13" s="332"/>
    </row>
    <row r="14" spans="1:25" ht="18">
      <c r="A14" s="331">
        <v>45</v>
      </c>
      <c r="B14" s="332"/>
      <c r="C14" s="332"/>
      <c r="D14" s="332"/>
      <c r="E14" s="332"/>
      <c r="F14" s="332"/>
      <c r="G14" s="332"/>
      <c r="H14" s="333">
        <f t="shared" si="1"/>
        <v>4.24</v>
      </c>
      <c r="I14" s="334">
        <v>0.15</v>
      </c>
      <c r="J14" s="335">
        <f t="shared" si="2"/>
        <v>4.09</v>
      </c>
      <c r="K14" s="334">
        <v>0</v>
      </c>
      <c r="L14" s="335">
        <f t="shared" si="3"/>
        <v>4.09</v>
      </c>
      <c r="M14" s="334">
        <v>0</v>
      </c>
      <c r="N14" s="335">
        <f t="shared" si="4"/>
        <v>4.09</v>
      </c>
      <c r="O14" s="334">
        <v>0</v>
      </c>
      <c r="P14" s="335">
        <f t="shared" si="5"/>
        <v>4.09</v>
      </c>
      <c r="Q14" s="334">
        <v>0</v>
      </c>
      <c r="R14" s="335">
        <f t="shared" si="6"/>
        <v>4.09</v>
      </c>
      <c r="S14" s="334">
        <v>0</v>
      </c>
      <c r="T14" s="335">
        <f t="shared" si="7"/>
        <v>4.09</v>
      </c>
      <c r="U14" s="334">
        <v>0</v>
      </c>
      <c r="V14" s="332"/>
      <c r="W14" s="332"/>
      <c r="X14" s="332"/>
      <c r="Y14" s="332"/>
    </row>
    <row r="15" spans="1:25" ht="18">
      <c r="A15" s="331">
        <v>50</v>
      </c>
      <c r="B15" s="332"/>
      <c r="C15" s="332"/>
      <c r="D15" s="333">
        <f>(E15+$F$3+$F$2)+(E15+$F$3+$F$2)/100*$F$4</f>
        <v>4.4399999999999995</v>
      </c>
      <c r="E15" s="334">
        <v>0.35</v>
      </c>
      <c r="F15" s="333">
        <f>(G15+$F$3+$F$2)+(G15+$F$3+$F$2)/100*$F$4</f>
        <v>4.3899999999999997</v>
      </c>
      <c r="G15" s="334">
        <v>0.3</v>
      </c>
      <c r="H15" s="333">
        <f t="shared" si="1"/>
        <v>4.1500000000000004</v>
      </c>
      <c r="I15" s="334">
        <v>0.06</v>
      </c>
      <c r="J15" s="335">
        <f t="shared" si="2"/>
        <v>4.09</v>
      </c>
      <c r="K15" s="334">
        <v>0</v>
      </c>
      <c r="L15" s="335">
        <f t="shared" si="3"/>
        <v>4.09</v>
      </c>
      <c r="M15" s="334">
        <v>0</v>
      </c>
      <c r="N15" s="335">
        <f t="shared" si="4"/>
        <v>4.09</v>
      </c>
      <c r="O15" s="334">
        <v>0</v>
      </c>
      <c r="P15" s="335">
        <f t="shared" si="5"/>
        <v>4.09</v>
      </c>
      <c r="Q15" s="334">
        <v>0</v>
      </c>
      <c r="R15" s="335">
        <f t="shared" si="6"/>
        <v>4.09</v>
      </c>
      <c r="S15" s="334">
        <v>0</v>
      </c>
      <c r="T15" s="335">
        <f t="shared" si="7"/>
        <v>4.09</v>
      </c>
      <c r="U15" s="334">
        <v>0</v>
      </c>
      <c r="V15" s="335">
        <f t="shared" ref="V15:V26" si="8">(W15+$F$3+$F$2)+(W15+$F$3+$F$2)/100*$F$4</f>
        <v>4.09</v>
      </c>
      <c r="W15" s="334">
        <v>0</v>
      </c>
      <c r="X15" s="332"/>
      <c r="Y15" s="332"/>
    </row>
    <row r="16" spans="1:25" ht="18">
      <c r="A16" s="331">
        <v>55</v>
      </c>
      <c r="B16" s="332"/>
      <c r="C16" s="332"/>
      <c r="D16" s="332"/>
      <c r="E16" s="332"/>
      <c r="F16" s="332"/>
      <c r="G16" s="332"/>
      <c r="H16" s="333">
        <f t="shared" si="1"/>
        <v>4.1500000000000004</v>
      </c>
      <c r="I16" s="334">
        <v>0.06</v>
      </c>
      <c r="J16" s="335">
        <f t="shared" si="2"/>
        <v>4.09</v>
      </c>
      <c r="K16" s="334">
        <v>0</v>
      </c>
      <c r="L16" s="335">
        <f t="shared" si="3"/>
        <v>4.09</v>
      </c>
      <c r="M16" s="334">
        <v>0</v>
      </c>
      <c r="N16" s="335">
        <f t="shared" si="4"/>
        <v>4.09</v>
      </c>
      <c r="O16" s="334">
        <v>0</v>
      </c>
      <c r="P16" s="335">
        <f t="shared" si="5"/>
        <v>4.09</v>
      </c>
      <c r="Q16" s="334">
        <v>0</v>
      </c>
      <c r="R16" s="335">
        <f t="shared" si="6"/>
        <v>4.09</v>
      </c>
      <c r="S16" s="334">
        <v>0</v>
      </c>
      <c r="T16" s="335">
        <f t="shared" si="7"/>
        <v>4.09</v>
      </c>
      <c r="U16" s="334">
        <v>0</v>
      </c>
      <c r="V16" s="335">
        <f t="shared" si="8"/>
        <v>4.09</v>
      </c>
      <c r="W16" s="334">
        <v>0</v>
      </c>
      <c r="X16" s="335">
        <f t="shared" ref="X16:X25" si="9">(Y16+$F$3+$F$2)+(Y16+$F$3+$F$2)/100*$F$4</f>
        <v>4.09</v>
      </c>
      <c r="Y16" s="334">
        <v>0</v>
      </c>
    </row>
    <row r="17" spans="1:30" ht="18">
      <c r="A17" s="331">
        <v>60</v>
      </c>
      <c r="B17" s="332"/>
      <c r="C17" s="332"/>
      <c r="D17" s="333">
        <f>(E17+$F$3+$F$2)+(E17+$F$3+$F$2)/100*$F$4</f>
        <v>4.4399999999999995</v>
      </c>
      <c r="E17" s="334">
        <v>0.35</v>
      </c>
      <c r="F17" s="333">
        <f t="shared" ref="F17:F29" si="10">(G17+$F$3+$F$2)+(G17+$F$3+$F$2)/100*$F$4</f>
        <v>4.17</v>
      </c>
      <c r="G17" s="334">
        <v>0.08</v>
      </c>
      <c r="H17" s="333">
        <f t="shared" si="1"/>
        <v>4.1500000000000004</v>
      </c>
      <c r="I17" s="334">
        <v>0.06</v>
      </c>
      <c r="J17" s="335">
        <f t="shared" si="2"/>
        <v>4.09</v>
      </c>
      <c r="K17" s="334">
        <v>0</v>
      </c>
      <c r="L17" s="335">
        <f t="shared" si="3"/>
        <v>4.09</v>
      </c>
      <c r="M17" s="334">
        <v>0</v>
      </c>
      <c r="N17" s="335">
        <f t="shared" si="4"/>
        <v>4.09</v>
      </c>
      <c r="O17" s="334">
        <v>0</v>
      </c>
      <c r="P17" s="335">
        <f t="shared" si="5"/>
        <v>4.09</v>
      </c>
      <c r="Q17" s="334">
        <v>0</v>
      </c>
      <c r="R17" s="335">
        <f t="shared" si="6"/>
        <v>4.09</v>
      </c>
      <c r="S17" s="334">
        <v>0</v>
      </c>
      <c r="T17" s="335">
        <f t="shared" si="7"/>
        <v>4.09</v>
      </c>
      <c r="U17" s="334">
        <v>0</v>
      </c>
      <c r="V17" s="335">
        <f t="shared" si="8"/>
        <v>4.09</v>
      </c>
      <c r="W17" s="334">
        <v>0</v>
      </c>
      <c r="X17" s="335">
        <f t="shared" si="9"/>
        <v>4.09</v>
      </c>
      <c r="Y17" s="334">
        <v>0</v>
      </c>
    </row>
    <row r="18" spans="1:30" ht="18">
      <c r="A18" s="331">
        <v>65</v>
      </c>
      <c r="B18" s="332"/>
      <c r="C18" s="332"/>
      <c r="D18" s="332"/>
      <c r="E18" s="332"/>
      <c r="F18" s="333">
        <f t="shared" si="10"/>
        <v>4.17</v>
      </c>
      <c r="G18" s="334">
        <v>0.08</v>
      </c>
      <c r="H18" s="333">
        <f t="shared" si="1"/>
        <v>4.1500000000000004</v>
      </c>
      <c r="I18" s="334">
        <v>0.06</v>
      </c>
      <c r="J18" s="335">
        <f t="shared" si="2"/>
        <v>4.09</v>
      </c>
      <c r="K18" s="334">
        <v>0</v>
      </c>
      <c r="L18" s="335">
        <f t="shared" si="3"/>
        <v>4.09</v>
      </c>
      <c r="M18" s="334">
        <v>0</v>
      </c>
      <c r="N18" s="335">
        <f t="shared" si="4"/>
        <v>4.09</v>
      </c>
      <c r="O18" s="334">
        <v>0</v>
      </c>
      <c r="P18" s="335">
        <f t="shared" si="5"/>
        <v>4.09</v>
      </c>
      <c r="Q18" s="334">
        <v>0</v>
      </c>
      <c r="R18" s="335">
        <f t="shared" si="6"/>
        <v>4.09</v>
      </c>
      <c r="S18" s="334">
        <v>0</v>
      </c>
      <c r="T18" s="335">
        <f t="shared" si="7"/>
        <v>4.09</v>
      </c>
      <c r="U18" s="334">
        <v>0</v>
      </c>
      <c r="V18" s="335">
        <f t="shared" si="8"/>
        <v>4.09</v>
      </c>
      <c r="W18" s="334">
        <v>0</v>
      </c>
      <c r="X18" s="335">
        <f t="shared" si="9"/>
        <v>4.09</v>
      </c>
      <c r="Y18" s="334">
        <v>0</v>
      </c>
    </row>
    <row r="19" spans="1:30" ht="18">
      <c r="A19" s="331">
        <v>70</v>
      </c>
      <c r="B19" s="332"/>
      <c r="C19" s="332"/>
      <c r="D19" s="333">
        <f>(E19+$F$3+$F$2)+(E19+$F$3+$F$2)/100*$F$4</f>
        <v>4.34</v>
      </c>
      <c r="E19" s="334">
        <v>0.25</v>
      </c>
      <c r="F19" s="333">
        <f t="shared" si="10"/>
        <v>4.17</v>
      </c>
      <c r="G19" s="334">
        <v>0.08</v>
      </c>
      <c r="H19" s="333">
        <f t="shared" si="1"/>
        <v>4.1500000000000004</v>
      </c>
      <c r="I19" s="334">
        <v>0.06</v>
      </c>
      <c r="J19" s="335">
        <f t="shared" si="2"/>
        <v>4.09</v>
      </c>
      <c r="K19" s="334">
        <v>0</v>
      </c>
      <c r="L19" s="335">
        <f t="shared" si="3"/>
        <v>4.09</v>
      </c>
      <c r="M19" s="334">
        <v>0</v>
      </c>
      <c r="N19" s="335">
        <f t="shared" si="4"/>
        <v>4.09</v>
      </c>
      <c r="O19" s="334">
        <v>0</v>
      </c>
      <c r="P19" s="335">
        <f t="shared" si="5"/>
        <v>4.09</v>
      </c>
      <c r="Q19" s="334">
        <v>0</v>
      </c>
      <c r="R19" s="335">
        <f t="shared" si="6"/>
        <v>4.09</v>
      </c>
      <c r="S19" s="334">
        <v>0</v>
      </c>
      <c r="T19" s="335">
        <f t="shared" si="7"/>
        <v>4.09</v>
      </c>
      <c r="U19" s="334">
        <v>0</v>
      </c>
      <c r="V19" s="335">
        <f t="shared" si="8"/>
        <v>4.09</v>
      </c>
      <c r="W19" s="334">
        <v>0</v>
      </c>
      <c r="X19" s="335">
        <f t="shared" si="9"/>
        <v>4.09</v>
      </c>
      <c r="Y19" s="334">
        <v>0</v>
      </c>
    </row>
    <row r="20" spans="1:30" ht="18">
      <c r="A20" s="331">
        <v>75</v>
      </c>
      <c r="B20" s="332"/>
      <c r="C20" s="332"/>
      <c r="D20" s="332"/>
      <c r="E20" s="332"/>
      <c r="F20" s="333">
        <f t="shared" si="10"/>
        <v>4.17</v>
      </c>
      <c r="G20" s="334">
        <v>0.08</v>
      </c>
      <c r="H20" s="333">
        <f t="shared" si="1"/>
        <v>4.1500000000000004</v>
      </c>
      <c r="I20" s="334">
        <v>0.06</v>
      </c>
      <c r="J20" s="335">
        <f t="shared" si="2"/>
        <v>4.09</v>
      </c>
      <c r="K20" s="334">
        <v>0</v>
      </c>
      <c r="L20" s="335">
        <f t="shared" si="3"/>
        <v>4.09</v>
      </c>
      <c r="M20" s="334">
        <v>0</v>
      </c>
      <c r="N20" s="335">
        <f t="shared" si="4"/>
        <v>4.09</v>
      </c>
      <c r="O20" s="334">
        <v>0</v>
      </c>
      <c r="P20" s="335">
        <f t="shared" si="5"/>
        <v>4.09</v>
      </c>
      <c r="Q20" s="334">
        <v>0</v>
      </c>
      <c r="R20" s="335">
        <f t="shared" si="6"/>
        <v>4.09</v>
      </c>
      <c r="S20" s="334">
        <v>0</v>
      </c>
      <c r="T20" s="335">
        <f t="shared" si="7"/>
        <v>4.09</v>
      </c>
      <c r="U20" s="334">
        <v>0</v>
      </c>
      <c r="V20" s="335">
        <f t="shared" si="8"/>
        <v>4.09</v>
      </c>
      <c r="W20" s="334">
        <v>0</v>
      </c>
      <c r="X20" s="335">
        <f t="shared" si="9"/>
        <v>4.09</v>
      </c>
      <c r="Y20" s="334">
        <v>0</v>
      </c>
    </row>
    <row r="21" spans="1:30" ht="18">
      <c r="A21" s="331">
        <v>80</v>
      </c>
      <c r="B21" s="332"/>
      <c r="C21" s="332"/>
      <c r="D21" s="332"/>
      <c r="E21" s="332"/>
      <c r="F21" s="333">
        <f t="shared" si="10"/>
        <v>4.17</v>
      </c>
      <c r="G21" s="334">
        <v>0.08</v>
      </c>
      <c r="H21" s="333">
        <f t="shared" si="1"/>
        <v>4.1500000000000004</v>
      </c>
      <c r="I21" s="334">
        <v>0.06</v>
      </c>
      <c r="J21" s="335">
        <f t="shared" si="2"/>
        <v>4.09</v>
      </c>
      <c r="K21" s="334">
        <v>0</v>
      </c>
      <c r="L21" s="335">
        <f t="shared" si="3"/>
        <v>4.09</v>
      </c>
      <c r="M21" s="334">
        <v>0</v>
      </c>
      <c r="N21" s="335">
        <f t="shared" si="4"/>
        <v>4.09</v>
      </c>
      <c r="O21" s="334">
        <v>0</v>
      </c>
      <c r="P21" s="335">
        <f t="shared" si="5"/>
        <v>4.09</v>
      </c>
      <c r="Q21" s="334">
        <v>0</v>
      </c>
      <c r="R21" s="335">
        <f t="shared" si="6"/>
        <v>4.09</v>
      </c>
      <c r="S21" s="334">
        <v>0</v>
      </c>
      <c r="T21" s="335">
        <f t="shared" si="7"/>
        <v>4.09</v>
      </c>
      <c r="U21" s="334">
        <v>0</v>
      </c>
      <c r="V21" s="335">
        <f t="shared" si="8"/>
        <v>4.09</v>
      </c>
      <c r="W21" s="334">
        <v>0</v>
      </c>
      <c r="X21" s="335">
        <f t="shared" si="9"/>
        <v>4.09</v>
      </c>
      <c r="Y21" s="334">
        <v>0</v>
      </c>
    </row>
    <row r="22" spans="1:30" ht="18">
      <c r="A22" s="331">
        <v>85</v>
      </c>
      <c r="B22" s="332"/>
      <c r="C22" s="332"/>
      <c r="D22" s="332"/>
      <c r="E22" s="332"/>
      <c r="F22" s="333">
        <f t="shared" si="10"/>
        <v>4.17</v>
      </c>
      <c r="G22" s="334">
        <v>0.08</v>
      </c>
      <c r="H22" s="333">
        <f t="shared" si="1"/>
        <v>4.1500000000000004</v>
      </c>
      <c r="I22" s="334">
        <v>0.06</v>
      </c>
      <c r="J22" s="335">
        <f t="shared" si="2"/>
        <v>4.09</v>
      </c>
      <c r="K22" s="334">
        <v>0</v>
      </c>
      <c r="L22" s="335">
        <f t="shared" si="3"/>
        <v>4.09</v>
      </c>
      <c r="M22" s="334">
        <v>0</v>
      </c>
      <c r="N22" s="335">
        <f t="shared" si="4"/>
        <v>4.09</v>
      </c>
      <c r="O22" s="334">
        <v>0</v>
      </c>
      <c r="P22" s="335">
        <f t="shared" si="5"/>
        <v>4.09</v>
      </c>
      <c r="Q22" s="334">
        <v>0</v>
      </c>
      <c r="R22" s="335">
        <f t="shared" si="6"/>
        <v>4.09</v>
      </c>
      <c r="S22" s="334">
        <v>0</v>
      </c>
      <c r="T22" s="335">
        <f t="shared" si="7"/>
        <v>4.09</v>
      </c>
      <c r="U22" s="334">
        <v>0</v>
      </c>
      <c r="V22" s="335">
        <f t="shared" si="8"/>
        <v>4.09</v>
      </c>
      <c r="W22" s="334">
        <v>0</v>
      </c>
      <c r="X22" s="335">
        <f t="shared" si="9"/>
        <v>4.09</v>
      </c>
      <c r="Y22" s="334">
        <v>0</v>
      </c>
    </row>
    <row r="23" spans="1:30" ht="18">
      <c r="A23" s="331">
        <v>90</v>
      </c>
      <c r="B23" s="332"/>
      <c r="C23" s="332"/>
      <c r="D23" s="332"/>
      <c r="E23" s="332"/>
      <c r="F23" s="333">
        <f t="shared" si="10"/>
        <v>4.17</v>
      </c>
      <c r="G23" s="334">
        <v>0.08</v>
      </c>
      <c r="H23" s="333">
        <f t="shared" si="1"/>
        <v>4.1500000000000004</v>
      </c>
      <c r="I23" s="334">
        <v>0.06</v>
      </c>
      <c r="J23" s="335">
        <f t="shared" si="2"/>
        <v>4.09</v>
      </c>
      <c r="K23" s="334">
        <v>0</v>
      </c>
      <c r="L23" s="335">
        <f t="shared" si="3"/>
        <v>4.09</v>
      </c>
      <c r="M23" s="334">
        <v>0</v>
      </c>
      <c r="N23" s="335">
        <f t="shared" si="4"/>
        <v>4.09</v>
      </c>
      <c r="O23" s="334">
        <v>0</v>
      </c>
      <c r="P23" s="335">
        <f t="shared" si="5"/>
        <v>4.09</v>
      </c>
      <c r="Q23" s="334">
        <v>0</v>
      </c>
      <c r="R23" s="335">
        <f t="shared" si="6"/>
        <v>4.09</v>
      </c>
      <c r="S23" s="334">
        <v>0</v>
      </c>
      <c r="T23" s="335">
        <f t="shared" si="7"/>
        <v>4.09</v>
      </c>
      <c r="U23" s="334">
        <v>0</v>
      </c>
      <c r="V23" s="335">
        <f t="shared" si="8"/>
        <v>4.09</v>
      </c>
      <c r="W23" s="334">
        <v>0</v>
      </c>
      <c r="X23" s="335">
        <f t="shared" si="9"/>
        <v>4.09</v>
      </c>
      <c r="Y23" s="334">
        <v>0</v>
      </c>
    </row>
    <row r="24" spans="1:30" ht="18">
      <c r="A24" s="331">
        <v>95</v>
      </c>
      <c r="B24" s="332"/>
      <c r="C24" s="332"/>
      <c r="D24" s="332"/>
      <c r="E24" s="332"/>
      <c r="F24" s="333">
        <f t="shared" si="10"/>
        <v>4.17</v>
      </c>
      <c r="G24" s="334">
        <v>0.08</v>
      </c>
      <c r="H24" s="333">
        <f t="shared" si="1"/>
        <v>4.1500000000000004</v>
      </c>
      <c r="I24" s="334">
        <v>0.06</v>
      </c>
      <c r="J24" s="335">
        <f t="shared" si="2"/>
        <v>4.09</v>
      </c>
      <c r="K24" s="334">
        <v>0</v>
      </c>
      <c r="L24" s="335">
        <f t="shared" si="3"/>
        <v>4.09</v>
      </c>
      <c r="M24" s="334">
        <v>0</v>
      </c>
      <c r="N24" s="335">
        <f t="shared" si="4"/>
        <v>4.09</v>
      </c>
      <c r="O24" s="334">
        <v>0</v>
      </c>
      <c r="P24" s="335">
        <f t="shared" si="5"/>
        <v>4.09</v>
      </c>
      <c r="Q24" s="334">
        <v>0</v>
      </c>
      <c r="R24" s="335">
        <f t="shared" si="6"/>
        <v>4.09</v>
      </c>
      <c r="S24" s="334">
        <v>0</v>
      </c>
      <c r="T24" s="335">
        <f t="shared" si="7"/>
        <v>4.09</v>
      </c>
      <c r="U24" s="334">
        <v>0</v>
      </c>
      <c r="V24" s="335">
        <f t="shared" si="8"/>
        <v>4.09</v>
      </c>
      <c r="W24" s="334">
        <v>0</v>
      </c>
      <c r="X24" s="335">
        <f t="shared" si="9"/>
        <v>4.09</v>
      </c>
      <c r="Y24" s="334">
        <v>0</v>
      </c>
    </row>
    <row r="25" spans="1:30" ht="18">
      <c r="A25" s="331">
        <v>100</v>
      </c>
      <c r="B25" s="332"/>
      <c r="C25" s="332"/>
      <c r="D25" s="332"/>
      <c r="E25" s="332"/>
      <c r="F25" s="333">
        <f t="shared" si="10"/>
        <v>4.17</v>
      </c>
      <c r="G25" s="334">
        <v>0.08</v>
      </c>
      <c r="H25" s="333">
        <f t="shared" si="1"/>
        <v>4.1500000000000004</v>
      </c>
      <c r="I25" s="334">
        <v>0.06</v>
      </c>
      <c r="J25" s="335">
        <f t="shared" si="2"/>
        <v>4.09</v>
      </c>
      <c r="K25" s="334">
        <v>0</v>
      </c>
      <c r="L25" s="335">
        <f t="shared" si="3"/>
        <v>4.09</v>
      </c>
      <c r="M25" s="334">
        <v>0</v>
      </c>
      <c r="N25" s="335">
        <f t="shared" si="4"/>
        <v>4.09</v>
      </c>
      <c r="O25" s="334">
        <v>0</v>
      </c>
      <c r="P25" s="335">
        <f t="shared" si="5"/>
        <v>4.09</v>
      </c>
      <c r="Q25" s="334">
        <v>0</v>
      </c>
      <c r="R25" s="335">
        <f t="shared" si="6"/>
        <v>4.09</v>
      </c>
      <c r="S25" s="334">
        <v>0</v>
      </c>
      <c r="T25" s="335">
        <f t="shared" si="7"/>
        <v>4.09</v>
      </c>
      <c r="U25" s="334">
        <v>0</v>
      </c>
      <c r="V25" s="335">
        <f t="shared" si="8"/>
        <v>4.09</v>
      </c>
      <c r="W25" s="334">
        <v>0</v>
      </c>
      <c r="X25" s="335">
        <f t="shared" si="9"/>
        <v>4.09</v>
      </c>
      <c r="Y25" s="334">
        <v>0</v>
      </c>
    </row>
    <row r="26" spans="1:30" ht="18">
      <c r="A26" s="331">
        <v>105</v>
      </c>
      <c r="B26" s="332"/>
      <c r="C26" s="332"/>
      <c r="D26" s="332"/>
      <c r="E26" s="332"/>
      <c r="F26" s="333">
        <f t="shared" si="10"/>
        <v>4.17</v>
      </c>
      <c r="G26" s="334">
        <v>0.08</v>
      </c>
      <c r="H26" s="333">
        <f t="shared" si="1"/>
        <v>4.1500000000000004</v>
      </c>
      <c r="I26" s="334">
        <v>0.06</v>
      </c>
      <c r="J26" s="335">
        <f t="shared" si="2"/>
        <v>4.09</v>
      </c>
      <c r="K26" s="334">
        <v>0</v>
      </c>
      <c r="L26" s="335">
        <f t="shared" si="3"/>
        <v>4.09</v>
      </c>
      <c r="M26" s="334">
        <v>0</v>
      </c>
      <c r="N26" s="335">
        <f t="shared" si="4"/>
        <v>4.09</v>
      </c>
      <c r="O26" s="334">
        <v>0</v>
      </c>
      <c r="P26" s="335">
        <f t="shared" si="5"/>
        <v>4.09</v>
      </c>
      <c r="Q26" s="334">
        <v>0</v>
      </c>
      <c r="R26" s="335">
        <f t="shared" si="6"/>
        <v>4.09</v>
      </c>
      <c r="S26" s="334">
        <v>0</v>
      </c>
      <c r="T26" s="335">
        <f t="shared" si="7"/>
        <v>4.09</v>
      </c>
      <c r="U26" s="334">
        <v>0</v>
      </c>
      <c r="V26" s="335">
        <f t="shared" si="8"/>
        <v>4.09</v>
      </c>
      <c r="W26" s="334">
        <v>0</v>
      </c>
      <c r="X26" s="332"/>
      <c r="Y26" s="332"/>
    </row>
    <row r="27" spans="1:30" ht="18">
      <c r="A27" s="331">
        <v>110</v>
      </c>
      <c r="B27" s="332"/>
      <c r="C27" s="332"/>
      <c r="D27" s="332"/>
      <c r="E27" s="332"/>
      <c r="F27" s="333">
        <f t="shared" si="10"/>
        <v>4.17</v>
      </c>
      <c r="G27" s="334">
        <v>0.08</v>
      </c>
      <c r="H27" s="333">
        <f t="shared" si="1"/>
        <v>4.1500000000000004</v>
      </c>
      <c r="I27" s="334">
        <v>0.06</v>
      </c>
      <c r="J27" s="335">
        <f t="shared" si="2"/>
        <v>4.09</v>
      </c>
      <c r="K27" s="334">
        <v>0</v>
      </c>
      <c r="L27" s="335">
        <f t="shared" si="3"/>
        <v>4.09</v>
      </c>
      <c r="M27" s="334">
        <v>0</v>
      </c>
      <c r="N27" s="335">
        <f t="shared" si="4"/>
        <v>4.09</v>
      </c>
      <c r="O27" s="334">
        <v>0</v>
      </c>
      <c r="P27" s="335">
        <f t="shared" si="5"/>
        <v>4.09</v>
      </c>
      <c r="Q27" s="334">
        <v>0</v>
      </c>
      <c r="R27" s="335">
        <f t="shared" si="6"/>
        <v>4.09</v>
      </c>
      <c r="S27" s="334">
        <v>0</v>
      </c>
      <c r="T27" s="335">
        <f t="shared" si="7"/>
        <v>4.09</v>
      </c>
      <c r="U27" s="334">
        <v>0</v>
      </c>
      <c r="V27" s="332"/>
      <c r="W27" s="332"/>
      <c r="X27" s="332"/>
      <c r="Y27" s="332"/>
    </row>
    <row r="28" spans="1:30" ht="18">
      <c r="A28" s="331">
        <v>115</v>
      </c>
      <c r="B28" s="332"/>
      <c r="C28" s="332"/>
      <c r="D28" s="332"/>
      <c r="E28" s="332"/>
      <c r="F28" s="333">
        <f t="shared" si="10"/>
        <v>4.17</v>
      </c>
      <c r="G28" s="334">
        <v>0.08</v>
      </c>
      <c r="H28" s="333">
        <f t="shared" si="1"/>
        <v>4.1500000000000004</v>
      </c>
      <c r="I28" s="334">
        <v>0.06</v>
      </c>
      <c r="J28" s="335">
        <f t="shared" si="2"/>
        <v>4.09</v>
      </c>
      <c r="K28" s="334">
        <v>0</v>
      </c>
      <c r="L28" s="335">
        <f t="shared" si="3"/>
        <v>4.09</v>
      </c>
      <c r="M28" s="334">
        <v>0</v>
      </c>
      <c r="N28" s="335">
        <f t="shared" si="4"/>
        <v>4.09</v>
      </c>
      <c r="O28" s="334">
        <v>0</v>
      </c>
      <c r="P28" s="335">
        <f t="shared" si="5"/>
        <v>4.09</v>
      </c>
      <c r="Q28" s="334">
        <v>0</v>
      </c>
      <c r="R28" s="335">
        <f t="shared" si="6"/>
        <v>4.09</v>
      </c>
      <c r="S28" s="334">
        <v>0</v>
      </c>
      <c r="T28" s="332"/>
      <c r="U28" s="332"/>
      <c r="V28" s="332"/>
      <c r="W28" s="332"/>
      <c r="X28" s="332"/>
      <c r="Y28" s="332"/>
    </row>
    <row r="29" spans="1:30" ht="18">
      <c r="A29" s="331">
        <v>120</v>
      </c>
      <c r="B29" s="332"/>
      <c r="C29" s="332"/>
      <c r="D29" s="332"/>
      <c r="E29" s="332"/>
      <c r="F29" s="333">
        <f t="shared" si="10"/>
        <v>4.17</v>
      </c>
      <c r="G29" s="334">
        <v>0.08</v>
      </c>
      <c r="H29" s="333">
        <f t="shared" si="1"/>
        <v>4.1500000000000004</v>
      </c>
      <c r="I29" s="334">
        <v>0.06</v>
      </c>
      <c r="J29" s="335">
        <f t="shared" si="2"/>
        <v>4.09</v>
      </c>
      <c r="K29" s="334">
        <v>0</v>
      </c>
      <c r="L29" s="335">
        <f t="shared" si="3"/>
        <v>4.09</v>
      </c>
      <c r="M29" s="334">
        <v>0</v>
      </c>
      <c r="N29" s="335">
        <f t="shared" si="4"/>
        <v>4.09</v>
      </c>
      <c r="O29" s="334">
        <v>0</v>
      </c>
      <c r="P29" s="335">
        <f t="shared" si="5"/>
        <v>4.09</v>
      </c>
      <c r="Q29" s="334">
        <v>0</v>
      </c>
      <c r="R29" s="332"/>
      <c r="S29" s="332"/>
      <c r="T29" s="332"/>
      <c r="U29" s="332"/>
      <c r="V29" s="332"/>
      <c r="W29" s="332"/>
      <c r="X29" s="332"/>
      <c r="Y29" s="332"/>
    </row>
    <row r="31" spans="1:30" ht="15.75" thickBot="1"/>
    <row r="32" spans="1:30" ht="24" thickBot="1">
      <c r="A32" s="1783" t="s">
        <v>13690</v>
      </c>
      <c r="B32" s="1784"/>
      <c r="C32" s="1784"/>
      <c r="D32" s="1784"/>
      <c r="E32" s="1784"/>
      <c r="F32" s="1785"/>
      <c r="AA32" s="148"/>
      <c r="AB32" s="336"/>
      <c r="AC32" s="336"/>
      <c r="AD32" s="336"/>
    </row>
    <row r="33" spans="1:30" ht="18.75" thickBot="1">
      <c r="A33" s="1763" t="s">
        <v>13692</v>
      </c>
      <c r="B33" s="1749"/>
      <c r="C33" s="1749"/>
      <c r="D33" s="1749"/>
      <c r="E33" s="325"/>
      <c r="F33" s="326">
        <v>0</v>
      </c>
      <c r="AA33" s="336"/>
      <c r="AB33" s="336"/>
      <c r="AC33" s="336"/>
      <c r="AD33" s="336"/>
    </row>
    <row r="34" spans="1:30" ht="15.75" thickBot="1">
      <c r="A34" s="1764" t="s">
        <v>1201</v>
      </c>
      <c r="B34" s="1765"/>
      <c r="C34" s="1765"/>
      <c r="D34" s="1765"/>
      <c r="E34" s="327"/>
      <c r="F34" s="328">
        <v>0</v>
      </c>
      <c r="AA34" s="336"/>
      <c r="AB34" s="336"/>
      <c r="AC34" s="336"/>
      <c r="AD34" s="336"/>
    </row>
    <row r="35" spans="1:30" ht="18.75" thickBot="1">
      <c r="A35" s="1766" t="s">
        <v>13693</v>
      </c>
      <c r="B35" s="1767"/>
      <c r="C35" s="1767"/>
      <c r="D35" s="1768"/>
      <c r="E35" s="325"/>
      <c r="F35" s="329">
        <v>0</v>
      </c>
      <c r="AA35" s="336"/>
      <c r="AB35" s="336"/>
      <c r="AC35" s="336"/>
      <c r="AD35" s="336"/>
    </row>
    <row r="36" spans="1:30" ht="18">
      <c r="A36" s="321"/>
      <c r="B36" s="321"/>
      <c r="C36" s="321"/>
      <c r="D36" s="321"/>
      <c r="F36" s="330"/>
      <c r="AA36" s="336"/>
      <c r="AB36" s="336"/>
      <c r="AC36" s="336"/>
      <c r="AD36" s="336"/>
    </row>
    <row r="38" spans="1:30" ht="18">
      <c r="A38" s="337" t="s">
        <v>1202</v>
      </c>
      <c r="B38" s="337">
        <v>4</v>
      </c>
      <c r="C38" s="319" t="s">
        <v>1203</v>
      </c>
      <c r="D38" s="337">
        <v>5</v>
      </c>
      <c r="E38" s="319" t="s">
        <v>1204</v>
      </c>
      <c r="F38" s="337">
        <v>6</v>
      </c>
      <c r="G38" s="319" t="s">
        <v>1205</v>
      </c>
      <c r="H38" s="337">
        <v>8</v>
      </c>
      <c r="I38" s="319" t="s">
        <v>1206</v>
      </c>
      <c r="J38" s="337">
        <v>10</v>
      </c>
      <c r="K38" s="319" t="s">
        <v>1207</v>
      </c>
      <c r="L38" s="337">
        <v>12</v>
      </c>
      <c r="M38" s="319" t="s">
        <v>1208</v>
      </c>
      <c r="N38" s="337">
        <v>15</v>
      </c>
      <c r="O38" s="319" t="s">
        <v>1209</v>
      </c>
      <c r="P38" s="337">
        <v>20</v>
      </c>
      <c r="Q38" s="319" t="s">
        <v>1210</v>
      </c>
      <c r="R38" s="337">
        <v>25</v>
      </c>
      <c r="S38" s="319" t="s">
        <v>1211</v>
      </c>
      <c r="T38" s="337">
        <v>30</v>
      </c>
      <c r="U38" s="319" t="s">
        <v>1212</v>
      </c>
      <c r="V38" s="337">
        <v>35</v>
      </c>
      <c r="W38" s="319" t="s">
        <v>1213</v>
      </c>
      <c r="X38" s="337">
        <v>40</v>
      </c>
      <c r="Y38" s="319" t="s">
        <v>1214</v>
      </c>
    </row>
    <row r="39" spans="1:30" ht="18">
      <c r="A39" s="337">
        <v>15</v>
      </c>
      <c r="B39" s="332"/>
      <c r="C39" s="332"/>
      <c r="D39" s="332"/>
      <c r="E39" s="332"/>
      <c r="F39" s="333">
        <f t="shared" ref="F39:F44" si="11">(G39+$F$34+$F$33)+(G39+$F$34+$F$33)/100*$F$35</f>
        <v>2.2000000000000002</v>
      </c>
      <c r="G39" s="334">
        <v>2.2000000000000002</v>
      </c>
      <c r="H39" s="333">
        <f t="shared" ref="H39:H60" si="12">(I39+$F$34+$F$33)+(I39+$F$34+$F$33)/100*$F$35</f>
        <v>1.8</v>
      </c>
      <c r="I39" s="334">
        <v>1.8</v>
      </c>
      <c r="J39" s="333">
        <f t="shared" ref="J39:J60" si="13">(K39+$F$34+$F$33)+(K39+$F$34+$F$33)/100*$F$35</f>
        <v>1.8</v>
      </c>
      <c r="K39" s="334">
        <v>1.8</v>
      </c>
      <c r="L39" s="332"/>
      <c r="M39" s="332"/>
      <c r="N39" s="332"/>
      <c r="O39" s="332"/>
      <c r="P39" s="332"/>
      <c r="Q39" s="332"/>
      <c r="R39" s="332"/>
      <c r="S39" s="332"/>
      <c r="T39" s="332"/>
      <c r="U39" s="332"/>
      <c r="V39" s="332"/>
      <c r="W39" s="332"/>
      <c r="X39" s="332"/>
      <c r="Y39" s="332"/>
    </row>
    <row r="40" spans="1:30" ht="18">
      <c r="A40" s="337">
        <v>20</v>
      </c>
      <c r="B40" s="332"/>
      <c r="C40" s="332"/>
      <c r="D40" s="333">
        <f>(E40+$F$34+$F$33)+(E40+$F$34+$F$33)/100*$F$35</f>
        <v>0.95</v>
      </c>
      <c r="E40" s="334">
        <v>0.95</v>
      </c>
      <c r="F40" s="333">
        <f t="shared" si="11"/>
        <v>0.85</v>
      </c>
      <c r="G40" s="334">
        <v>0.85</v>
      </c>
      <c r="H40" s="333">
        <f t="shared" si="12"/>
        <v>0.85</v>
      </c>
      <c r="I40" s="334">
        <v>0.85</v>
      </c>
      <c r="J40" s="333">
        <f t="shared" si="13"/>
        <v>0.85</v>
      </c>
      <c r="K40" s="334">
        <v>0.85</v>
      </c>
      <c r="L40" s="333">
        <f t="shared" ref="L40:L60" si="14">(M40+$F$34+$F$33)+(M40+$F$34+$F$33)/100*$F$35</f>
        <v>0.65</v>
      </c>
      <c r="M40" s="334">
        <v>0.65</v>
      </c>
      <c r="N40" s="333">
        <f t="shared" ref="N40:N60" si="15">(O40+$F$34+$F$33)+(O40+$F$34+$F$33)/100*$F$35</f>
        <v>0.65</v>
      </c>
      <c r="O40" s="334">
        <v>0.65</v>
      </c>
      <c r="P40" s="332"/>
      <c r="Q40" s="332"/>
      <c r="R40" s="332"/>
      <c r="S40" s="332"/>
      <c r="T40" s="332"/>
      <c r="U40" s="332"/>
      <c r="V40" s="332"/>
      <c r="W40" s="332"/>
      <c r="X40" s="332"/>
      <c r="Y40" s="332"/>
    </row>
    <row r="41" spans="1:30" ht="18">
      <c r="A41" s="337">
        <v>25</v>
      </c>
      <c r="B41" s="332"/>
      <c r="C41" s="332"/>
      <c r="D41" s="333">
        <f>(E41+$F$34+$F$33)+(E41+$F$34+$F$33)/100*$F$35</f>
        <v>0.75</v>
      </c>
      <c r="E41" s="334">
        <v>0.75</v>
      </c>
      <c r="F41" s="333">
        <f t="shared" si="11"/>
        <v>0.75</v>
      </c>
      <c r="G41" s="334">
        <v>0.75</v>
      </c>
      <c r="H41" s="333">
        <f t="shared" si="12"/>
        <v>0.65</v>
      </c>
      <c r="I41" s="334">
        <v>0.65</v>
      </c>
      <c r="J41" s="333">
        <f t="shared" si="13"/>
        <v>0.6</v>
      </c>
      <c r="K41" s="334">
        <v>0.6</v>
      </c>
      <c r="L41" s="333">
        <f t="shared" si="14"/>
        <v>0.55000000000000004</v>
      </c>
      <c r="M41" s="334">
        <v>0.55000000000000004</v>
      </c>
      <c r="N41" s="333">
        <f t="shared" si="15"/>
        <v>0.55000000000000004</v>
      </c>
      <c r="O41" s="334">
        <v>0.55000000000000004</v>
      </c>
      <c r="P41" s="333">
        <f t="shared" ref="P41:P60" si="16">(Q41+$F$34+$F$33)+(Q41+$F$34+$F$33)/100*$F$35</f>
        <v>0.6</v>
      </c>
      <c r="Q41" s="334">
        <v>0.6</v>
      </c>
      <c r="R41" s="332"/>
      <c r="S41" s="332"/>
      <c r="T41" s="332"/>
      <c r="U41" s="332"/>
      <c r="V41" s="332"/>
      <c r="W41" s="332"/>
      <c r="X41" s="332"/>
      <c r="Y41" s="332"/>
    </row>
    <row r="42" spans="1:30" ht="18">
      <c r="A42" s="337">
        <v>30</v>
      </c>
      <c r="B42" s="332"/>
      <c r="C42" s="332"/>
      <c r="D42" s="333">
        <f>(E42+$F$34+$F$33)+(E42+$F$34+$F$33)/100*$F$35</f>
        <v>0.65</v>
      </c>
      <c r="E42" s="334">
        <v>0.65</v>
      </c>
      <c r="F42" s="333">
        <f t="shared" si="11"/>
        <v>0.65</v>
      </c>
      <c r="G42" s="334">
        <v>0.65</v>
      </c>
      <c r="H42" s="333">
        <f t="shared" si="12"/>
        <v>0.55000000000000004</v>
      </c>
      <c r="I42" s="334">
        <v>0.55000000000000004</v>
      </c>
      <c r="J42" s="333">
        <f t="shared" si="13"/>
        <v>0.55000000000000004</v>
      </c>
      <c r="K42" s="334">
        <v>0.55000000000000004</v>
      </c>
      <c r="L42" s="333">
        <f t="shared" si="14"/>
        <v>0.4</v>
      </c>
      <c r="M42" s="334">
        <v>0.4</v>
      </c>
      <c r="N42" s="333">
        <f t="shared" si="15"/>
        <v>0.4</v>
      </c>
      <c r="O42" s="334">
        <v>0.4</v>
      </c>
      <c r="P42" s="333">
        <f t="shared" si="16"/>
        <v>0.4</v>
      </c>
      <c r="Q42" s="334">
        <v>0.4</v>
      </c>
      <c r="R42" s="333">
        <f>(S42+$F$34+$F$33)+(S42+$F$34+$F$33)/100*$F$35</f>
        <v>0.4</v>
      </c>
      <c r="S42" s="334">
        <v>0.4</v>
      </c>
      <c r="T42" s="332"/>
      <c r="U42" s="332"/>
      <c r="V42" s="332"/>
      <c r="W42" s="332"/>
      <c r="X42" s="332"/>
      <c r="Y42" s="332"/>
    </row>
    <row r="43" spans="1:30" ht="18">
      <c r="A43" s="337">
        <v>35</v>
      </c>
      <c r="B43" s="332"/>
      <c r="C43" s="332"/>
      <c r="D43" s="333">
        <f>(E43+$F$34+$F$33)+(E43+$F$34+$F$33)/100*$F$35</f>
        <v>0.6</v>
      </c>
      <c r="E43" s="334">
        <v>0.6</v>
      </c>
      <c r="F43" s="333">
        <f t="shared" si="11"/>
        <v>0.6</v>
      </c>
      <c r="G43" s="334">
        <v>0.6</v>
      </c>
      <c r="H43" s="333">
        <f t="shared" si="12"/>
        <v>0.55000000000000004</v>
      </c>
      <c r="I43" s="334">
        <v>0.55000000000000004</v>
      </c>
      <c r="J43" s="333">
        <f t="shared" si="13"/>
        <v>0.55000000000000004</v>
      </c>
      <c r="K43" s="334">
        <v>0.55000000000000004</v>
      </c>
      <c r="L43" s="333">
        <f t="shared" si="14"/>
        <v>0.4</v>
      </c>
      <c r="M43" s="334">
        <v>0.4</v>
      </c>
      <c r="N43" s="333">
        <f t="shared" si="15"/>
        <v>0.4</v>
      </c>
      <c r="O43" s="334">
        <v>0.4</v>
      </c>
      <c r="P43" s="333">
        <f t="shared" si="16"/>
        <v>0.4</v>
      </c>
      <c r="Q43" s="334">
        <v>0.4</v>
      </c>
      <c r="R43" s="332"/>
      <c r="S43" s="332"/>
      <c r="T43" s="332"/>
      <c r="U43" s="332"/>
      <c r="V43" s="332"/>
      <c r="W43" s="332"/>
      <c r="X43" s="332"/>
      <c r="Y43" s="332"/>
    </row>
    <row r="44" spans="1:30" ht="18">
      <c r="A44" s="337">
        <v>40</v>
      </c>
      <c r="B44" s="333">
        <f>(C44+$F$34+$F$33)+(C44+$F$34+$F$33)/100*$F$35</f>
        <v>0.65</v>
      </c>
      <c r="C44" s="334">
        <v>0.65</v>
      </c>
      <c r="D44" s="333">
        <f>(E44+$F$34+$F$33)+(E44+$F$34+$F$33)/100*$F$35</f>
        <v>0.55000000000000004</v>
      </c>
      <c r="E44" s="334">
        <v>0.55000000000000004</v>
      </c>
      <c r="F44" s="333">
        <f t="shared" si="11"/>
        <v>0.55000000000000004</v>
      </c>
      <c r="G44" s="334">
        <v>0.55000000000000004</v>
      </c>
      <c r="H44" s="333">
        <f t="shared" si="12"/>
        <v>0.25</v>
      </c>
      <c r="I44" s="334">
        <v>0.25</v>
      </c>
      <c r="J44" s="333">
        <f t="shared" si="13"/>
        <v>0.25</v>
      </c>
      <c r="K44" s="334">
        <v>0.25</v>
      </c>
      <c r="L44" s="333">
        <f t="shared" si="14"/>
        <v>0.25</v>
      </c>
      <c r="M44" s="334">
        <v>0.25</v>
      </c>
      <c r="N44" s="333">
        <f t="shared" si="15"/>
        <v>0.25</v>
      </c>
      <c r="O44" s="334">
        <v>0.25</v>
      </c>
      <c r="P44" s="333">
        <f t="shared" si="16"/>
        <v>0.08</v>
      </c>
      <c r="Q44" s="334">
        <v>0.08</v>
      </c>
      <c r="R44" s="333">
        <f t="shared" ref="R44:R59" si="17">(S44+$F$34+$F$33)+(S44+$F$34+$F$33)/100*$F$35</f>
        <v>0.08</v>
      </c>
      <c r="S44" s="334">
        <v>0.08</v>
      </c>
      <c r="T44" s="333">
        <f t="shared" ref="T44:T58" si="18">(U44+$F$34+$F$33)+(U44+$F$34+$F$33)/100*$F$35</f>
        <v>0.25</v>
      </c>
      <c r="U44" s="334">
        <v>0.25</v>
      </c>
      <c r="V44" s="332"/>
      <c r="W44" s="332"/>
      <c r="X44" s="332"/>
      <c r="Y44" s="332"/>
    </row>
    <row r="45" spans="1:30" ht="18">
      <c r="A45" s="337">
        <v>45</v>
      </c>
      <c r="B45" s="332"/>
      <c r="C45" s="332"/>
      <c r="D45" s="332"/>
      <c r="E45" s="332"/>
      <c r="F45" s="332"/>
      <c r="G45" s="332"/>
      <c r="H45" s="333">
        <f t="shared" si="12"/>
        <v>0.25</v>
      </c>
      <c r="I45" s="334">
        <v>0.25</v>
      </c>
      <c r="J45" s="335">
        <f t="shared" si="13"/>
        <v>0</v>
      </c>
      <c r="K45" s="334">
        <v>0</v>
      </c>
      <c r="L45" s="335">
        <f t="shared" si="14"/>
        <v>0</v>
      </c>
      <c r="M45" s="334">
        <v>0</v>
      </c>
      <c r="N45" s="335">
        <f t="shared" si="15"/>
        <v>0</v>
      </c>
      <c r="O45" s="334">
        <v>0</v>
      </c>
      <c r="P45" s="335">
        <f t="shared" si="16"/>
        <v>0</v>
      </c>
      <c r="Q45" s="334">
        <v>0</v>
      </c>
      <c r="R45" s="335">
        <f t="shared" si="17"/>
        <v>0</v>
      </c>
      <c r="S45" s="334">
        <v>0</v>
      </c>
      <c r="T45" s="335">
        <f t="shared" si="18"/>
        <v>0</v>
      </c>
      <c r="U45" s="334">
        <v>0</v>
      </c>
      <c r="V45" s="332"/>
      <c r="W45" s="332"/>
      <c r="X45" s="332"/>
      <c r="Y45" s="332"/>
    </row>
    <row r="46" spans="1:30" ht="18">
      <c r="A46" s="337">
        <v>50</v>
      </c>
      <c r="B46" s="332"/>
      <c r="C46" s="332"/>
      <c r="D46" s="333">
        <f>(E46+$F$34+$F$33)+(E46+$F$34+$F$33)/100*$F$35</f>
        <v>0.55000000000000004</v>
      </c>
      <c r="E46" s="334">
        <v>0.55000000000000004</v>
      </c>
      <c r="F46" s="333">
        <f>(G46+$F$34+$F$33)+(G46+$F$34+$F$33)/100*$F$35</f>
        <v>0.55000000000000004</v>
      </c>
      <c r="G46" s="334">
        <v>0.55000000000000004</v>
      </c>
      <c r="H46" s="333">
        <f t="shared" si="12"/>
        <v>0.06</v>
      </c>
      <c r="I46" s="334">
        <v>0.06</v>
      </c>
      <c r="J46" s="335">
        <f t="shared" si="13"/>
        <v>0</v>
      </c>
      <c r="K46" s="334">
        <v>0</v>
      </c>
      <c r="L46" s="335">
        <f t="shared" si="14"/>
        <v>0</v>
      </c>
      <c r="M46" s="334">
        <v>0</v>
      </c>
      <c r="N46" s="335">
        <f t="shared" si="15"/>
        <v>0</v>
      </c>
      <c r="O46" s="334">
        <v>0</v>
      </c>
      <c r="P46" s="335">
        <f t="shared" si="16"/>
        <v>0</v>
      </c>
      <c r="Q46" s="334">
        <v>0</v>
      </c>
      <c r="R46" s="335">
        <f t="shared" si="17"/>
        <v>0</v>
      </c>
      <c r="S46" s="334">
        <v>0</v>
      </c>
      <c r="T46" s="335">
        <f t="shared" si="18"/>
        <v>0</v>
      </c>
      <c r="U46" s="334">
        <v>0</v>
      </c>
      <c r="V46" s="335">
        <f t="shared" ref="V46:V57" si="19">(W46+$F$34+$F$33)+(W46+$F$34+$F$33)/100*$F$35</f>
        <v>0</v>
      </c>
      <c r="W46" s="334">
        <v>0</v>
      </c>
      <c r="X46" s="332"/>
      <c r="Y46" s="332"/>
    </row>
    <row r="47" spans="1:30" ht="18">
      <c r="A47" s="337">
        <v>55</v>
      </c>
      <c r="B47" s="332"/>
      <c r="C47" s="332"/>
      <c r="D47" s="332"/>
      <c r="E47" s="332"/>
      <c r="F47" s="332"/>
      <c r="G47" s="332"/>
      <c r="H47" s="333">
        <f t="shared" si="12"/>
        <v>0.06</v>
      </c>
      <c r="I47" s="334">
        <v>0.06</v>
      </c>
      <c r="J47" s="335">
        <f t="shared" si="13"/>
        <v>0</v>
      </c>
      <c r="K47" s="334">
        <v>0</v>
      </c>
      <c r="L47" s="335">
        <f t="shared" si="14"/>
        <v>0</v>
      </c>
      <c r="M47" s="334">
        <v>0</v>
      </c>
      <c r="N47" s="335">
        <f t="shared" si="15"/>
        <v>0</v>
      </c>
      <c r="O47" s="334">
        <v>0</v>
      </c>
      <c r="P47" s="335">
        <f t="shared" si="16"/>
        <v>0</v>
      </c>
      <c r="Q47" s="334">
        <v>0</v>
      </c>
      <c r="R47" s="335">
        <f t="shared" si="17"/>
        <v>0</v>
      </c>
      <c r="S47" s="334">
        <v>0</v>
      </c>
      <c r="T47" s="335">
        <f t="shared" si="18"/>
        <v>0</v>
      </c>
      <c r="U47" s="334">
        <v>0</v>
      </c>
      <c r="V47" s="335">
        <f t="shared" si="19"/>
        <v>0</v>
      </c>
      <c r="W47" s="334">
        <v>0</v>
      </c>
      <c r="X47" s="335">
        <f t="shared" ref="X47:X56" si="20">(Y47+$F$34+$F$33)+(Y47+$F$34+$F$33)/100*$F$35</f>
        <v>0</v>
      </c>
      <c r="Y47" s="334">
        <v>0</v>
      </c>
    </row>
    <row r="48" spans="1:30" ht="18">
      <c r="A48" s="337">
        <v>60</v>
      </c>
      <c r="B48" s="332"/>
      <c r="C48" s="332"/>
      <c r="D48" s="333">
        <f>(E48+$F$34+$F$33)+(E48+$F$34+$F$33)/100*$F$35</f>
        <v>0.55000000000000004</v>
      </c>
      <c r="E48" s="334">
        <v>0.55000000000000004</v>
      </c>
      <c r="F48" s="333">
        <f t="shared" ref="F48:F60" si="21">(G48+$F$34+$F$33)+(G48+$F$34+$F$33)/100*$F$35</f>
        <v>0.08</v>
      </c>
      <c r="G48" s="334">
        <v>0.08</v>
      </c>
      <c r="H48" s="333">
        <f t="shared" si="12"/>
        <v>0.06</v>
      </c>
      <c r="I48" s="334">
        <v>0.06</v>
      </c>
      <c r="J48" s="335">
        <f t="shared" si="13"/>
        <v>0</v>
      </c>
      <c r="K48" s="334">
        <v>0</v>
      </c>
      <c r="L48" s="335">
        <f t="shared" si="14"/>
        <v>0</v>
      </c>
      <c r="M48" s="334">
        <v>0</v>
      </c>
      <c r="N48" s="335">
        <f t="shared" si="15"/>
        <v>0</v>
      </c>
      <c r="O48" s="334">
        <v>0</v>
      </c>
      <c r="P48" s="335">
        <f t="shared" si="16"/>
        <v>0</v>
      </c>
      <c r="Q48" s="334">
        <v>0</v>
      </c>
      <c r="R48" s="335">
        <f t="shared" si="17"/>
        <v>0</v>
      </c>
      <c r="S48" s="334">
        <v>0</v>
      </c>
      <c r="T48" s="335">
        <f t="shared" si="18"/>
        <v>0</v>
      </c>
      <c r="U48" s="334">
        <v>0</v>
      </c>
      <c r="V48" s="335">
        <f t="shared" si="19"/>
        <v>0</v>
      </c>
      <c r="W48" s="334">
        <v>0</v>
      </c>
      <c r="X48" s="335">
        <f t="shared" si="20"/>
        <v>0</v>
      </c>
      <c r="Y48" s="334">
        <v>0</v>
      </c>
    </row>
    <row r="49" spans="1:25" ht="18">
      <c r="A49" s="337">
        <v>65</v>
      </c>
      <c r="B49" s="332"/>
      <c r="C49" s="332"/>
      <c r="D49" s="332"/>
      <c r="E49" s="332"/>
      <c r="F49" s="333">
        <f t="shared" si="21"/>
        <v>0.08</v>
      </c>
      <c r="G49" s="334">
        <v>0.08</v>
      </c>
      <c r="H49" s="333">
        <f t="shared" si="12"/>
        <v>0.06</v>
      </c>
      <c r="I49" s="334">
        <v>0.06</v>
      </c>
      <c r="J49" s="335">
        <f t="shared" si="13"/>
        <v>0</v>
      </c>
      <c r="K49" s="334">
        <v>0</v>
      </c>
      <c r="L49" s="335">
        <f t="shared" si="14"/>
        <v>0</v>
      </c>
      <c r="M49" s="334">
        <v>0</v>
      </c>
      <c r="N49" s="335">
        <f t="shared" si="15"/>
        <v>0</v>
      </c>
      <c r="O49" s="334">
        <v>0</v>
      </c>
      <c r="P49" s="335">
        <f t="shared" si="16"/>
        <v>0</v>
      </c>
      <c r="Q49" s="334">
        <v>0</v>
      </c>
      <c r="R49" s="335">
        <f t="shared" si="17"/>
        <v>0</v>
      </c>
      <c r="S49" s="334">
        <v>0</v>
      </c>
      <c r="T49" s="335">
        <f t="shared" si="18"/>
        <v>0</v>
      </c>
      <c r="U49" s="334">
        <v>0</v>
      </c>
      <c r="V49" s="335">
        <f t="shared" si="19"/>
        <v>0</v>
      </c>
      <c r="W49" s="334">
        <v>0</v>
      </c>
      <c r="X49" s="335">
        <f t="shared" si="20"/>
        <v>0</v>
      </c>
      <c r="Y49" s="334">
        <v>0</v>
      </c>
    </row>
    <row r="50" spans="1:25" ht="18">
      <c r="A50" s="337">
        <v>70</v>
      </c>
      <c r="B50" s="332"/>
      <c r="C50" s="332"/>
      <c r="D50" s="333">
        <f>(E50+$F$34+$F$33)+(E50+$F$34+$F$33)/100*$F$35</f>
        <v>0.55000000000000004</v>
      </c>
      <c r="E50" s="334">
        <v>0.55000000000000004</v>
      </c>
      <c r="F50" s="333">
        <f t="shared" si="21"/>
        <v>0.08</v>
      </c>
      <c r="G50" s="334">
        <v>0.08</v>
      </c>
      <c r="H50" s="333">
        <f t="shared" si="12"/>
        <v>0.06</v>
      </c>
      <c r="I50" s="334">
        <v>0.06</v>
      </c>
      <c r="J50" s="335">
        <f t="shared" si="13"/>
        <v>0</v>
      </c>
      <c r="K50" s="334">
        <v>0</v>
      </c>
      <c r="L50" s="335">
        <f t="shared" si="14"/>
        <v>0</v>
      </c>
      <c r="M50" s="334">
        <v>0</v>
      </c>
      <c r="N50" s="335">
        <f t="shared" si="15"/>
        <v>0</v>
      </c>
      <c r="O50" s="334">
        <v>0</v>
      </c>
      <c r="P50" s="335">
        <f t="shared" si="16"/>
        <v>0</v>
      </c>
      <c r="Q50" s="334">
        <v>0</v>
      </c>
      <c r="R50" s="335">
        <f t="shared" si="17"/>
        <v>0</v>
      </c>
      <c r="S50" s="334">
        <v>0</v>
      </c>
      <c r="T50" s="335">
        <f t="shared" si="18"/>
        <v>0</v>
      </c>
      <c r="U50" s="334">
        <v>0</v>
      </c>
      <c r="V50" s="335">
        <f t="shared" si="19"/>
        <v>0</v>
      </c>
      <c r="W50" s="334">
        <v>0</v>
      </c>
      <c r="X50" s="335">
        <f t="shared" si="20"/>
        <v>0</v>
      </c>
      <c r="Y50" s="334">
        <v>0</v>
      </c>
    </row>
    <row r="51" spans="1:25" ht="18">
      <c r="A51" s="337">
        <v>75</v>
      </c>
      <c r="B51" s="332"/>
      <c r="C51" s="332"/>
      <c r="D51" s="332"/>
      <c r="E51" s="332"/>
      <c r="F51" s="333">
        <f t="shared" si="21"/>
        <v>0.08</v>
      </c>
      <c r="G51" s="334">
        <v>0.08</v>
      </c>
      <c r="H51" s="333">
        <f t="shared" si="12"/>
        <v>0.06</v>
      </c>
      <c r="I51" s="334">
        <v>0.06</v>
      </c>
      <c r="J51" s="335">
        <f t="shared" si="13"/>
        <v>0</v>
      </c>
      <c r="K51" s="334">
        <v>0</v>
      </c>
      <c r="L51" s="335">
        <f t="shared" si="14"/>
        <v>0</v>
      </c>
      <c r="M51" s="334">
        <v>0</v>
      </c>
      <c r="N51" s="335">
        <f t="shared" si="15"/>
        <v>0</v>
      </c>
      <c r="O51" s="334">
        <v>0</v>
      </c>
      <c r="P51" s="335">
        <f t="shared" si="16"/>
        <v>0</v>
      </c>
      <c r="Q51" s="334">
        <v>0</v>
      </c>
      <c r="R51" s="335">
        <f t="shared" si="17"/>
        <v>0</v>
      </c>
      <c r="S51" s="334">
        <v>0</v>
      </c>
      <c r="T51" s="335">
        <f t="shared" si="18"/>
        <v>0</v>
      </c>
      <c r="U51" s="334">
        <v>0</v>
      </c>
      <c r="V51" s="335">
        <f t="shared" si="19"/>
        <v>0</v>
      </c>
      <c r="W51" s="334">
        <v>0</v>
      </c>
      <c r="X51" s="335">
        <f t="shared" si="20"/>
        <v>0</v>
      </c>
      <c r="Y51" s="334">
        <v>0</v>
      </c>
    </row>
    <row r="52" spans="1:25" ht="18">
      <c r="A52" s="337">
        <v>80</v>
      </c>
      <c r="B52" s="332"/>
      <c r="C52" s="332"/>
      <c r="D52" s="332"/>
      <c r="E52" s="332"/>
      <c r="F52" s="333">
        <f t="shared" si="21"/>
        <v>0.08</v>
      </c>
      <c r="G52" s="334">
        <v>0.08</v>
      </c>
      <c r="H52" s="333">
        <f t="shared" si="12"/>
        <v>0.06</v>
      </c>
      <c r="I52" s="334">
        <v>0.06</v>
      </c>
      <c r="J52" s="335">
        <f t="shared" si="13"/>
        <v>0</v>
      </c>
      <c r="K52" s="334">
        <v>0</v>
      </c>
      <c r="L52" s="335">
        <f t="shared" si="14"/>
        <v>0</v>
      </c>
      <c r="M52" s="334">
        <v>0</v>
      </c>
      <c r="N52" s="335">
        <f t="shared" si="15"/>
        <v>0</v>
      </c>
      <c r="O52" s="334">
        <v>0</v>
      </c>
      <c r="P52" s="335">
        <f t="shared" si="16"/>
        <v>0</v>
      </c>
      <c r="Q52" s="334">
        <v>0</v>
      </c>
      <c r="R52" s="335">
        <f t="shared" si="17"/>
        <v>0</v>
      </c>
      <c r="S52" s="334">
        <v>0</v>
      </c>
      <c r="T52" s="335">
        <f t="shared" si="18"/>
        <v>0</v>
      </c>
      <c r="U52" s="334">
        <v>0</v>
      </c>
      <c r="V52" s="335">
        <f t="shared" si="19"/>
        <v>0</v>
      </c>
      <c r="W52" s="334">
        <v>0</v>
      </c>
      <c r="X52" s="335">
        <f t="shared" si="20"/>
        <v>0</v>
      </c>
      <c r="Y52" s="334">
        <v>0</v>
      </c>
    </row>
    <row r="53" spans="1:25" ht="18">
      <c r="A53" s="337">
        <v>85</v>
      </c>
      <c r="B53" s="332"/>
      <c r="C53" s="332"/>
      <c r="D53" s="332"/>
      <c r="E53" s="332"/>
      <c r="F53" s="333">
        <f t="shared" si="21"/>
        <v>0.08</v>
      </c>
      <c r="G53" s="334">
        <v>0.08</v>
      </c>
      <c r="H53" s="333">
        <f t="shared" si="12"/>
        <v>0.06</v>
      </c>
      <c r="I53" s="334">
        <v>0.06</v>
      </c>
      <c r="J53" s="335">
        <f t="shared" si="13"/>
        <v>0</v>
      </c>
      <c r="K53" s="334">
        <v>0</v>
      </c>
      <c r="L53" s="335">
        <f t="shared" si="14"/>
        <v>0</v>
      </c>
      <c r="M53" s="334">
        <v>0</v>
      </c>
      <c r="N53" s="335">
        <f t="shared" si="15"/>
        <v>0</v>
      </c>
      <c r="O53" s="334">
        <v>0</v>
      </c>
      <c r="P53" s="335">
        <f t="shared" si="16"/>
        <v>0</v>
      </c>
      <c r="Q53" s="334">
        <v>0</v>
      </c>
      <c r="R53" s="335">
        <f t="shared" si="17"/>
        <v>0</v>
      </c>
      <c r="S53" s="334">
        <v>0</v>
      </c>
      <c r="T53" s="335">
        <f t="shared" si="18"/>
        <v>0</v>
      </c>
      <c r="U53" s="334">
        <v>0</v>
      </c>
      <c r="V53" s="335">
        <f t="shared" si="19"/>
        <v>0</v>
      </c>
      <c r="W53" s="334">
        <v>0</v>
      </c>
      <c r="X53" s="335">
        <f t="shared" si="20"/>
        <v>0</v>
      </c>
      <c r="Y53" s="334">
        <v>0</v>
      </c>
    </row>
    <row r="54" spans="1:25" ht="18">
      <c r="A54" s="337">
        <v>90</v>
      </c>
      <c r="B54" s="332"/>
      <c r="C54" s="332"/>
      <c r="D54" s="332"/>
      <c r="E54" s="332"/>
      <c r="F54" s="333">
        <f t="shared" si="21"/>
        <v>0.08</v>
      </c>
      <c r="G54" s="334">
        <v>0.08</v>
      </c>
      <c r="H54" s="333">
        <f t="shared" si="12"/>
        <v>0.06</v>
      </c>
      <c r="I54" s="334">
        <v>0.06</v>
      </c>
      <c r="J54" s="335">
        <f t="shared" si="13"/>
        <v>0</v>
      </c>
      <c r="K54" s="334">
        <v>0</v>
      </c>
      <c r="L54" s="335">
        <f t="shared" si="14"/>
        <v>0</v>
      </c>
      <c r="M54" s="334">
        <v>0</v>
      </c>
      <c r="N54" s="335">
        <f t="shared" si="15"/>
        <v>0</v>
      </c>
      <c r="O54" s="334">
        <v>0</v>
      </c>
      <c r="P54" s="335">
        <f t="shared" si="16"/>
        <v>0</v>
      </c>
      <c r="Q54" s="334">
        <v>0</v>
      </c>
      <c r="R54" s="335">
        <f t="shared" si="17"/>
        <v>0</v>
      </c>
      <c r="S54" s="334">
        <v>0</v>
      </c>
      <c r="T54" s="335">
        <f t="shared" si="18"/>
        <v>0</v>
      </c>
      <c r="U54" s="334">
        <v>0</v>
      </c>
      <c r="V54" s="335">
        <f t="shared" si="19"/>
        <v>0</v>
      </c>
      <c r="W54" s="334">
        <v>0</v>
      </c>
      <c r="X54" s="335">
        <f t="shared" si="20"/>
        <v>0</v>
      </c>
      <c r="Y54" s="334">
        <v>0</v>
      </c>
    </row>
    <row r="55" spans="1:25" ht="18">
      <c r="A55" s="337">
        <v>95</v>
      </c>
      <c r="B55" s="332"/>
      <c r="C55" s="332"/>
      <c r="D55" s="332"/>
      <c r="E55" s="332"/>
      <c r="F55" s="333">
        <f t="shared" si="21"/>
        <v>0.08</v>
      </c>
      <c r="G55" s="334">
        <v>0.08</v>
      </c>
      <c r="H55" s="333">
        <f t="shared" si="12"/>
        <v>0.06</v>
      </c>
      <c r="I55" s="334">
        <v>0.06</v>
      </c>
      <c r="J55" s="335">
        <f t="shared" si="13"/>
        <v>0</v>
      </c>
      <c r="K55" s="334">
        <v>0</v>
      </c>
      <c r="L55" s="335">
        <f t="shared" si="14"/>
        <v>0</v>
      </c>
      <c r="M55" s="334">
        <v>0</v>
      </c>
      <c r="N55" s="335">
        <f t="shared" si="15"/>
        <v>0</v>
      </c>
      <c r="O55" s="334">
        <v>0</v>
      </c>
      <c r="P55" s="335">
        <f t="shared" si="16"/>
        <v>0</v>
      </c>
      <c r="Q55" s="334">
        <v>0</v>
      </c>
      <c r="R55" s="335">
        <f t="shared" si="17"/>
        <v>0</v>
      </c>
      <c r="S55" s="334">
        <v>0</v>
      </c>
      <c r="T55" s="335">
        <f t="shared" si="18"/>
        <v>0</v>
      </c>
      <c r="U55" s="334">
        <v>0</v>
      </c>
      <c r="V55" s="335">
        <f t="shared" si="19"/>
        <v>0</v>
      </c>
      <c r="W55" s="334">
        <v>0</v>
      </c>
      <c r="X55" s="335">
        <f t="shared" si="20"/>
        <v>0</v>
      </c>
      <c r="Y55" s="334">
        <v>0</v>
      </c>
    </row>
    <row r="56" spans="1:25" ht="18">
      <c r="A56" s="337">
        <v>100</v>
      </c>
      <c r="B56" s="332"/>
      <c r="C56" s="332"/>
      <c r="D56" s="332"/>
      <c r="E56" s="332"/>
      <c r="F56" s="333">
        <f t="shared" si="21"/>
        <v>0.08</v>
      </c>
      <c r="G56" s="334">
        <v>0.08</v>
      </c>
      <c r="H56" s="333">
        <f t="shared" si="12"/>
        <v>0.06</v>
      </c>
      <c r="I56" s="334">
        <v>0.06</v>
      </c>
      <c r="J56" s="335">
        <f t="shared" si="13"/>
        <v>0</v>
      </c>
      <c r="K56" s="334">
        <v>0</v>
      </c>
      <c r="L56" s="335">
        <f t="shared" si="14"/>
        <v>0</v>
      </c>
      <c r="M56" s="334">
        <v>0</v>
      </c>
      <c r="N56" s="335">
        <f t="shared" si="15"/>
        <v>0</v>
      </c>
      <c r="O56" s="334">
        <v>0</v>
      </c>
      <c r="P56" s="335">
        <f t="shared" si="16"/>
        <v>0</v>
      </c>
      <c r="Q56" s="334">
        <v>0</v>
      </c>
      <c r="R56" s="335">
        <f t="shared" si="17"/>
        <v>0</v>
      </c>
      <c r="S56" s="334">
        <v>0</v>
      </c>
      <c r="T56" s="335">
        <f t="shared" si="18"/>
        <v>0</v>
      </c>
      <c r="U56" s="334">
        <v>0</v>
      </c>
      <c r="V56" s="335">
        <f t="shared" si="19"/>
        <v>0</v>
      </c>
      <c r="W56" s="334">
        <v>0</v>
      </c>
      <c r="X56" s="335">
        <f t="shared" si="20"/>
        <v>0</v>
      </c>
      <c r="Y56" s="334">
        <v>0</v>
      </c>
    </row>
    <row r="57" spans="1:25" ht="18">
      <c r="A57" s="337">
        <v>105</v>
      </c>
      <c r="B57" s="332"/>
      <c r="C57" s="332"/>
      <c r="D57" s="332"/>
      <c r="E57" s="332"/>
      <c r="F57" s="333">
        <f t="shared" si="21"/>
        <v>0.08</v>
      </c>
      <c r="G57" s="334">
        <v>0.08</v>
      </c>
      <c r="H57" s="333">
        <f t="shared" si="12"/>
        <v>0.06</v>
      </c>
      <c r="I57" s="334">
        <v>0.06</v>
      </c>
      <c r="J57" s="335">
        <f t="shared" si="13"/>
        <v>0</v>
      </c>
      <c r="K57" s="334">
        <v>0</v>
      </c>
      <c r="L57" s="335">
        <f t="shared" si="14"/>
        <v>0</v>
      </c>
      <c r="M57" s="334">
        <v>0</v>
      </c>
      <c r="N57" s="335">
        <f t="shared" si="15"/>
        <v>0</v>
      </c>
      <c r="O57" s="334">
        <v>0</v>
      </c>
      <c r="P57" s="335">
        <f t="shared" si="16"/>
        <v>0</v>
      </c>
      <c r="Q57" s="334">
        <v>0</v>
      </c>
      <c r="R57" s="335">
        <f t="shared" si="17"/>
        <v>0</v>
      </c>
      <c r="S57" s="334">
        <v>0</v>
      </c>
      <c r="T57" s="335">
        <f t="shared" si="18"/>
        <v>0</v>
      </c>
      <c r="U57" s="334">
        <v>0</v>
      </c>
      <c r="V57" s="335">
        <f t="shared" si="19"/>
        <v>0</v>
      </c>
      <c r="W57" s="334">
        <v>0</v>
      </c>
      <c r="X57" s="332"/>
      <c r="Y57" s="332"/>
    </row>
    <row r="58" spans="1:25" ht="18">
      <c r="A58" s="337">
        <v>110</v>
      </c>
      <c r="B58" s="332"/>
      <c r="C58" s="332"/>
      <c r="D58" s="332"/>
      <c r="E58" s="332"/>
      <c r="F58" s="333">
        <f t="shared" si="21"/>
        <v>0.08</v>
      </c>
      <c r="G58" s="334">
        <v>0.08</v>
      </c>
      <c r="H58" s="333">
        <f t="shared" si="12"/>
        <v>0.06</v>
      </c>
      <c r="I58" s="334">
        <v>0.06</v>
      </c>
      <c r="J58" s="335">
        <f t="shared" si="13"/>
        <v>0</v>
      </c>
      <c r="K58" s="334">
        <v>0</v>
      </c>
      <c r="L58" s="335">
        <f t="shared" si="14"/>
        <v>0</v>
      </c>
      <c r="M58" s="334">
        <v>0</v>
      </c>
      <c r="N58" s="335">
        <f t="shared" si="15"/>
        <v>0</v>
      </c>
      <c r="O58" s="334">
        <v>0</v>
      </c>
      <c r="P58" s="335">
        <f t="shared" si="16"/>
        <v>0</v>
      </c>
      <c r="Q58" s="334">
        <v>0</v>
      </c>
      <c r="R58" s="335">
        <f t="shared" si="17"/>
        <v>0</v>
      </c>
      <c r="S58" s="334">
        <v>0</v>
      </c>
      <c r="T58" s="335">
        <f t="shared" si="18"/>
        <v>0</v>
      </c>
      <c r="U58" s="334">
        <v>0</v>
      </c>
      <c r="V58" s="332"/>
      <c r="W58" s="332"/>
      <c r="X58" s="332"/>
      <c r="Y58" s="332"/>
    </row>
    <row r="59" spans="1:25" ht="18">
      <c r="A59" s="337">
        <v>115</v>
      </c>
      <c r="B59" s="332"/>
      <c r="C59" s="332"/>
      <c r="D59" s="332"/>
      <c r="E59" s="332"/>
      <c r="F59" s="333">
        <f t="shared" si="21"/>
        <v>0.08</v>
      </c>
      <c r="G59" s="334">
        <v>0.08</v>
      </c>
      <c r="H59" s="333">
        <f t="shared" si="12"/>
        <v>0.06</v>
      </c>
      <c r="I59" s="334">
        <v>0.06</v>
      </c>
      <c r="J59" s="335">
        <f t="shared" si="13"/>
        <v>0</v>
      </c>
      <c r="K59" s="334">
        <v>0</v>
      </c>
      <c r="L59" s="335">
        <f t="shared" si="14"/>
        <v>0</v>
      </c>
      <c r="M59" s="334">
        <v>0</v>
      </c>
      <c r="N59" s="335">
        <f t="shared" si="15"/>
        <v>0</v>
      </c>
      <c r="O59" s="334">
        <v>0</v>
      </c>
      <c r="P59" s="335">
        <f t="shared" si="16"/>
        <v>0</v>
      </c>
      <c r="Q59" s="334">
        <v>0</v>
      </c>
      <c r="R59" s="335">
        <f t="shared" si="17"/>
        <v>0</v>
      </c>
      <c r="S59" s="334">
        <v>0</v>
      </c>
      <c r="T59" s="332"/>
      <c r="U59" s="332"/>
      <c r="V59" s="332"/>
      <c r="W59" s="332"/>
      <c r="X59" s="332"/>
      <c r="Y59" s="332"/>
    </row>
    <row r="60" spans="1:25" ht="18">
      <c r="A60" s="337">
        <v>120</v>
      </c>
      <c r="B60" s="332"/>
      <c r="C60" s="332"/>
      <c r="D60" s="332"/>
      <c r="E60" s="332"/>
      <c r="F60" s="333">
        <f t="shared" si="21"/>
        <v>0.08</v>
      </c>
      <c r="G60" s="334">
        <v>0.08</v>
      </c>
      <c r="H60" s="333">
        <f t="shared" si="12"/>
        <v>0.06</v>
      </c>
      <c r="I60" s="334">
        <v>0.06</v>
      </c>
      <c r="J60" s="335">
        <f t="shared" si="13"/>
        <v>0</v>
      </c>
      <c r="K60" s="334">
        <v>0</v>
      </c>
      <c r="L60" s="335">
        <f t="shared" si="14"/>
        <v>0</v>
      </c>
      <c r="M60" s="334">
        <v>0</v>
      </c>
      <c r="N60" s="335">
        <f t="shared" si="15"/>
        <v>0</v>
      </c>
      <c r="O60" s="334">
        <v>0</v>
      </c>
      <c r="P60" s="335">
        <f t="shared" si="16"/>
        <v>0</v>
      </c>
      <c r="Q60" s="334">
        <v>0</v>
      </c>
      <c r="R60" s="332"/>
      <c r="S60" s="332"/>
      <c r="T60" s="332"/>
      <c r="U60" s="332"/>
      <c r="V60" s="332"/>
      <c r="W60" s="332"/>
      <c r="X60" s="332"/>
      <c r="Y60" s="332"/>
    </row>
  </sheetData>
  <sheetProtection algorithmName="SHA-512" hashValue="OasXhM9U0b1veOBozQXNkvUHIhAHGatwgx9R5crCAaQph1Q5x4BpHxq2UUsPHt3wIZsr1Tv2Kvsu3O/uNlBX6Q==" saltValue="uYXJ+M9Wwhol/ZRV50MGlQ==" spinCount="100000" sheet="1" objects="1" scenarios="1"/>
  <mergeCells count="9">
    <mergeCell ref="A33:D33"/>
    <mergeCell ref="A34:D34"/>
    <mergeCell ref="A35:D35"/>
    <mergeCell ref="J1:P5"/>
    <mergeCell ref="A32:F32"/>
    <mergeCell ref="A1:F1"/>
    <mergeCell ref="A2:D2"/>
    <mergeCell ref="A3:D3"/>
    <mergeCell ref="A4:D4"/>
  </mergeCells>
  <phoneticPr fontId="0" type="noConversion"/>
  <pageMargins left="0.35433070866141736" right="0.19685039370078741" top="0.23622047244094491" bottom="0.59055118110236227" header="0.19685039370078741" footer="0.27559055118110237"/>
  <pageSetup paperSize="9" scale="61" orientation="portrait" r:id="rId1"/>
  <headerFooter alignWithMargins="0">
    <oddFoote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K23"/>
  <sheetViews>
    <sheetView workbookViewId="0">
      <selection activeCell="J12" sqref="J12"/>
    </sheetView>
  </sheetViews>
  <sheetFormatPr defaultColWidth="9.140625" defaultRowHeight="12.75"/>
  <cols>
    <col min="1" max="1" width="30.7109375" style="151" customWidth="1"/>
    <col min="2" max="2" width="5.7109375" style="151" customWidth="1"/>
    <col min="3" max="3" width="25.7109375" style="322" customWidth="1"/>
    <col min="4" max="6" width="5.7109375" style="150" customWidth="1"/>
    <col min="7" max="7" width="11.7109375" style="151" customWidth="1"/>
    <col min="8" max="8" width="25.7109375" style="322" customWidth="1"/>
    <col min="9" max="10" width="5.7109375" style="182" customWidth="1"/>
    <col min="11" max="11" width="5.7109375" style="151" customWidth="1"/>
    <col min="12" max="16384" width="9.140625" style="151"/>
  </cols>
  <sheetData>
    <row r="1" spans="1:11" ht="24" thickBot="1">
      <c r="A1" s="1789" t="s">
        <v>3697</v>
      </c>
      <c r="C1" s="149" t="s">
        <v>13689</v>
      </c>
      <c r="H1" s="152" t="s">
        <v>13690</v>
      </c>
    </row>
    <row r="2" spans="1:11" ht="15">
      <c r="A2" s="1761"/>
      <c r="C2" s="175"/>
      <c r="H2" s="175"/>
      <c r="I2" s="311"/>
    </row>
    <row r="3" spans="1:11" ht="18.75" thickBot="1">
      <c r="A3" s="1761"/>
      <c r="C3" s="156"/>
      <c r="H3" s="156"/>
      <c r="I3" s="311"/>
    </row>
    <row r="4" spans="1:11" ht="15">
      <c r="A4" s="1761"/>
      <c r="C4" s="157" t="s">
        <v>13693</v>
      </c>
      <c r="H4" s="157" t="s">
        <v>13693</v>
      </c>
      <c r="I4" s="311"/>
    </row>
    <row r="5" spans="1:11" ht="18.75" thickBot="1">
      <c r="A5" s="1762"/>
      <c r="C5" s="158">
        <v>0</v>
      </c>
      <c r="H5" s="158">
        <v>0</v>
      </c>
      <c r="I5" s="311"/>
    </row>
    <row r="6" spans="1:11" ht="18.75" thickBot="1">
      <c r="C6" s="159"/>
      <c r="H6" s="159"/>
      <c r="I6" s="311"/>
    </row>
    <row r="7" spans="1:11" s="313" customFormat="1" ht="18.75" thickBot="1">
      <c r="A7" s="312"/>
      <c r="C7" s="161"/>
      <c r="D7" s="1787" t="s">
        <v>3698</v>
      </c>
      <c r="E7" s="1788"/>
      <c r="F7" s="314"/>
      <c r="H7" s="161"/>
      <c r="I7" s="1787" t="s">
        <v>3698</v>
      </c>
      <c r="J7" s="1788"/>
      <c r="K7" s="314"/>
    </row>
    <row r="8" spans="1:11" ht="34.5" thickBot="1">
      <c r="A8" s="315" t="s">
        <v>3699</v>
      </c>
      <c r="C8" s="164" t="s">
        <v>13696</v>
      </c>
      <c r="D8" s="316" t="s">
        <v>3700</v>
      </c>
      <c r="E8" s="155" t="s">
        <v>3582</v>
      </c>
      <c r="F8" s="316" t="s">
        <v>3701</v>
      </c>
      <c r="H8" s="165" t="s">
        <v>13696</v>
      </c>
      <c r="I8" s="316" t="s">
        <v>3700</v>
      </c>
      <c r="J8" s="155" t="s">
        <v>3582</v>
      </c>
      <c r="K8" s="316" t="s">
        <v>3701</v>
      </c>
    </row>
    <row r="9" spans="1:11" ht="18">
      <c r="A9" s="317" t="s">
        <v>3702</v>
      </c>
      <c r="C9" s="318">
        <f>(D9/100)*$C$5+D9</f>
        <v>8.33</v>
      </c>
      <c r="D9" s="150">
        <f>(F9-F9*$F$7/100)+E9</f>
        <v>8.33</v>
      </c>
      <c r="E9" s="150">
        <v>3.52</v>
      </c>
      <c r="F9" s="150">
        <v>4.8099999999999996</v>
      </c>
      <c r="H9" s="318">
        <f>(I9/100)*$C$5+I9</f>
        <v>11.22</v>
      </c>
      <c r="I9" s="150">
        <f>(K9-K9*$F$7/100)+J9</f>
        <v>11.22</v>
      </c>
      <c r="J9" s="150">
        <v>6.03</v>
      </c>
      <c r="K9" s="150">
        <v>5.19</v>
      </c>
    </row>
    <row r="10" spans="1:11" ht="18">
      <c r="A10" s="319" t="s">
        <v>15114</v>
      </c>
      <c r="C10" s="318">
        <f>(D10/100)*$C$5+D10</f>
        <v>7.53</v>
      </c>
      <c r="D10" s="150">
        <f>(F10-F10*$F$7/100)+E10</f>
        <v>7.53</v>
      </c>
      <c r="E10" s="150">
        <v>3.16</v>
      </c>
      <c r="F10" s="150">
        <v>4.37</v>
      </c>
      <c r="H10" s="318">
        <f>(I10/100)*$C$5+I10</f>
        <v>10.120000000000001</v>
      </c>
      <c r="I10" s="150">
        <f>(K10-K10*$F$7/100)+J10</f>
        <v>10.120000000000001</v>
      </c>
      <c r="J10" s="150">
        <v>5.41</v>
      </c>
      <c r="K10" s="150">
        <v>4.71</v>
      </c>
    </row>
    <row r="11" spans="1:11" ht="18">
      <c r="A11" s="319" t="s">
        <v>15115</v>
      </c>
      <c r="C11" s="318">
        <f>(D11/100)*$C$5+D11</f>
        <v>7.73</v>
      </c>
      <c r="D11" s="150">
        <f>(F11-F11*$F$7/100)+E11</f>
        <v>7.73</v>
      </c>
      <c r="E11" s="150">
        <v>3.16</v>
      </c>
      <c r="F11" s="150">
        <v>4.57</v>
      </c>
      <c r="H11" s="318">
        <f>(I11/100)*$C$5+I11</f>
        <v>10.600000000000001</v>
      </c>
      <c r="I11" s="150">
        <f>(K11-K11*$F$7/100)+J11</f>
        <v>10.600000000000001</v>
      </c>
      <c r="J11" s="150">
        <v>5.41</v>
      </c>
      <c r="K11" s="150">
        <v>5.19</v>
      </c>
    </row>
    <row r="12" spans="1:11" ht="18.75" thickBot="1">
      <c r="A12" s="320" t="s">
        <v>3703</v>
      </c>
      <c r="C12" s="318">
        <f>(D12/100)*$C$5+D12</f>
        <v>0</v>
      </c>
      <c r="H12" s="318">
        <f>(I12/100)*$C$5+I12</f>
        <v>0</v>
      </c>
      <c r="I12" s="150"/>
      <c r="J12" s="150"/>
      <c r="K12" s="150"/>
    </row>
    <row r="13" spans="1:11" ht="18.75" thickBot="1">
      <c r="A13" s="320" t="s">
        <v>3704</v>
      </c>
      <c r="C13" s="318">
        <f>(D13/100)*$C$5+D13</f>
        <v>0</v>
      </c>
      <c r="H13" s="318">
        <f>(I13/100)*$C$5+I13</f>
        <v>0</v>
      </c>
      <c r="I13" s="150"/>
      <c r="J13" s="150"/>
      <c r="K13" s="150"/>
    </row>
    <row r="14" spans="1:11" ht="15">
      <c r="C14" s="321"/>
      <c r="H14" s="321"/>
    </row>
    <row r="15" spans="1:11" ht="13.5" thickBot="1"/>
    <row r="16" spans="1:11" ht="22.15" customHeight="1" thickBot="1">
      <c r="A16" s="352" t="s">
        <v>3705</v>
      </c>
    </row>
    <row r="18" spans="1:3" ht="13.5" thickBot="1"/>
    <row r="19" spans="1:3">
      <c r="A19" s="349" t="s">
        <v>3706</v>
      </c>
      <c r="C19" s="353">
        <v>5.5</v>
      </c>
    </row>
    <row r="20" spans="1:3">
      <c r="A20" s="350" t="s">
        <v>3707</v>
      </c>
      <c r="C20" s="354">
        <v>7</v>
      </c>
    </row>
    <row r="21" spans="1:3">
      <c r="A21" s="350" t="s">
        <v>3708</v>
      </c>
      <c r="C21" s="354">
        <v>8.5</v>
      </c>
    </row>
    <row r="22" spans="1:3">
      <c r="A22" s="350" t="s">
        <v>3709</v>
      </c>
      <c r="C22" s="354">
        <v>10.5</v>
      </c>
    </row>
    <row r="23" spans="1:3" ht="13.5" thickBot="1">
      <c r="A23" s="351" t="s">
        <v>1196</v>
      </c>
      <c r="C23" s="355">
        <v>13</v>
      </c>
    </row>
  </sheetData>
  <sheetProtection algorithmName="SHA-512" hashValue="38W+iJhmxXccGYqVC9tzN2j/U7ph6QMlFdq8ot1D4rCpG/XURGYb+Fikkrt1ZTfJhruryB+z9dIooYcPjn4M8Q==" saltValue="c0+zhr9jP7sRXfu2+7UTug==" spinCount="100000" sheet="1" objects="1" scenarios="1"/>
  <mergeCells count="3">
    <mergeCell ref="D7:E7"/>
    <mergeCell ref="I7:J7"/>
    <mergeCell ref="A1:A5"/>
  </mergeCells>
  <phoneticPr fontId="0" type="noConversion"/>
  <pageMargins left="0.36" right="0.2" top="0.25" bottom="0.59" header="0.2" footer="0.27"/>
  <pageSetup paperSize="9" orientation="landscape" r:id="rId1"/>
  <headerFooter alignWithMargins="0">
    <oddFoote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13"/>
  <sheetViews>
    <sheetView zoomScaleNormal="100" workbookViewId="0">
      <pane xSplit="15" ySplit="7" topLeftCell="P8" activePane="bottomRight" state="frozen"/>
      <selection pane="topRight"/>
      <selection pane="bottomLeft"/>
      <selection pane="bottomRight" activeCell="C14" sqref="C14"/>
    </sheetView>
  </sheetViews>
  <sheetFormatPr defaultColWidth="9.140625" defaultRowHeight="12.75"/>
  <cols>
    <col min="1" max="1" width="42.5703125" style="8" customWidth="1"/>
    <col min="2" max="2" width="5.7109375" style="8" customWidth="1"/>
    <col min="3" max="3" width="25.7109375" style="185" customWidth="1"/>
    <col min="4" max="5" width="5.7109375" style="181" customWidth="1"/>
    <col min="6" max="6" width="25.7109375" style="185" customWidth="1"/>
    <col min="7" max="7" width="5.7109375" style="182" customWidth="1"/>
    <col min="8" max="8" width="5.7109375" style="8" customWidth="1"/>
    <col min="9" max="16384" width="9.140625" style="8"/>
  </cols>
  <sheetData>
    <row r="1" spans="1:8" ht="24" thickBot="1">
      <c r="A1" s="1759" t="s">
        <v>13707</v>
      </c>
      <c r="C1" s="149" t="s">
        <v>13689</v>
      </c>
      <c r="D1" s="150"/>
      <c r="E1" s="150"/>
      <c r="F1" s="152" t="s">
        <v>13690</v>
      </c>
      <c r="G1" s="150"/>
      <c r="H1" s="174"/>
    </row>
    <row r="2" spans="1:8" ht="15" customHeight="1">
      <c r="A2" s="1760"/>
      <c r="C2" s="175"/>
      <c r="D2" s="176"/>
      <c r="E2" s="176"/>
      <c r="F2" s="175"/>
      <c r="G2" s="155"/>
      <c r="H2" s="177"/>
    </row>
    <row r="3" spans="1:8" ht="18.75" customHeight="1" thickBot="1">
      <c r="A3" s="1790"/>
      <c r="C3" s="156"/>
      <c r="D3" s="176"/>
      <c r="E3" s="176"/>
      <c r="F3" s="156"/>
      <c r="G3" s="155"/>
      <c r="H3" s="177"/>
    </row>
    <row r="4" spans="1:8" ht="15" customHeight="1">
      <c r="A4" s="186"/>
      <c r="C4" s="157" t="s">
        <v>13693</v>
      </c>
      <c r="D4" s="176"/>
      <c r="E4" s="176"/>
      <c r="F4" s="157" t="s">
        <v>13693</v>
      </c>
      <c r="G4" s="155"/>
      <c r="H4" s="177"/>
    </row>
    <row r="5" spans="1:8" ht="18.75" customHeight="1" thickBot="1">
      <c r="A5" s="187"/>
      <c r="C5" s="158">
        <v>0</v>
      </c>
      <c r="D5" s="176"/>
      <c r="E5" s="176"/>
      <c r="F5" s="158">
        <v>0</v>
      </c>
      <c r="G5" s="155"/>
      <c r="H5" s="177"/>
    </row>
    <row r="6" spans="1:8" ht="18.75" thickBot="1">
      <c r="C6" s="159"/>
      <c r="D6" s="176"/>
      <c r="E6" s="176"/>
      <c r="F6" s="159"/>
      <c r="G6" s="155"/>
      <c r="H6" s="177"/>
    </row>
    <row r="7" spans="1:8" ht="16.5" customHeight="1" thickBot="1">
      <c r="A7" s="178" t="s">
        <v>13708</v>
      </c>
      <c r="C7" s="164" t="s">
        <v>13696</v>
      </c>
      <c r="D7" s="155" t="s">
        <v>13697</v>
      </c>
      <c r="E7" s="155"/>
      <c r="F7" s="165" t="s">
        <v>13696</v>
      </c>
      <c r="G7" s="155" t="s">
        <v>13697</v>
      </c>
      <c r="H7" s="179"/>
    </row>
    <row r="8" spans="1:8" ht="18.75" thickBot="1">
      <c r="A8" s="356"/>
      <c r="C8" s="184"/>
      <c r="D8" s="150"/>
      <c r="F8" s="170"/>
    </row>
    <row r="9" spans="1:8" ht="18.75" thickBot="1">
      <c r="A9" s="315" t="s">
        <v>1229</v>
      </c>
      <c r="C9" s="686">
        <v>3.5</v>
      </c>
      <c r="D9" s="180">
        <v>2.95</v>
      </c>
      <c r="F9" s="167">
        <f>(G9/100)*$F$5+G9</f>
        <v>0</v>
      </c>
      <c r="G9" s="182">
        <v>0</v>
      </c>
    </row>
    <row r="10" spans="1:8" ht="18.75" thickBot="1">
      <c r="A10" s="356"/>
      <c r="C10" s="184"/>
      <c r="D10" s="150"/>
      <c r="F10" s="170"/>
    </row>
    <row r="11" spans="1:8" ht="18.75" thickBot="1">
      <c r="A11" s="315" t="s">
        <v>13709</v>
      </c>
      <c r="C11" s="686">
        <v>2.65</v>
      </c>
      <c r="D11" s="180">
        <v>2.5499999999999998</v>
      </c>
      <c r="F11" s="167">
        <v>5</v>
      </c>
      <c r="G11" s="182">
        <v>3.5</v>
      </c>
    </row>
    <row r="12" spans="1:8" ht="18.75" thickBot="1">
      <c r="A12" s="346"/>
    </row>
    <row r="13" spans="1:8" ht="18.75" thickBot="1">
      <c r="A13" s="315" t="s">
        <v>13710</v>
      </c>
      <c r="C13" s="686">
        <v>2.7</v>
      </c>
      <c r="D13" s="180">
        <v>2.6</v>
      </c>
      <c r="F13" s="167">
        <v>5.2</v>
      </c>
      <c r="G13" s="182">
        <v>3.55</v>
      </c>
    </row>
  </sheetData>
  <sheetProtection algorithmName="SHA-512" hashValue="N1qzYGhk+LvGtisu5gJ0y0kEyUWRA0v+p0/OTriz1Q4a0YkRWzswXCBFzVmOhznp/77UZtdjo17m+847IhVcSQ==" saltValue="udqObOGQQ9Ivpc8iNzpeQQ==" spinCount="100000" sheet="1" objects="1" scenarios="1"/>
  <mergeCells count="1">
    <mergeCell ref="A1:A3"/>
  </mergeCells>
  <phoneticPr fontId="0" type="noConversion"/>
  <pageMargins left="0.19685039370078741" right="0.19685039370078741" top="0.82677165354330717" bottom="0.62992125984251968" header="0.19685039370078741" footer="0.19685039370078741"/>
  <pageSetup paperSize="9" scale="73" fitToHeight="0" orientation="portrait" r:id="rId1"/>
  <headerFooter alignWithMargins="0">
    <oddFoote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117"/>
  <sheetViews>
    <sheetView workbookViewId="0">
      <pane xSplit="18" ySplit="7" topLeftCell="S8" activePane="bottomRight" state="frozen"/>
      <selection pane="topRight"/>
      <selection pane="bottomLeft"/>
      <selection pane="bottomRight" activeCell="H4" sqref="H4"/>
    </sheetView>
  </sheetViews>
  <sheetFormatPr defaultColWidth="9.140625" defaultRowHeight="12.75"/>
  <cols>
    <col min="1" max="1" width="17.7109375" style="8" customWidth="1"/>
    <col min="2" max="2" width="13.7109375" style="8" customWidth="1"/>
    <col min="3" max="3" width="5.7109375" style="8" customWidth="1"/>
    <col min="4" max="4" width="25.7109375" style="347" customWidth="1"/>
    <col min="5" max="6" width="5.7109375" style="150" customWidth="1"/>
    <col min="7" max="7" width="5.7109375" style="8" customWidth="1"/>
    <col min="8" max="8" width="25.7109375" style="347" customWidth="1"/>
    <col min="9" max="10" width="5.7109375" style="150" customWidth="1"/>
    <col min="11" max="16384" width="9.140625" style="8"/>
  </cols>
  <sheetData>
    <row r="1" spans="1:12" ht="24" thickBot="1">
      <c r="A1" s="1769" t="s">
        <v>1215</v>
      </c>
      <c r="B1" s="1794"/>
      <c r="D1" s="338" t="s">
        <v>13689</v>
      </c>
      <c r="H1" s="339" t="s">
        <v>13690</v>
      </c>
    </row>
    <row r="2" spans="1:12" ht="15" customHeight="1">
      <c r="A2" s="1773"/>
      <c r="B2" s="1795"/>
      <c r="C2" s="340"/>
      <c r="D2" s="154" t="s">
        <v>13692</v>
      </c>
      <c r="E2" s="176"/>
      <c r="F2" s="176"/>
      <c r="G2" s="340"/>
      <c r="H2" s="154" t="s">
        <v>13692</v>
      </c>
      <c r="I2" s="176"/>
      <c r="J2" s="176"/>
    </row>
    <row r="3" spans="1:12" ht="18.75" customHeight="1" thickBot="1">
      <c r="A3" s="1773"/>
      <c r="B3" s="1795"/>
      <c r="C3" s="340"/>
      <c r="D3" s="156">
        <v>2.59</v>
      </c>
      <c r="E3" s="176"/>
      <c r="F3" s="176"/>
      <c r="G3" s="340"/>
      <c r="H3" s="156">
        <v>4.55</v>
      </c>
      <c r="I3" s="176"/>
      <c r="J3" s="176"/>
    </row>
    <row r="4" spans="1:12" ht="15" customHeight="1">
      <c r="A4" s="1777"/>
      <c r="B4" s="1796"/>
      <c r="C4" s="340"/>
      <c r="D4" s="341" t="s">
        <v>13693</v>
      </c>
      <c r="E4" s="176"/>
      <c r="F4" s="176"/>
      <c r="G4" s="340"/>
      <c r="H4" s="341" t="s">
        <v>13693</v>
      </c>
      <c r="I4" s="176"/>
      <c r="J4" s="176"/>
    </row>
    <row r="5" spans="1:12" ht="18.75" customHeight="1" thickBot="1">
      <c r="A5" s="1779"/>
      <c r="B5" s="1797"/>
      <c r="C5" s="340"/>
      <c r="D5" s="158">
        <v>0</v>
      </c>
      <c r="E5" s="176"/>
      <c r="F5" s="176"/>
      <c r="G5" s="340"/>
      <c r="H5" s="158">
        <v>0</v>
      </c>
      <c r="I5" s="176"/>
      <c r="J5" s="176"/>
    </row>
    <row r="6" spans="1:12" ht="18">
      <c r="A6" s="340"/>
      <c r="B6" s="340"/>
      <c r="C6" s="340"/>
      <c r="D6" s="330"/>
      <c r="E6" s="176"/>
      <c r="F6" s="176"/>
      <c r="G6" s="340"/>
      <c r="H6" s="330"/>
      <c r="I6" s="176"/>
      <c r="J6" s="176"/>
    </row>
    <row r="7" spans="1:12">
      <c r="A7" s="340"/>
      <c r="B7" s="340"/>
      <c r="C7" s="340"/>
      <c r="D7" s="164" t="s">
        <v>13696</v>
      </c>
      <c r="E7" s="155" t="s">
        <v>13697</v>
      </c>
      <c r="F7" s="155" t="s">
        <v>13698</v>
      </c>
      <c r="G7" s="340"/>
      <c r="H7" s="165" t="s">
        <v>13696</v>
      </c>
      <c r="I7" s="155" t="s">
        <v>13697</v>
      </c>
      <c r="J7" s="155" t="s">
        <v>13698</v>
      </c>
    </row>
    <row r="8" spans="1:12" ht="15.75" customHeight="1">
      <c r="A8" s="342" t="s">
        <v>1216</v>
      </c>
      <c r="B8" s="343">
        <v>3</v>
      </c>
      <c r="D8" s="318">
        <f>(E8/100)*$D$5+E8</f>
        <v>3.76</v>
      </c>
      <c r="E8" s="150">
        <f>F8+$D$3</f>
        <v>3.76</v>
      </c>
      <c r="F8" s="150">
        <v>1.17</v>
      </c>
      <c r="H8" s="318">
        <f>(I8/100)*$H$5+I8</f>
        <v>0</v>
      </c>
      <c r="I8" s="150">
        <v>0</v>
      </c>
      <c r="J8" s="150">
        <v>0</v>
      </c>
    </row>
    <row r="9" spans="1:12" ht="18">
      <c r="A9" s="344"/>
      <c r="B9" s="345"/>
      <c r="D9" s="321"/>
      <c r="H9" s="321"/>
    </row>
    <row r="10" spans="1:12" ht="15.75" customHeight="1">
      <c r="A10" s="1793" t="s">
        <v>1217</v>
      </c>
      <c r="B10" s="343">
        <v>3</v>
      </c>
      <c r="D10" s="318">
        <f>(E10/100)*$D$5+E10</f>
        <v>3.59</v>
      </c>
      <c r="E10" s="150">
        <f>F10+$D$3</f>
        <v>3.59</v>
      </c>
      <c r="F10" s="150">
        <v>1</v>
      </c>
      <c r="H10" s="318">
        <f>(I10/100)*$H$5+I10</f>
        <v>0</v>
      </c>
      <c r="I10" s="150">
        <v>0</v>
      </c>
      <c r="J10" s="150">
        <v>0</v>
      </c>
    </row>
    <row r="11" spans="1:12" ht="15.75" customHeight="1">
      <c r="A11" s="1793"/>
      <c r="B11" s="343">
        <v>4</v>
      </c>
      <c r="D11" s="318">
        <f>(E11/100)*$D$5+E11</f>
        <v>3.59</v>
      </c>
      <c r="E11" s="150">
        <f>F11+$D$3</f>
        <v>3.59</v>
      </c>
      <c r="F11" s="150">
        <v>1</v>
      </c>
      <c r="H11" s="318">
        <f>(I11/100)*$H$5+I11</f>
        <v>0</v>
      </c>
      <c r="I11" s="150">
        <v>0</v>
      </c>
      <c r="J11" s="150">
        <v>0</v>
      </c>
    </row>
    <row r="12" spans="1:12" ht="15.75" customHeight="1">
      <c r="A12" s="1793"/>
      <c r="B12" s="343">
        <v>5</v>
      </c>
      <c r="D12" s="318">
        <f>(E12/100)*$D$5+E12</f>
        <v>3.59</v>
      </c>
      <c r="E12" s="150">
        <f>F12+$D$3</f>
        <v>3.59</v>
      </c>
      <c r="F12" s="150">
        <v>1</v>
      </c>
      <c r="H12" s="318">
        <f>(I12/100)*$H$5+I12</f>
        <v>0</v>
      </c>
      <c r="I12" s="150">
        <v>0</v>
      </c>
      <c r="J12" s="150">
        <v>0</v>
      </c>
    </row>
    <row r="13" spans="1:12" ht="18">
      <c r="A13" s="344"/>
      <c r="B13" s="345"/>
      <c r="D13" s="321"/>
      <c r="H13" s="321"/>
      <c r="K13" s="340"/>
      <c r="L13" s="340"/>
    </row>
    <row r="14" spans="1:12" ht="15.75">
      <c r="A14" s="1793" t="s">
        <v>1218</v>
      </c>
      <c r="B14" s="343">
        <v>3</v>
      </c>
      <c r="D14" s="318">
        <f>(E14/100)*$D$5+E14</f>
        <v>3.46</v>
      </c>
      <c r="E14" s="150">
        <f>F14+$D$3</f>
        <v>3.46</v>
      </c>
      <c r="F14" s="150">
        <v>0.87</v>
      </c>
      <c r="H14" s="318">
        <f>(I14/100)*$H$5+I14</f>
        <v>0</v>
      </c>
      <c r="I14" s="150">
        <v>0</v>
      </c>
      <c r="J14" s="150">
        <v>0</v>
      </c>
      <c r="K14" s="340"/>
      <c r="L14" s="340"/>
    </row>
    <row r="15" spans="1:12" ht="15.75">
      <c r="A15" s="1793"/>
      <c r="B15" s="343">
        <v>4</v>
      </c>
      <c r="D15" s="318">
        <f>(E15/100)*$D$5+E15</f>
        <v>3.46</v>
      </c>
      <c r="E15" s="150">
        <f>F15+$D$3</f>
        <v>3.46</v>
      </c>
      <c r="F15" s="150">
        <v>0.87</v>
      </c>
      <c r="H15" s="318">
        <f>(I15/100)*$H$5+I15</f>
        <v>0</v>
      </c>
      <c r="I15" s="150">
        <v>0</v>
      </c>
      <c r="J15" s="150">
        <v>0</v>
      </c>
      <c r="K15" s="340"/>
      <c r="L15" s="340"/>
    </row>
    <row r="16" spans="1:12" ht="15.75">
      <c r="A16" s="1793"/>
      <c r="B16" s="343">
        <v>5</v>
      </c>
      <c r="D16" s="318">
        <f>(E16/100)*$D$5+E16</f>
        <v>3.36</v>
      </c>
      <c r="E16" s="150">
        <f>F16+$D$3</f>
        <v>3.36</v>
      </c>
      <c r="F16" s="150">
        <v>0.77</v>
      </c>
      <c r="H16" s="318">
        <f>(I16/100)*$H$5+I16</f>
        <v>0</v>
      </c>
      <c r="I16" s="150">
        <v>0</v>
      </c>
      <c r="J16" s="150">
        <v>0</v>
      </c>
      <c r="K16" s="340"/>
      <c r="L16" s="340"/>
    </row>
    <row r="17" spans="1:12" ht="18">
      <c r="A17" s="344"/>
      <c r="B17" s="345"/>
      <c r="D17" s="321"/>
      <c r="H17" s="321"/>
      <c r="K17" s="340"/>
      <c r="L17" s="340"/>
    </row>
    <row r="18" spans="1:12" ht="15.75">
      <c r="A18" s="1798" t="s">
        <v>1219</v>
      </c>
      <c r="B18" s="343">
        <v>3</v>
      </c>
      <c r="D18" s="318">
        <f>(E18/100)*$D$5+E18</f>
        <v>3.36</v>
      </c>
      <c r="E18" s="150">
        <f>F18+$D$3</f>
        <v>3.36</v>
      </c>
      <c r="F18" s="150">
        <v>0.77</v>
      </c>
      <c r="H18" s="318"/>
      <c r="K18" s="340"/>
      <c r="L18" s="340"/>
    </row>
    <row r="19" spans="1:12" ht="15.75">
      <c r="A19" s="1799"/>
      <c r="B19" s="343">
        <v>4</v>
      </c>
      <c r="D19" s="318">
        <f>(E19/100)*$D$5+E19</f>
        <v>3.36</v>
      </c>
      <c r="E19" s="150">
        <f>F19+$D$3</f>
        <v>3.36</v>
      </c>
      <c r="F19" s="150">
        <v>0.77</v>
      </c>
      <c r="H19" s="318"/>
      <c r="K19" s="340"/>
      <c r="L19" s="340"/>
    </row>
    <row r="20" spans="1:12" ht="18">
      <c r="A20" s="344"/>
      <c r="B20" s="345"/>
      <c r="D20" s="321"/>
      <c r="H20" s="321"/>
      <c r="K20" s="340"/>
      <c r="L20" s="340"/>
    </row>
    <row r="21" spans="1:12" ht="15.75">
      <c r="A21" s="1793" t="s">
        <v>1220</v>
      </c>
      <c r="B21" s="343">
        <v>3</v>
      </c>
      <c r="D21" s="318">
        <f>(E21/100)*$D$5+E21</f>
        <v>3.36</v>
      </c>
      <c r="E21" s="150">
        <f>F21+$D$3</f>
        <v>3.36</v>
      </c>
      <c r="F21" s="150">
        <v>0.77</v>
      </c>
      <c r="H21" s="318"/>
      <c r="K21" s="340"/>
      <c r="L21" s="340"/>
    </row>
    <row r="22" spans="1:12" ht="15.75">
      <c r="A22" s="1793"/>
      <c r="B22" s="343">
        <v>4</v>
      </c>
      <c r="D22" s="318">
        <f>(E22/100)*$D$5+E22</f>
        <v>3.36</v>
      </c>
      <c r="E22" s="150">
        <f>F22+$D$3</f>
        <v>3.36</v>
      </c>
      <c r="F22" s="150">
        <v>0.77</v>
      </c>
      <c r="H22" s="318">
        <f>(I22/100)*$H$5+I22</f>
        <v>0</v>
      </c>
      <c r="I22" s="150">
        <v>0</v>
      </c>
      <c r="J22" s="150">
        <v>0</v>
      </c>
      <c r="K22" s="340"/>
      <c r="L22" s="340"/>
    </row>
    <row r="23" spans="1:12" ht="15.75">
      <c r="A23" s="1793"/>
      <c r="B23" s="343">
        <v>5</v>
      </c>
      <c r="D23" s="318">
        <f>(E23/100)*$D$5+E23</f>
        <v>3.36</v>
      </c>
      <c r="E23" s="150">
        <f>F23+$D$3</f>
        <v>3.36</v>
      </c>
      <c r="F23" s="150">
        <v>0.77</v>
      </c>
      <c r="H23" s="318"/>
      <c r="K23" s="340"/>
      <c r="L23" s="340"/>
    </row>
    <row r="24" spans="1:12" ht="18">
      <c r="A24" s="344"/>
      <c r="B24" s="345"/>
      <c r="D24" s="321"/>
      <c r="H24" s="321"/>
      <c r="K24" s="340"/>
      <c r="L24" s="340"/>
    </row>
    <row r="25" spans="1:12" ht="15.75">
      <c r="A25" s="1791" t="s">
        <v>1221</v>
      </c>
      <c r="B25" s="915">
        <v>4</v>
      </c>
      <c r="D25" s="318">
        <f>(E25/100)*$D$5+E25</f>
        <v>3.36</v>
      </c>
      <c r="E25" s="150">
        <f>F25+$D$3</f>
        <v>3.36</v>
      </c>
      <c r="F25" s="150">
        <v>0.77</v>
      </c>
      <c r="H25" s="321"/>
      <c r="K25" s="340"/>
      <c r="L25" s="340"/>
    </row>
    <row r="26" spans="1:12" ht="15.75" customHeight="1">
      <c r="A26" s="1792"/>
      <c r="B26" s="343">
        <v>5</v>
      </c>
      <c r="D26" s="318">
        <f>(E26/100)*$D$5+E26</f>
        <v>3.36</v>
      </c>
      <c r="E26" s="150">
        <f>F26+$D$3</f>
        <v>3.36</v>
      </c>
      <c r="F26" s="150">
        <v>0.77</v>
      </c>
      <c r="H26" s="318">
        <f>(I26/100)*$H$5+I26</f>
        <v>6.05</v>
      </c>
      <c r="I26" s="150">
        <f>J26+$H$3</f>
        <v>6.05</v>
      </c>
      <c r="J26" s="150">
        <v>1.5</v>
      </c>
      <c r="K26" s="340"/>
      <c r="L26" s="340"/>
    </row>
    <row r="27" spans="1:12" ht="18">
      <c r="A27" s="344"/>
      <c r="B27" s="345"/>
      <c r="D27" s="321"/>
      <c r="H27" s="321"/>
    </row>
    <row r="28" spans="1:12" ht="18">
      <c r="A28" s="342" t="s">
        <v>1222</v>
      </c>
      <c r="B28" s="343">
        <v>6</v>
      </c>
      <c r="D28" s="318">
        <f>(E28/100)*$D$5+E28</f>
        <v>3.36</v>
      </c>
      <c r="E28" s="150">
        <f>F28+$D$3</f>
        <v>3.36</v>
      </c>
      <c r="F28" s="150">
        <v>0.77</v>
      </c>
      <c r="H28" s="318">
        <f>(I28/100)*$H$5+I28</f>
        <v>6.05</v>
      </c>
      <c r="I28" s="150">
        <f>J28+$H$3</f>
        <v>6.05</v>
      </c>
      <c r="J28" s="150">
        <v>1.5</v>
      </c>
    </row>
    <row r="29" spans="1:12" ht="18">
      <c r="A29" s="344"/>
      <c r="B29" s="345"/>
      <c r="D29" s="321"/>
      <c r="H29" s="321"/>
    </row>
    <row r="30" spans="1:12" ht="15.75" customHeight="1">
      <c r="A30" s="342" t="s">
        <v>1223</v>
      </c>
      <c r="B30" s="343">
        <v>8</v>
      </c>
      <c r="D30" s="318">
        <f>(E30/100)*$D$5+E30</f>
        <v>3.36</v>
      </c>
      <c r="E30" s="150">
        <f>F30+$D$3</f>
        <v>3.36</v>
      </c>
      <c r="F30" s="150">
        <v>0.77</v>
      </c>
      <c r="H30" s="318">
        <f>(I30/100)*$H$5+I30</f>
        <v>6.15</v>
      </c>
      <c r="I30" s="150">
        <f>J30+$H$3</f>
        <v>6.15</v>
      </c>
      <c r="J30" s="150">
        <v>1.6</v>
      </c>
    </row>
    <row r="31" spans="1:12" ht="18">
      <c r="A31" s="344"/>
      <c r="B31" s="345"/>
      <c r="D31" s="321"/>
      <c r="H31" s="321"/>
    </row>
    <row r="32" spans="1:12" ht="18">
      <c r="A32" s="916" t="s">
        <v>15147</v>
      </c>
      <c r="B32" s="915">
        <v>10</v>
      </c>
      <c r="D32" s="318">
        <f>(E32/100)*$D$5+E32</f>
        <v>3.36</v>
      </c>
      <c r="E32" s="150">
        <f>F32+$D$3</f>
        <v>3.36</v>
      </c>
      <c r="F32" s="150">
        <v>0.77</v>
      </c>
    </row>
    <row r="33" spans="1:1" ht="18">
      <c r="A33" s="346"/>
    </row>
    <row r="34" spans="1:1" ht="18">
      <c r="A34" s="346"/>
    </row>
    <row r="35" spans="1:1" ht="18">
      <c r="A35" s="346"/>
    </row>
    <row r="36" spans="1:1" ht="18">
      <c r="A36" s="346"/>
    </row>
    <row r="37" spans="1:1" ht="18">
      <c r="A37" s="346"/>
    </row>
    <row r="38" spans="1:1" ht="18">
      <c r="A38" s="346"/>
    </row>
    <row r="39" spans="1:1" ht="18">
      <c r="A39" s="346"/>
    </row>
    <row r="40" spans="1:1" ht="18">
      <c r="A40" s="346"/>
    </row>
    <row r="41" spans="1:1" ht="18">
      <c r="A41" s="346"/>
    </row>
    <row r="42" spans="1:1" ht="18">
      <c r="A42" s="346"/>
    </row>
    <row r="43" spans="1:1" ht="18">
      <c r="A43" s="346"/>
    </row>
    <row r="44" spans="1:1" ht="18">
      <c r="A44" s="346"/>
    </row>
    <row r="45" spans="1:1" ht="18">
      <c r="A45" s="346"/>
    </row>
    <row r="46" spans="1:1" ht="18">
      <c r="A46" s="346"/>
    </row>
    <row r="47" spans="1:1" ht="18">
      <c r="A47" s="346"/>
    </row>
    <row r="48" spans="1:1" ht="18">
      <c r="A48" s="346"/>
    </row>
    <row r="49" spans="1:1" ht="18">
      <c r="A49" s="346"/>
    </row>
    <row r="50" spans="1:1" ht="18">
      <c r="A50" s="346"/>
    </row>
    <row r="51" spans="1:1" ht="18">
      <c r="A51" s="346"/>
    </row>
    <row r="52" spans="1:1" ht="18">
      <c r="A52" s="346"/>
    </row>
    <row r="53" spans="1:1" ht="18">
      <c r="A53" s="346"/>
    </row>
    <row r="54" spans="1:1" ht="18">
      <c r="A54" s="346"/>
    </row>
    <row r="55" spans="1:1" ht="18">
      <c r="A55" s="346"/>
    </row>
    <row r="56" spans="1:1" ht="18">
      <c r="A56" s="346"/>
    </row>
    <row r="57" spans="1:1" ht="18">
      <c r="A57" s="346"/>
    </row>
    <row r="58" spans="1:1" ht="18">
      <c r="A58" s="346"/>
    </row>
    <row r="59" spans="1:1" ht="18">
      <c r="A59" s="346"/>
    </row>
    <row r="60" spans="1:1" ht="18">
      <c r="A60" s="346"/>
    </row>
    <row r="61" spans="1:1" ht="18">
      <c r="A61" s="346"/>
    </row>
    <row r="62" spans="1:1" ht="18">
      <c r="A62" s="346"/>
    </row>
    <row r="63" spans="1:1" ht="18">
      <c r="A63" s="346"/>
    </row>
    <row r="64" spans="1:1" ht="18">
      <c r="A64" s="346"/>
    </row>
    <row r="65" spans="1:1" ht="18">
      <c r="A65" s="346"/>
    </row>
    <row r="66" spans="1:1" ht="18">
      <c r="A66" s="346"/>
    </row>
    <row r="67" spans="1:1" ht="18">
      <c r="A67" s="346"/>
    </row>
    <row r="68" spans="1:1" ht="18">
      <c r="A68" s="346"/>
    </row>
    <row r="69" spans="1:1" ht="18">
      <c r="A69" s="346"/>
    </row>
    <row r="70" spans="1:1" ht="18">
      <c r="A70" s="346"/>
    </row>
    <row r="71" spans="1:1" ht="18">
      <c r="A71" s="346"/>
    </row>
    <row r="72" spans="1:1" ht="18">
      <c r="A72" s="346"/>
    </row>
    <row r="73" spans="1:1" ht="18">
      <c r="A73" s="346"/>
    </row>
    <row r="74" spans="1:1" ht="18">
      <c r="A74" s="346"/>
    </row>
    <row r="75" spans="1:1" ht="18">
      <c r="A75" s="346"/>
    </row>
    <row r="76" spans="1:1" ht="18">
      <c r="A76" s="346"/>
    </row>
    <row r="77" spans="1:1" ht="18">
      <c r="A77" s="346"/>
    </row>
    <row r="78" spans="1:1" ht="18">
      <c r="A78" s="346"/>
    </row>
    <row r="79" spans="1:1" ht="18">
      <c r="A79" s="346"/>
    </row>
    <row r="80" spans="1:1" ht="18">
      <c r="A80" s="346"/>
    </row>
    <row r="81" spans="1:1" ht="18">
      <c r="A81" s="346"/>
    </row>
    <row r="82" spans="1:1" ht="18">
      <c r="A82" s="346"/>
    </row>
    <row r="83" spans="1:1" ht="18">
      <c r="A83" s="346"/>
    </row>
    <row r="84" spans="1:1" ht="18">
      <c r="A84" s="346"/>
    </row>
    <row r="85" spans="1:1" ht="18">
      <c r="A85" s="346"/>
    </row>
    <row r="86" spans="1:1" ht="18">
      <c r="A86" s="346"/>
    </row>
    <row r="87" spans="1:1" ht="18">
      <c r="A87" s="346"/>
    </row>
    <row r="88" spans="1:1" ht="18">
      <c r="A88" s="346"/>
    </row>
    <row r="89" spans="1:1" ht="18">
      <c r="A89" s="346"/>
    </row>
    <row r="90" spans="1:1" ht="18">
      <c r="A90" s="346"/>
    </row>
    <row r="91" spans="1:1" ht="18">
      <c r="A91" s="346"/>
    </row>
    <row r="92" spans="1:1" ht="18">
      <c r="A92" s="346"/>
    </row>
    <row r="93" spans="1:1" ht="15">
      <c r="A93" s="324"/>
    </row>
    <row r="94" spans="1:1" ht="15">
      <c r="A94" s="324"/>
    </row>
    <row r="95" spans="1:1" ht="15">
      <c r="A95" s="324"/>
    </row>
    <row r="96" spans="1:1" ht="15">
      <c r="A96" s="324"/>
    </row>
    <row r="97" spans="1:1" ht="15">
      <c r="A97" s="324"/>
    </row>
    <row r="98" spans="1:1" ht="15">
      <c r="A98" s="324"/>
    </row>
    <row r="99" spans="1:1" ht="15">
      <c r="A99" s="324"/>
    </row>
    <row r="100" spans="1:1" ht="15">
      <c r="A100" s="324"/>
    </row>
    <row r="101" spans="1:1" ht="15">
      <c r="A101" s="324"/>
    </row>
    <row r="102" spans="1:1" ht="15">
      <c r="A102" s="324"/>
    </row>
    <row r="103" spans="1:1" ht="15">
      <c r="A103" s="324"/>
    </row>
    <row r="104" spans="1:1" ht="15">
      <c r="A104" s="324"/>
    </row>
    <row r="105" spans="1:1" ht="15">
      <c r="A105" s="324"/>
    </row>
    <row r="106" spans="1:1" ht="15">
      <c r="A106" s="324"/>
    </row>
    <row r="107" spans="1:1" ht="15">
      <c r="A107" s="324"/>
    </row>
    <row r="108" spans="1:1" ht="15">
      <c r="A108" s="324"/>
    </row>
    <row r="109" spans="1:1" ht="15">
      <c r="A109" s="324"/>
    </row>
    <row r="110" spans="1:1" ht="15">
      <c r="A110" s="324"/>
    </row>
    <row r="111" spans="1:1" ht="15">
      <c r="A111" s="324"/>
    </row>
    <row r="112" spans="1:1" ht="15">
      <c r="A112" s="324"/>
    </row>
    <row r="113" spans="1:1" ht="15">
      <c r="A113" s="324"/>
    </row>
    <row r="114" spans="1:1" ht="15">
      <c r="A114" s="324"/>
    </row>
    <row r="115" spans="1:1" ht="15">
      <c r="A115" s="324"/>
    </row>
    <row r="116" spans="1:1" ht="15">
      <c r="A116" s="324"/>
    </row>
    <row r="117" spans="1:1" ht="15">
      <c r="A117" s="324"/>
    </row>
  </sheetData>
  <sheetProtection algorithmName="SHA-512" hashValue="cK+1gOT4JBJVQOvmydaiVhfCKsR3FQZoQVNcofXk3lgly7ISJtX8e97CseTcsFi3W8blK0rWRyc7P5+JNoW5QA==" saltValue="A+gX6ZY1238Dg/9I12e5Xg==" spinCount="100000" sheet="1" objects="1" scenarios="1"/>
  <mergeCells count="6">
    <mergeCell ref="A25:A26"/>
    <mergeCell ref="A21:A23"/>
    <mergeCell ref="A14:A16"/>
    <mergeCell ref="A1:B5"/>
    <mergeCell ref="A10:A12"/>
    <mergeCell ref="A18:A19"/>
  </mergeCells>
  <phoneticPr fontId="0" type="noConversion"/>
  <pageMargins left="0.3" right="0.26" top="0.3" bottom="0.57999999999999996" header="0.2" footer="0.19"/>
  <pageSetup paperSize="9" scale="98" orientation="landscape" r:id="rId1"/>
  <headerFooter alignWithMargins="0">
    <oddFoote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F0059-75A5-4973-A285-3EA858D420AD}">
  <dimension ref="A1:F143"/>
  <sheetViews>
    <sheetView workbookViewId="0">
      <selection activeCell="F144" sqref="F144"/>
    </sheetView>
  </sheetViews>
  <sheetFormatPr defaultColWidth="9.140625" defaultRowHeight="15"/>
  <cols>
    <col min="1" max="1" width="20.85546875" style="919" customWidth="1"/>
    <col min="2" max="2" width="38" style="920" bestFit="1" customWidth="1"/>
    <col min="3" max="3" width="5.42578125" style="921" bestFit="1" customWidth="1"/>
    <col min="4" max="4" width="13.42578125" style="921" bestFit="1" customWidth="1"/>
    <col min="5" max="5" width="7.5703125" style="922" bestFit="1" customWidth="1"/>
    <col min="6" max="6" width="8" style="923" bestFit="1" customWidth="1"/>
    <col min="7" max="7" width="27.28515625" style="924" customWidth="1"/>
    <col min="8" max="16384" width="9.140625" style="924"/>
  </cols>
  <sheetData>
    <row r="1" spans="1:6" ht="30">
      <c r="A1" s="919" t="s">
        <v>15214</v>
      </c>
      <c r="B1" s="920" t="s">
        <v>1090</v>
      </c>
      <c r="C1" s="921" t="s">
        <v>15215</v>
      </c>
      <c r="D1" s="921" t="s">
        <v>15216</v>
      </c>
      <c r="E1" s="922" t="s">
        <v>15217</v>
      </c>
      <c r="F1" s="923" t="s">
        <v>15218</v>
      </c>
    </row>
    <row r="2" spans="1:6" ht="16.5" customHeight="1">
      <c r="A2" s="919" t="s">
        <v>9299</v>
      </c>
      <c r="B2" s="920" t="s">
        <v>5769</v>
      </c>
      <c r="C2" s="921" t="s">
        <v>170</v>
      </c>
      <c r="D2" s="921" t="s">
        <v>15219</v>
      </c>
      <c r="E2" s="922">
        <v>4</v>
      </c>
      <c r="F2" s="923">
        <v>0.28000000000000003</v>
      </c>
    </row>
    <row r="3" spans="1:6" ht="16.5" customHeight="1">
      <c r="A3" s="919" t="s">
        <v>9303</v>
      </c>
      <c r="B3" s="920" t="s">
        <v>5769</v>
      </c>
      <c r="C3" s="921" t="s">
        <v>170</v>
      </c>
      <c r="D3" s="921" t="s">
        <v>15219</v>
      </c>
      <c r="E3" s="922">
        <v>4</v>
      </c>
      <c r="F3" s="923">
        <v>0.25</v>
      </c>
    </row>
    <row r="4" spans="1:6" ht="16.5" customHeight="1">
      <c r="A4" s="919" t="s">
        <v>9307</v>
      </c>
      <c r="B4" s="920" t="s">
        <v>5769</v>
      </c>
      <c r="C4" s="921" t="s">
        <v>170</v>
      </c>
      <c r="D4" s="921" t="s">
        <v>15219</v>
      </c>
      <c r="E4" s="922">
        <v>4</v>
      </c>
      <c r="F4" s="923">
        <v>0.41</v>
      </c>
    </row>
    <row r="5" spans="1:6" ht="16.5" customHeight="1">
      <c r="A5" s="919" t="s">
        <v>9311</v>
      </c>
      <c r="B5" s="920" t="s">
        <v>5769</v>
      </c>
      <c r="C5" s="921" t="s">
        <v>170</v>
      </c>
      <c r="D5" s="921" t="s">
        <v>15219</v>
      </c>
      <c r="E5" s="922">
        <v>4</v>
      </c>
      <c r="F5" s="923">
        <v>0.47</v>
      </c>
    </row>
    <row r="6" spans="1:6" ht="16.5" customHeight="1">
      <c r="A6" s="919" t="s">
        <v>5768</v>
      </c>
      <c r="B6" s="920" t="s">
        <v>5769</v>
      </c>
      <c r="C6" s="921" t="s">
        <v>170</v>
      </c>
      <c r="D6" s="921" t="s">
        <v>15219</v>
      </c>
      <c r="E6" s="922">
        <v>4</v>
      </c>
      <c r="F6" s="923">
        <v>0.5</v>
      </c>
    </row>
    <row r="7" spans="1:6" ht="16.5" customHeight="1">
      <c r="A7" s="919" t="s">
        <v>5772</v>
      </c>
      <c r="B7" s="920" t="s">
        <v>5769</v>
      </c>
      <c r="C7" s="921" t="s">
        <v>170</v>
      </c>
      <c r="D7" s="921" t="s">
        <v>15219</v>
      </c>
      <c r="E7" s="922">
        <v>4</v>
      </c>
      <c r="F7" s="923">
        <v>0.56999999999999995</v>
      </c>
    </row>
    <row r="8" spans="1:6" ht="16.5" customHeight="1">
      <c r="A8" s="919" t="s">
        <v>5776</v>
      </c>
      <c r="B8" s="920" t="s">
        <v>5769</v>
      </c>
      <c r="C8" s="921" t="s">
        <v>170</v>
      </c>
      <c r="D8" s="921" t="s">
        <v>15219</v>
      </c>
      <c r="E8" s="922">
        <v>4</v>
      </c>
      <c r="F8" s="923">
        <v>0.75</v>
      </c>
    </row>
    <row r="9" spans="1:6" ht="16.5" customHeight="1">
      <c r="A9" s="919" t="s">
        <v>5780</v>
      </c>
      <c r="B9" s="920" t="s">
        <v>5769</v>
      </c>
      <c r="C9" s="921" t="s">
        <v>170</v>
      </c>
      <c r="D9" s="921" t="s">
        <v>15219</v>
      </c>
      <c r="E9" s="922">
        <v>4</v>
      </c>
      <c r="F9" s="923">
        <v>1</v>
      </c>
    </row>
    <row r="10" spans="1:6" ht="16.5" customHeight="1">
      <c r="A10" s="919" t="s">
        <v>5784</v>
      </c>
      <c r="B10" s="920" t="s">
        <v>5769</v>
      </c>
      <c r="C10" s="921" t="s">
        <v>170</v>
      </c>
      <c r="D10" s="921" t="s">
        <v>15219</v>
      </c>
      <c r="E10" s="922">
        <v>4</v>
      </c>
      <c r="F10" s="923">
        <v>1.3</v>
      </c>
    </row>
    <row r="11" spans="1:6" ht="16.5" customHeight="1">
      <c r="A11" s="919" t="s">
        <v>5788</v>
      </c>
      <c r="B11" s="920" t="s">
        <v>5769</v>
      </c>
      <c r="C11" s="921" t="s">
        <v>170</v>
      </c>
      <c r="D11" s="921" t="s">
        <v>15219</v>
      </c>
      <c r="E11" s="922">
        <v>4</v>
      </c>
      <c r="F11" s="923">
        <v>1.85</v>
      </c>
    </row>
    <row r="12" spans="1:6" ht="16.5" customHeight="1">
      <c r="A12" s="919" t="s">
        <v>5792</v>
      </c>
      <c r="B12" s="920" t="s">
        <v>5769</v>
      </c>
      <c r="C12" s="921" t="s">
        <v>170</v>
      </c>
      <c r="D12" s="921" t="s">
        <v>15219</v>
      </c>
      <c r="E12" s="922">
        <v>4</v>
      </c>
      <c r="F12" s="923">
        <v>1.89</v>
      </c>
    </row>
    <row r="13" spans="1:6" ht="16.5" customHeight="1">
      <c r="A13" s="919" t="s">
        <v>5796</v>
      </c>
      <c r="B13" s="920" t="s">
        <v>5769</v>
      </c>
      <c r="C13" s="921" t="s">
        <v>170</v>
      </c>
      <c r="D13" s="921" t="s">
        <v>15219</v>
      </c>
      <c r="E13" s="922">
        <v>4</v>
      </c>
      <c r="F13" s="923">
        <v>2.29</v>
      </c>
    </row>
    <row r="14" spans="1:6" ht="16.5" customHeight="1">
      <c r="A14" s="919" t="s">
        <v>5800</v>
      </c>
      <c r="B14" s="920" t="s">
        <v>5769</v>
      </c>
      <c r="C14" s="921" t="s">
        <v>170</v>
      </c>
      <c r="D14" s="921" t="s">
        <v>15219</v>
      </c>
      <c r="E14" s="922">
        <v>4</v>
      </c>
      <c r="F14" s="923">
        <v>2.54</v>
      </c>
    </row>
    <row r="15" spans="1:6" ht="16.5" customHeight="1">
      <c r="A15" s="919" t="s">
        <v>2239</v>
      </c>
      <c r="B15" s="920" t="s">
        <v>1455</v>
      </c>
      <c r="C15" s="921" t="s">
        <v>170</v>
      </c>
      <c r="D15" s="921" t="s">
        <v>15219</v>
      </c>
      <c r="E15" s="922">
        <v>4</v>
      </c>
      <c r="F15" s="923">
        <v>1.22</v>
      </c>
    </row>
    <row r="16" spans="1:6" ht="16.5" customHeight="1">
      <c r="A16" s="919" t="s">
        <v>15220</v>
      </c>
      <c r="B16" s="920" t="s">
        <v>1455</v>
      </c>
      <c r="C16" s="921" t="s">
        <v>170</v>
      </c>
      <c r="D16" s="921" t="s">
        <v>15219</v>
      </c>
      <c r="E16" s="922">
        <v>4</v>
      </c>
      <c r="F16" s="923">
        <v>1.29</v>
      </c>
    </row>
    <row r="17" spans="1:6" ht="16.5" customHeight="1">
      <c r="A17" s="919" t="s">
        <v>2243</v>
      </c>
      <c r="B17" s="920" t="s">
        <v>1455</v>
      </c>
      <c r="C17" s="921" t="s">
        <v>170</v>
      </c>
      <c r="D17" s="921" t="s">
        <v>15219</v>
      </c>
      <c r="E17" s="922">
        <v>4</v>
      </c>
      <c r="F17" s="923">
        <v>1.27</v>
      </c>
    </row>
    <row r="18" spans="1:6" ht="16.5" customHeight="1">
      <c r="A18" s="919" t="s">
        <v>2251</v>
      </c>
      <c r="B18" s="920" t="s">
        <v>1455</v>
      </c>
      <c r="C18" s="921" t="s">
        <v>170</v>
      </c>
      <c r="D18" s="921" t="s">
        <v>15219</v>
      </c>
      <c r="E18" s="922">
        <v>4</v>
      </c>
      <c r="F18" s="923">
        <v>1.36</v>
      </c>
    </row>
    <row r="19" spans="1:6" ht="16.5" customHeight="1">
      <c r="A19" s="919" t="s">
        <v>15221</v>
      </c>
      <c r="B19" s="920" t="s">
        <v>1455</v>
      </c>
      <c r="C19" s="921" t="s">
        <v>170</v>
      </c>
      <c r="D19" s="921" t="s">
        <v>15219</v>
      </c>
      <c r="E19" s="922">
        <v>4</v>
      </c>
      <c r="F19" s="923">
        <v>1.86</v>
      </c>
    </row>
    <row r="20" spans="1:6" ht="16.5" customHeight="1">
      <c r="A20" s="919" t="s">
        <v>15222</v>
      </c>
      <c r="B20" s="920" t="s">
        <v>1455</v>
      </c>
      <c r="C20" s="921" t="s">
        <v>170</v>
      </c>
      <c r="D20" s="921" t="s">
        <v>15219</v>
      </c>
      <c r="E20" s="922">
        <v>4</v>
      </c>
      <c r="F20" s="923">
        <v>2.0299999999999998</v>
      </c>
    </row>
    <row r="21" spans="1:6" ht="16.5" customHeight="1">
      <c r="A21" s="919" t="s">
        <v>2267</v>
      </c>
      <c r="B21" s="920" t="s">
        <v>1455</v>
      </c>
      <c r="C21" s="921" t="s">
        <v>170</v>
      </c>
      <c r="D21" s="921" t="s">
        <v>15219</v>
      </c>
      <c r="E21" s="922">
        <v>4</v>
      </c>
      <c r="F21" s="923">
        <v>2.94</v>
      </c>
    </row>
    <row r="22" spans="1:6" ht="16.5" customHeight="1">
      <c r="A22" s="919" t="s">
        <v>2271</v>
      </c>
      <c r="B22" s="920" t="s">
        <v>1455</v>
      </c>
      <c r="C22" s="921" t="s">
        <v>170</v>
      </c>
      <c r="D22" s="921" t="s">
        <v>15219</v>
      </c>
      <c r="E22" s="922">
        <v>4</v>
      </c>
      <c r="F22" s="923">
        <v>3.86</v>
      </c>
    </row>
    <row r="23" spans="1:6" ht="16.5" customHeight="1">
      <c r="A23" s="919" t="s">
        <v>15223</v>
      </c>
      <c r="B23" s="920" t="s">
        <v>1455</v>
      </c>
      <c r="C23" s="921" t="s">
        <v>170</v>
      </c>
      <c r="D23" s="921" t="s">
        <v>15219</v>
      </c>
      <c r="E23" s="922">
        <v>4</v>
      </c>
      <c r="F23" s="923">
        <v>7.45</v>
      </c>
    </row>
    <row r="24" spans="1:6" ht="16.5" customHeight="1">
      <c r="A24" s="919" t="s">
        <v>6152</v>
      </c>
      <c r="B24" s="920" t="s">
        <v>1455</v>
      </c>
      <c r="C24" s="921" t="s">
        <v>170</v>
      </c>
      <c r="D24" s="921" t="s">
        <v>15219</v>
      </c>
      <c r="E24" s="922">
        <v>4</v>
      </c>
      <c r="F24" s="923">
        <v>1.27</v>
      </c>
    </row>
    <row r="25" spans="1:6" ht="16.5" customHeight="1">
      <c r="A25" s="919" t="s">
        <v>6160</v>
      </c>
      <c r="B25" s="920" t="s">
        <v>1455</v>
      </c>
      <c r="C25" s="921" t="s">
        <v>170</v>
      </c>
      <c r="D25" s="921" t="s">
        <v>15219</v>
      </c>
      <c r="E25" s="922">
        <v>4</v>
      </c>
      <c r="F25" s="923">
        <v>1.29</v>
      </c>
    </row>
    <row r="26" spans="1:6" ht="16.5" customHeight="1">
      <c r="A26" s="919" t="s">
        <v>9640</v>
      </c>
      <c r="B26" s="920" t="s">
        <v>1455</v>
      </c>
      <c r="C26" s="921" t="s">
        <v>170</v>
      </c>
      <c r="D26" s="921" t="s">
        <v>15219</v>
      </c>
      <c r="E26" s="922">
        <v>4</v>
      </c>
      <c r="F26" s="923">
        <v>1.41</v>
      </c>
    </row>
    <row r="27" spans="1:6" ht="16.5" customHeight="1">
      <c r="A27" s="919" t="s">
        <v>9644</v>
      </c>
      <c r="B27" s="920" t="s">
        <v>1455</v>
      </c>
      <c r="C27" s="921" t="s">
        <v>170</v>
      </c>
      <c r="D27" s="921" t="s">
        <v>15219</v>
      </c>
      <c r="E27" s="922">
        <v>4</v>
      </c>
      <c r="F27" s="923">
        <v>1.34</v>
      </c>
    </row>
    <row r="28" spans="1:6" ht="16.5" customHeight="1">
      <c r="A28" s="919" t="s">
        <v>9652</v>
      </c>
      <c r="B28" s="920" t="s">
        <v>1455</v>
      </c>
      <c r="C28" s="921" t="s">
        <v>170</v>
      </c>
      <c r="D28" s="921" t="s">
        <v>15219</v>
      </c>
      <c r="E28" s="922">
        <v>4</v>
      </c>
      <c r="F28" s="923">
        <v>1.65</v>
      </c>
    </row>
    <row r="29" spans="1:6" ht="16.5" customHeight="1">
      <c r="A29" s="919" t="s">
        <v>9659</v>
      </c>
      <c r="B29" s="920" t="s">
        <v>1455</v>
      </c>
      <c r="C29" s="921" t="s">
        <v>170</v>
      </c>
      <c r="D29" s="921" t="s">
        <v>15219</v>
      </c>
      <c r="E29" s="922">
        <v>4</v>
      </c>
      <c r="F29" s="923">
        <v>1.5</v>
      </c>
    </row>
    <row r="30" spans="1:6" ht="16.5" customHeight="1">
      <c r="A30" s="919" t="s">
        <v>9671</v>
      </c>
      <c r="B30" s="920" t="s">
        <v>1455</v>
      </c>
      <c r="C30" s="921" t="s">
        <v>170</v>
      </c>
      <c r="D30" s="921" t="s">
        <v>15219</v>
      </c>
      <c r="E30" s="922">
        <v>4</v>
      </c>
      <c r="F30" s="923">
        <v>1.91</v>
      </c>
    </row>
    <row r="31" spans="1:6" ht="16.5" customHeight="1">
      <c r="A31" s="919" t="s">
        <v>9679</v>
      </c>
      <c r="B31" s="920" t="s">
        <v>1455</v>
      </c>
      <c r="C31" s="921" t="s">
        <v>170</v>
      </c>
      <c r="D31" s="921" t="s">
        <v>15219</v>
      </c>
      <c r="E31" s="922">
        <v>4</v>
      </c>
      <c r="F31" s="923">
        <v>2.19</v>
      </c>
    </row>
    <row r="32" spans="1:6" ht="16.5" customHeight="1">
      <c r="A32" s="919" t="s">
        <v>6211</v>
      </c>
      <c r="B32" s="920" t="s">
        <v>1455</v>
      </c>
      <c r="C32" s="921" t="s">
        <v>170</v>
      </c>
      <c r="D32" s="921" t="s">
        <v>15219</v>
      </c>
      <c r="E32" s="922">
        <v>4</v>
      </c>
      <c r="F32" s="923">
        <v>3.08</v>
      </c>
    </row>
    <row r="33" spans="1:6" ht="16.5" customHeight="1">
      <c r="A33" s="919" t="s">
        <v>6219</v>
      </c>
      <c r="B33" s="920" t="s">
        <v>1455</v>
      </c>
      <c r="C33" s="921" t="s">
        <v>170</v>
      </c>
      <c r="D33" s="921" t="s">
        <v>15219</v>
      </c>
      <c r="E33" s="922">
        <v>4</v>
      </c>
      <c r="F33" s="923">
        <v>4.88</v>
      </c>
    </row>
    <row r="34" spans="1:6" ht="16.5" customHeight="1">
      <c r="A34" s="919" t="s">
        <v>6235</v>
      </c>
      <c r="B34" s="920" t="s">
        <v>1455</v>
      </c>
      <c r="C34" s="921" t="s">
        <v>170</v>
      </c>
      <c r="D34" s="921" t="s">
        <v>15219</v>
      </c>
      <c r="E34" s="922">
        <v>4</v>
      </c>
      <c r="F34" s="923">
        <v>6.53</v>
      </c>
    </row>
    <row r="35" spans="1:6" ht="16.5" customHeight="1">
      <c r="A35" s="919" t="s">
        <v>6243</v>
      </c>
      <c r="B35" s="920" t="s">
        <v>1455</v>
      </c>
      <c r="C35" s="921" t="s">
        <v>170</v>
      </c>
      <c r="D35" s="921" t="s">
        <v>15219</v>
      </c>
      <c r="E35" s="922">
        <v>4</v>
      </c>
      <c r="F35" s="923">
        <v>9.9600000000000009</v>
      </c>
    </row>
    <row r="36" spans="1:6" ht="16.5" customHeight="1">
      <c r="A36" s="919" t="s">
        <v>6247</v>
      </c>
      <c r="B36" s="920" t="s">
        <v>1455</v>
      </c>
      <c r="C36" s="921" t="s">
        <v>170</v>
      </c>
      <c r="D36" s="921" t="s">
        <v>15219</v>
      </c>
      <c r="E36" s="922">
        <v>4</v>
      </c>
      <c r="F36" s="923">
        <v>9.85</v>
      </c>
    </row>
    <row r="37" spans="1:6" ht="16.5" customHeight="1">
      <c r="A37" s="919" t="s">
        <v>6251</v>
      </c>
      <c r="B37" s="920" t="s">
        <v>1455</v>
      </c>
      <c r="C37" s="921" t="s">
        <v>170</v>
      </c>
      <c r="D37" s="921" t="s">
        <v>15219</v>
      </c>
      <c r="E37" s="922">
        <v>4</v>
      </c>
      <c r="F37" s="923">
        <v>19.309999999999999</v>
      </c>
    </row>
    <row r="38" spans="1:6" ht="16.5" customHeight="1">
      <c r="A38" s="919" t="s">
        <v>6255</v>
      </c>
      <c r="B38" s="920" t="s">
        <v>1455</v>
      </c>
      <c r="C38" s="921" t="s">
        <v>170</v>
      </c>
      <c r="D38" s="921" t="s">
        <v>15219</v>
      </c>
      <c r="E38" s="922">
        <v>4</v>
      </c>
      <c r="F38" s="923">
        <v>21.24</v>
      </c>
    </row>
    <row r="39" spans="1:6" ht="16.5" customHeight="1">
      <c r="A39" s="919" t="s">
        <v>6263</v>
      </c>
      <c r="B39" s="920" t="s">
        <v>1455</v>
      </c>
      <c r="C39" s="921" t="s">
        <v>170</v>
      </c>
      <c r="D39" s="921" t="s">
        <v>15219</v>
      </c>
      <c r="E39" s="922">
        <v>4</v>
      </c>
      <c r="F39" s="923">
        <v>27.76</v>
      </c>
    </row>
    <row r="40" spans="1:6" ht="16.5" customHeight="1">
      <c r="A40" s="919" t="s">
        <v>6271</v>
      </c>
      <c r="B40" s="920" t="s">
        <v>1455</v>
      </c>
      <c r="C40" s="921" t="s">
        <v>170</v>
      </c>
      <c r="D40" s="921" t="s">
        <v>15219</v>
      </c>
      <c r="E40" s="922">
        <v>4</v>
      </c>
      <c r="F40" s="923">
        <v>51.06</v>
      </c>
    </row>
    <row r="41" spans="1:6" ht="16.5" customHeight="1">
      <c r="A41" s="919" t="s">
        <v>6275</v>
      </c>
      <c r="B41" s="920" t="s">
        <v>1455</v>
      </c>
      <c r="C41" s="921" t="s">
        <v>170</v>
      </c>
      <c r="D41" s="921" t="s">
        <v>15219</v>
      </c>
      <c r="E41" s="922">
        <v>4</v>
      </c>
      <c r="F41" s="923">
        <v>103.81</v>
      </c>
    </row>
    <row r="42" spans="1:6" ht="16.5" customHeight="1">
      <c r="A42" s="919" t="s">
        <v>2608</v>
      </c>
      <c r="B42" s="920" t="s">
        <v>1455</v>
      </c>
      <c r="C42" s="921" t="s">
        <v>170</v>
      </c>
      <c r="D42" s="921" t="s">
        <v>15219</v>
      </c>
      <c r="E42" s="922">
        <v>4</v>
      </c>
      <c r="F42" s="923">
        <v>1.73</v>
      </c>
    </row>
    <row r="43" spans="1:6" ht="16.5" customHeight="1">
      <c r="A43" s="919" t="s">
        <v>2612</v>
      </c>
      <c r="B43" s="920" t="s">
        <v>1455</v>
      </c>
      <c r="C43" s="921" t="s">
        <v>170</v>
      </c>
      <c r="D43" s="921" t="s">
        <v>15219</v>
      </c>
      <c r="E43" s="922">
        <v>4</v>
      </c>
      <c r="F43" s="923">
        <v>1.73</v>
      </c>
    </row>
    <row r="44" spans="1:6" ht="16.5" customHeight="1">
      <c r="A44" s="919" t="s">
        <v>2616</v>
      </c>
      <c r="B44" s="920" t="s">
        <v>1455</v>
      </c>
      <c r="C44" s="921" t="s">
        <v>170</v>
      </c>
      <c r="D44" s="921" t="s">
        <v>15219</v>
      </c>
      <c r="E44" s="922">
        <v>4</v>
      </c>
      <c r="F44" s="923">
        <v>2.34</v>
      </c>
    </row>
    <row r="45" spans="1:6" ht="16.5" customHeight="1">
      <c r="A45" s="919" t="s">
        <v>2620</v>
      </c>
      <c r="B45" s="920" t="s">
        <v>1455</v>
      </c>
      <c r="C45" s="921" t="s">
        <v>170</v>
      </c>
      <c r="D45" s="921" t="s">
        <v>15219</v>
      </c>
      <c r="E45" s="922">
        <v>4</v>
      </c>
      <c r="F45" s="923">
        <v>2.83</v>
      </c>
    </row>
    <row r="46" spans="1:6" ht="16.5" customHeight="1">
      <c r="A46" s="919" t="s">
        <v>2624</v>
      </c>
      <c r="B46" s="920" t="s">
        <v>1455</v>
      </c>
      <c r="C46" s="921" t="s">
        <v>170</v>
      </c>
      <c r="D46" s="921" t="s">
        <v>15219</v>
      </c>
      <c r="E46" s="922">
        <v>4</v>
      </c>
      <c r="F46" s="923">
        <v>2.95</v>
      </c>
    </row>
    <row r="47" spans="1:6" ht="16.5" customHeight="1">
      <c r="A47" s="919" t="s">
        <v>2628</v>
      </c>
      <c r="B47" s="920" t="s">
        <v>1455</v>
      </c>
      <c r="C47" s="921" t="s">
        <v>170</v>
      </c>
      <c r="D47" s="921" t="s">
        <v>15219</v>
      </c>
      <c r="E47" s="922">
        <v>4</v>
      </c>
      <c r="F47" s="923">
        <v>4.21</v>
      </c>
    </row>
    <row r="48" spans="1:6" ht="16.5" customHeight="1">
      <c r="A48" s="919" t="s">
        <v>2632</v>
      </c>
      <c r="B48" s="920" t="s">
        <v>1455</v>
      </c>
      <c r="C48" s="921" t="s">
        <v>170</v>
      </c>
      <c r="D48" s="921" t="s">
        <v>15219</v>
      </c>
      <c r="E48" s="922">
        <v>4</v>
      </c>
      <c r="F48" s="923">
        <v>6.31</v>
      </c>
    </row>
    <row r="49" spans="1:6" ht="16.5" customHeight="1">
      <c r="A49" s="919" t="s">
        <v>2636</v>
      </c>
      <c r="B49" s="920" t="s">
        <v>1455</v>
      </c>
      <c r="C49" s="921" t="s">
        <v>170</v>
      </c>
      <c r="D49" s="921" t="s">
        <v>15219</v>
      </c>
      <c r="E49" s="922">
        <v>4</v>
      </c>
      <c r="F49" s="923">
        <v>9.1199999999999992</v>
      </c>
    </row>
    <row r="50" spans="1:6" ht="16.5" customHeight="1">
      <c r="A50" s="919" t="s">
        <v>1454</v>
      </c>
      <c r="B50" s="920" t="s">
        <v>1455</v>
      </c>
      <c r="C50" s="921" t="s">
        <v>170</v>
      </c>
      <c r="D50" s="921" t="s">
        <v>15219</v>
      </c>
      <c r="E50" s="922">
        <v>4</v>
      </c>
      <c r="F50" s="923">
        <v>12.83</v>
      </c>
    </row>
    <row r="51" spans="1:6" ht="16.5" customHeight="1">
      <c r="A51" s="919" t="s">
        <v>1458</v>
      </c>
      <c r="B51" s="920" t="s">
        <v>1455</v>
      </c>
      <c r="C51" s="921" t="s">
        <v>170</v>
      </c>
      <c r="D51" s="921" t="s">
        <v>15219</v>
      </c>
      <c r="E51" s="922">
        <v>4</v>
      </c>
      <c r="F51" s="923">
        <v>14.83</v>
      </c>
    </row>
    <row r="52" spans="1:6" ht="16.5" customHeight="1">
      <c r="A52" s="919" t="s">
        <v>5922</v>
      </c>
      <c r="B52" s="920" t="s">
        <v>5916</v>
      </c>
      <c r="C52" s="921" t="s">
        <v>170</v>
      </c>
      <c r="D52" s="921" t="s">
        <v>15219</v>
      </c>
      <c r="E52" s="922">
        <v>4</v>
      </c>
      <c r="F52" s="923">
        <v>2.2999999999999998</v>
      </c>
    </row>
    <row r="53" spans="1:6" ht="16.5" customHeight="1">
      <c r="A53" s="919" t="s">
        <v>5926</v>
      </c>
      <c r="B53" s="920" t="s">
        <v>5916</v>
      </c>
      <c r="C53" s="921" t="s">
        <v>170</v>
      </c>
      <c r="D53" s="921" t="s">
        <v>15219</v>
      </c>
      <c r="E53" s="922">
        <v>4</v>
      </c>
      <c r="F53" s="923">
        <v>1.68</v>
      </c>
    </row>
    <row r="54" spans="1:6" ht="16.5" customHeight="1">
      <c r="A54" s="919" t="s">
        <v>5930</v>
      </c>
      <c r="B54" s="920" t="s">
        <v>5916</v>
      </c>
      <c r="C54" s="921" t="s">
        <v>170</v>
      </c>
      <c r="D54" s="921" t="s">
        <v>15219</v>
      </c>
      <c r="E54" s="922">
        <v>4</v>
      </c>
      <c r="F54" s="923">
        <v>2.77</v>
      </c>
    </row>
    <row r="55" spans="1:6" ht="16.5" customHeight="1">
      <c r="A55" s="919" t="s">
        <v>5934</v>
      </c>
      <c r="B55" s="920" t="s">
        <v>5916</v>
      </c>
      <c r="C55" s="921" t="s">
        <v>170</v>
      </c>
      <c r="D55" s="921" t="s">
        <v>15219</v>
      </c>
      <c r="E55" s="922">
        <v>4</v>
      </c>
      <c r="F55" s="923">
        <v>2.68</v>
      </c>
    </row>
    <row r="56" spans="1:6" ht="16.5" customHeight="1">
      <c r="A56" s="919" t="s">
        <v>5938</v>
      </c>
      <c r="B56" s="920" t="s">
        <v>5916</v>
      </c>
      <c r="C56" s="921" t="s">
        <v>170</v>
      </c>
      <c r="D56" s="921" t="s">
        <v>15219</v>
      </c>
      <c r="E56" s="922">
        <v>4</v>
      </c>
      <c r="F56" s="923">
        <v>4.7</v>
      </c>
    </row>
    <row r="57" spans="1:6" ht="16.5" customHeight="1">
      <c r="A57" s="919" t="s">
        <v>5942</v>
      </c>
      <c r="B57" s="920" t="s">
        <v>5916</v>
      </c>
      <c r="C57" s="921" t="s">
        <v>170</v>
      </c>
      <c r="D57" s="921" t="s">
        <v>15219</v>
      </c>
      <c r="E57" s="922">
        <v>4</v>
      </c>
      <c r="F57" s="923">
        <v>2.2400000000000002</v>
      </c>
    </row>
    <row r="58" spans="1:6" ht="16.5" customHeight="1">
      <c r="A58" s="919" t="s">
        <v>5946</v>
      </c>
      <c r="B58" s="920" t="s">
        <v>5916</v>
      </c>
      <c r="C58" s="921" t="s">
        <v>170</v>
      </c>
      <c r="D58" s="921" t="s">
        <v>15219</v>
      </c>
      <c r="E58" s="922">
        <v>4</v>
      </c>
      <c r="F58" s="923">
        <v>2.46</v>
      </c>
    </row>
    <row r="59" spans="1:6" ht="16.5" customHeight="1">
      <c r="A59" s="919" t="s">
        <v>5950</v>
      </c>
      <c r="B59" s="920" t="s">
        <v>5916</v>
      </c>
      <c r="C59" s="921" t="s">
        <v>170</v>
      </c>
      <c r="D59" s="921" t="s">
        <v>15219</v>
      </c>
      <c r="E59" s="922">
        <v>4</v>
      </c>
      <c r="F59" s="923">
        <v>2.91</v>
      </c>
    </row>
    <row r="60" spans="1:6" ht="16.5" customHeight="1">
      <c r="A60" s="919" t="s">
        <v>1576</v>
      </c>
      <c r="B60" s="920" t="s">
        <v>1574</v>
      </c>
      <c r="C60" s="921" t="s">
        <v>170</v>
      </c>
      <c r="D60" s="921" t="s">
        <v>15219</v>
      </c>
      <c r="E60" s="922">
        <v>4</v>
      </c>
      <c r="F60" s="923">
        <v>2.09</v>
      </c>
    </row>
    <row r="61" spans="1:6" ht="16.5" customHeight="1">
      <c r="A61" s="919" t="s">
        <v>2749</v>
      </c>
      <c r="B61" s="920" t="s">
        <v>1574</v>
      </c>
      <c r="C61" s="921" t="s">
        <v>170</v>
      </c>
      <c r="D61" s="921" t="s">
        <v>15219</v>
      </c>
      <c r="E61" s="922">
        <v>4</v>
      </c>
      <c r="F61" s="923">
        <v>2.2999999999999998</v>
      </c>
    </row>
    <row r="62" spans="1:6" ht="16.5" customHeight="1">
      <c r="A62" s="919" t="s">
        <v>6527</v>
      </c>
      <c r="B62" s="920" t="s">
        <v>1574</v>
      </c>
      <c r="C62" s="921" t="s">
        <v>170</v>
      </c>
      <c r="D62" s="921" t="s">
        <v>15219</v>
      </c>
      <c r="E62" s="922">
        <v>4</v>
      </c>
      <c r="F62" s="923">
        <v>7</v>
      </c>
    </row>
    <row r="63" spans="1:6" ht="16.5" customHeight="1">
      <c r="A63" s="919" t="s">
        <v>6581</v>
      </c>
      <c r="B63" s="920" t="s">
        <v>2925</v>
      </c>
      <c r="C63" s="921" t="s">
        <v>170</v>
      </c>
      <c r="D63" s="921" t="s">
        <v>15219</v>
      </c>
      <c r="E63" s="922">
        <v>4</v>
      </c>
      <c r="F63" s="923">
        <v>0.48</v>
      </c>
    </row>
    <row r="64" spans="1:6" ht="16.5" customHeight="1">
      <c r="A64" s="919" t="s">
        <v>6585</v>
      </c>
      <c r="B64" s="920" t="s">
        <v>2925</v>
      </c>
      <c r="C64" s="921" t="s">
        <v>170</v>
      </c>
      <c r="D64" s="921" t="s">
        <v>15219</v>
      </c>
      <c r="E64" s="922">
        <v>4</v>
      </c>
      <c r="F64" s="923">
        <v>0.48</v>
      </c>
    </row>
    <row r="65" spans="1:6" ht="16.5" customHeight="1">
      <c r="A65" s="919" t="s">
        <v>6589</v>
      </c>
      <c r="B65" s="920" t="s">
        <v>2925</v>
      </c>
      <c r="C65" s="921" t="s">
        <v>170</v>
      </c>
      <c r="D65" s="921" t="s">
        <v>15219</v>
      </c>
      <c r="E65" s="922">
        <v>4</v>
      </c>
      <c r="F65" s="923">
        <v>0.64</v>
      </c>
    </row>
    <row r="66" spans="1:6" ht="16.5" customHeight="1">
      <c r="A66" s="919" t="s">
        <v>6593</v>
      </c>
      <c r="B66" s="920" t="s">
        <v>2925</v>
      </c>
      <c r="C66" s="921" t="s">
        <v>170</v>
      </c>
      <c r="D66" s="921" t="s">
        <v>15219</v>
      </c>
      <c r="E66" s="922">
        <v>4</v>
      </c>
      <c r="F66" s="923">
        <v>0.81</v>
      </c>
    </row>
    <row r="67" spans="1:6" ht="16.5" customHeight="1">
      <c r="A67" s="919" t="s">
        <v>6601</v>
      </c>
      <c r="B67" s="920" t="s">
        <v>2925</v>
      </c>
      <c r="C67" s="921" t="s">
        <v>170</v>
      </c>
      <c r="D67" s="921" t="s">
        <v>15219</v>
      </c>
      <c r="E67" s="922">
        <v>4</v>
      </c>
      <c r="F67" s="923">
        <v>0.85</v>
      </c>
    </row>
    <row r="68" spans="1:6" ht="16.5" customHeight="1">
      <c r="A68" s="919" t="s">
        <v>6605</v>
      </c>
      <c r="B68" s="920" t="s">
        <v>2925</v>
      </c>
      <c r="C68" s="921" t="s">
        <v>170</v>
      </c>
      <c r="D68" s="921" t="s">
        <v>15219</v>
      </c>
      <c r="E68" s="922">
        <v>4</v>
      </c>
      <c r="F68" s="923">
        <v>1.25</v>
      </c>
    </row>
    <row r="69" spans="1:6" ht="16.5" customHeight="1">
      <c r="A69" s="919" t="s">
        <v>6609</v>
      </c>
      <c r="B69" s="920" t="s">
        <v>2925</v>
      </c>
      <c r="C69" s="921" t="s">
        <v>170</v>
      </c>
      <c r="D69" s="921" t="s">
        <v>15219</v>
      </c>
      <c r="E69" s="922">
        <v>4</v>
      </c>
      <c r="F69" s="923">
        <v>1.78</v>
      </c>
    </row>
    <row r="70" spans="1:6" ht="16.5" customHeight="1">
      <c r="A70" s="919" t="s">
        <v>6617</v>
      </c>
      <c r="B70" s="920" t="s">
        <v>2925</v>
      </c>
      <c r="C70" s="921" t="s">
        <v>170</v>
      </c>
      <c r="D70" s="921" t="s">
        <v>15219</v>
      </c>
      <c r="E70" s="922">
        <v>4</v>
      </c>
      <c r="F70" s="923">
        <v>2.2999999999999998</v>
      </c>
    </row>
    <row r="71" spans="1:6" ht="16.5" customHeight="1">
      <c r="A71" s="919" t="s">
        <v>6625</v>
      </c>
      <c r="B71" s="920" t="s">
        <v>2925</v>
      </c>
      <c r="C71" s="921" t="s">
        <v>170</v>
      </c>
      <c r="D71" s="921" t="s">
        <v>15219</v>
      </c>
      <c r="E71" s="922">
        <v>4</v>
      </c>
      <c r="F71" s="923">
        <v>3.18</v>
      </c>
    </row>
    <row r="72" spans="1:6" ht="16.5" customHeight="1">
      <c r="A72" s="919" t="s">
        <v>6633</v>
      </c>
      <c r="B72" s="920" t="s">
        <v>2925</v>
      </c>
      <c r="C72" s="921" t="s">
        <v>170</v>
      </c>
      <c r="D72" s="921" t="s">
        <v>15219</v>
      </c>
      <c r="E72" s="922">
        <v>4</v>
      </c>
      <c r="F72" s="923">
        <v>3.97</v>
      </c>
    </row>
    <row r="73" spans="1:6" ht="16.5" customHeight="1">
      <c r="A73" s="919" t="s">
        <v>6641</v>
      </c>
      <c r="B73" s="920" t="s">
        <v>2925</v>
      </c>
      <c r="C73" s="921" t="s">
        <v>170</v>
      </c>
      <c r="D73" s="921" t="s">
        <v>15219</v>
      </c>
      <c r="E73" s="922">
        <v>4</v>
      </c>
      <c r="F73" s="923">
        <v>3.97</v>
      </c>
    </row>
    <row r="74" spans="1:6" ht="16.5" customHeight="1">
      <c r="A74" s="919" t="s">
        <v>6645</v>
      </c>
      <c r="B74" s="920" t="s">
        <v>2925</v>
      </c>
      <c r="C74" s="921" t="s">
        <v>170</v>
      </c>
      <c r="D74" s="921" t="s">
        <v>15219</v>
      </c>
      <c r="E74" s="922">
        <v>4</v>
      </c>
      <c r="F74" s="923">
        <v>6.97</v>
      </c>
    </row>
    <row r="75" spans="1:6" ht="16.5" customHeight="1">
      <c r="A75" s="919" t="s">
        <v>6852</v>
      </c>
      <c r="B75" s="920" t="s">
        <v>2964</v>
      </c>
      <c r="C75" s="921" t="s">
        <v>170</v>
      </c>
      <c r="D75" s="921" t="s">
        <v>15219</v>
      </c>
      <c r="E75" s="922">
        <v>4</v>
      </c>
      <c r="F75" s="923">
        <v>2.83</v>
      </c>
    </row>
    <row r="76" spans="1:6" ht="16.5" customHeight="1">
      <c r="A76" s="919" t="s">
        <v>10360</v>
      </c>
      <c r="B76" s="920" t="s">
        <v>2964</v>
      </c>
      <c r="C76" s="921" t="s">
        <v>170</v>
      </c>
      <c r="D76" s="921" t="s">
        <v>15219</v>
      </c>
      <c r="E76" s="922">
        <v>4</v>
      </c>
      <c r="F76" s="923">
        <v>4.05</v>
      </c>
    </row>
    <row r="77" spans="1:6" ht="16.5" customHeight="1">
      <c r="A77" s="919" t="s">
        <v>10364</v>
      </c>
      <c r="B77" s="920" t="s">
        <v>2964</v>
      </c>
      <c r="C77" s="921" t="s">
        <v>170</v>
      </c>
      <c r="D77" s="921" t="s">
        <v>15219</v>
      </c>
      <c r="E77" s="922">
        <v>4</v>
      </c>
      <c r="F77" s="923">
        <v>4.67</v>
      </c>
    </row>
    <row r="78" spans="1:6" ht="16.5" customHeight="1">
      <c r="A78" s="919" t="s">
        <v>10368</v>
      </c>
      <c r="B78" s="920" t="s">
        <v>2964</v>
      </c>
      <c r="C78" s="921" t="s">
        <v>170</v>
      </c>
      <c r="D78" s="921" t="s">
        <v>15219</v>
      </c>
      <c r="E78" s="922">
        <v>4</v>
      </c>
      <c r="F78" s="923">
        <v>7.62</v>
      </c>
    </row>
    <row r="79" spans="1:6" ht="16.5" customHeight="1">
      <c r="A79" s="919" t="s">
        <v>6998</v>
      </c>
      <c r="B79" s="920" t="s">
        <v>2964</v>
      </c>
      <c r="C79" s="921" t="s">
        <v>170</v>
      </c>
      <c r="D79" s="921" t="s">
        <v>15219</v>
      </c>
      <c r="E79" s="922">
        <v>4</v>
      </c>
      <c r="F79" s="923">
        <v>8.36</v>
      </c>
    </row>
    <row r="80" spans="1:6" ht="16.5" customHeight="1">
      <c r="A80" s="919" t="s">
        <v>10376</v>
      </c>
      <c r="B80" s="920" t="s">
        <v>2964</v>
      </c>
      <c r="C80" s="921" t="s">
        <v>170</v>
      </c>
      <c r="D80" s="921" t="s">
        <v>15219</v>
      </c>
      <c r="E80" s="922">
        <v>4</v>
      </c>
      <c r="F80" s="923">
        <v>10.57</v>
      </c>
    </row>
    <row r="81" spans="1:6" ht="16.5" customHeight="1">
      <c r="A81" s="919" t="s">
        <v>10384</v>
      </c>
      <c r="B81" s="920" t="s">
        <v>10385</v>
      </c>
      <c r="C81" s="921" t="s">
        <v>170</v>
      </c>
      <c r="D81" s="921" t="s">
        <v>15219</v>
      </c>
      <c r="E81" s="922">
        <v>4</v>
      </c>
      <c r="F81" s="923">
        <v>12.54</v>
      </c>
    </row>
    <row r="82" spans="1:6" ht="16.5" customHeight="1">
      <c r="A82" s="919" t="s">
        <v>10392</v>
      </c>
      <c r="B82" s="920" t="s">
        <v>2964</v>
      </c>
      <c r="C82" s="921" t="s">
        <v>170</v>
      </c>
      <c r="D82" s="921" t="s">
        <v>15219</v>
      </c>
      <c r="E82" s="922">
        <v>4</v>
      </c>
      <c r="F82" s="923">
        <v>14.75</v>
      </c>
    </row>
    <row r="83" spans="1:6" ht="16.5" customHeight="1">
      <c r="A83" s="919" t="s">
        <v>6910</v>
      </c>
      <c r="B83" s="920" t="s">
        <v>2964</v>
      </c>
      <c r="C83" s="921" t="s">
        <v>170</v>
      </c>
      <c r="D83" s="921" t="s">
        <v>15219</v>
      </c>
      <c r="E83" s="922">
        <v>4</v>
      </c>
      <c r="F83" s="923">
        <v>18.190000000000001</v>
      </c>
    </row>
    <row r="84" spans="1:6" ht="16.5" customHeight="1">
      <c r="A84" s="919" t="s">
        <v>6934</v>
      </c>
      <c r="B84" s="920" t="s">
        <v>2964</v>
      </c>
      <c r="C84" s="921" t="s">
        <v>170</v>
      </c>
      <c r="D84" s="921" t="s">
        <v>15219</v>
      </c>
      <c r="E84" s="922">
        <v>4</v>
      </c>
      <c r="F84" s="923">
        <v>22.74</v>
      </c>
    </row>
    <row r="85" spans="1:6" ht="16.5" customHeight="1">
      <c r="A85" s="919" t="s">
        <v>3400</v>
      </c>
      <c r="B85" s="920" t="s">
        <v>595</v>
      </c>
      <c r="C85" s="921" t="s">
        <v>170</v>
      </c>
      <c r="D85" s="921" t="s">
        <v>15219</v>
      </c>
      <c r="E85" s="922">
        <v>4</v>
      </c>
      <c r="F85" s="923">
        <v>0.6</v>
      </c>
    </row>
    <row r="86" spans="1:6" ht="16.5" customHeight="1">
      <c r="A86" s="919" t="s">
        <v>3404</v>
      </c>
      <c r="B86" s="920" t="s">
        <v>15224</v>
      </c>
      <c r="C86" s="921" t="s">
        <v>170</v>
      </c>
      <c r="D86" s="921" t="s">
        <v>15219</v>
      </c>
      <c r="E86" s="922">
        <v>4</v>
      </c>
      <c r="F86" s="923">
        <v>0.75</v>
      </c>
    </row>
    <row r="87" spans="1:6" ht="16.5" customHeight="1">
      <c r="A87" s="919" t="s">
        <v>3408</v>
      </c>
      <c r="B87" s="920" t="s">
        <v>595</v>
      </c>
      <c r="C87" s="921" t="s">
        <v>170</v>
      </c>
      <c r="D87" s="921" t="s">
        <v>15219</v>
      </c>
      <c r="E87" s="922">
        <v>4</v>
      </c>
      <c r="F87" s="923">
        <v>0.85</v>
      </c>
    </row>
    <row r="88" spans="1:6" ht="16.5" customHeight="1">
      <c r="A88" s="919" t="s">
        <v>3412</v>
      </c>
      <c r="B88" s="920" t="s">
        <v>15225</v>
      </c>
      <c r="C88" s="921" t="s">
        <v>170</v>
      </c>
      <c r="D88" s="921" t="s">
        <v>15219</v>
      </c>
      <c r="E88" s="922">
        <v>4</v>
      </c>
      <c r="F88" s="923">
        <v>1.27</v>
      </c>
    </row>
    <row r="89" spans="1:6" ht="16.5" customHeight="1">
      <c r="A89" s="919" t="s">
        <v>3416</v>
      </c>
      <c r="B89" s="920" t="s">
        <v>15226</v>
      </c>
      <c r="C89" s="921" t="s">
        <v>170</v>
      </c>
      <c r="D89" s="921" t="s">
        <v>15219</v>
      </c>
      <c r="E89" s="922">
        <v>4</v>
      </c>
      <c r="F89" s="923">
        <v>1.99</v>
      </c>
    </row>
    <row r="90" spans="1:6" ht="16.5" customHeight="1">
      <c r="A90" s="919" t="s">
        <v>3420</v>
      </c>
      <c r="B90" s="920" t="s">
        <v>15225</v>
      </c>
      <c r="C90" s="921" t="s">
        <v>170</v>
      </c>
      <c r="D90" s="921" t="s">
        <v>15219</v>
      </c>
      <c r="E90" s="922">
        <v>4</v>
      </c>
      <c r="F90" s="923">
        <v>3.26</v>
      </c>
    </row>
    <row r="91" spans="1:6" ht="16.5" customHeight="1">
      <c r="A91" s="919" t="s">
        <v>3424</v>
      </c>
      <c r="B91" s="920" t="s">
        <v>15225</v>
      </c>
      <c r="C91" s="921" t="s">
        <v>170</v>
      </c>
      <c r="D91" s="921" t="s">
        <v>15219</v>
      </c>
      <c r="E91" s="922">
        <v>4</v>
      </c>
      <c r="F91" s="923">
        <v>3.38</v>
      </c>
    </row>
    <row r="92" spans="1:6" ht="16.5" customHeight="1">
      <c r="A92" s="919" t="s">
        <v>3428</v>
      </c>
      <c r="B92" s="920" t="s">
        <v>15225</v>
      </c>
      <c r="C92" s="921" t="s">
        <v>170</v>
      </c>
      <c r="D92" s="921" t="s">
        <v>15219</v>
      </c>
      <c r="E92" s="922">
        <v>4</v>
      </c>
      <c r="F92" s="923">
        <v>5.44</v>
      </c>
    </row>
    <row r="93" spans="1:6" ht="16.5" customHeight="1">
      <c r="A93" s="919" t="s">
        <v>6018</v>
      </c>
      <c r="B93" s="920" t="s">
        <v>15227</v>
      </c>
      <c r="C93" s="921" t="s">
        <v>170</v>
      </c>
      <c r="D93" s="921" t="s">
        <v>15219</v>
      </c>
      <c r="E93" s="922">
        <v>4</v>
      </c>
      <c r="F93" s="923">
        <v>0.43</v>
      </c>
    </row>
    <row r="94" spans="1:6" ht="16.5" customHeight="1">
      <c r="A94" s="919" t="s">
        <v>6022</v>
      </c>
      <c r="B94" s="920" t="s">
        <v>6023</v>
      </c>
      <c r="C94" s="921" t="s">
        <v>170</v>
      </c>
      <c r="D94" s="921" t="s">
        <v>15219</v>
      </c>
      <c r="E94" s="922">
        <v>4</v>
      </c>
      <c r="F94" s="923">
        <v>0.52</v>
      </c>
    </row>
    <row r="95" spans="1:6" ht="16.5" customHeight="1">
      <c r="A95" s="919" t="s">
        <v>6026</v>
      </c>
      <c r="B95" s="920" t="s">
        <v>15227</v>
      </c>
      <c r="C95" s="921" t="s">
        <v>170</v>
      </c>
      <c r="D95" s="921" t="s">
        <v>15219</v>
      </c>
      <c r="E95" s="922">
        <v>4</v>
      </c>
      <c r="F95" s="923">
        <v>0.49</v>
      </c>
    </row>
    <row r="96" spans="1:6" ht="16.5" customHeight="1">
      <c r="A96" s="919" t="s">
        <v>6030</v>
      </c>
      <c r="B96" s="920" t="s">
        <v>15227</v>
      </c>
      <c r="C96" s="921" t="s">
        <v>170</v>
      </c>
      <c r="D96" s="921" t="s">
        <v>15219</v>
      </c>
      <c r="E96" s="922">
        <v>4</v>
      </c>
      <c r="F96" s="923">
        <v>0.48</v>
      </c>
    </row>
    <row r="97" spans="1:6" ht="16.5" customHeight="1">
      <c r="A97" s="919" t="s">
        <v>6034</v>
      </c>
      <c r="B97" s="920" t="s">
        <v>15227</v>
      </c>
      <c r="C97" s="921" t="s">
        <v>170</v>
      </c>
      <c r="D97" s="921" t="s">
        <v>15219</v>
      </c>
      <c r="E97" s="922">
        <v>4</v>
      </c>
      <c r="F97" s="923">
        <v>0.62</v>
      </c>
    </row>
    <row r="98" spans="1:6" ht="16.5" customHeight="1">
      <c r="A98" s="919" t="s">
        <v>6042</v>
      </c>
      <c r="B98" s="920" t="s">
        <v>15227</v>
      </c>
      <c r="C98" s="921" t="s">
        <v>170</v>
      </c>
      <c r="D98" s="921" t="s">
        <v>15219</v>
      </c>
      <c r="E98" s="922">
        <v>4</v>
      </c>
      <c r="F98" s="923">
        <v>0.9</v>
      </c>
    </row>
    <row r="99" spans="1:6" ht="16.5" customHeight="1">
      <c r="A99" s="919" t="s">
        <v>6046</v>
      </c>
      <c r="B99" s="920" t="s">
        <v>15227</v>
      </c>
      <c r="C99" s="921" t="s">
        <v>170</v>
      </c>
      <c r="D99" s="921" t="s">
        <v>15219</v>
      </c>
      <c r="E99" s="922">
        <v>4</v>
      </c>
      <c r="F99" s="923">
        <v>1.21</v>
      </c>
    </row>
    <row r="100" spans="1:6" ht="16.5" customHeight="1">
      <c r="A100" s="919" t="s">
        <v>6050</v>
      </c>
      <c r="B100" s="920" t="s">
        <v>15227</v>
      </c>
      <c r="C100" s="921" t="s">
        <v>170</v>
      </c>
      <c r="D100" s="921" t="s">
        <v>15219</v>
      </c>
      <c r="E100" s="922">
        <v>4</v>
      </c>
      <c r="F100" s="923">
        <v>1.55</v>
      </c>
    </row>
    <row r="101" spans="1:6" ht="16.5" customHeight="1">
      <c r="A101" s="919" t="s">
        <v>6054</v>
      </c>
      <c r="B101" s="920" t="s">
        <v>15227</v>
      </c>
      <c r="C101" s="921" t="s">
        <v>170</v>
      </c>
      <c r="D101" s="921" t="s">
        <v>15219</v>
      </c>
      <c r="E101" s="922">
        <v>4</v>
      </c>
      <c r="F101" s="923">
        <v>1.95</v>
      </c>
    </row>
    <row r="102" spans="1:6" ht="16.5" customHeight="1">
      <c r="A102" s="919" t="s">
        <v>6058</v>
      </c>
      <c r="B102" s="920" t="s">
        <v>15227</v>
      </c>
      <c r="C102" s="921" t="s">
        <v>170</v>
      </c>
      <c r="D102" s="921" t="s">
        <v>15219</v>
      </c>
      <c r="E102" s="922">
        <v>4</v>
      </c>
      <c r="F102" s="923">
        <v>2.98</v>
      </c>
    </row>
    <row r="103" spans="1:6" ht="16.5" customHeight="1">
      <c r="A103" s="919" t="s">
        <v>15228</v>
      </c>
      <c r="B103" s="920" t="s">
        <v>2671</v>
      </c>
      <c r="C103" s="921" t="s">
        <v>170</v>
      </c>
      <c r="D103" s="921" t="s">
        <v>15219</v>
      </c>
      <c r="E103" s="922">
        <v>4</v>
      </c>
      <c r="F103" s="923">
        <v>1.5</v>
      </c>
    </row>
    <row r="104" spans="1:6" ht="16.5" customHeight="1">
      <c r="A104" s="919" t="s">
        <v>2673</v>
      </c>
      <c r="B104" s="920" t="s">
        <v>2671</v>
      </c>
      <c r="C104" s="921" t="s">
        <v>170</v>
      </c>
      <c r="D104" s="921" t="s">
        <v>15219</v>
      </c>
      <c r="E104" s="922">
        <v>4</v>
      </c>
      <c r="F104" s="923">
        <v>1.53</v>
      </c>
    </row>
    <row r="105" spans="1:6" ht="16.5" customHeight="1">
      <c r="A105" s="919" t="s">
        <v>2677</v>
      </c>
      <c r="B105" s="920" t="s">
        <v>2671</v>
      </c>
      <c r="C105" s="921" t="s">
        <v>170</v>
      </c>
      <c r="D105" s="921" t="s">
        <v>15219</v>
      </c>
      <c r="E105" s="922">
        <v>4</v>
      </c>
      <c r="F105" s="923">
        <v>1.1100000000000001</v>
      </c>
    </row>
    <row r="106" spans="1:6" ht="16.5" customHeight="1">
      <c r="A106" s="919" t="s">
        <v>2681</v>
      </c>
      <c r="B106" s="920" t="s">
        <v>2671</v>
      </c>
      <c r="C106" s="921" t="s">
        <v>170</v>
      </c>
      <c r="D106" s="921" t="s">
        <v>15219</v>
      </c>
      <c r="E106" s="922">
        <v>4</v>
      </c>
      <c r="F106" s="923">
        <v>1.06</v>
      </c>
    </row>
    <row r="107" spans="1:6" ht="16.5" customHeight="1">
      <c r="A107" s="919" t="s">
        <v>2685</v>
      </c>
      <c r="B107" s="920" t="s">
        <v>2671</v>
      </c>
      <c r="C107" s="921" t="s">
        <v>170</v>
      </c>
      <c r="D107" s="921" t="s">
        <v>15219</v>
      </c>
      <c r="E107" s="922">
        <v>4</v>
      </c>
      <c r="F107" s="923">
        <v>1.5</v>
      </c>
    </row>
    <row r="108" spans="1:6" ht="16.5" customHeight="1">
      <c r="A108" s="919" t="s">
        <v>2689</v>
      </c>
      <c r="B108" s="920" t="s">
        <v>2671</v>
      </c>
      <c r="C108" s="921" t="s">
        <v>170</v>
      </c>
      <c r="D108" s="921" t="s">
        <v>15219</v>
      </c>
      <c r="E108" s="922">
        <v>4</v>
      </c>
      <c r="F108" s="923">
        <v>1.47</v>
      </c>
    </row>
    <row r="109" spans="1:6" ht="16.5" customHeight="1">
      <c r="A109" s="919" t="s">
        <v>2693</v>
      </c>
      <c r="B109" s="920" t="s">
        <v>2671</v>
      </c>
      <c r="C109" s="921" t="s">
        <v>170</v>
      </c>
      <c r="D109" s="921" t="s">
        <v>15219</v>
      </c>
      <c r="E109" s="922">
        <v>4</v>
      </c>
      <c r="F109" s="923">
        <v>1.97</v>
      </c>
    </row>
    <row r="110" spans="1:6" ht="16.5" customHeight="1">
      <c r="A110" s="919" t="s">
        <v>2697</v>
      </c>
      <c r="B110" s="920" t="s">
        <v>2671</v>
      </c>
      <c r="C110" s="921" t="s">
        <v>170</v>
      </c>
      <c r="D110" s="921" t="s">
        <v>15219</v>
      </c>
      <c r="E110" s="922">
        <v>4</v>
      </c>
      <c r="F110" s="923">
        <v>1.95</v>
      </c>
    </row>
    <row r="111" spans="1:6" ht="16.5" customHeight="1">
      <c r="A111" s="919" t="s">
        <v>2701</v>
      </c>
      <c r="B111" s="920" t="s">
        <v>2671</v>
      </c>
      <c r="C111" s="921" t="s">
        <v>170</v>
      </c>
      <c r="D111" s="921" t="s">
        <v>15219</v>
      </c>
      <c r="E111" s="922">
        <v>4</v>
      </c>
      <c r="F111" s="923">
        <v>1.9</v>
      </c>
    </row>
    <row r="112" spans="1:6" ht="16.5" customHeight="1">
      <c r="A112" s="919" t="s">
        <v>2705</v>
      </c>
      <c r="B112" s="920" t="s">
        <v>2671</v>
      </c>
      <c r="C112" s="921" t="s">
        <v>170</v>
      </c>
      <c r="D112" s="921" t="s">
        <v>15219</v>
      </c>
      <c r="E112" s="922">
        <v>4</v>
      </c>
      <c r="F112" s="923">
        <v>2.5499999999999998</v>
      </c>
    </row>
    <row r="113" spans="1:6" ht="16.5" customHeight="1">
      <c r="A113" s="919" t="s">
        <v>2709</v>
      </c>
      <c r="B113" s="920" t="s">
        <v>2671</v>
      </c>
      <c r="C113" s="921" t="s">
        <v>170</v>
      </c>
      <c r="D113" s="921" t="s">
        <v>15219</v>
      </c>
      <c r="E113" s="922">
        <v>4</v>
      </c>
      <c r="F113" s="923">
        <v>2.35</v>
      </c>
    </row>
    <row r="114" spans="1:6" ht="16.5" customHeight="1">
      <c r="A114" s="919" t="s">
        <v>2713</v>
      </c>
      <c r="B114" s="920" t="s">
        <v>2671</v>
      </c>
      <c r="C114" s="921" t="s">
        <v>170</v>
      </c>
      <c r="D114" s="921" t="s">
        <v>15219</v>
      </c>
      <c r="E114" s="922">
        <v>4</v>
      </c>
      <c r="F114" s="923">
        <v>2.2599999999999998</v>
      </c>
    </row>
    <row r="115" spans="1:6" ht="16.5" customHeight="1">
      <c r="A115" s="919" t="s">
        <v>2717</v>
      </c>
      <c r="B115" s="920" t="s">
        <v>2671</v>
      </c>
      <c r="C115" s="921" t="s">
        <v>170</v>
      </c>
      <c r="D115" s="921" t="s">
        <v>15219</v>
      </c>
      <c r="E115" s="922">
        <v>4</v>
      </c>
      <c r="F115" s="923">
        <v>2.17</v>
      </c>
    </row>
    <row r="116" spans="1:6" ht="16.5" customHeight="1">
      <c r="A116" s="919" t="s">
        <v>2721</v>
      </c>
      <c r="B116" s="920" t="s">
        <v>2671</v>
      </c>
      <c r="C116" s="921" t="s">
        <v>170</v>
      </c>
      <c r="D116" s="921" t="s">
        <v>15219</v>
      </c>
      <c r="E116" s="922">
        <v>4</v>
      </c>
      <c r="F116" s="923">
        <v>12.72</v>
      </c>
    </row>
    <row r="117" spans="1:6" ht="16.5" customHeight="1">
      <c r="A117" s="919" t="s">
        <v>2725</v>
      </c>
      <c r="B117" s="920" t="s">
        <v>2671</v>
      </c>
      <c r="C117" s="921" t="s">
        <v>170</v>
      </c>
      <c r="D117" s="921" t="s">
        <v>15219</v>
      </c>
      <c r="E117" s="922">
        <v>4</v>
      </c>
      <c r="F117" s="923">
        <v>5.21</v>
      </c>
    </row>
    <row r="118" spans="1:6" ht="16.5" customHeight="1">
      <c r="A118" s="919" t="s">
        <v>15229</v>
      </c>
      <c r="B118" s="920" t="s">
        <v>2671</v>
      </c>
      <c r="C118" s="921" t="s">
        <v>170</v>
      </c>
      <c r="D118" s="921" t="s">
        <v>15219</v>
      </c>
      <c r="E118" s="922">
        <v>4</v>
      </c>
      <c r="F118" s="923">
        <v>2.89</v>
      </c>
    </row>
    <row r="119" spans="1:6" ht="16.5" customHeight="1">
      <c r="A119" s="919" t="s">
        <v>2729</v>
      </c>
      <c r="B119" s="920" t="s">
        <v>2671</v>
      </c>
      <c r="C119" s="921" t="s">
        <v>170</v>
      </c>
      <c r="D119" s="921" t="s">
        <v>15219</v>
      </c>
      <c r="E119" s="922">
        <v>4</v>
      </c>
      <c r="F119" s="923">
        <v>2.74</v>
      </c>
    </row>
    <row r="120" spans="1:6" ht="16.5" customHeight="1">
      <c r="A120" s="919" t="s">
        <v>2733</v>
      </c>
      <c r="B120" s="920" t="s">
        <v>2671</v>
      </c>
      <c r="C120" s="921" t="s">
        <v>170</v>
      </c>
      <c r="D120" s="921" t="s">
        <v>15219</v>
      </c>
      <c r="E120" s="922">
        <v>4</v>
      </c>
      <c r="F120" s="923">
        <v>2.62</v>
      </c>
    </row>
    <row r="121" spans="1:6" ht="16.5" customHeight="1">
      <c r="A121" s="919" t="s">
        <v>15230</v>
      </c>
      <c r="B121" s="920" t="s">
        <v>2671</v>
      </c>
      <c r="C121" s="921" t="s">
        <v>170</v>
      </c>
      <c r="D121" s="921" t="s">
        <v>15219</v>
      </c>
      <c r="E121" s="922">
        <v>4</v>
      </c>
      <c r="F121" s="923">
        <v>3.49</v>
      </c>
    </row>
    <row r="122" spans="1:6" ht="16.5" customHeight="1">
      <c r="A122" s="919" t="s">
        <v>2737</v>
      </c>
      <c r="B122" s="920" t="s">
        <v>2671</v>
      </c>
      <c r="C122" s="921" t="s">
        <v>170</v>
      </c>
      <c r="D122" s="921" t="s">
        <v>15219</v>
      </c>
      <c r="E122" s="922">
        <v>4</v>
      </c>
      <c r="F122" s="923">
        <v>3.37</v>
      </c>
    </row>
    <row r="123" spans="1:6" ht="16.5" customHeight="1">
      <c r="A123" s="919" t="s">
        <v>2741</v>
      </c>
      <c r="B123" s="920" t="s">
        <v>2671</v>
      </c>
      <c r="C123" s="921" t="s">
        <v>170</v>
      </c>
      <c r="D123" s="921" t="s">
        <v>15219</v>
      </c>
      <c r="E123" s="922">
        <v>4</v>
      </c>
      <c r="F123" s="923">
        <v>3.3</v>
      </c>
    </row>
    <row r="124" spans="1:6" ht="16.5" customHeight="1">
      <c r="A124" s="919" t="s">
        <v>2745</v>
      </c>
      <c r="B124" s="920" t="s">
        <v>2671</v>
      </c>
      <c r="C124" s="921" t="s">
        <v>170</v>
      </c>
      <c r="D124" s="921" t="s">
        <v>15219</v>
      </c>
      <c r="E124" s="922">
        <v>4</v>
      </c>
      <c r="F124" s="923">
        <v>3.26</v>
      </c>
    </row>
    <row r="125" spans="1:6" ht="16.5" customHeight="1">
      <c r="A125" s="919" t="s">
        <v>15231</v>
      </c>
      <c r="B125" s="920" t="s">
        <v>15232</v>
      </c>
      <c r="C125" s="921" t="s">
        <v>170</v>
      </c>
      <c r="D125" s="921" t="s">
        <v>15219</v>
      </c>
      <c r="E125" s="922">
        <v>4</v>
      </c>
      <c r="F125" s="923">
        <v>2.06</v>
      </c>
    </row>
    <row r="126" spans="1:6" ht="16.5" customHeight="1">
      <c r="A126" s="919" t="s">
        <v>15233</v>
      </c>
      <c r="B126" s="920" t="s">
        <v>15232</v>
      </c>
      <c r="C126" s="921" t="s">
        <v>170</v>
      </c>
      <c r="D126" s="921" t="s">
        <v>15219</v>
      </c>
      <c r="E126" s="922">
        <v>4</v>
      </c>
      <c r="F126" s="923">
        <v>2.0699999999999998</v>
      </c>
    </row>
    <row r="127" spans="1:6" ht="16.5" customHeight="1">
      <c r="A127" s="919" t="s">
        <v>15234</v>
      </c>
      <c r="B127" s="920" t="s">
        <v>15235</v>
      </c>
      <c r="C127" s="921" t="s">
        <v>170</v>
      </c>
      <c r="D127" s="921" t="s">
        <v>15219</v>
      </c>
      <c r="E127" s="922">
        <v>4</v>
      </c>
      <c r="F127" s="923">
        <v>2.2400000000000002</v>
      </c>
    </row>
    <row r="128" spans="1:6" ht="16.5" customHeight="1">
      <c r="A128" s="919" t="s">
        <v>15236</v>
      </c>
      <c r="B128" s="920" t="s">
        <v>15232</v>
      </c>
      <c r="C128" s="921" t="s">
        <v>170</v>
      </c>
      <c r="D128" s="921" t="s">
        <v>15219</v>
      </c>
      <c r="E128" s="922">
        <v>4</v>
      </c>
      <c r="F128" s="923">
        <v>2</v>
      </c>
    </row>
    <row r="129" spans="1:6" ht="16.5" customHeight="1">
      <c r="A129" s="919" t="s">
        <v>15237</v>
      </c>
      <c r="B129" s="920" t="s">
        <v>15238</v>
      </c>
      <c r="C129" s="921" t="s">
        <v>170</v>
      </c>
      <c r="D129" s="921" t="s">
        <v>15219</v>
      </c>
      <c r="E129" s="922">
        <v>4</v>
      </c>
      <c r="F129" s="923">
        <v>0.36</v>
      </c>
    </row>
    <row r="130" spans="1:6" ht="16.5" customHeight="1">
      <c r="A130" s="919" t="s">
        <v>11370</v>
      </c>
      <c r="B130" s="920" t="s">
        <v>11362</v>
      </c>
      <c r="C130" s="921" t="s">
        <v>170</v>
      </c>
      <c r="D130" s="921" t="s">
        <v>15219</v>
      </c>
      <c r="E130" s="922">
        <v>4</v>
      </c>
      <c r="F130" s="923">
        <v>0.34</v>
      </c>
    </row>
    <row r="131" spans="1:6" ht="16.5" customHeight="1">
      <c r="A131" s="919" t="s">
        <v>11374</v>
      </c>
      <c r="B131" s="920" t="s">
        <v>11362</v>
      </c>
      <c r="C131" s="921" t="s">
        <v>170</v>
      </c>
      <c r="D131" s="921" t="s">
        <v>15219</v>
      </c>
      <c r="E131" s="922">
        <v>4</v>
      </c>
      <c r="F131" s="923">
        <v>0.37</v>
      </c>
    </row>
    <row r="132" spans="1:6" ht="16.5" customHeight="1">
      <c r="A132" s="919" t="s">
        <v>14092</v>
      </c>
      <c r="B132" s="920" t="s">
        <v>14093</v>
      </c>
      <c r="C132" s="921" t="s">
        <v>170</v>
      </c>
      <c r="D132" s="921" t="s">
        <v>15219</v>
      </c>
      <c r="E132" s="922">
        <v>4</v>
      </c>
      <c r="F132" s="923">
        <v>0.44</v>
      </c>
    </row>
    <row r="133" spans="1:6" ht="16.5" customHeight="1">
      <c r="A133" s="919" t="s">
        <v>14096</v>
      </c>
      <c r="B133" s="920" t="s">
        <v>11362</v>
      </c>
      <c r="C133" s="921" t="s">
        <v>170</v>
      </c>
      <c r="D133" s="921" t="s">
        <v>15219</v>
      </c>
      <c r="E133" s="922">
        <v>4</v>
      </c>
      <c r="F133" s="923">
        <v>0.47</v>
      </c>
    </row>
    <row r="134" spans="1:6" ht="16.5" customHeight="1">
      <c r="A134" s="919" t="s">
        <v>14100</v>
      </c>
      <c r="B134" s="920" t="s">
        <v>11362</v>
      </c>
      <c r="C134" s="921" t="s">
        <v>170</v>
      </c>
      <c r="D134" s="921" t="s">
        <v>15219</v>
      </c>
      <c r="E134" s="922">
        <v>4</v>
      </c>
      <c r="F134" s="923">
        <v>0.61</v>
      </c>
    </row>
    <row r="135" spans="1:6" ht="16.5" customHeight="1">
      <c r="A135" s="919" t="s">
        <v>14104</v>
      </c>
      <c r="B135" s="920" t="s">
        <v>11362</v>
      </c>
      <c r="C135" s="921" t="s">
        <v>170</v>
      </c>
      <c r="D135" s="921" t="s">
        <v>15219</v>
      </c>
      <c r="E135" s="922">
        <v>4</v>
      </c>
      <c r="F135" s="923">
        <v>0.9</v>
      </c>
    </row>
    <row r="136" spans="1:6" ht="16.5" customHeight="1">
      <c r="A136" s="919" t="s">
        <v>14108</v>
      </c>
      <c r="B136" s="920" t="s">
        <v>11362</v>
      </c>
      <c r="C136" s="921" t="s">
        <v>170</v>
      </c>
      <c r="D136" s="921" t="s">
        <v>15219</v>
      </c>
      <c r="E136" s="922">
        <v>4</v>
      </c>
      <c r="F136" s="923">
        <v>1.07</v>
      </c>
    </row>
    <row r="137" spans="1:6" ht="16.5" customHeight="1">
      <c r="A137" s="919" t="s">
        <v>14112</v>
      </c>
      <c r="B137" s="920" t="s">
        <v>14113</v>
      </c>
      <c r="C137" s="921" t="s">
        <v>170</v>
      </c>
      <c r="D137" s="921" t="s">
        <v>15219</v>
      </c>
      <c r="E137" s="922">
        <v>4</v>
      </c>
      <c r="F137" s="923">
        <v>1.23</v>
      </c>
    </row>
    <row r="138" spans="1:6" ht="16.5" customHeight="1">
      <c r="A138" s="919" t="s">
        <v>14116</v>
      </c>
      <c r="B138" s="920" t="s">
        <v>11362</v>
      </c>
      <c r="C138" s="921" t="s">
        <v>170</v>
      </c>
      <c r="D138" s="921" t="s">
        <v>15219</v>
      </c>
      <c r="E138" s="922">
        <v>4</v>
      </c>
      <c r="F138" s="923">
        <v>1.46</v>
      </c>
    </row>
    <row r="139" spans="1:6" ht="16.5" customHeight="1">
      <c r="A139" s="919" t="s">
        <v>14120</v>
      </c>
      <c r="B139" s="920" t="s">
        <v>11362</v>
      </c>
      <c r="C139" s="921" t="s">
        <v>170</v>
      </c>
      <c r="D139" s="921" t="s">
        <v>15219</v>
      </c>
      <c r="E139" s="922">
        <v>4</v>
      </c>
      <c r="F139" s="923">
        <v>2.46</v>
      </c>
    </row>
    <row r="140" spans="1:6" ht="16.5" customHeight="1">
      <c r="A140" s="919" t="s">
        <v>14124</v>
      </c>
      <c r="B140" s="920" t="s">
        <v>11362</v>
      </c>
      <c r="C140" s="921" t="s">
        <v>170</v>
      </c>
      <c r="D140" s="921" t="s">
        <v>15219</v>
      </c>
      <c r="E140" s="922">
        <v>4</v>
      </c>
      <c r="F140" s="923">
        <v>3.4</v>
      </c>
    </row>
    <row r="141" spans="1:6" ht="16.5" customHeight="1">
      <c r="A141" s="919" t="s">
        <v>14128</v>
      </c>
      <c r="B141" s="920" t="s">
        <v>11362</v>
      </c>
      <c r="C141" s="921" t="s">
        <v>170</v>
      </c>
      <c r="D141" s="921" t="s">
        <v>15219</v>
      </c>
      <c r="E141" s="922">
        <v>4</v>
      </c>
      <c r="F141" s="923">
        <v>5.75</v>
      </c>
    </row>
    <row r="142" spans="1:6" ht="16.5" customHeight="1">
      <c r="A142" s="919" t="s">
        <v>14132</v>
      </c>
      <c r="B142" s="920" t="s">
        <v>11362</v>
      </c>
      <c r="C142" s="921" t="s">
        <v>170</v>
      </c>
      <c r="D142" s="921" t="s">
        <v>15219</v>
      </c>
      <c r="E142" s="922">
        <v>4</v>
      </c>
      <c r="F142" s="923">
        <v>12.37</v>
      </c>
    </row>
    <row r="143" spans="1:6" ht="16.5" customHeight="1">
      <c r="A143" s="919" t="s">
        <v>14136</v>
      </c>
      <c r="B143" s="920" t="s">
        <v>11362</v>
      </c>
      <c r="C143" s="921" t="s">
        <v>170</v>
      </c>
      <c r="D143" s="921" t="s">
        <v>15219</v>
      </c>
      <c r="E143" s="922">
        <v>4</v>
      </c>
      <c r="F143" s="923">
        <v>16.600000000000001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15</vt:i4>
      </vt:variant>
      <vt:variant>
        <vt:lpstr>Intervalli denominati</vt:lpstr>
      </vt:variant>
      <vt:variant>
        <vt:i4>15</vt:i4>
      </vt:variant>
    </vt:vector>
  </HeadingPairs>
  <TitlesOfParts>
    <vt:vector size="30" baseType="lpstr">
      <vt:lpstr>BUSINESS</vt:lpstr>
      <vt:lpstr>ROUND HF</vt:lpstr>
      <vt:lpstr>BOX SECTION</vt:lpstr>
      <vt:lpstr>ROUND TIG-LASER</vt:lpstr>
      <vt:lpstr>MARCEGAGLIA</vt:lpstr>
      <vt:lpstr>SIDERINOX</vt:lpstr>
      <vt:lpstr>TUBO SS</vt:lpstr>
      <vt:lpstr>LAMIERA</vt:lpstr>
      <vt:lpstr>TRAFILATI</vt:lpstr>
      <vt:lpstr>BARRA LAM. T. E Q.</vt:lpstr>
      <vt:lpstr>BARRA LAM. PIATTA</vt:lpstr>
      <vt:lpstr>BARRA FORATA</vt:lpstr>
      <vt:lpstr>CESOIATI</vt:lpstr>
      <vt:lpstr>ANG</vt:lpstr>
      <vt:lpstr>Raccorderia</vt:lpstr>
      <vt:lpstr>ANG!Area_stampa</vt:lpstr>
      <vt:lpstr>'BARRA FORATA'!Area_stampa</vt:lpstr>
      <vt:lpstr>'BARRA LAM. PIATTA'!Area_stampa</vt:lpstr>
      <vt:lpstr>'BARRA LAM. T. E Q.'!Area_stampa</vt:lpstr>
      <vt:lpstr>'BOX SECTION'!Area_stampa</vt:lpstr>
      <vt:lpstr>BUSINESS!Area_stampa</vt:lpstr>
      <vt:lpstr>CESOIATI!Area_stampa</vt:lpstr>
      <vt:lpstr>LAMIERA!Area_stampa</vt:lpstr>
      <vt:lpstr>MARCEGAGLIA!Area_stampa</vt:lpstr>
      <vt:lpstr>'ROUND HF'!Area_stampa</vt:lpstr>
      <vt:lpstr>'ROUND TIG-LASER'!Area_stampa</vt:lpstr>
      <vt:lpstr>TRAFILATI!Area_stampa</vt:lpstr>
      <vt:lpstr>'TUBO SS'!Area_stampa</vt:lpstr>
      <vt:lpstr>CESOIATI!Titoli_stampa</vt:lpstr>
      <vt:lpstr>MARCEGAGLIA!Titoli_stampa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Utente05</dc:creator>
  <cp:lastModifiedBy>Michela Toffanin</cp:lastModifiedBy>
  <cp:lastPrinted>2020-09-02T09:04:11Z</cp:lastPrinted>
  <dcterms:created xsi:type="dcterms:W3CDTF">2014-04-29T15:04:13Z</dcterms:created>
  <dcterms:modified xsi:type="dcterms:W3CDTF">2026-08-24T10:30:34Z</dcterms:modified>
</cp:coreProperties>
</file>