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ong/Desktop/SargassoManipulation/"/>
    </mc:Choice>
  </mc:AlternateContent>
  <xr:revisionPtr revIDLastSave="0" documentId="8_{850A3CF7-BA33-C549-AE7F-5D3862DBD21D}" xr6:coauthVersionLast="47" xr6:coauthVersionMax="47" xr10:uidLastSave="{00000000-0000-0000-0000-000000000000}"/>
  <bookViews>
    <workbookView xWindow="3300" yWindow="460" windowWidth="26640" windowHeight="19180" activeTab="1" xr2:uid="{D606D845-9580-2445-A9DA-9B84A2E1C179}"/>
  </bookViews>
  <sheets>
    <sheet name="Sheet1" sheetId="1" r:id="rId1"/>
    <sheet name="Dry biomass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2" l="1"/>
  <c r="U8" i="2"/>
  <c r="T8" i="2"/>
  <c r="U7" i="2"/>
  <c r="T7" i="2"/>
  <c r="T6" i="2"/>
  <c r="U5" i="2"/>
  <c r="T5" i="2"/>
  <c r="P6" i="2"/>
  <c r="P7" i="2"/>
  <c r="P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4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5" i="2"/>
  <c r="H44" i="2"/>
  <c r="H36" i="2"/>
  <c r="H37" i="2"/>
  <c r="H38" i="2"/>
  <c r="H39" i="2"/>
  <c r="H40" i="2"/>
  <c r="H41" i="2"/>
  <c r="H42" i="2"/>
  <c r="H43" i="2"/>
  <c r="H35" i="2"/>
  <c r="H27" i="2"/>
  <c r="H28" i="2"/>
  <c r="H29" i="2"/>
  <c r="H30" i="2"/>
  <c r="H31" i="2"/>
  <c r="H32" i="2"/>
  <c r="H33" i="2"/>
  <c r="H34" i="2"/>
  <c r="H26" i="2"/>
  <c r="H6" i="2"/>
  <c r="H7" i="2"/>
  <c r="H8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5" i="2"/>
  <c r="K7" i="2"/>
  <c r="K8" i="2"/>
  <c r="K10" i="2"/>
  <c r="K12" i="2"/>
  <c r="K13" i="2"/>
  <c r="N5" i="2" s="1"/>
  <c r="K14" i="2"/>
  <c r="K27" i="2"/>
  <c r="N6" i="2" s="1"/>
  <c r="K28" i="2"/>
  <c r="K29" i="2"/>
  <c r="K30" i="2"/>
  <c r="K31" i="2"/>
  <c r="K32" i="2"/>
  <c r="K33" i="2"/>
  <c r="K34" i="2"/>
  <c r="K35" i="2"/>
  <c r="N7" i="2" s="1"/>
  <c r="K36" i="2"/>
  <c r="K37" i="2"/>
  <c r="K38" i="2"/>
  <c r="K39" i="2"/>
  <c r="K40" i="2"/>
  <c r="K41" i="2"/>
  <c r="K42" i="2"/>
  <c r="K43" i="2"/>
  <c r="K44" i="2"/>
  <c r="K5" i="2"/>
  <c r="F6" i="2"/>
  <c r="F7" i="2"/>
  <c r="Q7" i="2" s="1"/>
  <c r="F8" i="2"/>
  <c r="Q8" i="2" s="1"/>
  <c r="F9" i="2"/>
  <c r="F10" i="2"/>
  <c r="Q10" i="2" s="1"/>
  <c r="F11" i="2"/>
  <c r="F12" i="2"/>
  <c r="Q12" i="2" s="1"/>
  <c r="F13" i="2"/>
  <c r="Q13" i="2" s="1"/>
  <c r="F14" i="2"/>
  <c r="Q14" i="2" s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Q27" i="2" s="1"/>
  <c r="F28" i="2"/>
  <c r="Q28" i="2" s="1"/>
  <c r="F29" i="2"/>
  <c r="Q29" i="2" s="1"/>
  <c r="F30" i="2"/>
  <c r="Q30" i="2" s="1"/>
  <c r="F31" i="2"/>
  <c r="Q31" i="2" s="1"/>
  <c r="F32" i="2"/>
  <c r="Q32" i="2" s="1"/>
  <c r="F33" i="2"/>
  <c r="Q33" i="2" s="1"/>
  <c r="F34" i="2"/>
  <c r="Q34" i="2" s="1"/>
  <c r="F35" i="2"/>
  <c r="Q35" i="2" s="1"/>
  <c r="F36" i="2"/>
  <c r="Q36" i="2" s="1"/>
  <c r="F37" i="2"/>
  <c r="Q37" i="2" s="1"/>
  <c r="F38" i="2"/>
  <c r="Q38" i="2" s="1"/>
  <c r="F39" i="2"/>
  <c r="Q39" i="2" s="1"/>
  <c r="F40" i="2"/>
  <c r="Q40" i="2" s="1"/>
  <c r="F41" i="2"/>
  <c r="Q41" i="2" s="1"/>
  <c r="F42" i="2"/>
  <c r="Q42" i="2" s="1"/>
  <c r="F43" i="2"/>
  <c r="Q43" i="2" s="1"/>
  <c r="F44" i="2"/>
  <c r="Q44" i="2" s="1"/>
  <c r="F5" i="2"/>
  <c r="Q5" i="2" s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3" i="1"/>
  <c r="L3" i="1"/>
  <c r="L4" i="1"/>
  <c r="W5" i="2" l="1"/>
  <c r="V5" i="2"/>
  <c r="W7" i="2"/>
  <c r="V7" i="2"/>
  <c r="W8" i="2"/>
  <c r="V8" i="2"/>
  <c r="L45" i="1"/>
  <c r="M45" i="1"/>
  <c r="L46" i="1"/>
  <c r="M46" i="1"/>
  <c r="L33" i="1"/>
  <c r="L34" i="1"/>
  <c r="L35" i="1"/>
  <c r="L36" i="1"/>
  <c r="L37" i="1"/>
  <c r="L38" i="1"/>
  <c r="L39" i="1"/>
  <c r="L40" i="1"/>
  <c r="L41" i="1"/>
  <c r="L42" i="1"/>
  <c r="L32" i="1"/>
  <c r="L31" i="1"/>
  <c r="L30" i="1"/>
  <c r="L29" i="1"/>
  <c r="L28" i="1"/>
  <c r="L27" i="1"/>
  <c r="L26" i="1"/>
  <c r="L25" i="1"/>
  <c r="L24" i="1"/>
  <c r="L23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sharedStrings.xml><?xml version="1.0" encoding="utf-8"?>
<sst xmlns="http://schemas.openxmlformats.org/spreadsheetml/2006/main" count="304" uniqueCount="55">
  <si>
    <t>MP_dune</t>
  </si>
  <si>
    <t>decomp</t>
  </si>
  <si>
    <t>na</t>
  </si>
  <si>
    <t>sm</t>
  </si>
  <si>
    <t>site</t>
  </si>
  <si>
    <t>exp</t>
  </si>
  <si>
    <t>treatment</t>
  </si>
  <si>
    <t>replicate</t>
  </si>
  <si>
    <t>lg</t>
  </si>
  <si>
    <t>W_1</t>
  </si>
  <si>
    <t>W_i_g</t>
  </si>
  <si>
    <t>t1_amphipod</t>
  </si>
  <si>
    <t>t1_arachnid</t>
  </si>
  <si>
    <t>t1_coleoptera</t>
  </si>
  <si>
    <t>t1_orthoptera</t>
  </si>
  <si>
    <t>t1_hemiptera</t>
  </si>
  <si>
    <t>t1_dermaptera</t>
  </si>
  <si>
    <t>Wd_t1</t>
  </si>
  <si>
    <t>Wd_t1_prcnt</t>
  </si>
  <si>
    <t>date_t1</t>
  </si>
  <si>
    <t>date_t0</t>
  </si>
  <si>
    <t>RR_Jungle</t>
  </si>
  <si>
    <t>rh_percnt_t0</t>
  </si>
  <si>
    <t>ground_wind_KmH_t0_lo</t>
  </si>
  <si>
    <t>ground_wind_KmH_t0_hi</t>
  </si>
  <si>
    <t>inHg_t0</t>
  </si>
  <si>
    <t>t1_hymenoptera</t>
  </si>
  <si>
    <t>ti_julida</t>
  </si>
  <si>
    <t>t1_collembola</t>
  </si>
  <si>
    <t>dune</t>
  </si>
  <si>
    <t>jungle</t>
  </si>
  <si>
    <t>November</t>
  </si>
  <si>
    <t>Dry mass (g)</t>
  </si>
  <si>
    <t>Wet mass (g)</t>
  </si>
  <si>
    <t>For initial, we will use Rosa's 8.49 W:D (aka 0.105374078).</t>
  </si>
  <si>
    <t>Dry initial biomass (g)</t>
  </si>
  <si>
    <t>PERCENT DRY MASS DECOMPOSED</t>
  </si>
  <si>
    <t>Dune Small mesh</t>
  </si>
  <si>
    <t>Jungle Small mesh</t>
  </si>
  <si>
    <t>Jungle Large mesh</t>
  </si>
  <si>
    <t>Average</t>
  </si>
  <si>
    <t>SE</t>
  </si>
  <si>
    <t>For November data, I will use the mean dry percentage found in March for the site-mesh size combo</t>
  </si>
  <si>
    <t>March % Dry</t>
  </si>
  <si>
    <t>Average % Dry in March</t>
  </si>
  <si>
    <t>Dune small mesh</t>
  </si>
  <si>
    <t>Jungle small mesh</t>
  </si>
  <si>
    <t>Jungle large mesh</t>
  </si>
  <si>
    <t>These Observations suggest water loss not diff</t>
  </si>
  <si>
    <t>between small and large mesh bags</t>
  </si>
  <si>
    <t>Thus, I will use the small mesh % dry for the</t>
  </si>
  <si>
    <t>large mesh % dry at dunes</t>
  </si>
  <si>
    <t>March</t>
  </si>
  <si>
    <t>Dune Large mesh</t>
  </si>
  <si>
    <t xml:space="preserve"> EstimatedDry biomass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</si>
</sst>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17" fontId="0" fillId="0" borderId="0" xfId="0" applyNumberFormat="1" applyAlignment="1">
      <alignment horizontal="center"/>
    </xf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B01F-3CFC-B74B-AA5F-82B3B2F80369}">
  <dimension ref="A1:AE46"/>
  <sheetViews>
    <sheetView topLeftCell="B1" zoomScale="150" zoomScaleNormal="50" workbookViewId="0">
      <selection activeCell="C2" sqref="C2:C42"/>
    </sheetView>
  </sheetViews>
  <sheetFormatPr baseColWidth="10" defaultRowHeight="16" x14ac:dyDescent="0.2"/>
  <cols>
    <col min="8" max="8" width="12.33203125" hidden="1" customWidth="1"/>
    <col min="9" max="9" width="12.33203125" bestFit="1" customWidth="1"/>
    <col min="10" max="10" width="11.5" bestFit="1" customWidth="1"/>
  </cols>
  <sheetData>
    <row r="1" spans="1:31" x14ac:dyDescent="0.2">
      <c r="H1" t="s">
        <v>31</v>
      </c>
      <c r="I1" s="4">
        <v>44986</v>
      </c>
    </row>
    <row r="2" spans="1:31" x14ac:dyDescent="0.2">
      <c r="A2" t="s">
        <v>20</v>
      </c>
      <c r="B2" t="s">
        <v>19</v>
      </c>
      <c r="C2" t="s">
        <v>4</v>
      </c>
      <c r="D2" t="s">
        <v>5</v>
      </c>
      <c r="E2" t="s">
        <v>6</v>
      </c>
      <c r="F2" t="s">
        <v>7</v>
      </c>
      <c r="G2" t="s">
        <v>10</v>
      </c>
      <c r="H2" t="s">
        <v>33</v>
      </c>
      <c r="I2" t="s">
        <v>33</v>
      </c>
      <c r="J2" t="s">
        <v>32</v>
      </c>
      <c r="K2" t="s">
        <v>9</v>
      </c>
      <c r="L2" t="s">
        <v>17</v>
      </c>
      <c r="M2" t="s">
        <v>18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26</v>
      </c>
      <c r="U2" t="s">
        <v>27</v>
      </c>
      <c r="V2" t="s">
        <v>28</v>
      </c>
      <c r="AB2" t="s">
        <v>22</v>
      </c>
      <c r="AC2" t="s">
        <v>23</v>
      </c>
      <c r="AD2" t="s">
        <v>24</v>
      </c>
      <c r="AE2" t="s">
        <v>25</v>
      </c>
    </row>
    <row r="3" spans="1:31" x14ac:dyDescent="0.2">
      <c r="A3" s="1">
        <v>44765</v>
      </c>
      <c r="B3" s="1">
        <v>44772</v>
      </c>
      <c r="C3" t="s">
        <v>0</v>
      </c>
      <c r="D3" t="s">
        <v>1</v>
      </c>
      <c r="E3" t="s">
        <v>3</v>
      </c>
      <c r="F3">
        <v>1</v>
      </c>
      <c r="G3">
        <v>234.07999999999998</v>
      </c>
      <c r="I3">
        <v>18.16</v>
      </c>
      <c r="J3">
        <v>15.14</v>
      </c>
      <c r="K3">
        <v>85.87</v>
      </c>
      <c r="L3">
        <f>G3-K3</f>
        <v>148.20999999999998</v>
      </c>
      <c r="M3" s="3">
        <f>((G3-K3)/G3)*100</f>
        <v>63.315960355434029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X3" s="2"/>
    </row>
    <row r="4" spans="1:31" x14ac:dyDescent="0.2">
      <c r="A4" s="1">
        <v>44765</v>
      </c>
      <c r="B4" s="1">
        <v>44772</v>
      </c>
      <c r="C4" t="s">
        <v>0</v>
      </c>
      <c r="D4" t="s">
        <v>1</v>
      </c>
      <c r="E4" t="s">
        <v>3</v>
      </c>
      <c r="F4">
        <v>2</v>
      </c>
      <c r="G4">
        <v>223.7</v>
      </c>
      <c r="K4">
        <v>92.05</v>
      </c>
      <c r="L4">
        <f>G4-K4</f>
        <v>131.64999999999998</v>
      </c>
      <c r="M4" s="3">
        <f t="shared" ref="M4:M42" si="0">((G4-K4)/G4)*100</f>
        <v>58.851139919535086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X4" s="2"/>
    </row>
    <row r="5" spans="1:31" x14ac:dyDescent="0.2">
      <c r="A5" s="1">
        <v>44765</v>
      </c>
      <c r="B5" s="1">
        <v>44772</v>
      </c>
      <c r="C5" t="s">
        <v>0</v>
      </c>
      <c r="D5" t="s">
        <v>1</v>
      </c>
      <c r="E5" t="s">
        <v>3</v>
      </c>
      <c r="F5">
        <v>3</v>
      </c>
      <c r="G5">
        <v>241.04</v>
      </c>
      <c r="I5">
        <v>19.149999999999999</v>
      </c>
      <c r="J5">
        <v>16.72</v>
      </c>
      <c r="K5">
        <v>96.75</v>
      </c>
      <c r="L5">
        <f t="shared" ref="L5:L32" si="1">G5-K5</f>
        <v>144.29</v>
      </c>
      <c r="M5" s="3">
        <f t="shared" si="0"/>
        <v>59.861433786923335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X5" s="2"/>
    </row>
    <row r="6" spans="1:31" x14ac:dyDescent="0.2">
      <c r="A6" s="1">
        <v>44765</v>
      </c>
      <c r="B6" s="1">
        <v>44772</v>
      </c>
      <c r="C6" t="s">
        <v>0</v>
      </c>
      <c r="D6" t="s">
        <v>1</v>
      </c>
      <c r="E6" t="s">
        <v>3</v>
      </c>
      <c r="F6">
        <v>4</v>
      </c>
      <c r="G6">
        <v>231.59000000000003</v>
      </c>
      <c r="I6">
        <v>18.079999999999998</v>
      </c>
      <c r="J6">
        <v>15.37</v>
      </c>
      <c r="K6">
        <v>91.54</v>
      </c>
      <c r="L6">
        <f t="shared" si="1"/>
        <v>140.05000000000001</v>
      </c>
      <c r="M6" s="3">
        <f t="shared" si="0"/>
        <v>60.473250140334208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X6" s="2"/>
    </row>
    <row r="7" spans="1:31" x14ac:dyDescent="0.2">
      <c r="A7" s="1">
        <v>44765</v>
      </c>
      <c r="B7" s="1">
        <v>44772</v>
      </c>
      <c r="C7" t="s">
        <v>0</v>
      </c>
      <c r="D7" t="s">
        <v>1</v>
      </c>
      <c r="E7" t="s">
        <v>3</v>
      </c>
      <c r="F7">
        <v>5</v>
      </c>
      <c r="G7">
        <v>232.47000000000003</v>
      </c>
      <c r="K7" t="s">
        <v>2</v>
      </c>
      <c r="L7" t="s">
        <v>2</v>
      </c>
      <c r="M7" s="3"/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X7" s="2"/>
    </row>
    <row r="8" spans="1:31" x14ac:dyDescent="0.2">
      <c r="A8" s="1">
        <v>44765</v>
      </c>
      <c r="B8" s="1">
        <v>44772</v>
      </c>
      <c r="C8" t="s">
        <v>0</v>
      </c>
      <c r="D8" t="s">
        <v>1</v>
      </c>
      <c r="E8" t="s">
        <v>3</v>
      </c>
      <c r="F8">
        <v>6</v>
      </c>
      <c r="G8">
        <v>232.32</v>
      </c>
      <c r="I8">
        <v>20.56</v>
      </c>
      <c r="J8">
        <v>18.04</v>
      </c>
      <c r="K8">
        <v>70.13</v>
      </c>
      <c r="L8">
        <f t="shared" si="1"/>
        <v>162.19</v>
      </c>
      <c r="M8" s="3">
        <f t="shared" si="0"/>
        <v>69.813188705234168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X8" s="2"/>
    </row>
    <row r="9" spans="1:31" x14ac:dyDescent="0.2">
      <c r="A9" s="1">
        <v>44765</v>
      </c>
      <c r="B9" s="1">
        <v>44772</v>
      </c>
      <c r="C9" t="s">
        <v>0</v>
      </c>
      <c r="D9" t="s">
        <v>1</v>
      </c>
      <c r="E9" t="s">
        <v>3</v>
      </c>
      <c r="F9">
        <v>7</v>
      </c>
      <c r="G9">
        <v>235.56</v>
      </c>
      <c r="K9">
        <v>56.75</v>
      </c>
      <c r="L9">
        <f t="shared" si="1"/>
        <v>178.81</v>
      </c>
      <c r="M9" s="3">
        <f t="shared" si="0"/>
        <v>75.908473425029726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X9" s="2"/>
    </row>
    <row r="10" spans="1:31" x14ac:dyDescent="0.2">
      <c r="A10" s="1">
        <v>44765</v>
      </c>
      <c r="B10" s="1">
        <v>44772</v>
      </c>
      <c r="C10" t="s">
        <v>0</v>
      </c>
      <c r="D10" t="s">
        <v>1</v>
      </c>
      <c r="E10" t="s">
        <v>3</v>
      </c>
      <c r="F10">
        <v>8</v>
      </c>
      <c r="G10">
        <v>234.79000000000002</v>
      </c>
      <c r="I10">
        <v>20</v>
      </c>
      <c r="J10">
        <v>16.989999999999998</v>
      </c>
      <c r="K10">
        <v>62.43</v>
      </c>
      <c r="L10">
        <f t="shared" si="1"/>
        <v>172.36</v>
      </c>
      <c r="M10" s="3">
        <f t="shared" si="0"/>
        <v>73.41028152817411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X10" s="2"/>
    </row>
    <row r="11" spans="1:31" x14ac:dyDescent="0.2">
      <c r="A11" s="1">
        <v>44765</v>
      </c>
      <c r="B11" s="1">
        <v>44772</v>
      </c>
      <c r="C11" t="s">
        <v>0</v>
      </c>
      <c r="D11" t="s">
        <v>1</v>
      </c>
      <c r="E11" t="s">
        <v>3</v>
      </c>
      <c r="F11">
        <v>9</v>
      </c>
      <c r="G11">
        <v>236.76</v>
      </c>
      <c r="I11">
        <v>19.18</v>
      </c>
      <c r="J11">
        <v>14.89</v>
      </c>
      <c r="K11">
        <v>72.78</v>
      </c>
      <c r="L11">
        <f t="shared" si="1"/>
        <v>163.98</v>
      </c>
      <c r="M11" s="3">
        <f t="shared" si="0"/>
        <v>69.260010136847441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X11" s="2"/>
    </row>
    <row r="12" spans="1:31" x14ac:dyDescent="0.2">
      <c r="A12" s="1">
        <v>44765</v>
      </c>
      <c r="B12" s="1">
        <v>44772</v>
      </c>
      <c r="C12" t="s">
        <v>0</v>
      </c>
      <c r="D12" t="s">
        <v>1</v>
      </c>
      <c r="E12" t="s">
        <v>3</v>
      </c>
      <c r="F12">
        <v>10</v>
      </c>
      <c r="G12">
        <v>236.67000000000002</v>
      </c>
      <c r="I12">
        <v>17.27</v>
      </c>
      <c r="J12">
        <v>14.6</v>
      </c>
      <c r="K12">
        <v>73.989999999999995</v>
      </c>
      <c r="L12">
        <f t="shared" si="1"/>
        <v>162.68</v>
      </c>
      <c r="M12" s="3">
        <f t="shared" si="0"/>
        <v>68.737060041407858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 s="2"/>
    </row>
    <row r="13" spans="1:31" x14ac:dyDescent="0.2">
      <c r="A13" s="1">
        <v>44765</v>
      </c>
      <c r="B13" s="1">
        <v>44772</v>
      </c>
      <c r="C13" t="s">
        <v>0</v>
      </c>
      <c r="D13" t="s">
        <v>1</v>
      </c>
      <c r="E13" t="s">
        <v>8</v>
      </c>
      <c r="F13">
        <v>1</v>
      </c>
      <c r="G13">
        <v>237.64999999999998</v>
      </c>
      <c r="K13">
        <v>75.19</v>
      </c>
      <c r="L13">
        <f t="shared" si="1"/>
        <v>162.45999999999998</v>
      </c>
      <c r="M13" s="3">
        <f t="shared" si="0"/>
        <v>68.361035135703759</v>
      </c>
      <c r="N13">
        <v>84</v>
      </c>
      <c r="O13">
        <v>0</v>
      </c>
      <c r="P13">
        <v>0</v>
      </c>
      <c r="Q13">
        <v>1</v>
      </c>
      <c r="R13">
        <v>0</v>
      </c>
      <c r="S13">
        <v>0</v>
      </c>
      <c r="X13" s="2"/>
    </row>
    <row r="14" spans="1:31" x14ac:dyDescent="0.2">
      <c r="A14" s="1">
        <v>44765</v>
      </c>
      <c r="B14" s="1">
        <v>44772</v>
      </c>
      <c r="C14" t="s">
        <v>0</v>
      </c>
      <c r="D14" t="s">
        <v>1</v>
      </c>
      <c r="E14" t="s">
        <v>8</v>
      </c>
      <c r="F14">
        <v>2</v>
      </c>
      <c r="G14">
        <v>233.43</v>
      </c>
      <c r="K14">
        <v>81.75</v>
      </c>
      <c r="L14">
        <f t="shared" si="1"/>
        <v>151.68</v>
      </c>
      <c r="M14" s="3">
        <f t="shared" si="0"/>
        <v>64.978794499421667</v>
      </c>
      <c r="N14">
        <v>104</v>
      </c>
      <c r="O14">
        <v>7</v>
      </c>
      <c r="P14">
        <v>6</v>
      </c>
      <c r="Q14">
        <v>2</v>
      </c>
      <c r="R14">
        <v>0</v>
      </c>
      <c r="S14">
        <v>0</v>
      </c>
      <c r="X14" s="2"/>
    </row>
    <row r="15" spans="1:31" x14ac:dyDescent="0.2">
      <c r="A15" s="1">
        <v>44765</v>
      </c>
      <c r="B15" s="1">
        <v>44772</v>
      </c>
      <c r="C15" t="s">
        <v>0</v>
      </c>
      <c r="D15" t="s">
        <v>1</v>
      </c>
      <c r="E15" t="s">
        <v>8</v>
      </c>
      <c r="F15">
        <v>3</v>
      </c>
      <c r="G15">
        <v>231.8</v>
      </c>
      <c r="K15">
        <v>84.41</v>
      </c>
      <c r="L15">
        <f t="shared" si="1"/>
        <v>147.39000000000001</v>
      </c>
      <c r="M15" s="3">
        <f t="shared" si="0"/>
        <v>63.584987057808462</v>
      </c>
      <c r="N15">
        <v>108</v>
      </c>
      <c r="O15">
        <v>1</v>
      </c>
      <c r="Q15">
        <v>2</v>
      </c>
      <c r="R15">
        <v>1</v>
      </c>
      <c r="S15">
        <v>0</v>
      </c>
      <c r="X15" s="2"/>
    </row>
    <row r="16" spans="1:31" x14ac:dyDescent="0.2">
      <c r="A16" s="1">
        <v>44765</v>
      </c>
      <c r="B16" s="1">
        <v>44772</v>
      </c>
      <c r="C16" t="s">
        <v>0</v>
      </c>
      <c r="D16" t="s">
        <v>1</v>
      </c>
      <c r="E16" t="s">
        <v>8</v>
      </c>
      <c r="F16">
        <v>4</v>
      </c>
      <c r="G16">
        <v>238.79</v>
      </c>
      <c r="K16">
        <v>130.66</v>
      </c>
      <c r="L16">
        <f t="shared" si="1"/>
        <v>108.13</v>
      </c>
      <c r="M16" s="3">
        <f t="shared" si="0"/>
        <v>45.282465764898028</v>
      </c>
      <c r="N16">
        <v>125</v>
      </c>
      <c r="O16">
        <v>0</v>
      </c>
      <c r="P16">
        <v>0</v>
      </c>
      <c r="Q16">
        <v>0</v>
      </c>
      <c r="R16">
        <v>0</v>
      </c>
      <c r="S16">
        <v>0</v>
      </c>
      <c r="X16" s="2"/>
    </row>
    <row r="17" spans="1:31" x14ac:dyDescent="0.2">
      <c r="A17" s="1">
        <v>44765</v>
      </c>
      <c r="B17" s="1">
        <v>44772</v>
      </c>
      <c r="C17" t="s">
        <v>0</v>
      </c>
      <c r="D17" t="s">
        <v>1</v>
      </c>
      <c r="E17" t="s">
        <v>8</v>
      </c>
      <c r="F17">
        <v>5</v>
      </c>
      <c r="G17">
        <v>238.82999999999998</v>
      </c>
      <c r="K17">
        <v>79.52</v>
      </c>
      <c r="L17">
        <f t="shared" si="1"/>
        <v>159.31</v>
      </c>
      <c r="M17" s="3">
        <f t="shared" si="0"/>
        <v>66.704350374743555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X17" s="2"/>
    </row>
    <row r="18" spans="1:31" x14ac:dyDescent="0.2">
      <c r="A18" s="1">
        <v>44765</v>
      </c>
      <c r="B18" s="1">
        <v>44772</v>
      </c>
      <c r="C18" t="s">
        <v>0</v>
      </c>
      <c r="D18" t="s">
        <v>1</v>
      </c>
      <c r="E18" t="s">
        <v>8</v>
      </c>
      <c r="F18">
        <v>6</v>
      </c>
      <c r="G18">
        <v>235.91</v>
      </c>
      <c r="K18">
        <v>63.71</v>
      </c>
      <c r="L18">
        <f t="shared" si="1"/>
        <v>172.2</v>
      </c>
      <c r="M18" s="3">
        <f t="shared" si="0"/>
        <v>72.993938366326134</v>
      </c>
      <c r="N18">
        <v>41</v>
      </c>
      <c r="O18">
        <v>0</v>
      </c>
      <c r="P18">
        <v>0</v>
      </c>
      <c r="Q18">
        <v>1</v>
      </c>
      <c r="R18">
        <v>0</v>
      </c>
      <c r="S18">
        <v>0</v>
      </c>
      <c r="X18" s="2"/>
    </row>
    <row r="19" spans="1:31" x14ac:dyDescent="0.2">
      <c r="A19" s="1">
        <v>44765</v>
      </c>
      <c r="B19" s="1">
        <v>44772</v>
      </c>
      <c r="C19" t="s">
        <v>0</v>
      </c>
      <c r="D19" t="s">
        <v>1</v>
      </c>
      <c r="E19" t="s">
        <v>8</v>
      </c>
      <c r="F19">
        <v>7</v>
      </c>
      <c r="G19">
        <v>235.64000000000001</v>
      </c>
      <c r="K19">
        <v>74.5</v>
      </c>
      <c r="L19">
        <f t="shared" si="1"/>
        <v>161.14000000000001</v>
      </c>
      <c r="M19" s="3">
        <f t="shared" si="0"/>
        <v>68.383975555932778</v>
      </c>
      <c r="N19">
        <v>39</v>
      </c>
      <c r="O19">
        <v>2</v>
      </c>
      <c r="P19">
        <v>0</v>
      </c>
      <c r="Q19">
        <v>0</v>
      </c>
      <c r="R19">
        <v>0</v>
      </c>
      <c r="S19">
        <v>0</v>
      </c>
      <c r="X19" s="2"/>
    </row>
    <row r="20" spans="1:31" x14ac:dyDescent="0.2">
      <c r="A20" s="1">
        <v>44765</v>
      </c>
      <c r="B20" s="1">
        <v>44772</v>
      </c>
      <c r="C20" t="s">
        <v>0</v>
      </c>
      <c r="D20" t="s">
        <v>1</v>
      </c>
      <c r="E20" t="s">
        <v>8</v>
      </c>
      <c r="F20">
        <v>8</v>
      </c>
      <c r="G20">
        <v>233.18</v>
      </c>
      <c r="K20">
        <v>94.85</v>
      </c>
      <c r="L20">
        <f t="shared" si="1"/>
        <v>138.33000000000001</v>
      </c>
      <c r="M20" s="3">
        <f t="shared" si="0"/>
        <v>59.323269577150704</v>
      </c>
      <c r="N20">
        <v>157</v>
      </c>
      <c r="O20">
        <v>1</v>
      </c>
      <c r="P20">
        <v>0</v>
      </c>
      <c r="Q20">
        <v>0</v>
      </c>
      <c r="R20">
        <v>0</v>
      </c>
      <c r="S20">
        <v>1</v>
      </c>
      <c r="X20" s="2"/>
    </row>
    <row r="21" spans="1:31" x14ac:dyDescent="0.2">
      <c r="A21" s="1">
        <v>44765</v>
      </c>
      <c r="B21" s="1">
        <v>44772</v>
      </c>
      <c r="C21" t="s">
        <v>0</v>
      </c>
      <c r="D21" t="s">
        <v>1</v>
      </c>
      <c r="E21" t="s">
        <v>8</v>
      </c>
      <c r="F21">
        <v>9</v>
      </c>
      <c r="G21">
        <v>232.45</v>
      </c>
      <c r="K21">
        <v>79.91</v>
      </c>
      <c r="L21">
        <f t="shared" si="1"/>
        <v>152.54</v>
      </c>
      <c r="M21" s="3">
        <f t="shared" si="0"/>
        <v>65.622714562271454</v>
      </c>
      <c r="N21">
        <v>154</v>
      </c>
      <c r="O21">
        <v>1</v>
      </c>
      <c r="P21">
        <v>0</v>
      </c>
      <c r="Q21">
        <v>1</v>
      </c>
      <c r="R21">
        <v>0</v>
      </c>
      <c r="S21">
        <v>0</v>
      </c>
      <c r="X21" s="2"/>
    </row>
    <row r="22" spans="1:31" x14ac:dyDescent="0.2">
      <c r="A22" s="1">
        <v>44765</v>
      </c>
      <c r="B22" s="1">
        <v>44772</v>
      </c>
      <c r="C22" t="s">
        <v>0</v>
      </c>
      <c r="D22" t="s">
        <v>1</v>
      </c>
      <c r="E22" t="s">
        <v>8</v>
      </c>
      <c r="F22">
        <v>10</v>
      </c>
      <c r="G22">
        <v>235.67000000000002</v>
      </c>
      <c r="K22">
        <v>118.82</v>
      </c>
      <c r="L22">
        <f t="shared" si="1"/>
        <v>116.85000000000002</v>
      </c>
      <c r="M22" s="3">
        <f t="shared" si="0"/>
        <v>49.582042686807831</v>
      </c>
      <c r="N22">
        <v>68</v>
      </c>
      <c r="O22">
        <v>0</v>
      </c>
      <c r="P22">
        <v>0</v>
      </c>
      <c r="Q22">
        <v>0</v>
      </c>
      <c r="R22">
        <v>0</v>
      </c>
      <c r="S22">
        <v>0</v>
      </c>
      <c r="X22" s="2"/>
    </row>
    <row r="23" spans="1:31" x14ac:dyDescent="0.2">
      <c r="A23" s="1">
        <v>44769</v>
      </c>
      <c r="B23" s="1">
        <v>44776</v>
      </c>
      <c r="C23" t="s">
        <v>21</v>
      </c>
      <c r="D23" t="s">
        <v>1</v>
      </c>
      <c r="E23" t="s">
        <v>3</v>
      </c>
      <c r="F23">
        <v>1</v>
      </c>
      <c r="G23">
        <v>234.08</v>
      </c>
      <c r="K23">
        <v>152.33000000000001</v>
      </c>
      <c r="L23">
        <f t="shared" si="1"/>
        <v>81.75</v>
      </c>
      <c r="M23" s="3">
        <f t="shared" si="0"/>
        <v>34.923957621326039</v>
      </c>
      <c r="X23" s="2"/>
      <c r="AB23">
        <v>53.5</v>
      </c>
      <c r="AC23">
        <v>0.4</v>
      </c>
      <c r="AD23">
        <v>0.4</v>
      </c>
      <c r="AE23">
        <v>29.94</v>
      </c>
    </row>
    <row r="24" spans="1:31" x14ac:dyDescent="0.2">
      <c r="A24" s="1">
        <v>44769</v>
      </c>
      <c r="B24" s="1">
        <v>44776</v>
      </c>
      <c r="C24" t="s">
        <v>21</v>
      </c>
      <c r="D24" t="s">
        <v>1</v>
      </c>
      <c r="E24" t="s">
        <v>3</v>
      </c>
      <c r="F24">
        <v>2</v>
      </c>
      <c r="G24">
        <v>235.26999999999998</v>
      </c>
      <c r="K24">
        <v>184.95</v>
      </c>
      <c r="L24">
        <f t="shared" si="1"/>
        <v>50.319999999999993</v>
      </c>
      <c r="M24" s="3">
        <f t="shared" si="0"/>
        <v>21.388192289709693</v>
      </c>
      <c r="X24" s="2"/>
      <c r="AB24">
        <v>53.5</v>
      </c>
      <c r="AC24">
        <v>0.4</v>
      </c>
      <c r="AD24">
        <v>0.4</v>
      </c>
      <c r="AE24">
        <v>29.94</v>
      </c>
    </row>
    <row r="25" spans="1:31" x14ac:dyDescent="0.2">
      <c r="A25" s="1">
        <v>44769</v>
      </c>
      <c r="B25" s="1">
        <v>44776</v>
      </c>
      <c r="C25" t="s">
        <v>21</v>
      </c>
      <c r="D25" t="s">
        <v>1</v>
      </c>
      <c r="E25" t="s">
        <v>3</v>
      </c>
      <c r="F25">
        <v>3</v>
      </c>
      <c r="G25">
        <v>234.51</v>
      </c>
      <c r="I25">
        <v>21.54</v>
      </c>
      <c r="J25">
        <v>10.210000000000001</v>
      </c>
      <c r="K25">
        <v>153.47</v>
      </c>
      <c r="L25">
        <f t="shared" si="1"/>
        <v>81.039999999999992</v>
      </c>
      <c r="M25" s="3">
        <f t="shared" si="0"/>
        <v>34.557161741503556</v>
      </c>
      <c r="X25" s="2"/>
      <c r="AB25">
        <v>53.5</v>
      </c>
      <c r="AC25">
        <v>0.4</v>
      </c>
      <c r="AD25">
        <v>0.4</v>
      </c>
      <c r="AE25">
        <v>29.94</v>
      </c>
    </row>
    <row r="26" spans="1:31" x14ac:dyDescent="0.2">
      <c r="A26" s="1">
        <v>44769</v>
      </c>
      <c r="B26" s="1">
        <v>44776</v>
      </c>
      <c r="C26" t="s">
        <v>21</v>
      </c>
      <c r="D26" t="s">
        <v>1</v>
      </c>
      <c r="E26" t="s">
        <v>3</v>
      </c>
      <c r="F26">
        <v>4</v>
      </c>
      <c r="G26">
        <v>234.66</v>
      </c>
      <c r="I26">
        <v>18.600000000000001</v>
      </c>
      <c r="J26">
        <v>9.56</v>
      </c>
      <c r="K26">
        <v>110</v>
      </c>
      <c r="L26">
        <f t="shared" si="1"/>
        <v>124.66</v>
      </c>
      <c r="M26" s="3">
        <f t="shared" si="0"/>
        <v>53.123668286030856</v>
      </c>
      <c r="X26" s="2"/>
      <c r="AB26">
        <v>53.5</v>
      </c>
      <c r="AC26">
        <v>0.4</v>
      </c>
      <c r="AD26">
        <v>0.4</v>
      </c>
      <c r="AE26">
        <v>29.94</v>
      </c>
    </row>
    <row r="27" spans="1:31" x14ac:dyDescent="0.2">
      <c r="A27" s="1">
        <v>44769</v>
      </c>
      <c r="B27" s="1">
        <v>44776</v>
      </c>
      <c r="C27" t="s">
        <v>21</v>
      </c>
      <c r="D27" t="s">
        <v>1</v>
      </c>
      <c r="E27" t="s">
        <v>3</v>
      </c>
      <c r="F27">
        <v>5</v>
      </c>
      <c r="G27">
        <v>234.14</v>
      </c>
      <c r="I27">
        <v>21.66</v>
      </c>
      <c r="J27">
        <v>11.11</v>
      </c>
      <c r="K27">
        <v>150.33000000000001</v>
      </c>
      <c r="L27">
        <f t="shared" si="1"/>
        <v>83.809999999999974</v>
      </c>
      <c r="M27" s="3">
        <f t="shared" si="0"/>
        <v>35.794823609806095</v>
      </c>
      <c r="X27" s="2"/>
      <c r="AB27">
        <v>53.5</v>
      </c>
      <c r="AC27">
        <v>0.4</v>
      </c>
      <c r="AD27">
        <v>0.4</v>
      </c>
      <c r="AE27">
        <v>29.94</v>
      </c>
    </row>
    <row r="28" spans="1:31" x14ac:dyDescent="0.2">
      <c r="A28" s="1">
        <v>44769</v>
      </c>
      <c r="B28" s="1">
        <v>44776</v>
      </c>
      <c r="C28" t="s">
        <v>21</v>
      </c>
      <c r="D28" t="s">
        <v>1</v>
      </c>
      <c r="E28" t="s">
        <v>3</v>
      </c>
      <c r="F28">
        <v>6</v>
      </c>
      <c r="G28">
        <v>235.07999999999998</v>
      </c>
      <c r="I28">
        <v>28.72</v>
      </c>
      <c r="J28">
        <v>16.600000000000001</v>
      </c>
      <c r="K28">
        <v>154.84</v>
      </c>
      <c r="L28">
        <f t="shared" si="1"/>
        <v>80.239999999999981</v>
      </c>
      <c r="M28" s="3">
        <f t="shared" si="0"/>
        <v>34.133061085587876</v>
      </c>
      <c r="X28" s="2"/>
      <c r="AB28">
        <v>53.5</v>
      </c>
      <c r="AC28">
        <v>0.4</v>
      </c>
      <c r="AD28">
        <v>0.4</v>
      </c>
      <c r="AE28">
        <v>29.94</v>
      </c>
    </row>
    <row r="29" spans="1:31" x14ac:dyDescent="0.2">
      <c r="A29" s="1">
        <v>44769</v>
      </c>
      <c r="B29" s="1">
        <v>44776</v>
      </c>
      <c r="C29" t="s">
        <v>21</v>
      </c>
      <c r="D29" t="s">
        <v>1</v>
      </c>
      <c r="E29" t="s">
        <v>3</v>
      </c>
      <c r="F29">
        <v>7</v>
      </c>
      <c r="G29">
        <v>233.6</v>
      </c>
      <c r="I29">
        <v>24.47</v>
      </c>
      <c r="J29">
        <v>13.77</v>
      </c>
      <c r="K29">
        <v>168.93</v>
      </c>
      <c r="L29">
        <f t="shared" si="1"/>
        <v>64.669999999999987</v>
      </c>
      <c r="M29" s="3">
        <f t="shared" si="0"/>
        <v>27.684075342465746</v>
      </c>
      <c r="X29" s="2"/>
      <c r="AB29">
        <v>53.5</v>
      </c>
      <c r="AC29">
        <v>0.4</v>
      </c>
      <c r="AD29">
        <v>0.4</v>
      </c>
      <c r="AE29">
        <v>29.94</v>
      </c>
    </row>
    <row r="30" spans="1:31" x14ac:dyDescent="0.2">
      <c r="A30" s="1">
        <v>44769</v>
      </c>
      <c r="B30" s="1">
        <v>44776</v>
      </c>
      <c r="C30" t="s">
        <v>21</v>
      </c>
      <c r="D30" t="s">
        <v>1</v>
      </c>
      <c r="E30" t="s">
        <v>3</v>
      </c>
      <c r="F30">
        <v>8</v>
      </c>
      <c r="G30">
        <v>234.6</v>
      </c>
      <c r="I30">
        <v>29.19</v>
      </c>
      <c r="J30">
        <v>12.99</v>
      </c>
      <c r="K30">
        <v>151.87</v>
      </c>
      <c r="L30">
        <f t="shared" si="1"/>
        <v>82.72999999999999</v>
      </c>
      <c r="M30" s="3">
        <f t="shared" si="0"/>
        <v>35.264279624893433</v>
      </c>
      <c r="X30" s="2"/>
      <c r="AB30">
        <v>53.5</v>
      </c>
      <c r="AC30">
        <v>0.4</v>
      </c>
      <c r="AD30">
        <v>0.4</v>
      </c>
      <c r="AE30">
        <v>29.94</v>
      </c>
    </row>
    <row r="31" spans="1:31" x14ac:dyDescent="0.2">
      <c r="A31" s="1">
        <v>44769</v>
      </c>
      <c r="B31" s="1">
        <v>44776</v>
      </c>
      <c r="C31" t="s">
        <v>21</v>
      </c>
      <c r="D31" t="s">
        <v>1</v>
      </c>
      <c r="E31" t="s">
        <v>3</v>
      </c>
      <c r="F31">
        <v>9</v>
      </c>
      <c r="G31">
        <v>234.5</v>
      </c>
      <c r="I31">
        <v>25.21</v>
      </c>
      <c r="J31">
        <v>14.22</v>
      </c>
      <c r="K31">
        <v>164.08</v>
      </c>
      <c r="L31">
        <f t="shared" si="1"/>
        <v>70.419999999999987</v>
      </c>
      <c r="M31" s="3">
        <f t="shared" si="0"/>
        <v>30.02985074626865</v>
      </c>
      <c r="X31" s="2"/>
      <c r="AB31">
        <v>53.5</v>
      </c>
      <c r="AC31">
        <v>0.4</v>
      </c>
      <c r="AD31">
        <v>0.4</v>
      </c>
      <c r="AE31">
        <v>29.94</v>
      </c>
    </row>
    <row r="32" spans="1:31" x14ac:dyDescent="0.2">
      <c r="A32" s="1">
        <v>44769</v>
      </c>
      <c r="B32" s="1">
        <v>44776</v>
      </c>
      <c r="C32" t="s">
        <v>21</v>
      </c>
      <c r="D32" t="s">
        <v>1</v>
      </c>
      <c r="E32" t="s">
        <v>3</v>
      </c>
      <c r="F32">
        <v>10</v>
      </c>
      <c r="G32">
        <v>231.95999999999998</v>
      </c>
      <c r="I32">
        <v>21.51</v>
      </c>
      <c r="J32">
        <v>7.2</v>
      </c>
      <c r="K32">
        <v>162.75</v>
      </c>
      <c r="L32">
        <f t="shared" si="1"/>
        <v>69.20999999999998</v>
      </c>
      <c r="M32" s="3">
        <f t="shared" si="0"/>
        <v>29.837040869115363</v>
      </c>
      <c r="X32" s="2"/>
      <c r="AB32">
        <v>53.5</v>
      </c>
      <c r="AC32">
        <v>0.4</v>
      </c>
      <c r="AD32">
        <v>0.4</v>
      </c>
      <c r="AE32">
        <v>29.94</v>
      </c>
    </row>
    <row r="33" spans="1:31" x14ac:dyDescent="0.2">
      <c r="A33" s="1">
        <v>44769</v>
      </c>
      <c r="B33" s="1">
        <v>44776</v>
      </c>
      <c r="C33" t="s">
        <v>21</v>
      </c>
      <c r="D33" t="s">
        <v>1</v>
      </c>
      <c r="E33" t="s">
        <v>8</v>
      </c>
      <c r="F33">
        <v>1</v>
      </c>
      <c r="G33">
        <v>235.18</v>
      </c>
      <c r="I33">
        <v>5.97</v>
      </c>
      <c r="J33">
        <v>2.71</v>
      </c>
      <c r="K33">
        <v>154.13</v>
      </c>
      <c r="L33">
        <f t="shared" ref="L33:L42" si="2">G33-K33</f>
        <v>81.050000000000011</v>
      </c>
      <c r="M33" s="3">
        <f t="shared" si="0"/>
        <v>34.462964537800836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29</v>
      </c>
      <c r="U33">
        <v>0</v>
      </c>
      <c r="V33">
        <v>0</v>
      </c>
      <c r="X33" s="2"/>
      <c r="AB33">
        <v>53.5</v>
      </c>
      <c r="AC33">
        <v>0.4</v>
      </c>
      <c r="AD33">
        <v>0.4</v>
      </c>
      <c r="AE33">
        <v>29.94</v>
      </c>
    </row>
    <row r="34" spans="1:31" x14ac:dyDescent="0.2">
      <c r="A34" s="1">
        <v>44769</v>
      </c>
      <c r="B34" s="1">
        <v>44776</v>
      </c>
      <c r="C34" t="s">
        <v>21</v>
      </c>
      <c r="D34" t="s">
        <v>1</v>
      </c>
      <c r="E34" t="s">
        <v>8</v>
      </c>
      <c r="F34">
        <v>2</v>
      </c>
      <c r="G34">
        <v>235.57999999999998</v>
      </c>
      <c r="I34">
        <v>16.62</v>
      </c>
      <c r="J34">
        <v>8.81</v>
      </c>
      <c r="K34">
        <v>164.86</v>
      </c>
      <c r="L34">
        <f t="shared" si="2"/>
        <v>70.71999999999997</v>
      </c>
      <c r="M34" s="3">
        <f t="shared" si="0"/>
        <v>30.019526275575164</v>
      </c>
      <c r="N34">
        <v>0</v>
      </c>
      <c r="O34">
        <v>0</v>
      </c>
      <c r="P34">
        <v>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 s="2"/>
      <c r="AB34">
        <v>53.5</v>
      </c>
      <c r="AC34">
        <v>0.4</v>
      </c>
      <c r="AD34">
        <v>0.4</v>
      </c>
      <c r="AE34">
        <v>29.94</v>
      </c>
    </row>
    <row r="35" spans="1:31" x14ac:dyDescent="0.2">
      <c r="A35" s="1">
        <v>44769</v>
      </c>
      <c r="B35" s="1">
        <v>44776</v>
      </c>
      <c r="C35" t="s">
        <v>21</v>
      </c>
      <c r="D35" t="s">
        <v>1</v>
      </c>
      <c r="E35" t="s">
        <v>8</v>
      </c>
      <c r="F35">
        <v>3</v>
      </c>
      <c r="G35">
        <v>234.57999999999998</v>
      </c>
      <c r="I35">
        <v>19.27</v>
      </c>
      <c r="J35">
        <v>11.8</v>
      </c>
      <c r="K35">
        <v>152.58000000000001</v>
      </c>
      <c r="L35">
        <f t="shared" si="2"/>
        <v>81.999999999999972</v>
      </c>
      <c r="M35" s="3">
        <f t="shared" si="0"/>
        <v>34.956091738426117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X35" s="2"/>
      <c r="AB35">
        <v>53.5</v>
      </c>
      <c r="AC35">
        <v>0.4</v>
      </c>
      <c r="AD35">
        <v>0.4</v>
      </c>
      <c r="AE35">
        <v>29.94</v>
      </c>
    </row>
    <row r="36" spans="1:31" x14ac:dyDescent="0.2">
      <c r="A36" s="1">
        <v>44769</v>
      </c>
      <c r="B36" s="1">
        <v>44776</v>
      </c>
      <c r="C36" t="s">
        <v>21</v>
      </c>
      <c r="D36" t="s">
        <v>1</v>
      </c>
      <c r="E36" t="s">
        <v>8</v>
      </c>
      <c r="F36">
        <v>4</v>
      </c>
      <c r="G36">
        <v>236.01999999999998</v>
      </c>
      <c r="I36">
        <v>10.27</v>
      </c>
      <c r="J36">
        <v>4.8499999999999996</v>
      </c>
      <c r="K36">
        <v>152.79</v>
      </c>
      <c r="L36">
        <f t="shared" si="2"/>
        <v>83.22999999999999</v>
      </c>
      <c r="M36" s="3">
        <f t="shared" si="0"/>
        <v>35.263960681298194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2</v>
      </c>
      <c r="V36">
        <v>1</v>
      </c>
      <c r="X36" s="2"/>
      <c r="AB36">
        <v>53.5</v>
      </c>
      <c r="AC36">
        <v>0.4</v>
      </c>
      <c r="AD36">
        <v>0.4</v>
      </c>
      <c r="AE36">
        <v>29.94</v>
      </c>
    </row>
    <row r="37" spans="1:31" x14ac:dyDescent="0.2">
      <c r="A37" s="1">
        <v>44769</v>
      </c>
      <c r="B37" s="1">
        <v>44776</v>
      </c>
      <c r="C37" t="s">
        <v>21</v>
      </c>
      <c r="D37" t="s">
        <v>1</v>
      </c>
      <c r="E37" t="s">
        <v>8</v>
      </c>
      <c r="F37">
        <v>5</v>
      </c>
      <c r="G37">
        <v>235.35000000000002</v>
      </c>
      <c r="I37">
        <v>16.71</v>
      </c>
      <c r="J37">
        <v>8.99</v>
      </c>
      <c r="K37">
        <v>136.43</v>
      </c>
      <c r="L37">
        <f t="shared" si="2"/>
        <v>98.920000000000016</v>
      </c>
      <c r="M37" s="3">
        <f t="shared" si="0"/>
        <v>42.031017633312089</v>
      </c>
      <c r="N37">
        <v>0</v>
      </c>
      <c r="O37">
        <v>0</v>
      </c>
      <c r="P37">
        <v>0</v>
      </c>
      <c r="Q37">
        <v>0</v>
      </c>
      <c r="R37">
        <v>81</v>
      </c>
      <c r="S37">
        <v>0</v>
      </c>
      <c r="T37">
        <v>3</v>
      </c>
      <c r="U37">
        <v>1</v>
      </c>
      <c r="V37">
        <v>0</v>
      </c>
      <c r="X37" s="2"/>
      <c r="AB37">
        <v>53.5</v>
      </c>
      <c r="AC37">
        <v>0.4</v>
      </c>
      <c r="AD37">
        <v>0.4</v>
      </c>
      <c r="AE37">
        <v>29.94</v>
      </c>
    </row>
    <row r="38" spans="1:31" x14ac:dyDescent="0.2">
      <c r="A38" s="1">
        <v>44769</v>
      </c>
      <c r="B38" s="1">
        <v>44776</v>
      </c>
      <c r="C38" t="s">
        <v>21</v>
      </c>
      <c r="D38" t="s">
        <v>1</v>
      </c>
      <c r="E38" t="s">
        <v>8</v>
      </c>
      <c r="F38">
        <v>6</v>
      </c>
      <c r="G38">
        <v>235.5</v>
      </c>
      <c r="I38">
        <v>13.57</v>
      </c>
      <c r="J38">
        <v>6.97</v>
      </c>
      <c r="K38">
        <v>122.72</v>
      </c>
      <c r="L38">
        <f t="shared" si="2"/>
        <v>112.78</v>
      </c>
      <c r="M38" s="3">
        <f t="shared" si="0"/>
        <v>47.889596602972404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X38" s="2"/>
      <c r="AB38">
        <v>53.5</v>
      </c>
      <c r="AC38">
        <v>0.4</v>
      </c>
      <c r="AD38">
        <v>0.4</v>
      </c>
      <c r="AE38">
        <v>29.94</v>
      </c>
    </row>
    <row r="39" spans="1:31" x14ac:dyDescent="0.2">
      <c r="A39" s="1">
        <v>44769</v>
      </c>
      <c r="B39" s="1">
        <v>44776</v>
      </c>
      <c r="C39" t="s">
        <v>21</v>
      </c>
      <c r="D39" t="s">
        <v>1</v>
      </c>
      <c r="E39" t="s">
        <v>8</v>
      </c>
      <c r="F39">
        <v>7</v>
      </c>
      <c r="G39">
        <v>235.91</v>
      </c>
      <c r="I39">
        <v>13.4</v>
      </c>
      <c r="J39">
        <v>6.58</v>
      </c>
      <c r="K39">
        <v>139.63999999999999</v>
      </c>
      <c r="L39">
        <f t="shared" si="2"/>
        <v>96.27000000000001</v>
      </c>
      <c r="M39" s="3">
        <f t="shared" si="0"/>
        <v>40.807935229536689</v>
      </c>
      <c r="N39">
        <v>0</v>
      </c>
      <c r="O39">
        <v>0</v>
      </c>
      <c r="P39">
        <v>1</v>
      </c>
      <c r="R39">
        <v>167</v>
      </c>
      <c r="S39">
        <v>0</v>
      </c>
      <c r="T39">
        <v>2</v>
      </c>
      <c r="U39">
        <v>1</v>
      </c>
      <c r="V39">
        <v>0</v>
      </c>
      <c r="X39" s="2"/>
      <c r="AB39">
        <v>53.5</v>
      </c>
      <c r="AC39">
        <v>0.4</v>
      </c>
      <c r="AD39">
        <v>0.4</v>
      </c>
      <c r="AE39">
        <v>29.94</v>
      </c>
    </row>
    <row r="40" spans="1:31" x14ac:dyDescent="0.2">
      <c r="A40" s="1">
        <v>44769</v>
      </c>
      <c r="B40" s="1">
        <v>44776</v>
      </c>
      <c r="C40" t="s">
        <v>21</v>
      </c>
      <c r="D40" t="s">
        <v>1</v>
      </c>
      <c r="E40" t="s">
        <v>8</v>
      </c>
      <c r="F40">
        <v>8</v>
      </c>
      <c r="G40">
        <v>235.36</v>
      </c>
      <c r="I40">
        <v>13.25</v>
      </c>
      <c r="J40">
        <v>4.01</v>
      </c>
      <c r="K40">
        <v>150.44999999999999</v>
      </c>
      <c r="L40">
        <f t="shared" si="2"/>
        <v>84.910000000000025</v>
      </c>
      <c r="M40" s="3">
        <f t="shared" si="0"/>
        <v>36.076648538409259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2</v>
      </c>
      <c r="U40">
        <v>0</v>
      </c>
      <c r="V40">
        <v>0</v>
      </c>
      <c r="X40" s="2"/>
      <c r="AB40">
        <v>53.5</v>
      </c>
      <c r="AC40">
        <v>0.4</v>
      </c>
      <c r="AD40">
        <v>0.4</v>
      </c>
      <c r="AE40">
        <v>29.94</v>
      </c>
    </row>
    <row r="41" spans="1:31" x14ac:dyDescent="0.2">
      <c r="A41" s="1">
        <v>44769</v>
      </c>
      <c r="B41" s="1">
        <v>44776</v>
      </c>
      <c r="C41" t="s">
        <v>21</v>
      </c>
      <c r="D41" t="s">
        <v>1</v>
      </c>
      <c r="E41" t="s">
        <v>8</v>
      </c>
      <c r="F41">
        <v>9</v>
      </c>
      <c r="G41">
        <v>234.76</v>
      </c>
      <c r="I41">
        <v>18.82</v>
      </c>
      <c r="J41">
        <v>9.69</v>
      </c>
      <c r="K41">
        <v>147.85</v>
      </c>
      <c r="L41">
        <f t="shared" si="2"/>
        <v>86.91</v>
      </c>
      <c r="M41" s="3">
        <f t="shared" si="0"/>
        <v>37.020787186914298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X41" s="2"/>
      <c r="AB41">
        <v>53.5</v>
      </c>
      <c r="AC41">
        <v>0.4</v>
      </c>
      <c r="AD41">
        <v>0.4</v>
      </c>
      <c r="AE41">
        <v>29.94</v>
      </c>
    </row>
    <row r="42" spans="1:31" x14ac:dyDescent="0.2">
      <c r="A42" s="1">
        <v>44769</v>
      </c>
      <c r="B42" s="1">
        <v>44776</v>
      </c>
      <c r="C42" t="s">
        <v>21</v>
      </c>
      <c r="D42" t="s">
        <v>1</v>
      </c>
      <c r="E42" t="s">
        <v>8</v>
      </c>
      <c r="F42">
        <v>10</v>
      </c>
      <c r="G42">
        <v>233.72</v>
      </c>
      <c r="I42">
        <v>9.14</v>
      </c>
      <c r="J42">
        <v>6.11</v>
      </c>
      <c r="K42">
        <v>144.43</v>
      </c>
      <c r="L42">
        <f t="shared" si="2"/>
        <v>89.289999999999992</v>
      </c>
      <c r="M42" s="3">
        <f t="shared" si="0"/>
        <v>38.203833647099088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 s="2"/>
      <c r="AB42">
        <v>53.5</v>
      </c>
      <c r="AC42">
        <v>0.4</v>
      </c>
      <c r="AD42">
        <v>0.4</v>
      </c>
      <c r="AE42">
        <v>29.94</v>
      </c>
    </row>
    <row r="44" spans="1:31" x14ac:dyDescent="0.2">
      <c r="L44" t="s">
        <v>3</v>
      </c>
      <c r="M44" t="s">
        <v>8</v>
      </c>
    </row>
    <row r="45" spans="1:31" x14ac:dyDescent="0.2">
      <c r="K45" t="s">
        <v>29</v>
      </c>
      <c r="L45" s="2">
        <f>AVERAGE(M3:M12)</f>
        <v>66.625644226546669</v>
      </c>
      <c r="M45" s="3">
        <f>AVERAGE(M13:M22)</f>
        <v>62.481757358106449</v>
      </c>
      <c r="N45" s="3"/>
    </row>
    <row r="46" spans="1:31" x14ac:dyDescent="0.2">
      <c r="K46" t="s">
        <v>30</v>
      </c>
      <c r="L46" s="2">
        <f>AVERAGE(M23:M32)</f>
        <v>33.673611121670731</v>
      </c>
      <c r="M46" s="3">
        <f>AVERAGE(M33:M42)</f>
        <v>37.673236207134408</v>
      </c>
      <c r="N4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026C-6B89-7847-AB6C-1FB669F42ADE}">
  <dimension ref="A1:W44"/>
  <sheetViews>
    <sheetView tabSelected="1" topLeftCell="N1" zoomScale="120" zoomScaleNormal="120" workbookViewId="0">
      <selection activeCell="H5" sqref="H5"/>
    </sheetView>
  </sheetViews>
  <sheetFormatPr baseColWidth="10" defaultRowHeight="16" x14ac:dyDescent="0.2"/>
  <cols>
    <col min="13" max="13" width="16.5" bestFit="1" customWidth="1"/>
    <col min="14" max="14" width="40.33203125" bestFit="1" customWidth="1"/>
    <col min="17" max="17" width="30.5" bestFit="1" customWidth="1"/>
    <col min="19" max="19" width="16.6640625" bestFit="1" customWidth="1"/>
  </cols>
  <sheetData>
    <row r="1" spans="1:23" x14ac:dyDescent="0.2">
      <c r="B1" t="s">
        <v>34</v>
      </c>
    </row>
    <row r="2" spans="1:23" x14ac:dyDescent="0.2">
      <c r="B2" t="s">
        <v>42</v>
      </c>
      <c r="P2" s="9" t="s">
        <v>36</v>
      </c>
      <c r="Q2" s="9"/>
    </row>
    <row r="3" spans="1:23" x14ac:dyDescent="0.2">
      <c r="E3" s="6">
        <v>44743</v>
      </c>
      <c r="F3" s="6"/>
      <c r="G3" s="8">
        <v>45252</v>
      </c>
      <c r="H3" s="8"/>
      <c r="I3" s="5">
        <v>45008</v>
      </c>
      <c r="J3" s="5">
        <v>45008</v>
      </c>
      <c r="P3" s="4">
        <v>44866</v>
      </c>
      <c r="Q3" s="5">
        <v>45008</v>
      </c>
      <c r="T3" s="6">
        <v>44866</v>
      </c>
      <c r="U3" s="9"/>
      <c r="V3" s="9" t="s">
        <v>52</v>
      </c>
      <c r="W3" s="9"/>
    </row>
    <row r="4" spans="1:23" x14ac:dyDescent="0.2">
      <c r="A4" t="s">
        <v>4</v>
      </c>
      <c r="B4" t="s">
        <v>5</v>
      </c>
      <c r="C4" t="s">
        <v>6</v>
      </c>
      <c r="D4" t="s">
        <v>7</v>
      </c>
      <c r="E4" t="s">
        <v>10</v>
      </c>
      <c r="F4" t="s">
        <v>35</v>
      </c>
      <c r="G4" t="s">
        <v>33</v>
      </c>
      <c r="H4" t="s">
        <v>54</v>
      </c>
      <c r="I4" t="s">
        <v>33</v>
      </c>
      <c r="J4" t="s">
        <v>32</v>
      </c>
      <c r="K4" t="s">
        <v>43</v>
      </c>
      <c r="N4" t="s">
        <v>44</v>
      </c>
      <c r="T4" t="s">
        <v>40</v>
      </c>
      <c r="U4" t="s">
        <v>41</v>
      </c>
      <c r="V4" t="s">
        <v>40</v>
      </c>
      <c r="W4" t="s">
        <v>41</v>
      </c>
    </row>
    <row r="5" spans="1:23" x14ac:dyDescent="0.2">
      <c r="A5" t="s">
        <v>0</v>
      </c>
      <c r="B5" t="s">
        <v>1</v>
      </c>
      <c r="C5" t="s">
        <v>3</v>
      </c>
      <c r="D5">
        <v>1</v>
      </c>
      <c r="E5">
        <v>234.07999999999998</v>
      </c>
      <c r="F5" s="3">
        <f>E5*0.105374078</f>
        <v>24.665964178239996</v>
      </c>
      <c r="G5">
        <v>30.29</v>
      </c>
      <c r="H5">
        <f>G5*$N$5</f>
        <v>25.554271731384532</v>
      </c>
      <c r="I5">
        <v>18.16</v>
      </c>
      <c r="J5">
        <v>15.14</v>
      </c>
      <c r="K5">
        <f>J5/I5</f>
        <v>0.83370044052863435</v>
      </c>
      <c r="M5" t="s">
        <v>45</v>
      </c>
      <c r="N5">
        <f>AVERAGE(K5:K14)</f>
        <v>0.84365373824313417</v>
      </c>
      <c r="P5" s="3">
        <f>(F5-H5)/F5*100</f>
        <v>-3.6013494008403266</v>
      </c>
      <c r="Q5" s="3">
        <f>(F5-J5)/F5*100</f>
        <v>38.619873561008745</v>
      </c>
      <c r="S5" t="s">
        <v>37</v>
      </c>
      <c r="T5" s="3">
        <f>AVERAGE(P5:P14)</f>
        <v>-8.4041316365240242</v>
      </c>
      <c r="U5" s="3">
        <f>STDEV(P5:P14)/SQRT(COUNT(P5:P14))</f>
        <v>3.8730422116208616</v>
      </c>
      <c r="V5" s="3">
        <f>AVERAGE(Q5:Q14)</f>
        <v>35.602741134379961</v>
      </c>
      <c r="W5" s="3">
        <f>STDEV(Q5:Q14)/SQRT(COUNT(Q5:Q14))</f>
        <v>2.0371440290090987</v>
      </c>
    </row>
    <row r="6" spans="1:23" x14ac:dyDescent="0.2">
      <c r="A6" t="s">
        <v>0</v>
      </c>
      <c r="B6" t="s">
        <v>1</v>
      </c>
      <c r="C6" t="s">
        <v>3</v>
      </c>
      <c r="D6">
        <v>2</v>
      </c>
      <c r="E6">
        <v>223.7</v>
      </c>
      <c r="F6" s="3">
        <f t="shared" ref="F6:F44" si="0">E6*0.105374078</f>
        <v>23.572181248599996</v>
      </c>
      <c r="G6">
        <v>30.09</v>
      </c>
      <c r="H6">
        <f t="shared" ref="H6:H24" si="1">G6*$N$5</f>
        <v>25.385540983735908</v>
      </c>
      <c r="M6" t="s">
        <v>46</v>
      </c>
      <c r="N6" s="7">
        <f>AVERAGE(K25:K34)</f>
        <v>0.49817962978916253</v>
      </c>
      <c r="P6" s="3">
        <f t="shared" ref="P6:P44" si="2">(F6-H6)/F6*100</f>
        <v>-7.6927956560813016</v>
      </c>
      <c r="Q6" s="3"/>
      <c r="S6" t="s">
        <v>53</v>
      </c>
      <c r="T6" s="3">
        <f>AVERAGE(P15:P24)</f>
        <v>33.772090196947268</v>
      </c>
      <c r="U6" s="3">
        <f>STDEV(P15:P24)/SQRT(COUNT(P15:P24))</f>
        <v>6.5524089450012051</v>
      </c>
    </row>
    <row r="7" spans="1:23" x14ac:dyDescent="0.2">
      <c r="A7" t="s">
        <v>0</v>
      </c>
      <c r="B7" t="s">
        <v>1</v>
      </c>
      <c r="C7" t="s">
        <v>3</v>
      </c>
      <c r="D7">
        <v>3</v>
      </c>
      <c r="E7">
        <v>241.04</v>
      </c>
      <c r="F7" s="3">
        <f t="shared" si="0"/>
        <v>25.399367761119997</v>
      </c>
      <c r="G7">
        <v>34.33</v>
      </c>
      <c r="H7">
        <f t="shared" si="1"/>
        <v>28.962632833886794</v>
      </c>
      <c r="I7">
        <v>19.149999999999999</v>
      </c>
      <c r="J7">
        <v>16.72</v>
      </c>
      <c r="K7">
        <f t="shared" ref="K7:K44" si="3">J7/I7</f>
        <v>0.87310704960835506</v>
      </c>
      <c r="M7" t="s">
        <v>47</v>
      </c>
      <c r="N7" s="7">
        <f>AVERAGE(K35:K44)</f>
        <v>0.50973090975471946</v>
      </c>
      <c r="P7" s="3">
        <f t="shared" si="2"/>
        <v>-14.028951847459972</v>
      </c>
      <c r="Q7" s="3">
        <f>(F7-J7)/F7*100</f>
        <v>34.171589792112513</v>
      </c>
      <c r="S7" t="s">
        <v>38</v>
      </c>
      <c r="T7" s="3">
        <f>AVERAGE(P25:P34)</f>
        <v>44.75584403914349</v>
      </c>
      <c r="U7" s="3">
        <f>STDEV(P25:P34)/SQRT(COUNT(P25:P34))</f>
        <v>3.908017342279166</v>
      </c>
      <c r="V7" s="3">
        <f>AVERAGE(Q27:Q34)</f>
        <v>51.560769494928017</v>
      </c>
      <c r="W7" s="3">
        <f>STDEV(Q27:Q34)/SQRT(COUNT(Q27:Q34))</f>
        <v>4.2664572492065034</v>
      </c>
    </row>
    <row r="8" spans="1:23" x14ac:dyDescent="0.2">
      <c r="A8" t="s">
        <v>0</v>
      </c>
      <c r="B8" t="s">
        <v>1</v>
      </c>
      <c r="C8" t="s">
        <v>3</v>
      </c>
      <c r="D8">
        <v>4</v>
      </c>
      <c r="E8">
        <v>231.59000000000003</v>
      </c>
      <c r="F8" s="3">
        <f t="shared" si="0"/>
        <v>24.403582724020001</v>
      </c>
      <c r="G8">
        <v>32.36</v>
      </c>
      <c r="H8">
        <f t="shared" si="1"/>
        <v>27.300634969547822</v>
      </c>
      <c r="I8">
        <v>18.079999999999998</v>
      </c>
      <c r="J8">
        <v>15.37</v>
      </c>
      <c r="K8">
        <f t="shared" si="3"/>
        <v>0.85011061946902655</v>
      </c>
      <c r="P8" s="3">
        <f t="shared" si="2"/>
        <v>-11.8714218247811</v>
      </c>
      <c r="Q8" s="3">
        <f>(F8-J8)/F8*100</f>
        <v>37.017444635817391</v>
      </c>
      <c r="S8" t="s">
        <v>39</v>
      </c>
      <c r="T8" s="3">
        <f>AVERAGE(P35:P44)</f>
        <v>53.669721280049643</v>
      </c>
      <c r="U8" s="3">
        <f>STDEV(P35:P44)/SQRT(COUNT(P35:P44))</f>
        <v>3.8253942022917848</v>
      </c>
      <c r="V8" s="3">
        <f>AVERAGE(Q35:Q44)</f>
        <v>71.538041031454085</v>
      </c>
      <c r="W8" s="3">
        <f>STDEV(Q35:Q44)/SQRT(COUNT(Q35:Q44))</f>
        <v>3.5782105810125344</v>
      </c>
    </row>
    <row r="9" spans="1:23" x14ac:dyDescent="0.2">
      <c r="A9" t="s">
        <v>0</v>
      </c>
      <c r="B9" t="s">
        <v>1</v>
      </c>
      <c r="C9" t="s">
        <v>3</v>
      </c>
      <c r="D9">
        <v>5</v>
      </c>
      <c r="E9">
        <v>232.47000000000003</v>
      </c>
      <c r="F9" s="3">
        <f t="shared" si="0"/>
        <v>24.496311912660001</v>
      </c>
      <c r="N9" t="s">
        <v>48</v>
      </c>
      <c r="P9" s="3"/>
      <c r="Q9" s="3"/>
    </row>
    <row r="10" spans="1:23" x14ac:dyDescent="0.2">
      <c r="A10" t="s">
        <v>0</v>
      </c>
      <c r="B10" t="s">
        <v>1</v>
      </c>
      <c r="C10" t="s">
        <v>3</v>
      </c>
      <c r="D10">
        <v>6</v>
      </c>
      <c r="E10">
        <v>232.32</v>
      </c>
      <c r="F10" s="3">
        <f t="shared" si="0"/>
        <v>24.48050580096</v>
      </c>
      <c r="G10">
        <v>30.48</v>
      </c>
      <c r="H10">
        <f t="shared" si="1"/>
        <v>25.714565941650729</v>
      </c>
      <c r="I10">
        <v>20.56</v>
      </c>
      <c r="J10">
        <v>18.04</v>
      </c>
      <c r="K10">
        <f t="shared" si="3"/>
        <v>0.87743190661478598</v>
      </c>
      <c r="N10" t="s">
        <v>49</v>
      </c>
      <c r="P10" s="3">
        <f t="shared" si="2"/>
        <v>-5.0409911899873254</v>
      </c>
      <c r="Q10" s="3">
        <f>(F10-J10)/F10*100</f>
        <v>26.308712137424205</v>
      </c>
    </row>
    <row r="11" spans="1:23" x14ac:dyDescent="0.2">
      <c r="A11" t="s">
        <v>0</v>
      </c>
      <c r="B11" t="s">
        <v>1</v>
      </c>
      <c r="C11" t="s">
        <v>3</v>
      </c>
      <c r="D11">
        <v>7</v>
      </c>
      <c r="E11">
        <v>235.56</v>
      </c>
      <c r="F11" s="3">
        <f t="shared" si="0"/>
        <v>24.821917813679999</v>
      </c>
      <c r="G11">
        <v>27.13</v>
      </c>
      <c r="H11">
        <f t="shared" si="1"/>
        <v>22.888325918536228</v>
      </c>
      <c r="P11" s="3">
        <f t="shared" si="2"/>
        <v>7.7898569709956833</v>
      </c>
      <c r="Q11" s="3"/>
    </row>
    <row r="12" spans="1:23" x14ac:dyDescent="0.2">
      <c r="A12" t="s">
        <v>0</v>
      </c>
      <c r="B12" t="s">
        <v>1</v>
      </c>
      <c r="C12" t="s">
        <v>3</v>
      </c>
      <c r="D12">
        <v>8</v>
      </c>
      <c r="E12">
        <v>234.79000000000002</v>
      </c>
      <c r="F12" s="3">
        <f t="shared" si="0"/>
        <v>24.740779773620002</v>
      </c>
      <c r="G12">
        <v>29.96</v>
      </c>
      <c r="H12">
        <f t="shared" si="1"/>
        <v>25.275865997764299</v>
      </c>
      <c r="I12">
        <v>20</v>
      </c>
      <c r="J12">
        <v>16.989999999999998</v>
      </c>
      <c r="K12">
        <f t="shared" si="3"/>
        <v>0.84949999999999992</v>
      </c>
      <c r="N12" t="s">
        <v>50</v>
      </c>
      <c r="P12" s="3">
        <f t="shared" si="2"/>
        <v>-2.1627702483122064</v>
      </c>
      <c r="Q12" s="3">
        <f>(F12-J12)/F12*100</f>
        <v>31.327952653635911</v>
      </c>
    </row>
    <row r="13" spans="1:23" x14ac:dyDescent="0.2">
      <c r="A13" t="s">
        <v>0</v>
      </c>
      <c r="B13" t="s">
        <v>1</v>
      </c>
      <c r="C13" t="s">
        <v>3</v>
      </c>
      <c r="D13">
        <v>9</v>
      </c>
      <c r="E13">
        <v>236.76</v>
      </c>
      <c r="F13" s="3">
        <f t="shared" si="0"/>
        <v>24.948366707279998</v>
      </c>
      <c r="G13">
        <v>30.89</v>
      </c>
      <c r="H13">
        <f t="shared" si="1"/>
        <v>26.060463974330414</v>
      </c>
      <c r="I13">
        <v>19.18</v>
      </c>
      <c r="J13">
        <v>14.89</v>
      </c>
      <c r="K13">
        <f t="shared" si="3"/>
        <v>0.77632950990615224</v>
      </c>
      <c r="N13" t="s">
        <v>51</v>
      </c>
      <c r="P13" s="3">
        <f t="shared" si="2"/>
        <v>-4.4575954814945984</v>
      </c>
      <c r="Q13" s="3">
        <f>(F13-J13)/F13*100</f>
        <v>40.31673425877991</v>
      </c>
    </row>
    <row r="14" spans="1:23" x14ac:dyDescent="0.2">
      <c r="A14" t="s">
        <v>0</v>
      </c>
      <c r="B14" t="s">
        <v>1</v>
      </c>
      <c r="C14" t="s">
        <v>3</v>
      </c>
      <c r="D14">
        <v>10</v>
      </c>
      <c r="E14">
        <v>236.67000000000002</v>
      </c>
      <c r="F14" s="3">
        <f t="shared" si="0"/>
        <v>24.938883040260002</v>
      </c>
      <c r="G14">
        <v>39.78</v>
      </c>
      <c r="H14">
        <f t="shared" si="1"/>
        <v>33.560545707311881</v>
      </c>
      <c r="I14">
        <v>17.27</v>
      </c>
      <c r="J14">
        <v>14.6</v>
      </c>
      <c r="K14">
        <f t="shared" si="3"/>
        <v>0.84539664157498551</v>
      </c>
      <c r="P14" s="3">
        <f t="shared" si="2"/>
        <v>-34.571166050755068</v>
      </c>
      <c r="Q14" s="3">
        <f>(F14-J14)/F14*100</f>
        <v>41.456880901881057</v>
      </c>
    </row>
    <row r="15" spans="1:23" x14ac:dyDescent="0.2">
      <c r="A15" t="s">
        <v>0</v>
      </c>
      <c r="B15" t="s">
        <v>1</v>
      </c>
      <c r="C15" t="s">
        <v>8</v>
      </c>
      <c r="D15">
        <v>1</v>
      </c>
      <c r="E15">
        <v>237.64999999999998</v>
      </c>
      <c r="F15" s="3">
        <f t="shared" si="0"/>
        <v>25.042149636699996</v>
      </c>
      <c r="G15">
        <v>20.05</v>
      </c>
      <c r="H15">
        <f t="shared" si="1"/>
        <v>16.915257451774842</v>
      </c>
      <c r="P15" s="3">
        <f t="shared" si="2"/>
        <v>32.452853699967349</v>
      </c>
    </row>
    <row r="16" spans="1:23" x14ac:dyDescent="0.2">
      <c r="A16" t="s">
        <v>0</v>
      </c>
      <c r="B16" t="s">
        <v>1</v>
      </c>
      <c r="C16" t="s">
        <v>8</v>
      </c>
      <c r="D16">
        <v>2</v>
      </c>
      <c r="E16">
        <v>233.43</v>
      </c>
      <c r="F16" s="3">
        <f t="shared" si="0"/>
        <v>24.597471027539999</v>
      </c>
      <c r="G16">
        <v>18.32</v>
      </c>
      <c r="H16">
        <f t="shared" si="1"/>
        <v>15.455736484614219</v>
      </c>
      <c r="P16" s="3">
        <f t="shared" si="2"/>
        <v>37.165343269193997</v>
      </c>
    </row>
    <row r="17" spans="1:17" x14ac:dyDescent="0.2">
      <c r="A17" t="s">
        <v>0</v>
      </c>
      <c r="B17" t="s">
        <v>1</v>
      </c>
      <c r="C17" t="s">
        <v>8</v>
      </c>
      <c r="D17">
        <v>3</v>
      </c>
      <c r="E17">
        <v>231.8</v>
      </c>
      <c r="F17" s="3">
        <f t="shared" si="0"/>
        <v>24.425711280400002</v>
      </c>
      <c r="G17">
        <v>20.89</v>
      </c>
      <c r="H17">
        <f t="shared" si="1"/>
        <v>17.623926591899075</v>
      </c>
      <c r="P17" s="3">
        <f t="shared" si="2"/>
        <v>27.846823416597509</v>
      </c>
    </row>
    <row r="18" spans="1:17" x14ac:dyDescent="0.2">
      <c r="A18" t="s">
        <v>0</v>
      </c>
      <c r="B18" t="s">
        <v>1</v>
      </c>
      <c r="C18" t="s">
        <v>8</v>
      </c>
      <c r="D18">
        <v>4</v>
      </c>
      <c r="E18">
        <v>238.79</v>
      </c>
      <c r="F18" s="3">
        <f t="shared" si="0"/>
        <v>25.162276085619997</v>
      </c>
      <c r="G18">
        <v>10.98</v>
      </c>
      <c r="H18">
        <f t="shared" si="1"/>
        <v>9.2633180459096138</v>
      </c>
      <c r="P18" s="3">
        <f t="shared" si="2"/>
        <v>63.185691094123584</v>
      </c>
    </row>
    <row r="19" spans="1:17" x14ac:dyDescent="0.2">
      <c r="A19" t="s">
        <v>0</v>
      </c>
      <c r="B19" t="s">
        <v>1</v>
      </c>
      <c r="C19" t="s">
        <v>8</v>
      </c>
      <c r="D19">
        <v>5</v>
      </c>
      <c r="E19">
        <v>238.82999999999998</v>
      </c>
      <c r="F19" s="3">
        <f t="shared" si="0"/>
        <v>25.166491048739996</v>
      </c>
      <c r="G19">
        <v>20.190000000000001</v>
      </c>
      <c r="H19">
        <f t="shared" si="1"/>
        <v>17.03336897512888</v>
      </c>
      <c r="P19" s="3">
        <f t="shared" si="2"/>
        <v>32.31726686831184</v>
      </c>
    </row>
    <row r="20" spans="1:17" x14ac:dyDescent="0.2">
      <c r="A20" t="s">
        <v>0</v>
      </c>
      <c r="B20" t="s">
        <v>1</v>
      </c>
      <c r="C20" t="s">
        <v>8</v>
      </c>
      <c r="D20">
        <v>6</v>
      </c>
      <c r="E20">
        <v>235.91</v>
      </c>
      <c r="F20" s="3">
        <f t="shared" si="0"/>
        <v>24.858798740979999</v>
      </c>
      <c r="G20">
        <v>14.02</v>
      </c>
      <c r="H20">
        <f t="shared" si="1"/>
        <v>11.82802541016874</v>
      </c>
      <c r="P20" s="3">
        <f t="shared" si="2"/>
        <v>52.419159375267355</v>
      </c>
    </row>
    <row r="21" spans="1:17" x14ac:dyDescent="0.2">
      <c r="A21" t="s">
        <v>0</v>
      </c>
      <c r="B21" t="s">
        <v>1</v>
      </c>
      <c r="C21" t="s">
        <v>8</v>
      </c>
      <c r="D21">
        <v>7</v>
      </c>
      <c r="E21">
        <v>235.64000000000001</v>
      </c>
      <c r="F21" s="3">
        <f t="shared" si="0"/>
        <v>24.830347739920001</v>
      </c>
      <c r="G21">
        <v>25.51</v>
      </c>
      <c r="H21">
        <f t="shared" si="1"/>
        <v>21.521606862582352</v>
      </c>
      <c r="P21" s="3">
        <f t="shared" si="2"/>
        <v>13.325390816086527</v>
      </c>
    </row>
    <row r="22" spans="1:17" x14ac:dyDescent="0.2">
      <c r="A22" t="s">
        <v>0</v>
      </c>
      <c r="B22" t="s">
        <v>1</v>
      </c>
      <c r="C22" t="s">
        <v>8</v>
      </c>
      <c r="D22">
        <v>8</v>
      </c>
      <c r="E22">
        <v>233.18</v>
      </c>
      <c r="F22" s="3">
        <f t="shared" si="0"/>
        <v>24.57112750804</v>
      </c>
      <c r="G22">
        <v>15.52</v>
      </c>
      <c r="H22">
        <f t="shared" si="1"/>
        <v>13.093506017533441</v>
      </c>
      <c r="P22" s="3">
        <f t="shared" si="2"/>
        <v>46.711822592393979</v>
      </c>
    </row>
    <row r="23" spans="1:17" x14ac:dyDescent="0.2">
      <c r="A23" t="s">
        <v>0</v>
      </c>
      <c r="B23" t="s">
        <v>1</v>
      </c>
      <c r="C23" t="s">
        <v>8</v>
      </c>
      <c r="D23">
        <v>9</v>
      </c>
      <c r="E23">
        <v>232.45</v>
      </c>
      <c r="F23" s="3">
        <f t="shared" si="0"/>
        <v>24.494204431099998</v>
      </c>
      <c r="P23" s="3"/>
    </row>
    <row r="24" spans="1:17" x14ac:dyDescent="0.2">
      <c r="A24" t="s">
        <v>0</v>
      </c>
      <c r="B24" t="s">
        <v>1</v>
      </c>
      <c r="C24" t="s">
        <v>8</v>
      </c>
      <c r="D24">
        <v>10</v>
      </c>
      <c r="E24">
        <v>235.67000000000002</v>
      </c>
      <c r="F24" s="3">
        <f t="shared" si="0"/>
        <v>24.833508962260002</v>
      </c>
      <c r="G24">
        <v>29.87</v>
      </c>
      <c r="H24">
        <f t="shared" si="1"/>
        <v>25.199937161322417</v>
      </c>
      <c r="P24" s="3">
        <f t="shared" si="2"/>
        <v>-1.4755393594166815</v>
      </c>
    </row>
    <row r="25" spans="1:17" x14ac:dyDescent="0.2">
      <c r="A25" t="s">
        <v>21</v>
      </c>
      <c r="B25" t="s">
        <v>1</v>
      </c>
      <c r="C25" t="s">
        <v>3</v>
      </c>
      <c r="D25">
        <v>1</v>
      </c>
      <c r="E25">
        <v>234.08</v>
      </c>
      <c r="F25" s="3">
        <f t="shared" si="0"/>
        <v>24.665964178239999</v>
      </c>
      <c r="P25" s="3"/>
    </row>
    <row r="26" spans="1:17" x14ac:dyDescent="0.2">
      <c r="A26" t="s">
        <v>21</v>
      </c>
      <c r="B26" t="s">
        <v>1</v>
      </c>
      <c r="C26" t="s">
        <v>3</v>
      </c>
      <c r="D26">
        <v>2</v>
      </c>
      <c r="E26">
        <v>235.26999999999998</v>
      </c>
      <c r="F26" s="3">
        <f t="shared" si="0"/>
        <v>24.791359331059997</v>
      </c>
      <c r="G26">
        <v>19.3</v>
      </c>
      <c r="H26">
        <f>G26*$N$6</f>
        <v>9.6148668549308365</v>
      </c>
      <c r="P26" s="3">
        <f t="shared" si="2"/>
        <v>61.216862994338541</v>
      </c>
    </row>
    <row r="27" spans="1:17" x14ac:dyDescent="0.2">
      <c r="A27" t="s">
        <v>21</v>
      </c>
      <c r="B27" t="s">
        <v>1</v>
      </c>
      <c r="C27" t="s">
        <v>3</v>
      </c>
      <c r="D27">
        <v>3</v>
      </c>
      <c r="E27">
        <v>234.51</v>
      </c>
      <c r="F27" s="3">
        <f t="shared" si="0"/>
        <v>24.711275031779998</v>
      </c>
      <c r="G27">
        <v>39.39</v>
      </c>
      <c r="H27">
        <f t="shared" ref="H27:H35" si="4">G27*$N$6</f>
        <v>19.623295617395112</v>
      </c>
      <c r="I27">
        <v>21.54</v>
      </c>
      <c r="J27">
        <v>10.210000000000001</v>
      </c>
      <c r="K27">
        <f t="shared" si="3"/>
        <v>0.47400185701021363</v>
      </c>
      <c r="P27" s="3">
        <f t="shared" si="2"/>
        <v>20.589708171033173</v>
      </c>
      <c r="Q27" s="3">
        <f>(F27-J27)/F27*100</f>
        <v>58.682828033481051</v>
      </c>
    </row>
    <row r="28" spans="1:17" x14ac:dyDescent="0.2">
      <c r="A28" t="s">
        <v>21</v>
      </c>
      <c r="B28" t="s">
        <v>1</v>
      </c>
      <c r="C28" t="s">
        <v>3</v>
      </c>
      <c r="D28">
        <v>4</v>
      </c>
      <c r="E28">
        <v>234.66</v>
      </c>
      <c r="F28" s="3">
        <f t="shared" si="0"/>
        <v>24.72708114348</v>
      </c>
      <c r="G28">
        <v>31.56</v>
      </c>
      <c r="H28">
        <f t="shared" si="4"/>
        <v>15.722549116145968</v>
      </c>
      <c r="I28">
        <v>18.600000000000001</v>
      </c>
      <c r="J28">
        <v>9.56</v>
      </c>
      <c r="K28">
        <f t="shared" si="3"/>
        <v>0.51397849462365586</v>
      </c>
      <c r="P28" s="3">
        <f t="shared" si="2"/>
        <v>36.41566901926204</v>
      </c>
      <c r="Q28" s="3">
        <f>(F28-J28)/F28*100</f>
        <v>61.337935745316351</v>
      </c>
    </row>
    <row r="29" spans="1:17" x14ac:dyDescent="0.2">
      <c r="A29" t="s">
        <v>21</v>
      </c>
      <c r="B29" t="s">
        <v>1</v>
      </c>
      <c r="C29" t="s">
        <v>3</v>
      </c>
      <c r="D29">
        <v>5</v>
      </c>
      <c r="E29">
        <v>234.14</v>
      </c>
      <c r="F29" s="3">
        <f t="shared" si="0"/>
        <v>24.672286622919998</v>
      </c>
      <c r="G29">
        <v>29.48</v>
      </c>
      <c r="H29">
        <f t="shared" si="4"/>
        <v>14.686335486184511</v>
      </c>
      <c r="I29">
        <v>21.66</v>
      </c>
      <c r="J29">
        <v>11.11</v>
      </c>
      <c r="K29">
        <f t="shared" si="3"/>
        <v>0.512927054478301</v>
      </c>
      <c r="P29" s="3">
        <f t="shared" si="2"/>
        <v>40.474364169629759</v>
      </c>
      <c r="Q29" s="3">
        <f>(F29-J29)/F29*100</f>
        <v>54.969718981462137</v>
      </c>
    </row>
    <row r="30" spans="1:17" x14ac:dyDescent="0.2">
      <c r="A30" t="s">
        <v>21</v>
      </c>
      <c r="B30" t="s">
        <v>1</v>
      </c>
      <c r="C30" t="s">
        <v>3</v>
      </c>
      <c r="D30">
        <v>6</v>
      </c>
      <c r="E30">
        <v>235.07999999999998</v>
      </c>
      <c r="F30" s="3">
        <f t="shared" si="0"/>
        <v>24.771338256239996</v>
      </c>
      <c r="G30">
        <v>23.64</v>
      </c>
      <c r="H30">
        <f t="shared" si="4"/>
        <v>11.776966448215802</v>
      </c>
      <c r="I30">
        <v>28.72</v>
      </c>
      <c r="J30">
        <v>16.600000000000001</v>
      </c>
      <c r="K30">
        <f t="shared" si="3"/>
        <v>0.57799442896935938</v>
      </c>
      <c r="P30" s="3">
        <f t="shared" si="2"/>
        <v>52.4572862136379</v>
      </c>
      <c r="Q30" s="3">
        <f>(F30-J30)/F30*100</f>
        <v>32.987068246834035</v>
      </c>
    </row>
    <row r="31" spans="1:17" x14ac:dyDescent="0.2">
      <c r="A31" t="s">
        <v>21</v>
      </c>
      <c r="B31" t="s">
        <v>1</v>
      </c>
      <c r="C31" t="s">
        <v>3</v>
      </c>
      <c r="D31">
        <v>7</v>
      </c>
      <c r="E31">
        <v>233.6</v>
      </c>
      <c r="F31" s="3">
        <f t="shared" si="0"/>
        <v>24.615384620799997</v>
      </c>
      <c r="G31">
        <v>23.47</v>
      </c>
      <c r="H31">
        <f t="shared" si="4"/>
        <v>11.692275911151643</v>
      </c>
      <c r="I31">
        <v>24.47</v>
      </c>
      <c r="J31">
        <v>13.77</v>
      </c>
      <c r="K31">
        <f t="shared" si="3"/>
        <v>0.56272987331426239</v>
      </c>
      <c r="P31" s="3">
        <f t="shared" si="2"/>
        <v>52.500129121396412</v>
      </c>
      <c r="Q31" s="3">
        <f>(F31-J31)/F31*100</f>
        <v>44.059375012306937</v>
      </c>
    </row>
    <row r="32" spans="1:17" x14ac:dyDescent="0.2">
      <c r="A32" t="s">
        <v>21</v>
      </c>
      <c r="B32" t="s">
        <v>1</v>
      </c>
      <c r="C32" t="s">
        <v>3</v>
      </c>
      <c r="D32">
        <v>8</v>
      </c>
      <c r="E32">
        <v>234.6</v>
      </c>
      <c r="F32" s="3">
        <f t="shared" si="0"/>
        <v>24.720758698799997</v>
      </c>
      <c r="G32">
        <v>27.1</v>
      </c>
      <c r="H32">
        <f t="shared" si="4"/>
        <v>13.500667967286304</v>
      </c>
      <c r="I32">
        <v>29.19</v>
      </c>
      <c r="J32">
        <v>12.99</v>
      </c>
      <c r="K32">
        <f t="shared" si="3"/>
        <v>0.44501541623843782</v>
      </c>
      <c r="P32" s="3">
        <f t="shared" si="2"/>
        <v>45.387323537357055</v>
      </c>
      <c r="Q32" s="3">
        <f>(F32-J32)/F32*100</f>
        <v>47.453069065268764</v>
      </c>
    </row>
    <row r="33" spans="1:17" x14ac:dyDescent="0.2">
      <c r="A33" t="s">
        <v>21</v>
      </c>
      <c r="B33" t="s">
        <v>1</v>
      </c>
      <c r="C33" t="s">
        <v>3</v>
      </c>
      <c r="D33">
        <v>9</v>
      </c>
      <c r="E33">
        <v>234.5</v>
      </c>
      <c r="F33" s="3">
        <f t="shared" si="0"/>
        <v>24.710221291</v>
      </c>
      <c r="G33">
        <v>24.49</v>
      </c>
      <c r="H33">
        <f t="shared" si="4"/>
        <v>12.20041913353659</v>
      </c>
      <c r="I33">
        <v>25.21</v>
      </c>
      <c r="J33">
        <v>14.22</v>
      </c>
      <c r="K33">
        <f t="shared" si="3"/>
        <v>0.56406188020626735</v>
      </c>
      <c r="P33" s="3">
        <f t="shared" si="2"/>
        <v>50.626022365974322</v>
      </c>
      <c r="Q33" s="3">
        <f>(F33-J33)/F33*100</f>
        <v>42.452963765325592</v>
      </c>
    </row>
    <row r="34" spans="1:17" x14ac:dyDescent="0.2">
      <c r="A34" t="s">
        <v>21</v>
      </c>
      <c r="B34" t="s">
        <v>1</v>
      </c>
      <c r="C34" t="s">
        <v>3</v>
      </c>
      <c r="D34">
        <v>10</v>
      </c>
      <c r="E34">
        <v>231.95999999999998</v>
      </c>
      <c r="F34" s="3">
        <f t="shared" si="0"/>
        <v>24.442571132879998</v>
      </c>
      <c r="G34">
        <v>27.9</v>
      </c>
      <c r="H34">
        <f t="shared" si="4"/>
        <v>13.899211671117634</v>
      </c>
      <c r="I34">
        <v>21.51</v>
      </c>
      <c r="J34">
        <v>7.2</v>
      </c>
      <c r="K34">
        <f t="shared" si="3"/>
        <v>0.33472803347280333</v>
      </c>
      <c r="P34" s="3">
        <f t="shared" si="2"/>
        <v>43.135230759662193</v>
      </c>
      <c r="Q34" s="3">
        <f>(F34-J34)/F34*100</f>
        <v>70.543197109429272</v>
      </c>
    </row>
    <row r="35" spans="1:17" x14ac:dyDescent="0.2">
      <c r="A35" t="s">
        <v>21</v>
      </c>
      <c r="B35" t="s">
        <v>1</v>
      </c>
      <c r="C35" t="s">
        <v>8</v>
      </c>
      <c r="D35">
        <v>1</v>
      </c>
      <c r="E35">
        <v>235.18</v>
      </c>
      <c r="F35" s="3">
        <f t="shared" si="0"/>
        <v>24.781875664040001</v>
      </c>
      <c r="G35">
        <v>16.920000000000002</v>
      </c>
      <c r="H35">
        <f>G35*$N$7</f>
        <v>8.6246469930498542</v>
      </c>
      <c r="I35">
        <v>5.97</v>
      </c>
      <c r="J35">
        <v>2.71</v>
      </c>
      <c r="K35">
        <f t="shared" si="3"/>
        <v>0.45393634840871022</v>
      </c>
      <c r="P35" s="3">
        <f t="shared" si="2"/>
        <v>65.197763438201989</v>
      </c>
      <c r="Q35" s="3">
        <f>(F35-J35)/F35*100</f>
        <v>89.064588827986185</v>
      </c>
    </row>
    <row r="36" spans="1:17" x14ac:dyDescent="0.2">
      <c r="A36" t="s">
        <v>21</v>
      </c>
      <c r="B36" t="s">
        <v>1</v>
      </c>
      <c r="C36" t="s">
        <v>8</v>
      </c>
      <c r="D36">
        <v>2</v>
      </c>
      <c r="E36">
        <v>235.57999999999998</v>
      </c>
      <c r="F36" s="3">
        <f t="shared" si="0"/>
        <v>24.824025295239998</v>
      </c>
      <c r="G36">
        <v>20.190000000000001</v>
      </c>
      <c r="H36">
        <f t="shared" ref="H36:H44" si="5">G36*$N$7</f>
        <v>10.291467067947787</v>
      </c>
      <c r="I36">
        <v>16.62</v>
      </c>
      <c r="J36">
        <v>8.81</v>
      </c>
      <c r="K36">
        <f t="shared" si="3"/>
        <v>0.53008423586040909</v>
      </c>
      <c r="P36" s="3">
        <f t="shared" si="2"/>
        <v>58.54231154879956</v>
      </c>
      <c r="Q36" s="3">
        <f>(F36-J36)/F36*100</f>
        <v>64.510187629846968</v>
      </c>
    </row>
    <row r="37" spans="1:17" x14ac:dyDescent="0.2">
      <c r="A37" t="s">
        <v>21</v>
      </c>
      <c r="B37" t="s">
        <v>1</v>
      </c>
      <c r="C37" t="s">
        <v>8</v>
      </c>
      <c r="D37">
        <v>3</v>
      </c>
      <c r="E37">
        <v>234.57999999999998</v>
      </c>
      <c r="F37" s="3">
        <f t="shared" si="0"/>
        <v>24.718651217239998</v>
      </c>
      <c r="G37">
        <v>35.479999999999997</v>
      </c>
      <c r="H37">
        <f t="shared" si="5"/>
        <v>18.085252678097444</v>
      </c>
      <c r="I37">
        <v>19.27</v>
      </c>
      <c r="J37">
        <v>11.8</v>
      </c>
      <c r="K37">
        <f t="shared" si="3"/>
        <v>0.61235080435910749</v>
      </c>
      <c r="P37" s="3">
        <f t="shared" si="2"/>
        <v>26.835600700236011</v>
      </c>
      <c r="Q37" s="3">
        <f>(F37-J37)/F37*100</f>
        <v>52.262767509862741</v>
      </c>
    </row>
    <row r="38" spans="1:17" x14ac:dyDescent="0.2">
      <c r="A38" t="s">
        <v>21</v>
      </c>
      <c r="B38" t="s">
        <v>1</v>
      </c>
      <c r="C38" t="s">
        <v>8</v>
      </c>
      <c r="D38">
        <v>4</v>
      </c>
      <c r="E38">
        <v>236.01999999999998</v>
      </c>
      <c r="F38" s="3">
        <f t="shared" si="0"/>
        <v>24.870389889559998</v>
      </c>
      <c r="G38">
        <v>25.22</v>
      </c>
      <c r="H38">
        <f t="shared" si="5"/>
        <v>12.855413544014024</v>
      </c>
      <c r="I38">
        <v>10.27</v>
      </c>
      <c r="J38">
        <v>4.8499999999999996</v>
      </c>
      <c r="K38">
        <f t="shared" si="3"/>
        <v>0.47224926971762415</v>
      </c>
      <c r="P38" s="3">
        <f t="shared" si="2"/>
        <v>48.310365856345413</v>
      </c>
      <c r="Q38" s="3">
        <f>(F38-J38)/F38*100</f>
        <v>80.498898402731058</v>
      </c>
    </row>
    <row r="39" spans="1:17" x14ac:dyDescent="0.2">
      <c r="A39" t="s">
        <v>21</v>
      </c>
      <c r="B39" t="s">
        <v>1</v>
      </c>
      <c r="C39" t="s">
        <v>8</v>
      </c>
      <c r="D39">
        <v>5</v>
      </c>
      <c r="E39">
        <v>235.35000000000002</v>
      </c>
      <c r="F39" s="3">
        <f t="shared" si="0"/>
        <v>24.799789257300002</v>
      </c>
      <c r="G39">
        <v>25.45</v>
      </c>
      <c r="H39">
        <f t="shared" si="5"/>
        <v>12.972651653257611</v>
      </c>
      <c r="I39">
        <v>16.71</v>
      </c>
      <c r="J39">
        <v>8.99</v>
      </c>
      <c r="K39">
        <f t="shared" si="3"/>
        <v>0.53800119688809089</v>
      </c>
      <c r="P39" s="3">
        <f t="shared" si="2"/>
        <v>47.690476242901887</v>
      </c>
      <c r="Q39" s="3">
        <f>(F39-J39)/F39*100</f>
        <v>63.749691956137376</v>
      </c>
    </row>
    <row r="40" spans="1:17" x14ac:dyDescent="0.2">
      <c r="A40" t="s">
        <v>21</v>
      </c>
      <c r="B40" t="s">
        <v>1</v>
      </c>
      <c r="C40" t="s">
        <v>8</v>
      </c>
      <c r="D40">
        <v>6</v>
      </c>
      <c r="E40">
        <v>235.5</v>
      </c>
      <c r="F40" s="3">
        <f t="shared" si="0"/>
        <v>24.815595369</v>
      </c>
      <c r="G40">
        <v>21.13</v>
      </c>
      <c r="H40">
        <f t="shared" si="5"/>
        <v>10.770614123117221</v>
      </c>
      <c r="I40">
        <v>13.57</v>
      </c>
      <c r="J40">
        <v>6.97</v>
      </c>
      <c r="K40">
        <f t="shared" si="3"/>
        <v>0.51363301400147376</v>
      </c>
      <c r="P40" s="3">
        <f t="shared" si="2"/>
        <v>56.597397874354336</v>
      </c>
      <c r="Q40" s="3">
        <f>(F40-J40)/F40*100</f>
        <v>71.912823785372396</v>
      </c>
    </row>
    <row r="41" spans="1:17" x14ac:dyDescent="0.2">
      <c r="A41" t="s">
        <v>21</v>
      </c>
      <c r="B41" t="s">
        <v>1</v>
      </c>
      <c r="C41" t="s">
        <v>8</v>
      </c>
      <c r="D41">
        <v>7</v>
      </c>
      <c r="E41">
        <v>235.91</v>
      </c>
      <c r="F41" s="3">
        <f t="shared" si="0"/>
        <v>24.858798740979999</v>
      </c>
      <c r="G41">
        <v>13.39</v>
      </c>
      <c r="H41">
        <f t="shared" si="5"/>
        <v>6.825296881615694</v>
      </c>
      <c r="I41">
        <v>13.4</v>
      </c>
      <c r="J41">
        <v>6.58</v>
      </c>
      <c r="K41">
        <f t="shared" si="3"/>
        <v>0.491044776119403</v>
      </c>
      <c r="P41" s="3">
        <f t="shared" si="2"/>
        <v>72.543738123740809</v>
      </c>
      <c r="Q41" s="3">
        <f>(F41-J41)/F41*100</f>
        <v>73.530498924902616</v>
      </c>
    </row>
    <row r="42" spans="1:17" x14ac:dyDescent="0.2">
      <c r="A42" t="s">
        <v>21</v>
      </c>
      <c r="B42" t="s">
        <v>1</v>
      </c>
      <c r="C42" t="s">
        <v>8</v>
      </c>
      <c r="D42">
        <v>8</v>
      </c>
      <c r="E42">
        <v>235.36</v>
      </c>
      <c r="F42" s="3">
        <f t="shared" si="0"/>
        <v>24.80084299808</v>
      </c>
      <c r="G42">
        <v>22.45</v>
      </c>
      <c r="H42">
        <f t="shared" si="5"/>
        <v>11.443458923993452</v>
      </c>
      <c r="I42">
        <v>13.25</v>
      </c>
      <c r="J42">
        <v>4.01</v>
      </c>
      <c r="K42">
        <f t="shared" si="3"/>
        <v>0.30264150943396223</v>
      </c>
      <c r="P42" s="3">
        <f t="shared" si="2"/>
        <v>53.858588900065342</v>
      </c>
      <c r="Q42" s="3">
        <f>(F42-J42)/F42*100</f>
        <v>83.831194769022815</v>
      </c>
    </row>
    <row r="43" spans="1:17" x14ac:dyDescent="0.2">
      <c r="A43" t="s">
        <v>21</v>
      </c>
      <c r="B43" t="s">
        <v>1</v>
      </c>
      <c r="C43" t="s">
        <v>8</v>
      </c>
      <c r="D43">
        <v>9</v>
      </c>
      <c r="E43">
        <v>234.76</v>
      </c>
      <c r="F43" s="3">
        <f t="shared" si="0"/>
        <v>24.737618551279997</v>
      </c>
      <c r="G43">
        <v>21.4</v>
      </c>
      <c r="H43">
        <f t="shared" si="5"/>
        <v>10.908241468750996</v>
      </c>
      <c r="I43">
        <v>18.82</v>
      </c>
      <c r="J43">
        <v>9.69</v>
      </c>
      <c r="K43">
        <f t="shared" si="3"/>
        <v>0.51487778958554731</v>
      </c>
      <c r="P43" s="3">
        <f t="shared" si="2"/>
        <v>55.904237725475916</v>
      </c>
      <c r="Q43" s="3">
        <f>(F43-J43)/F43*100</f>
        <v>60.828889086825178</v>
      </c>
    </row>
    <row r="44" spans="1:17" x14ac:dyDescent="0.2">
      <c r="A44" t="s">
        <v>21</v>
      </c>
      <c r="B44" t="s">
        <v>1</v>
      </c>
      <c r="C44" t="s">
        <v>8</v>
      </c>
      <c r="D44">
        <v>10</v>
      </c>
      <c r="E44">
        <v>233.72</v>
      </c>
      <c r="F44" s="3">
        <f t="shared" si="0"/>
        <v>24.628029510159998</v>
      </c>
      <c r="G44">
        <v>23.57</v>
      </c>
      <c r="H44">
        <f>G44*$N$7</f>
        <v>12.014357542918738</v>
      </c>
      <c r="I44">
        <v>9.14</v>
      </c>
      <c r="J44">
        <v>6.11</v>
      </c>
      <c r="K44">
        <f t="shared" si="3"/>
        <v>0.66849015317286653</v>
      </c>
      <c r="P44" s="3">
        <f t="shared" si="2"/>
        <v>51.216732390375121</v>
      </c>
      <c r="Q44" s="3">
        <f>(F44-J44)/F44*100</f>
        <v>75.190869421853705</v>
      </c>
    </row>
  </sheetData>
  <mergeCells count="5">
    <mergeCell ref="E3:F3"/>
    <mergeCell ref="G3:H3"/>
    <mergeCell ref="V3:W3"/>
    <mergeCell ref="P2:Q2"/>
    <mergeCell ref="T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Dry biomass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Jeremy Long</cp:lastModifiedBy>
  <dcterms:created xsi:type="dcterms:W3CDTF">2022-08-04T15:06:39Z</dcterms:created>
  <dcterms:modified xsi:type="dcterms:W3CDTF">2023-04-13T18:33:37Z</dcterms:modified>
</cp:coreProperties>
</file>