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9354cb6e8017ade/桌面/Indian_growth_stock_fund/"/>
    </mc:Choice>
  </mc:AlternateContent>
  <xr:revisionPtr revIDLastSave="1" documentId="11_9357B122D349FF19BF641A52B7600D4474F19F2A" xr6:coauthVersionLast="47" xr6:coauthVersionMax="47" xr10:uidLastSave="{5F1E38AC-2C6B-4862-A94B-19E6B3ADB177}"/>
  <bookViews>
    <workbookView xWindow="-108" yWindow="-108" windowWidth="23256" windowHeight="12456" activeTab="3" xr2:uid="{00000000-000D-0000-FFFF-FFFF00000000}"/>
  </bookViews>
  <sheets>
    <sheet name="position" sheetId="1" r:id="rId1"/>
    <sheet name="volume" sheetId="2" r:id="rId2"/>
    <sheet name="price" sheetId="3" r:id="rId3"/>
    <sheet name="index" sheetId="4" r:id="rId4"/>
  </sheets>
  <calcPr calcId="191029"/>
  <extLst>
    <ext uri="GoogleSheetsCustomDataVersion2">
      <go:sheetsCustomData xmlns:go="http://customooxmlschemas.google.com/" r:id="rId8" roundtripDataChecksum="7A0JBOJeP/42CBiiadX/IyDtPfzD613ij2OYong7Kb0="/>
    </ext>
  </extLst>
</workbook>
</file>

<file path=xl/calcChain.xml><?xml version="1.0" encoding="utf-8"?>
<calcChain xmlns="http://schemas.openxmlformats.org/spreadsheetml/2006/main"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M49" i="3"/>
  <c r="N49" i="3" s="1"/>
  <c r="N48" i="3"/>
  <c r="M48" i="3"/>
  <c r="M47" i="3"/>
  <c r="N47" i="3" s="1"/>
  <c r="M46" i="3"/>
  <c r="M45" i="3"/>
  <c r="N46" i="3" s="1"/>
  <c r="N44" i="3"/>
  <c r="M44" i="3"/>
  <c r="M43" i="3"/>
  <c r="N43" i="3" s="1"/>
  <c r="M42" i="3"/>
  <c r="M41" i="3"/>
  <c r="N42" i="3" s="1"/>
  <c r="N40" i="3"/>
  <c r="M40" i="3"/>
  <c r="M39" i="3"/>
  <c r="N39" i="3" s="1"/>
  <c r="M38" i="3"/>
  <c r="M37" i="3"/>
  <c r="N38" i="3" s="1"/>
  <c r="Q12" i="3"/>
  <c r="R10" i="3"/>
  <c r="T10" i="3" s="1"/>
  <c r="J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J16" i="1"/>
  <c r="J15" i="1"/>
  <c r="M51" i="3" s="1"/>
  <c r="J9" i="1"/>
  <c r="G9" i="1" s="1"/>
  <c r="I9" i="1" s="1"/>
  <c r="J8" i="1"/>
  <c r="G8" i="1" s="1"/>
  <c r="J5" i="1"/>
  <c r="G5" i="1" s="1"/>
  <c r="I5" i="1" s="1"/>
  <c r="J2" i="1"/>
  <c r="J10" i="1" s="1"/>
  <c r="G10" i="1" s="1"/>
  <c r="I10" i="1" s="1"/>
  <c r="G13" i="1" l="1"/>
  <c r="I8" i="1"/>
  <c r="P14" i="3"/>
  <c r="P12" i="3"/>
  <c r="P13" i="3" s="1"/>
  <c r="Q13" i="3"/>
  <c r="J3" i="1"/>
  <c r="G3" i="1" s="1"/>
  <c r="J11" i="1"/>
  <c r="G11" i="1" s="1"/>
  <c r="I11" i="1" s="1"/>
  <c r="N41" i="3"/>
  <c r="N45" i="3"/>
  <c r="J6" i="1"/>
  <c r="G6" i="1" s="1"/>
  <c r="I6" i="1" s="1"/>
  <c r="M50" i="3"/>
  <c r="N50" i="3" s="1"/>
  <c r="J4" i="1"/>
  <c r="G4" i="1" s="1"/>
  <c r="I4" i="1" s="1"/>
  <c r="J12" i="1"/>
  <c r="G12" i="1" s="1"/>
  <c r="I12" i="1" s="1"/>
  <c r="J7" i="1"/>
  <c r="G7" i="1" s="1"/>
  <c r="I7" i="1" s="1"/>
  <c r="M36" i="3" l="1"/>
  <c r="M32" i="3"/>
  <c r="N32" i="3" s="1"/>
  <c r="M28" i="3"/>
  <c r="M24" i="3"/>
  <c r="M11" i="3"/>
  <c r="M8" i="3"/>
  <c r="M4" i="3"/>
  <c r="N4" i="3" s="1"/>
  <c r="M21" i="3"/>
  <c r="N21" i="3" s="1"/>
  <c r="M20" i="3"/>
  <c r="M16" i="3"/>
  <c r="M35" i="3"/>
  <c r="M31" i="3"/>
  <c r="M27" i="3"/>
  <c r="N27" i="3" s="1"/>
  <c r="M23" i="3"/>
  <c r="M13" i="3"/>
  <c r="N13" i="3" s="1"/>
  <c r="M7" i="3"/>
  <c r="N7" i="3" s="1"/>
  <c r="M3" i="3"/>
  <c r="M19" i="3"/>
  <c r="M15" i="3"/>
  <c r="M2" i="3"/>
  <c r="M33" i="3"/>
  <c r="N33" i="3" s="1"/>
  <c r="M17" i="3"/>
  <c r="N17" i="3" s="1"/>
  <c r="M34" i="3"/>
  <c r="N34" i="3" s="1"/>
  <c r="M30" i="3"/>
  <c r="N30" i="3" s="1"/>
  <c r="M26" i="3"/>
  <c r="M22" i="3"/>
  <c r="M10" i="3"/>
  <c r="N10" i="3" s="1"/>
  <c r="M6" i="3"/>
  <c r="M18" i="3"/>
  <c r="N18" i="3" s="1"/>
  <c r="M29" i="3"/>
  <c r="M25" i="3"/>
  <c r="N25" i="3" s="1"/>
  <c r="M14" i="3"/>
  <c r="N14" i="3" s="1"/>
  <c r="M12" i="3"/>
  <c r="M9" i="3"/>
  <c r="N9" i="3" s="1"/>
  <c r="M5" i="3"/>
  <c r="I3" i="1"/>
  <c r="N51" i="3"/>
  <c r="I13" i="1"/>
  <c r="J13" i="1"/>
  <c r="J14" i="1" s="1"/>
  <c r="G14" i="1" s="1"/>
  <c r="I14" i="1" s="1"/>
  <c r="N29" i="3" l="1"/>
  <c r="N23" i="3"/>
  <c r="N8" i="3"/>
  <c r="N11" i="3"/>
  <c r="N6" i="3"/>
  <c r="N31" i="3"/>
  <c r="O21" i="3"/>
  <c r="N24" i="3"/>
  <c r="N5" i="3"/>
  <c r="N15" i="3"/>
  <c r="N19" i="3"/>
  <c r="N35" i="3"/>
  <c r="N28" i="3"/>
  <c r="N22" i="3"/>
  <c r="N16" i="3"/>
  <c r="N12" i="3"/>
  <c r="N26" i="3"/>
  <c r="N3" i="3"/>
  <c r="N20" i="3"/>
  <c r="N36" i="3"/>
  <c r="N37" i="3"/>
</calcChain>
</file>

<file path=xl/sharedStrings.xml><?xml version="1.0" encoding="utf-8"?>
<sst xmlns="http://schemas.openxmlformats.org/spreadsheetml/2006/main" count="161" uniqueCount="46">
  <si>
    <t>Exchange</t>
  </si>
  <si>
    <t>date</t>
  </si>
  <si>
    <t>type</t>
  </si>
  <si>
    <t>symbol</t>
  </si>
  <si>
    <t>currency</t>
  </si>
  <si>
    <t>tradeprice</t>
  </si>
  <si>
    <t>unit</t>
  </si>
  <si>
    <t>lot</t>
  </si>
  <si>
    <t>commission</t>
  </si>
  <si>
    <t>amount</t>
  </si>
  <si>
    <t>INR</t>
  </si>
  <si>
    <t>USD</t>
  </si>
  <si>
    <t>NSE</t>
  </si>
  <si>
    <t>stock</t>
  </si>
  <si>
    <t>HDFCBANK</t>
  </si>
  <si>
    <t>KPITTECH</t>
  </si>
  <si>
    <t>JSWSSTEEL</t>
  </si>
  <si>
    <t>BHARTIARTL</t>
  </si>
  <si>
    <t>SIEMEMS</t>
  </si>
  <si>
    <t>CYIENT</t>
  </si>
  <si>
    <t>MARUTI</t>
  </si>
  <si>
    <t>TRENT</t>
  </si>
  <si>
    <t>TATAMOTORS</t>
  </si>
  <si>
    <t>SBIN</t>
  </si>
  <si>
    <t>VBL</t>
  </si>
  <si>
    <t>cash dividend</t>
  </si>
  <si>
    <t>DATE</t>
  </si>
  <si>
    <t>JSWSTEEL</t>
  </si>
  <si>
    <t>SIEMENS</t>
  </si>
  <si>
    <t>PORTFOLIO</t>
  </si>
  <si>
    <t>return</t>
  </si>
  <si>
    <t>侯麗節休市</t>
  </si>
  <si>
    <t>匯率</t>
  </si>
  <si>
    <t>耶穌受難日休市</t>
  </si>
  <si>
    <t>回教開齋節休市</t>
  </si>
  <si>
    <t>拉瑪節休市</t>
  </si>
  <si>
    <t>馬哈拉什特拉節休市</t>
  </si>
  <si>
    <t>05/18(六)股市開市。05/20(一)因選舉(孟買市議會議員)休市</t>
  </si>
  <si>
    <t>現金股利筆記</t>
  </si>
  <si>
    <t>現金股利</t>
  </si>
  <si>
    <t>除息日</t>
  </si>
  <si>
    <t>發放日</t>
  </si>
  <si>
    <t>現金處理</t>
  </si>
  <si>
    <t>Date</t>
  </si>
  <si>
    <t>index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</si>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</sst>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NT$-404]#,##0.00"/>
    <numFmt numFmtId="177" formatCode="0.00000"/>
    <numFmt numFmtId="178" formatCode="m/d"/>
    <numFmt numFmtId="179" formatCode="yyyy/mm/dd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176" fontId="3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3" fontId="1" fillId="0" borderId="0" xfId="0" applyNumberFormat="1" applyFont="1"/>
    <xf numFmtId="0" fontId="6" fillId="0" borderId="0" xfId="0" applyFont="1"/>
    <xf numFmtId="14" fontId="5" fillId="0" borderId="0" xfId="0" applyNumberFormat="1" applyFont="1"/>
    <xf numFmtId="3" fontId="3" fillId="0" borderId="0" xfId="0" applyNumberFormat="1" applyFont="1"/>
    <xf numFmtId="177" fontId="5" fillId="0" borderId="0" xfId="0" applyNumberFormat="1" applyFont="1"/>
    <xf numFmtId="4" fontId="3" fillId="0" borderId="0" xfId="0" applyNumberFormat="1" applyFont="1"/>
    <xf numFmtId="4" fontId="5" fillId="0" borderId="0" xfId="0" applyNumberFormat="1" applyFont="1"/>
    <xf numFmtId="4" fontId="5" fillId="0" borderId="1" xfId="0" applyNumberFormat="1" applyFont="1" applyBorder="1"/>
    <xf numFmtId="178" fontId="5" fillId="0" borderId="0" xfId="0" applyNumberFormat="1" applyFont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9" fontId="5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2.6640625" defaultRowHeight="15" customHeight="1" x14ac:dyDescent="0.25"/>
  <cols>
    <col min="1" max="6" width="12.66406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4"/>
      <c r="B2" s="5">
        <v>45369</v>
      </c>
      <c r="C2" s="4" t="s">
        <v>4</v>
      </c>
      <c r="D2" s="4" t="s">
        <v>10</v>
      </c>
      <c r="E2" s="4" t="s">
        <v>11</v>
      </c>
      <c r="F2" s="6">
        <v>81.11</v>
      </c>
      <c r="G2" s="7">
        <v>100000000</v>
      </c>
      <c r="H2" s="4"/>
      <c r="I2" s="4"/>
      <c r="J2" s="7">
        <f>G2*F2</f>
        <v>8111000000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4" t="s">
        <v>12</v>
      </c>
      <c r="B3" s="5">
        <v>45369</v>
      </c>
      <c r="C3" s="4" t="s">
        <v>13</v>
      </c>
      <c r="D3" s="4" t="s">
        <v>14</v>
      </c>
      <c r="E3" s="4" t="s">
        <v>10</v>
      </c>
      <c r="F3" s="6">
        <v>1451.15</v>
      </c>
      <c r="G3" s="7">
        <f t="shared" ref="G3:G12" si="0">ROUND(J3/F3,0)</f>
        <v>558218</v>
      </c>
      <c r="H3" s="4">
        <v>1</v>
      </c>
      <c r="I3" s="4">
        <f t="shared" ref="I3:I12" si="1">ROUND(G3*F3* 0.12845%,0)</f>
        <v>1040520</v>
      </c>
      <c r="J3" s="7">
        <f t="shared" ref="J3:J12" si="2">$J$2/10*(1- 0.12845%)</f>
        <v>810058142.04999995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4" t="s">
        <v>12</v>
      </c>
      <c r="B4" s="5">
        <v>45369</v>
      </c>
      <c r="C4" s="4" t="s">
        <v>13</v>
      </c>
      <c r="D4" s="4" t="s">
        <v>15</v>
      </c>
      <c r="E4" s="4" t="s">
        <v>10</v>
      </c>
      <c r="F4" s="6">
        <v>1427.5</v>
      </c>
      <c r="G4" s="7">
        <f t="shared" si="0"/>
        <v>567466</v>
      </c>
      <c r="H4" s="4">
        <v>1</v>
      </c>
      <c r="I4" s="4">
        <f t="shared" si="1"/>
        <v>1040519</v>
      </c>
      <c r="J4" s="7">
        <f t="shared" si="2"/>
        <v>810058142.04999995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4" t="s">
        <v>12</v>
      </c>
      <c r="B5" s="5">
        <v>45369</v>
      </c>
      <c r="C5" s="4" t="s">
        <v>13</v>
      </c>
      <c r="D5" s="4" t="s">
        <v>16</v>
      </c>
      <c r="E5" s="4" t="s">
        <v>10</v>
      </c>
      <c r="F5" s="6">
        <v>783</v>
      </c>
      <c r="G5" s="7">
        <f t="shared" si="0"/>
        <v>1034557</v>
      </c>
      <c r="H5" s="4">
        <v>1</v>
      </c>
      <c r="I5" s="4">
        <f t="shared" si="1"/>
        <v>1040520</v>
      </c>
      <c r="J5" s="7">
        <f t="shared" si="2"/>
        <v>810058142.04999995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4" t="s">
        <v>12</v>
      </c>
      <c r="B6" s="5">
        <v>45369</v>
      </c>
      <c r="C6" s="4" t="s">
        <v>13</v>
      </c>
      <c r="D6" s="4" t="s">
        <v>17</v>
      </c>
      <c r="E6" s="4" t="s">
        <v>10</v>
      </c>
      <c r="F6" s="6">
        <v>1223.5</v>
      </c>
      <c r="G6" s="7">
        <f t="shared" si="0"/>
        <v>662083</v>
      </c>
      <c r="H6" s="4">
        <v>1</v>
      </c>
      <c r="I6" s="4">
        <f t="shared" si="1"/>
        <v>1040520</v>
      </c>
      <c r="J6" s="7">
        <f t="shared" si="2"/>
        <v>810058142.04999995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4" t="s">
        <v>12</v>
      </c>
      <c r="B7" s="5">
        <v>45369</v>
      </c>
      <c r="C7" s="4" t="s">
        <v>13</v>
      </c>
      <c r="D7" s="4" t="s">
        <v>18</v>
      </c>
      <c r="E7" s="4" t="s">
        <v>10</v>
      </c>
      <c r="F7" s="6">
        <v>4771</v>
      </c>
      <c r="G7" s="7">
        <f t="shared" si="0"/>
        <v>169788</v>
      </c>
      <c r="H7" s="4">
        <v>1</v>
      </c>
      <c r="I7" s="4">
        <f t="shared" si="1"/>
        <v>1040520</v>
      </c>
      <c r="J7" s="7">
        <f t="shared" si="2"/>
        <v>810058142.04999995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4" t="s">
        <v>12</v>
      </c>
      <c r="B8" s="5">
        <v>45369</v>
      </c>
      <c r="C8" s="4" t="s">
        <v>13</v>
      </c>
      <c r="D8" s="4" t="s">
        <v>19</v>
      </c>
      <c r="E8" s="4" t="s">
        <v>10</v>
      </c>
      <c r="F8" s="6">
        <v>1976</v>
      </c>
      <c r="G8" s="7">
        <f t="shared" si="0"/>
        <v>409948</v>
      </c>
      <c r="H8" s="4">
        <v>1</v>
      </c>
      <c r="I8" s="4">
        <f t="shared" si="1"/>
        <v>1040519</v>
      </c>
      <c r="J8" s="7">
        <f t="shared" si="2"/>
        <v>810058142.04999995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4" t="s">
        <v>12</v>
      </c>
      <c r="B9" s="5">
        <v>45369</v>
      </c>
      <c r="C9" s="4" t="s">
        <v>13</v>
      </c>
      <c r="D9" s="4" t="s">
        <v>20</v>
      </c>
      <c r="E9" s="4" t="s">
        <v>10</v>
      </c>
      <c r="F9" s="6">
        <v>11438.4</v>
      </c>
      <c r="G9" s="7">
        <f t="shared" si="0"/>
        <v>70819</v>
      </c>
      <c r="H9" s="4">
        <v>1</v>
      </c>
      <c r="I9" s="4">
        <f t="shared" si="1"/>
        <v>1040517</v>
      </c>
      <c r="J9" s="7">
        <f t="shared" si="2"/>
        <v>810058142.04999995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4" t="s">
        <v>12</v>
      </c>
      <c r="B10" s="5">
        <v>45369</v>
      </c>
      <c r="C10" s="4" t="s">
        <v>13</v>
      </c>
      <c r="D10" s="4" t="s">
        <v>21</v>
      </c>
      <c r="E10" s="4" t="s">
        <v>10</v>
      </c>
      <c r="F10" s="6">
        <v>4054.8</v>
      </c>
      <c r="G10" s="7">
        <f t="shared" si="0"/>
        <v>199778</v>
      </c>
      <c r="H10" s="4">
        <v>1</v>
      </c>
      <c r="I10" s="4">
        <f t="shared" si="1"/>
        <v>1040522</v>
      </c>
      <c r="J10" s="7">
        <f t="shared" si="2"/>
        <v>810058142.04999995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4" t="s">
        <v>12</v>
      </c>
      <c r="B11" s="5">
        <v>45369</v>
      </c>
      <c r="C11" s="4" t="s">
        <v>13</v>
      </c>
      <c r="D11" s="4" t="s">
        <v>22</v>
      </c>
      <c r="E11" s="4" t="s">
        <v>10</v>
      </c>
      <c r="F11" s="6">
        <v>943.8</v>
      </c>
      <c r="G11" s="7">
        <f t="shared" si="0"/>
        <v>858294</v>
      </c>
      <c r="H11" s="4">
        <v>1</v>
      </c>
      <c r="I11" s="4">
        <f t="shared" si="1"/>
        <v>1040519</v>
      </c>
      <c r="J11" s="7">
        <f t="shared" si="2"/>
        <v>810058142.04999995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4" t="s">
        <v>12</v>
      </c>
      <c r="B12" s="5">
        <v>45369</v>
      </c>
      <c r="C12" s="4" t="s">
        <v>13</v>
      </c>
      <c r="D12" s="4" t="s">
        <v>23</v>
      </c>
      <c r="E12" s="4" t="s">
        <v>10</v>
      </c>
      <c r="F12" s="6">
        <v>728.75</v>
      </c>
      <c r="G12" s="7">
        <f t="shared" si="0"/>
        <v>1111572</v>
      </c>
      <c r="H12" s="4">
        <v>1</v>
      </c>
      <c r="I12" s="4">
        <f t="shared" si="1"/>
        <v>1040520</v>
      </c>
      <c r="J12" s="7">
        <f t="shared" si="2"/>
        <v>810058142.04999995</v>
      </c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4" t="s">
        <v>12</v>
      </c>
      <c r="B13" s="5">
        <v>45418</v>
      </c>
      <c r="C13" s="4" t="s">
        <v>13</v>
      </c>
      <c r="D13" s="8" t="s">
        <v>19</v>
      </c>
      <c r="E13" s="4" t="s">
        <v>10</v>
      </c>
      <c r="F13" s="9">
        <v>1815</v>
      </c>
      <c r="G13" s="7">
        <f>-G8</f>
        <v>-409948</v>
      </c>
      <c r="H13" s="4">
        <v>1</v>
      </c>
      <c r="I13" s="4">
        <f>ROUND((F13*G13*-1)*(0.12845%-0.015%),0)</f>
        <v>844131</v>
      </c>
      <c r="J13" s="7">
        <f>F13*G13*-1-I13</f>
        <v>743211489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4" t="s">
        <v>12</v>
      </c>
      <c r="B14" s="5">
        <v>45418</v>
      </c>
      <c r="C14" s="4" t="s">
        <v>13</v>
      </c>
      <c r="D14" s="4" t="s">
        <v>24</v>
      </c>
      <c r="E14" s="4" t="s">
        <v>10</v>
      </c>
      <c r="F14" s="9">
        <v>1507</v>
      </c>
      <c r="G14" s="7">
        <f>J14/F14</f>
        <v>492626.4171666808</v>
      </c>
      <c r="H14" s="4">
        <v>1</v>
      </c>
      <c r="I14" s="4">
        <f>ROUND(F14*G14*0.12845%,0)</f>
        <v>953597</v>
      </c>
      <c r="J14" s="7">
        <f>J13*(1-0.1258%+0.015%)</f>
        <v>742388010.67018795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4" t="s">
        <v>12</v>
      </c>
      <c r="B15" s="5">
        <v>45434</v>
      </c>
      <c r="C15" s="4" t="s">
        <v>25</v>
      </c>
      <c r="D15" s="4" t="s">
        <v>23</v>
      </c>
      <c r="E15" s="4" t="s">
        <v>10</v>
      </c>
      <c r="F15" s="9">
        <v>13.7</v>
      </c>
      <c r="G15" s="7">
        <v>1111572</v>
      </c>
      <c r="H15" s="4">
        <v>1</v>
      </c>
      <c r="I15" s="4">
        <v>0</v>
      </c>
      <c r="J15" s="7">
        <f t="shared" ref="J15:J17" si="3">F15*G15</f>
        <v>15228536.399999999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4" t="s">
        <v>12</v>
      </c>
      <c r="B16" s="5">
        <v>45436</v>
      </c>
      <c r="C16" s="4" t="s">
        <v>25</v>
      </c>
      <c r="D16" s="4" t="s">
        <v>21</v>
      </c>
      <c r="E16" s="4" t="s">
        <v>10</v>
      </c>
      <c r="F16" s="9">
        <v>3.2</v>
      </c>
      <c r="G16" s="7">
        <v>199778</v>
      </c>
      <c r="H16" s="4">
        <v>1</v>
      </c>
      <c r="I16" s="4">
        <v>0</v>
      </c>
      <c r="J16" s="7">
        <f t="shared" si="3"/>
        <v>639289.60000000009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4" t="s">
        <v>12</v>
      </c>
      <c r="B17" s="5">
        <v>45436</v>
      </c>
      <c r="C17" s="4" t="s">
        <v>25</v>
      </c>
      <c r="D17" s="4" t="s">
        <v>14</v>
      </c>
      <c r="E17" s="4" t="s">
        <v>10</v>
      </c>
      <c r="F17" s="9">
        <v>19.5</v>
      </c>
      <c r="G17" s="7">
        <v>58218</v>
      </c>
      <c r="H17" s="4">
        <v>1</v>
      </c>
      <c r="I17" s="4">
        <v>0</v>
      </c>
      <c r="J17" s="7">
        <f t="shared" si="3"/>
        <v>1135251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4" t="s">
        <v>12</v>
      </c>
      <c r="B18" s="5">
        <v>45436</v>
      </c>
      <c r="C18" s="4" t="s">
        <v>13</v>
      </c>
      <c r="D18" s="4" t="s">
        <v>14</v>
      </c>
      <c r="E18" s="4" t="s">
        <v>10</v>
      </c>
      <c r="F18" s="10">
        <v>1517.2</v>
      </c>
      <c r="G18" s="7">
        <v>-558218</v>
      </c>
      <c r="H18" s="4">
        <v>1</v>
      </c>
      <c r="I18" s="4">
        <f t="shared" ref="I18:I27" si="4">F18*G18*-1*(0.12845%-0.015%)</f>
        <v>960840.21262120013</v>
      </c>
      <c r="J18" s="7">
        <f t="shared" ref="J18:J27" si="5">F18*G18*-1*(1-(0.12845%-0.015%))</f>
        <v>845967509.38737881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4" t="s">
        <v>12</v>
      </c>
      <c r="B19" s="5">
        <v>45436</v>
      </c>
      <c r="C19" s="4" t="s">
        <v>13</v>
      </c>
      <c r="D19" s="4" t="s">
        <v>15</v>
      </c>
      <c r="E19" s="4" t="s">
        <v>10</v>
      </c>
      <c r="F19" s="10">
        <v>1551.55</v>
      </c>
      <c r="G19" s="7">
        <v>-567466</v>
      </c>
      <c r="H19" s="4">
        <v>1</v>
      </c>
      <c r="I19" s="4">
        <f t="shared" si="4"/>
        <v>998872.64912435005</v>
      </c>
      <c r="J19" s="7">
        <f t="shared" si="5"/>
        <v>879452999.65087557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4" t="s">
        <v>12</v>
      </c>
      <c r="B20" s="5">
        <v>45436</v>
      </c>
      <c r="C20" s="4" t="s">
        <v>13</v>
      </c>
      <c r="D20" s="4" t="s">
        <v>16</v>
      </c>
      <c r="E20" s="4" t="s">
        <v>10</v>
      </c>
      <c r="F20" s="10">
        <v>908.65</v>
      </c>
      <c r="G20" s="7">
        <v>-1034557</v>
      </c>
      <c r="H20" s="4">
        <v>1</v>
      </c>
      <c r="I20" s="4">
        <f t="shared" si="4"/>
        <v>1066486.9723777249</v>
      </c>
      <c r="J20" s="7">
        <f t="shared" si="5"/>
        <v>938983731.07762218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4" t="s">
        <v>12</v>
      </c>
      <c r="B21" s="5">
        <v>45436</v>
      </c>
      <c r="C21" s="4" t="s">
        <v>13</v>
      </c>
      <c r="D21" s="4" t="s">
        <v>17</v>
      </c>
      <c r="E21" s="4" t="s">
        <v>10</v>
      </c>
      <c r="F21" s="10">
        <v>1388.5</v>
      </c>
      <c r="G21" s="7">
        <v>-662083</v>
      </c>
      <c r="H21" s="4">
        <v>1</v>
      </c>
      <c r="I21" s="4">
        <f t="shared" si="4"/>
        <v>1042948.3975197501</v>
      </c>
      <c r="J21" s="7">
        <f t="shared" si="5"/>
        <v>918259297.10248017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4" t="s">
        <v>12</v>
      </c>
      <c r="B22" s="5">
        <v>45436</v>
      </c>
      <c r="C22" s="4" t="s">
        <v>13</v>
      </c>
      <c r="D22" s="4" t="s">
        <v>18</v>
      </c>
      <c r="E22" s="4" t="s">
        <v>10</v>
      </c>
      <c r="F22" s="10">
        <v>7283.3</v>
      </c>
      <c r="G22" s="7">
        <v>-169788</v>
      </c>
      <c r="H22" s="4">
        <v>1</v>
      </c>
      <c r="I22" s="4">
        <f t="shared" si="4"/>
        <v>1402941.9188838003</v>
      </c>
      <c r="J22" s="7">
        <f t="shared" si="5"/>
        <v>1235213998.4811163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 t="s">
        <v>12</v>
      </c>
      <c r="B23" s="5">
        <v>45436</v>
      </c>
      <c r="C23" s="4" t="s">
        <v>13</v>
      </c>
      <c r="D23" s="4" t="s">
        <v>20</v>
      </c>
      <c r="E23" s="4" t="s">
        <v>10</v>
      </c>
      <c r="F23" s="10">
        <v>13000.45</v>
      </c>
      <c r="G23" s="7">
        <v>-70819</v>
      </c>
      <c r="H23" s="4">
        <v>1</v>
      </c>
      <c r="I23" s="4">
        <f t="shared" si="4"/>
        <v>1044510.1763699752</v>
      </c>
      <c r="J23" s="7">
        <f t="shared" si="5"/>
        <v>919634358.37363005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4" t="s">
        <v>12</v>
      </c>
      <c r="B24" s="5">
        <v>45436</v>
      </c>
      <c r="C24" s="4" t="s">
        <v>13</v>
      </c>
      <c r="D24" s="4" t="s">
        <v>21</v>
      </c>
      <c r="E24" s="4" t="s">
        <v>10</v>
      </c>
      <c r="F24" s="10">
        <v>4715.3999999999996</v>
      </c>
      <c r="G24" s="7">
        <v>-199778</v>
      </c>
      <c r="H24" s="4">
        <v>1</v>
      </c>
      <c r="I24" s="4">
        <f t="shared" si="4"/>
        <v>1068736.6440713999</v>
      </c>
      <c r="J24" s="7">
        <f t="shared" si="5"/>
        <v>940964444.55592847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4" t="s">
        <v>12</v>
      </c>
      <c r="B25" s="5">
        <v>45436</v>
      </c>
      <c r="C25" s="4" t="s">
        <v>13</v>
      </c>
      <c r="D25" s="4" t="s">
        <v>22</v>
      </c>
      <c r="E25" s="4" t="s">
        <v>10</v>
      </c>
      <c r="F25" s="10">
        <v>960.55</v>
      </c>
      <c r="G25" s="7">
        <v>-858294</v>
      </c>
      <c r="H25" s="4">
        <v>1</v>
      </c>
      <c r="I25" s="4">
        <f t="shared" si="4"/>
        <v>935320.71527865005</v>
      </c>
      <c r="J25" s="7">
        <f t="shared" si="5"/>
        <v>823498980.9847213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4" t="s">
        <v>12</v>
      </c>
      <c r="B26" s="5">
        <v>45436</v>
      </c>
      <c r="C26" s="4" t="s">
        <v>13</v>
      </c>
      <c r="D26" s="4" t="s">
        <v>23</v>
      </c>
      <c r="E26" s="4" t="s">
        <v>10</v>
      </c>
      <c r="F26" s="10">
        <v>828.6</v>
      </c>
      <c r="G26" s="7">
        <v>-1111572</v>
      </c>
      <c r="H26" s="4">
        <v>1</v>
      </c>
      <c r="I26" s="4">
        <f t="shared" si="4"/>
        <v>1044929.5904124001</v>
      </c>
      <c r="J26" s="7">
        <f t="shared" si="5"/>
        <v>920003629.60958767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4" t="s">
        <v>12</v>
      </c>
      <c r="B27" s="5">
        <v>45436</v>
      </c>
      <c r="C27" s="4" t="s">
        <v>13</v>
      </c>
      <c r="D27" s="4" t="s">
        <v>24</v>
      </c>
      <c r="E27" s="4" t="s">
        <v>10</v>
      </c>
      <c r="F27" s="11">
        <v>1498.3</v>
      </c>
      <c r="G27" s="7">
        <v>-492626</v>
      </c>
      <c r="H27" s="4">
        <v>1</v>
      </c>
      <c r="I27" s="4">
        <f t="shared" si="4"/>
        <v>837376.19236510003</v>
      </c>
      <c r="J27" s="7">
        <f t="shared" si="5"/>
        <v>737264159.60763478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B28" s="5">
        <v>45436</v>
      </c>
      <c r="C28" s="4" t="s">
        <v>4</v>
      </c>
      <c r="D28" s="4" t="s">
        <v>11</v>
      </c>
      <c r="E28" s="4" t="s">
        <v>10</v>
      </c>
      <c r="F28" s="9">
        <v>84.56</v>
      </c>
      <c r="G28" s="7">
        <v>9176246186</v>
      </c>
      <c r="H28" s="4">
        <v>1</v>
      </c>
      <c r="I28" s="4">
        <v>0</v>
      </c>
      <c r="J28" s="7">
        <f>G28/F28</f>
        <v>108517575.52034058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4"/>
      <c r="B29" s="4"/>
      <c r="C29" s="4"/>
      <c r="E29" s="4"/>
      <c r="F29" s="9"/>
      <c r="G29" s="9"/>
      <c r="H29" s="4"/>
      <c r="I29" s="4"/>
      <c r="J29" s="1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4"/>
      <c r="B30" s="4"/>
      <c r="C30" s="4"/>
      <c r="D30" s="4"/>
      <c r="E30" s="4"/>
      <c r="F30" s="9"/>
      <c r="G30" s="9"/>
      <c r="H30" s="4"/>
      <c r="I30" s="4"/>
      <c r="J30" s="1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4"/>
      <c r="B31" s="4"/>
      <c r="C31" s="4"/>
      <c r="D31" s="4"/>
      <c r="E31" s="4"/>
      <c r="F31" s="9"/>
      <c r="G31" s="9"/>
      <c r="H31" s="4"/>
      <c r="I31" s="4"/>
      <c r="J31" s="1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4"/>
      <c r="B32" s="4"/>
      <c r="C32" s="4"/>
      <c r="D32" s="4"/>
      <c r="E32" s="4"/>
      <c r="F32" s="9"/>
      <c r="G32" s="9"/>
      <c r="H32" s="4"/>
      <c r="I32" s="4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4"/>
      <c r="B33" s="4"/>
      <c r="C33" s="4"/>
      <c r="D33" s="4"/>
      <c r="E33" s="4"/>
      <c r="F33" s="9"/>
      <c r="G33" s="9"/>
      <c r="H33" s="4"/>
      <c r="I33" s="4"/>
      <c r="J33" s="1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4"/>
      <c r="B34" s="4"/>
      <c r="C34" s="4"/>
      <c r="D34" s="4"/>
      <c r="E34" s="4"/>
      <c r="F34" s="9"/>
      <c r="G34" s="9"/>
      <c r="H34" s="4"/>
      <c r="I34" s="4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4"/>
      <c r="B35" s="4"/>
      <c r="C35" s="4"/>
      <c r="D35" s="4"/>
      <c r="E35" s="4"/>
      <c r="F35" s="9"/>
      <c r="G35" s="9"/>
      <c r="H35" s="4"/>
      <c r="I35" s="4"/>
      <c r="J35" s="1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4"/>
      <c r="B36" s="4"/>
      <c r="C36" s="4"/>
      <c r="D36" s="4"/>
      <c r="E36" s="4"/>
      <c r="F36" s="9"/>
      <c r="G36" s="9"/>
      <c r="H36" s="4"/>
      <c r="I36" s="4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4"/>
      <c r="B37" s="4"/>
      <c r="C37" s="4"/>
      <c r="D37" s="4"/>
      <c r="E37" s="4"/>
      <c r="F37" s="9"/>
      <c r="G37" s="9"/>
      <c r="H37" s="4"/>
      <c r="I37" s="4"/>
      <c r="J37" s="1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4"/>
      <c r="B38" s="4"/>
      <c r="C38" s="4"/>
      <c r="D38" s="4"/>
      <c r="E38" s="4"/>
      <c r="F38" s="9"/>
      <c r="G38" s="9"/>
      <c r="H38" s="4"/>
      <c r="I38" s="4"/>
      <c r="J38" s="1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4"/>
      <c r="B39" s="4"/>
      <c r="C39" s="4"/>
      <c r="D39" s="4"/>
      <c r="E39" s="4"/>
      <c r="F39" s="9"/>
      <c r="G39" s="9"/>
      <c r="H39" s="4"/>
      <c r="I39" s="4"/>
      <c r="J39" s="1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4"/>
      <c r="B40" s="4"/>
      <c r="C40" s="4"/>
      <c r="D40" s="4"/>
      <c r="E40" s="4"/>
      <c r="F40" s="9"/>
      <c r="G40" s="9"/>
      <c r="H40" s="4"/>
      <c r="I40" s="4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4"/>
      <c r="B41" s="4"/>
      <c r="C41" s="4"/>
      <c r="D41" s="4"/>
      <c r="E41" s="4"/>
      <c r="F41" s="9"/>
      <c r="G41" s="9"/>
      <c r="H41" s="4"/>
      <c r="I41" s="4"/>
      <c r="J41" s="1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4"/>
      <c r="B42" s="4"/>
      <c r="C42" s="4"/>
      <c r="D42" s="4"/>
      <c r="E42" s="4"/>
      <c r="F42" s="9"/>
      <c r="G42" s="9"/>
      <c r="H42" s="4"/>
      <c r="I42" s="4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4"/>
      <c r="B43" s="4"/>
      <c r="C43" s="4"/>
      <c r="D43" s="4"/>
      <c r="E43" s="4"/>
      <c r="F43" s="9"/>
      <c r="G43" s="9"/>
      <c r="H43" s="4"/>
      <c r="I43" s="4"/>
      <c r="J43" s="1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4"/>
      <c r="B44" s="4"/>
      <c r="C44" s="4"/>
      <c r="D44" s="4"/>
      <c r="E44" s="4"/>
      <c r="F44" s="9"/>
      <c r="G44" s="9"/>
      <c r="H44" s="4"/>
      <c r="I44" s="4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4"/>
      <c r="B45" s="4"/>
      <c r="C45" s="4"/>
      <c r="D45" s="4"/>
      <c r="E45" s="4"/>
      <c r="F45" s="9"/>
      <c r="G45" s="9"/>
      <c r="H45" s="4"/>
      <c r="I45" s="4"/>
      <c r="J45" s="1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4"/>
      <c r="B46" s="4"/>
      <c r="C46" s="4"/>
      <c r="D46" s="4"/>
      <c r="E46" s="4"/>
      <c r="F46" s="9"/>
      <c r="G46" s="9"/>
      <c r="H46" s="4"/>
      <c r="I46" s="4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4"/>
      <c r="B47" s="4"/>
      <c r="C47" s="4"/>
      <c r="D47" s="4"/>
      <c r="E47" s="4"/>
      <c r="F47" s="9"/>
      <c r="G47" s="9"/>
      <c r="H47" s="4"/>
      <c r="I47" s="4"/>
      <c r="J47" s="1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4"/>
      <c r="B48" s="4"/>
      <c r="C48" s="4"/>
      <c r="D48" s="4"/>
      <c r="E48" s="4"/>
      <c r="F48" s="9"/>
      <c r="G48" s="9"/>
      <c r="H48" s="4"/>
      <c r="I48" s="4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4"/>
      <c r="B49" s="4"/>
      <c r="C49" s="4"/>
      <c r="D49" s="4"/>
      <c r="E49" s="4"/>
      <c r="F49" s="9"/>
      <c r="G49" s="9"/>
      <c r="H49" s="4"/>
      <c r="I49" s="4"/>
      <c r="J49" s="1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4"/>
      <c r="B50" s="4"/>
      <c r="C50" s="4"/>
      <c r="D50" s="4"/>
      <c r="E50" s="4"/>
      <c r="F50" s="9"/>
      <c r="G50" s="9"/>
      <c r="H50" s="4"/>
      <c r="I50" s="4"/>
      <c r="J50" s="1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4"/>
      <c r="B51" s="4"/>
      <c r="C51" s="4"/>
      <c r="D51" s="4"/>
      <c r="E51" s="4"/>
      <c r="F51" s="9"/>
      <c r="G51" s="9"/>
      <c r="H51" s="4"/>
      <c r="I51" s="4"/>
      <c r="J51" s="1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4"/>
      <c r="B52" s="4"/>
      <c r="C52" s="4"/>
      <c r="D52" s="4"/>
      <c r="E52" s="4"/>
      <c r="F52" s="9"/>
      <c r="G52" s="9"/>
      <c r="H52" s="4"/>
      <c r="I52" s="4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4"/>
      <c r="B53" s="4"/>
      <c r="C53" s="4"/>
      <c r="D53" s="4"/>
      <c r="E53" s="4"/>
      <c r="F53" s="9"/>
      <c r="G53" s="9"/>
      <c r="H53" s="4"/>
      <c r="I53" s="4"/>
      <c r="J53" s="1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4"/>
      <c r="B54" s="4"/>
      <c r="C54" s="4"/>
      <c r="D54" s="4"/>
      <c r="E54" s="4"/>
      <c r="F54" s="9"/>
      <c r="G54" s="9"/>
      <c r="H54" s="4"/>
      <c r="I54" s="4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4"/>
      <c r="B55" s="4"/>
      <c r="C55" s="4"/>
      <c r="D55" s="4"/>
      <c r="E55" s="4"/>
      <c r="F55" s="9"/>
      <c r="G55" s="9"/>
      <c r="H55" s="4"/>
      <c r="I55" s="4"/>
      <c r="J55" s="1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4"/>
      <c r="B56" s="4"/>
      <c r="C56" s="4"/>
      <c r="D56" s="4"/>
      <c r="E56" s="4"/>
      <c r="F56" s="9"/>
      <c r="G56" s="9"/>
      <c r="H56" s="4"/>
      <c r="I56" s="4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4"/>
      <c r="B57" s="4"/>
      <c r="C57" s="4"/>
      <c r="D57" s="4"/>
      <c r="E57" s="4"/>
      <c r="F57" s="9"/>
      <c r="G57" s="9"/>
      <c r="H57" s="4"/>
      <c r="I57" s="4"/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4"/>
      <c r="B58" s="4"/>
      <c r="C58" s="4"/>
      <c r="D58" s="4"/>
      <c r="E58" s="4"/>
      <c r="F58" s="9"/>
      <c r="G58" s="9"/>
      <c r="H58" s="4"/>
      <c r="I58" s="4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4"/>
      <c r="B59" s="4"/>
      <c r="C59" s="4"/>
      <c r="D59" s="4"/>
      <c r="E59" s="4"/>
      <c r="F59" s="9"/>
      <c r="G59" s="9"/>
      <c r="H59" s="4"/>
      <c r="I59" s="4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4"/>
      <c r="B60" s="4"/>
      <c r="C60" s="4"/>
      <c r="D60" s="4"/>
      <c r="E60" s="4"/>
      <c r="F60" s="9"/>
      <c r="G60" s="9"/>
      <c r="H60" s="4"/>
      <c r="I60" s="4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4"/>
      <c r="B61" s="4"/>
      <c r="C61" s="4"/>
      <c r="D61" s="4"/>
      <c r="E61" s="4"/>
      <c r="F61" s="9"/>
      <c r="G61" s="9"/>
      <c r="H61" s="4"/>
      <c r="I61" s="4"/>
      <c r="J61" s="1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4"/>
      <c r="B62" s="4"/>
      <c r="C62" s="4"/>
      <c r="D62" s="4"/>
      <c r="E62" s="4"/>
      <c r="F62" s="9"/>
      <c r="G62" s="9"/>
      <c r="H62" s="4"/>
      <c r="I62" s="4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4"/>
      <c r="B63" s="4"/>
      <c r="C63" s="4"/>
      <c r="D63" s="4"/>
      <c r="E63" s="4"/>
      <c r="F63" s="9"/>
      <c r="G63" s="9"/>
      <c r="H63" s="4"/>
      <c r="I63" s="4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4"/>
      <c r="B64" s="4"/>
      <c r="C64" s="4"/>
      <c r="D64" s="4"/>
      <c r="E64" s="4"/>
      <c r="F64" s="9"/>
      <c r="G64" s="9"/>
      <c r="H64" s="4"/>
      <c r="I64" s="4"/>
      <c r="J64" s="1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4"/>
      <c r="B65" s="4"/>
      <c r="C65" s="4"/>
      <c r="D65" s="4"/>
      <c r="E65" s="4"/>
      <c r="F65" s="9"/>
      <c r="G65" s="9"/>
      <c r="H65" s="4"/>
      <c r="I65" s="4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4"/>
      <c r="B66" s="4"/>
      <c r="C66" s="4"/>
      <c r="D66" s="4"/>
      <c r="E66" s="4"/>
      <c r="F66" s="9"/>
      <c r="G66" s="9"/>
      <c r="H66" s="4"/>
      <c r="I66" s="4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4"/>
      <c r="B67" s="4"/>
      <c r="C67" s="4"/>
      <c r="D67" s="4"/>
      <c r="E67" s="4"/>
      <c r="F67" s="9"/>
      <c r="G67" s="9"/>
      <c r="H67" s="4"/>
      <c r="I67" s="4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4"/>
      <c r="B68" s="4"/>
      <c r="C68" s="4"/>
      <c r="D68" s="4"/>
      <c r="E68" s="4"/>
      <c r="F68" s="9"/>
      <c r="G68" s="9"/>
      <c r="H68" s="4"/>
      <c r="I68" s="4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4"/>
      <c r="B69" s="4"/>
      <c r="C69" s="4"/>
      <c r="D69" s="4"/>
      <c r="E69" s="4"/>
      <c r="F69" s="9"/>
      <c r="G69" s="9"/>
      <c r="H69" s="4"/>
      <c r="I69" s="4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4"/>
      <c r="B70" s="4"/>
      <c r="C70" s="4"/>
      <c r="D70" s="4"/>
      <c r="E70" s="4"/>
      <c r="F70" s="9"/>
      <c r="G70" s="9"/>
      <c r="H70" s="4"/>
      <c r="I70" s="4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4"/>
      <c r="B71" s="4"/>
      <c r="C71" s="4"/>
      <c r="D71" s="4"/>
      <c r="E71" s="4"/>
      <c r="F71" s="9"/>
      <c r="G71" s="9"/>
      <c r="H71" s="4"/>
      <c r="I71" s="4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4"/>
      <c r="B72" s="4"/>
      <c r="C72" s="4"/>
      <c r="D72" s="4"/>
      <c r="E72" s="4"/>
      <c r="F72" s="9"/>
      <c r="G72" s="9"/>
      <c r="H72" s="4"/>
      <c r="I72" s="4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4"/>
      <c r="B73" s="4"/>
      <c r="C73" s="4"/>
      <c r="D73" s="4"/>
      <c r="E73" s="4"/>
      <c r="F73" s="9"/>
      <c r="G73" s="9"/>
      <c r="H73" s="4"/>
      <c r="I73" s="4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4"/>
      <c r="B74" s="4"/>
      <c r="C74" s="4"/>
      <c r="D74" s="4"/>
      <c r="E74" s="4"/>
      <c r="F74" s="9"/>
      <c r="G74" s="9"/>
      <c r="H74" s="4"/>
      <c r="I74" s="4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4"/>
      <c r="B75" s="4"/>
      <c r="C75" s="4"/>
      <c r="D75" s="4"/>
      <c r="E75" s="4"/>
      <c r="F75" s="9"/>
      <c r="G75" s="9"/>
      <c r="H75" s="4"/>
      <c r="I75" s="4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4"/>
      <c r="B76" s="4"/>
      <c r="C76" s="4"/>
      <c r="D76" s="4"/>
      <c r="E76" s="4"/>
      <c r="F76" s="9"/>
      <c r="G76" s="9"/>
      <c r="H76" s="4"/>
      <c r="I76" s="4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4"/>
      <c r="B77" s="4"/>
      <c r="C77" s="4"/>
      <c r="D77" s="4"/>
      <c r="E77" s="4"/>
      <c r="F77" s="9"/>
      <c r="G77" s="9"/>
      <c r="H77" s="4"/>
      <c r="I77" s="4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4"/>
      <c r="B78" s="4"/>
      <c r="C78" s="4"/>
      <c r="D78" s="4"/>
      <c r="E78" s="4"/>
      <c r="F78" s="9"/>
      <c r="G78" s="9"/>
      <c r="H78" s="4"/>
      <c r="I78" s="4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4"/>
      <c r="B79" s="4"/>
      <c r="C79" s="4"/>
      <c r="D79" s="4"/>
      <c r="E79" s="4"/>
      <c r="F79" s="9"/>
      <c r="G79" s="9"/>
      <c r="H79" s="4"/>
      <c r="I79" s="4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4"/>
      <c r="B80" s="4"/>
      <c r="C80" s="4"/>
      <c r="D80" s="4"/>
      <c r="E80" s="4"/>
      <c r="F80" s="9"/>
      <c r="G80" s="9"/>
      <c r="H80" s="4"/>
      <c r="I80" s="4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4"/>
      <c r="B81" s="4"/>
      <c r="C81" s="4"/>
      <c r="D81" s="4"/>
      <c r="E81" s="4"/>
      <c r="F81" s="9"/>
      <c r="G81" s="9"/>
      <c r="H81" s="4"/>
      <c r="I81" s="4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4"/>
      <c r="B82" s="4"/>
      <c r="C82" s="4"/>
      <c r="D82" s="4"/>
      <c r="E82" s="4"/>
      <c r="F82" s="9"/>
      <c r="G82" s="9"/>
      <c r="H82" s="4"/>
      <c r="I82" s="4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4"/>
      <c r="B83" s="4"/>
      <c r="C83" s="4"/>
      <c r="D83" s="4"/>
      <c r="E83" s="4"/>
      <c r="F83" s="9"/>
      <c r="G83" s="9"/>
      <c r="H83" s="4"/>
      <c r="I83" s="4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4"/>
      <c r="B84" s="4"/>
      <c r="C84" s="4"/>
      <c r="D84" s="4"/>
      <c r="E84" s="4"/>
      <c r="F84" s="9"/>
      <c r="G84" s="9"/>
      <c r="H84" s="4"/>
      <c r="I84" s="4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4"/>
      <c r="B85" s="4"/>
      <c r="C85" s="4"/>
      <c r="D85" s="4"/>
      <c r="E85" s="4"/>
      <c r="F85" s="9"/>
      <c r="G85" s="9"/>
      <c r="H85" s="4"/>
      <c r="I85" s="4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4"/>
      <c r="B86" s="4"/>
      <c r="C86" s="4"/>
      <c r="D86" s="4"/>
      <c r="E86" s="4"/>
      <c r="F86" s="9"/>
      <c r="G86" s="9"/>
      <c r="H86" s="4"/>
      <c r="I86" s="4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4"/>
      <c r="B87" s="4"/>
      <c r="C87" s="4"/>
      <c r="D87" s="4"/>
      <c r="E87" s="4"/>
      <c r="F87" s="9"/>
      <c r="G87" s="9"/>
      <c r="H87" s="4"/>
      <c r="I87" s="4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4"/>
      <c r="B88" s="4"/>
      <c r="C88" s="4"/>
      <c r="D88" s="4"/>
      <c r="E88" s="4"/>
      <c r="F88" s="9"/>
      <c r="G88" s="9"/>
      <c r="H88" s="4"/>
      <c r="I88" s="4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4"/>
      <c r="B89" s="4"/>
      <c r="C89" s="4"/>
      <c r="D89" s="4"/>
      <c r="E89" s="4"/>
      <c r="F89" s="9"/>
      <c r="G89" s="9"/>
      <c r="H89" s="4"/>
      <c r="I89" s="4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4"/>
      <c r="B90" s="4"/>
      <c r="C90" s="4"/>
      <c r="D90" s="4"/>
      <c r="E90" s="4"/>
      <c r="F90" s="9"/>
      <c r="G90" s="9"/>
      <c r="H90" s="4"/>
      <c r="I90" s="4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4"/>
      <c r="B91" s="4"/>
      <c r="C91" s="4"/>
      <c r="D91" s="4"/>
      <c r="E91" s="4"/>
      <c r="F91" s="9"/>
      <c r="G91" s="9"/>
      <c r="H91" s="4"/>
      <c r="I91" s="4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4"/>
      <c r="B92" s="4"/>
      <c r="C92" s="4"/>
      <c r="D92" s="4"/>
      <c r="E92" s="4"/>
      <c r="F92" s="9"/>
      <c r="G92" s="9"/>
      <c r="H92" s="4"/>
      <c r="I92" s="4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4"/>
      <c r="B93" s="4"/>
      <c r="C93" s="4"/>
      <c r="D93" s="4"/>
      <c r="E93" s="4"/>
      <c r="F93" s="9"/>
      <c r="G93" s="9"/>
      <c r="H93" s="4"/>
      <c r="I93" s="4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4"/>
      <c r="B94" s="4"/>
      <c r="C94" s="4"/>
      <c r="D94" s="4"/>
      <c r="E94" s="4"/>
      <c r="F94" s="9"/>
      <c r="G94" s="9"/>
      <c r="H94" s="4"/>
      <c r="I94" s="4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4"/>
      <c r="B95" s="4"/>
      <c r="C95" s="4"/>
      <c r="D95" s="4"/>
      <c r="E95" s="4"/>
      <c r="F95" s="9"/>
      <c r="G95" s="9"/>
      <c r="H95" s="4"/>
      <c r="I95" s="4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4"/>
      <c r="B96" s="4"/>
      <c r="C96" s="4"/>
      <c r="D96" s="4"/>
      <c r="E96" s="4"/>
      <c r="F96" s="9"/>
      <c r="G96" s="9"/>
      <c r="H96" s="4"/>
      <c r="I96" s="4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4"/>
      <c r="B97" s="4"/>
      <c r="C97" s="4"/>
      <c r="D97" s="4"/>
      <c r="E97" s="4"/>
      <c r="F97" s="9"/>
      <c r="G97" s="9"/>
      <c r="H97" s="4"/>
      <c r="I97" s="4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4"/>
      <c r="B98" s="4"/>
      <c r="C98" s="4"/>
      <c r="D98" s="4"/>
      <c r="E98" s="4"/>
      <c r="F98" s="9"/>
      <c r="G98" s="9"/>
      <c r="H98" s="4"/>
      <c r="I98" s="4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4"/>
      <c r="B99" s="4"/>
      <c r="C99" s="4"/>
      <c r="D99" s="4"/>
      <c r="E99" s="4"/>
      <c r="F99" s="9"/>
      <c r="G99" s="9"/>
      <c r="H99" s="4"/>
      <c r="I99" s="4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4"/>
      <c r="B100" s="4"/>
      <c r="C100" s="4"/>
      <c r="D100" s="4"/>
      <c r="E100" s="4"/>
      <c r="F100" s="9"/>
      <c r="G100" s="9"/>
      <c r="H100" s="4"/>
      <c r="I100" s="4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4"/>
      <c r="B101" s="4"/>
      <c r="C101" s="4"/>
      <c r="D101" s="4"/>
      <c r="E101" s="4"/>
      <c r="F101" s="9"/>
      <c r="G101" s="9"/>
      <c r="H101" s="4"/>
      <c r="I101" s="4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4"/>
      <c r="B102" s="4"/>
      <c r="C102" s="4"/>
      <c r="D102" s="4"/>
      <c r="E102" s="4"/>
      <c r="F102" s="9"/>
      <c r="G102" s="9"/>
      <c r="H102" s="4"/>
      <c r="I102" s="4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4"/>
      <c r="B103" s="4"/>
      <c r="C103" s="4"/>
      <c r="D103" s="4"/>
      <c r="E103" s="4"/>
      <c r="F103" s="9"/>
      <c r="G103" s="9"/>
      <c r="H103" s="4"/>
      <c r="I103" s="4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4"/>
      <c r="B104" s="4"/>
      <c r="C104" s="4"/>
      <c r="D104" s="4"/>
      <c r="E104" s="4"/>
      <c r="F104" s="9"/>
      <c r="G104" s="9"/>
      <c r="H104" s="4"/>
      <c r="I104" s="4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4"/>
      <c r="B105" s="4"/>
      <c r="C105" s="4"/>
      <c r="D105" s="4"/>
      <c r="E105" s="4"/>
      <c r="F105" s="9"/>
      <c r="G105" s="9"/>
      <c r="H105" s="4"/>
      <c r="I105" s="4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4"/>
      <c r="B106" s="4"/>
      <c r="C106" s="4"/>
      <c r="D106" s="4"/>
      <c r="E106" s="4"/>
      <c r="F106" s="9"/>
      <c r="G106" s="9"/>
      <c r="H106" s="4"/>
      <c r="I106" s="4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4"/>
      <c r="B107" s="4"/>
      <c r="C107" s="4"/>
      <c r="D107" s="4"/>
      <c r="E107" s="4"/>
      <c r="F107" s="9"/>
      <c r="G107" s="9"/>
      <c r="H107" s="4"/>
      <c r="I107" s="4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4"/>
      <c r="B108" s="4"/>
      <c r="C108" s="4"/>
      <c r="D108" s="4"/>
      <c r="E108" s="4"/>
      <c r="F108" s="9"/>
      <c r="G108" s="9"/>
      <c r="H108" s="4"/>
      <c r="I108" s="4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4"/>
      <c r="B109" s="4"/>
      <c r="C109" s="4"/>
      <c r="D109" s="4"/>
      <c r="E109" s="4"/>
      <c r="F109" s="9"/>
      <c r="G109" s="9"/>
      <c r="H109" s="4"/>
      <c r="I109" s="4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4"/>
      <c r="B110" s="4"/>
      <c r="C110" s="4"/>
      <c r="D110" s="4"/>
      <c r="E110" s="4"/>
      <c r="F110" s="9"/>
      <c r="G110" s="9"/>
      <c r="H110" s="4"/>
      <c r="I110" s="4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4"/>
      <c r="B111" s="4"/>
      <c r="C111" s="4"/>
      <c r="D111" s="4"/>
      <c r="E111" s="4"/>
      <c r="F111" s="9"/>
      <c r="G111" s="9"/>
      <c r="H111" s="4"/>
      <c r="I111" s="4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4"/>
      <c r="B112" s="4"/>
      <c r="C112" s="4"/>
      <c r="D112" s="4"/>
      <c r="E112" s="4"/>
      <c r="F112" s="9"/>
      <c r="G112" s="9"/>
      <c r="H112" s="4"/>
      <c r="I112" s="4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4"/>
      <c r="B113" s="4"/>
      <c r="C113" s="4"/>
      <c r="D113" s="4"/>
      <c r="E113" s="4"/>
      <c r="F113" s="9"/>
      <c r="G113" s="9"/>
      <c r="H113" s="4"/>
      <c r="I113" s="4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4"/>
      <c r="B114" s="4"/>
      <c r="C114" s="4"/>
      <c r="D114" s="4"/>
      <c r="E114" s="4"/>
      <c r="F114" s="9"/>
      <c r="G114" s="9"/>
      <c r="H114" s="4"/>
      <c r="I114" s="4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4"/>
      <c r="B115" s="4"/>
      <c r="C115" s="4"/>
      <c r="D115" s="4"/>
      <c r="E115" s="4"/>
      <c r="F115" s="9"/>
      <c r="G115" s="9"/>
      <c r="H115" s="4"/>
      <c r="I115" s="4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4"/>
      <c r="B116" s="4"/>
      <c r="C116" s="4"/>
      <c r="D116" s="4"/>
      <c r="E116" s="4"/>
      <c r="F116" s="9"/>
      <c r="G116" s="9"/>
      <c r="H116" s="4"/>
      <c r="I116" s="4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4"/>
      <c r="B117" s="4"/>
      <c r="C117" s="4"/>
      <c r="D117" s="4"/>
      <c r="E117" s="4"/>
      <c r="F117" s="9"/>
      <c r="G117" s="9"/>
      <c r="H117" s="4"/>
      <c r="I117" s="4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4"/>
      <c r="B118" s="4"/>
      <c r="C118" s="4"/>
      <c r="D118" s="4"/>
      <c r="E118" s="4"/>
      <c r="F118" s="9"/>
      <c r="G118" s="9"/>
      <c r="H118" s="4"/>
      <c r="I118" s="4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"/>
      <c r="B119" s="4"/>
      <c r="C119" s="4"/>
      <c r="D119" s="4"/>
      <c r="E119" s="4"/>
      <c r="F119" s="9"/>
      <c r="G119" s="9"/>
      <c r="H119" s="4"/>
      <c r="I119" s="4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"/>
      <c r="B120" s="4"/>
      <c r="C120" s="4"/>
      <c r="D120" s="4"/>
      <c r="E120" s="4"/>
      <c r="F120" s="9"/>
      <c r="G120" s="9"/>
      <c r="H120" s="4"/>
      <c r="I120" s="4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"/>
      <c r="B121" s="4"/>
      <c r="C121" s="4"/>
      <c r="D121" s="4"/>
      <c r="E121" s="4"/>
      <c r="F121" s="9"/>
      <c r="G121" s="9"/>
      <c r="H121" s="4"/>
      <c r="I121" s="4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"/>
      <c r="B122" s="4"/>
      <c r="C122" s="4"/>
      <c r="D122" s="4"/>
      <c r="E122" s="4"/>
      <c r="F122" s="9"/>
      <c r="G122" s="9"/>
      <c r="H122" s="4"/>
      <c r="I122" s="4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"/>
      <c r="B123" s="4"/>
      <c r="C123" s="4"/>
      <c r="D123" s="4"/>
      <c r="E123" s="4"/>
      <c r="F123" s="9"/>
      <c r="G123" s="9"/>
      <c r="H123" s="4"/>
      <c r="I123" s="4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"/>
      <c r="B124" s="4"/>
      <c r="C124" s="4"/>
      <c r="D124" s="4"/>
      <c r="E124" s="4"/>
      <c r="F124" s="9"/>
      <c r="G124" s="9"/>
      <c r="H124" s="4"/>
      <c r="I124" s="4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"/>
      <c r="B125" s="4"/>
      <c r="C125" s="4"/>
      <c r="D125" s="4"/>
      <c r="E125" s="4"/>
      <c r="F125" s="9"/>
      <c r="G125" s="9"/>
      <c r="H125" s="4"/>
      <c r="I125" s="4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"/>
      <c r="B126" s="4"/>
      <c r="C126" s="4"/>
      <c r="D126" s="4"/>
      <c r="E126" s="4"/>
      <c r="F126" s="9"/>
      <c r="G126" s="9"/>
      <c r="H126" s="4"/>
      <c r="I126" s="4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"/>
      <c r="B127" s="4"/>
      <c r="C127" s="4"/>
      <c r="D127" s="4"/>
      <c r="E127" s="4"/>
      <c r="F127" s="9"/>
      <c r="G127" s="9"/>
      <c r="H127" s="4"/>
      <c r="I127" s="4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"/>
      <c r="B128" s="4"/>
      <c r="C128" s="4"/>
      <c r="D128" s="4"/>
      <c r="E128" s="4"/>
      <c r="F128" s="9"/>
      <c r="G128" s="9"/>
      <c r="H128" s="4"/>
      <c r="I128" s="4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"/>
      <c r="B129" s="4"/>
      <c r="C129" s="4"/>
      <c r="D129" s="4"/>
      <c r="E129" s="4"/>
      <c r="F129" s="9"/>
      <c r="G129" s="9"/>
      <c r="H129" s="4"/>
      <c r="I129" s="4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"/>
      <c r="B130" s="4"/>
      <c r="C130" s="4"/>
      <c r="D130" s="4"/>
      <c r="E130" s="4"/>
      <c r="F130" s="9"/>
      <c r="G130" s="9"/>
      <c r="H130" s="4"/>
      <c r="I130" s="4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"/>
      <c r="B131" s="4"/>
      <c r="C131" s="4"/>
      <c r="D131" s="4"/>
      <c r="E131" s="4"/>
      <c r="F131" s="9"/>
      <c r="G131" s="9"/>
      <c r="H131" s="4"/>
      <c r="I131" s="4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"/>
      <c r="B132" s="4"/>
      <c r="C132" s="4"/>
      <c r="D132" s="4"/>
      <c r="E132" s="4"/>
      <c r="F132" s="9"/>
      <c r="G132" s="9"/>
      <c r="H132" s="4"/>
      <c r="I132" s="4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"/>
      <c r="B133" s="4"/>
      <c r="C133" s="4"/>
      <c r="D133" s="4"/>
      <c r="E133" s="4"/>
      <c r="F133" s="9"/>
      <c r="G133" s="9"/>
      <c r="H133" s="4"/>
      <c r="I133" s="4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"/>
      <c r="B134" s="4"/>
      <c r="C134" s="4"/>
      <c r="D134" s="4"/>
      <c r="E134" s="4"/>
      <c r="F134" s="9"/>
      <c r="G134" s="9"/>
      <c r="H134" s="4"/>
      <c r="I134" s="4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"/>
      <c r="B135" s="4"/>
      <c r="C135" s="4"/>
      <c r="D135" s="4"/>
      <c r="E135" s="4"/>
      <c r="F135" s="9"/>
      <c r="G135" s="9"/>
      <c r="H135" s="4"/>
      <c r="I135" s="4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"/>
      <c r="B136" s="4"/>
      <c r="C136" s="4"/>
      <c r="D136" s="4"/>
      <c r="E136" s="4"/>
      <c r="F136" s="9"/>
      <c r="G136" s="9"/>
      <c r="H136" s="4"/>
      <c r="I136" s="4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"/>
      <c r="B137" s="4"/>
      <c r="C137" s="4"/>
      <c r="D137" s="4"/>
      <c r="E137" s="4"/>
      <c r="F137" s="9"/>
      <c r="G137" s="9"/>
      <c r="H137" s="4"/>
      <c r="I137" s="4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"/>
      <c r="B138" s="4"/>
      <c r="C138" s="4"/>
      <c r="D138" s="4"/>
      <c r="E138" s="4"/>
      <c r="F138" s="9"/>
      <c r="G138" s="9"/>
      <c r="H138" s="4"/>
      <c r="I138" s="4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"/>
      <c r="B139" s="4"/>
      <c r="C139" s="4"/>
      <c r="D139" s="4"/>
      <c r="E139" s="4"/>
      <c r="F139" s="9"/>
      <c r="G139" s="9"/>
      <c r="H139" s="4"/>
      <c r="I139" s="4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"/>
      <c r="B140" s="4"/>
      <c r="C140" s="4"/>
      <c r="D140" s="4"/>
      <c r="E140" s="4"/>
      <c r="F140" s="9"/>
      <c r="G140" s="9"/>
      <c r="H140" s="4"/>
      <c r="I140" s="4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"/>
      <c r="B141" s="4"/>
      <c r="C141" s="4"/>
      <c r="D141" s="4"/>
      <c r="E141" s="4"/>
      <c r="F141" s="9"/>
      <c r="G141" s="9"/>
      <c r="H141" s="4"/>
      <c r="I141" s="4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"/>
      <c r="B142" s="4"/>
      <c r="C142" s="4"/>
      <c r="D142" s="4"/>
      <c r="E142" s="4"/>
      <c r="F142" s="9"/>
      <c r="G142" s="9"/>
      <c r="H142" s="4"/>
      <c r="I142" s="4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"/>
      <c r="B143" s="4"/>
      <c r="C143" s="4"/>
      <c r="D143" s="4"/>
      <c r="E143" s="4"/>
      <c r="F143" s="9"/>
      <c r="G143" s="9"/>
      <c r="H143" s="4"/>
      <c r="I143" s="4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"/>
      <c r="B144" s="4"/>
      <c r="C144" s="4"/>
      <c r="D144" s="4"/>
      <c r="E144" s="4"/>
      <c r="F144" s="9"/>
      <c r="G144" s="9"/>
      <c r="H144" s="4"/>
      <c r="I144" s="4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"/>
      <c r="B145" s="4"/>
      <c r="C145" s="4"/>
      <c r="D145" s="4"/>
      <c r="E145" s="4"/>
      <c r="F145" s="9"/>
      <c r="G145" s="9"/>
      <c r="H145" s="4"/>
      <c r="I145" s="4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"/>
      <c r="B146" s="4"/>
      <c r="C146" s="4"/>
      <c r="D146" s="4"/>
      <c r="E146" s="4"/>
      <c r="F146" s="9"/>
      <c r="G146" s="9"/>
      <c r="H146" s="4"/>
      <c r="I146" s="4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"/>
      <c r="B147" s="4"/>
      <c r="C147" s="4"/>
      <c r="D147" s="4"/>
      <c r="E147" s="4"/>
      <c r="F147" s="9"/>
      <c r="G147" s="9"/>
      <c r="H147" s="4"/>
      <c r="I147" s="4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"/>
      <c r="B148" s="4"/>
      <c r="C148" s="4"/>
      <c r="D148" s="4"/>
      <c r="E148" s="4"/>
      <c r="F148" s="9"/>
      <c r="G148" s="9"/>
      <c r="H148" s="4"/>
      <c r="I148" s="4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"/>
      <c r="B149" s="4"/>
      <c r="C149" s="4"/>
      <c r="D149" s="4"/>
      <c r="E149" s="4"/>
      <c r="F149" s="9"/>
      <c r="G149" s="9"/>
      <c r="H149" s="4"/>
      <c r="I149" s="4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"/>
      <c r="B150" s="4"/>
      <c r="C150" s="4"/>
      <c r="D150" s="4"/>
      <c r="E150" s="4"/>
      <c r="F150" s="9"/>
      <c r="G150" s="9"/>
      <c r="H150" s="4"/>
      <c r="I150" s="4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"/>
      <c r="B151" s="4"/>
      <c r="C151" s="4"/>
      <c r="D151" s="4"/>
      <c r="E151" s="4"/>
      <c r="F151" s="9"/>
      <c r="G151" s="9"/>
      <c r="H151" s="4"/>
      <c r="I151" s="4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"/>
      <c r="B152" s="4"/>
      <c r="C152" s="4"/>
      <c r="D152" s="4"/>
      <c r="E152" s="4"/>
      <c r="F152" s="9"/>
      <c r="G152" s="9"/>
      <c r="H152" s="4"/>
      <c r="I152" s="4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"/>
      <c r="B153" s="4"/>
      <c r="C153" s="4"/>
      <c r="D153" s="4"/>
      <c r="E153" s="4"/>
      <c r="F153" s="9"/>
      <c r="G153" s="9"/>
      <c r="H153" s="4"/>
      <c r="I153" s="4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"/>
      <c r="B154" s="4"/>
      <c r="C154" s="4"/>
      <c r="D154" s="4"/>
      <c r="E154" s="4"/>
      <c r="F154" s="9"/>
      <c r="G154" s="9"/>
      <c r="H154" s="4"/>
      <c r="I154" s="4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"/>
      <c r="B155" s="4"/>
      <c r="C155" s="4"/>
      <c r="D155" s="4"/>
      <c r="E155" s="4"/>
      <c r="F155" s="9"/>
      <c r="G155" s="9"/>
      <c r="H155" s="4"/>
      <c r="I155" s="4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"/>
      <c r="B156" s="4"/>
      <c r="C156" s="4"/>
      <c r="D156" s="4"/>
      <c r="E156" s="4"/>
      <c r="F156" s="9"/>
      <c r="G156" s="9"/>
      <c r="H156" s="4"/>
      <c r="I156" s="4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"/>
      <c r="B157" s="4"/>
      <c r="C157" s="4"/>
      <c r="D157" s="4"/>
      <c r="E157" s="4"/>
      <c r="F157" s="9"/>
      <c r="G157" s="9"/>
      <c r="H157" s="4"/>
      <c r="I157" s="4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"/>
      <c r="B158" s="4"/>
      <c r="C158" s="4"/>
      <c r="D158" s="4"/>
      <c r="E158" s="4"/>
      <c r="F158" s="9"/>
      <c r="G158" s="9"/>
      <c r="H158" s="4"/>
      <c r="I158" s="4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"/>
      <c r="B159" s="4"/>
      <c r="C159" s="4"/>
      <c r="D159" s="4"/>
      <c r="E159" s="4"/>
      <c r="F159" s="9"/>
      <c r="G159" s="9"/>
      <c r="H159" s="4"/>
      <c r="I159" s="4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"/>
      <c r="B160" s="4"/>
      <c r="C160" s="4"/>
      <c r="D160" s="4"/>
      <c r="E160" s="4"/>
      <c r="F160" s="9"/>
      <c r="G160" s="9"/>
      <c r="H160" s="4"/>
      <c r="I160" s="4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"/>
      <c r="B161" s="4"/>
      <c r="C161" s="4"/>
      <c r="D161" s="4"/>
      <c r="E161" s="4"/>
      <c r="F161" s="9"/>
      <c r="G161" s="9"/>
      <c r="H161" s="4"/>
      <c r="I161" s="4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"/>
      <c r="B162" s="4"/>
      <c r="C162" s="4"/>
      <c r="D162" s="4"/>
      <c r="E162" s="4"/>
      <c r="F162" s="9"/>
      <c r="G162" s="9"/>
      <c r="H162" s="4"/>
      <c r="I162" s="4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4"/>
      <c r="B163" s="4"/>
      <c r="C163" s="4"/>
      <c r="D163" s="4"/>
      <c r="E163" s="4"/>
      <c r="F163" s="9"/>
      <c r="G163" s="9"/>
      <c r="H163" s="4"/>
      <c r="I163" s="4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4"/>
      <c r="B164" s="4"/>
      <c r="C164" s="4"/>
      <c r="D164" s="4"/>
      <c r="E164" s="4"/>
      <c r="F164" s="9"/>
      <c r="G164" s="9"/>
      <c r="H164" s="4"/>
      <c r="I164" s="4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4"/>
      <c r="B165" s="4"/>
      <c r="C165" s="4"/>
      <c r="D165" s="4"/>
      <c r="E165" s="4"/>
      <c r="F165" s="9"/>
      <c r="G165" s="9"/>
      <c r="H165" s="4"/>
      <c r="I165" s="4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4"/>
      <c r="B166" s="4"/>
      <c r="C166" s="4"/>
      <c r="D166" s="4"/>
      <c r="E166" s="4"/>
      <c r="F166" s="9"/>
      <c r="G166" s="9"/>
      <c r="H166" s="4"/>
      <c r="I166" s="4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4"/>
      <c r="B167" s="4"/>
      <c r="C167" s="4"/>
      <c r="D167" s="4"/>
      <c r="E167" s="4"/>
      <c r="F167" s="9"/>
      <c r="G167" s="9"/>
      <c r="H167" s="4"/>
      <c r="I167" s="4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4"/>
      <c r="B168" s="4"/>
      <c r="C168" s="4"/>
      <c r="D168" s="4"/>
      <c r="E168" s="4"/>
      <c r="F168" s="9"/>
      <c r="G168" s="9"/>
      <c r="H168" s="4"/>
      <c r="I168" s="4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4"/>
      <c r="B169" s="4"/>
      <c r="C169" s="4"/>
      <c r="D169" s="4"/>
      <c r="E169" s="4"/>
      <c r="F169" s="9"/>
      <c r="G169" s="9"/>
      <c r="H169" s="4"/>
      <c r="I169" s="4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4"/>
      <c r="B170" s="4"/>
      <c r="C170" s="4"/>
      <c r="D170" s="4"/>
      <c r="E170" s="4"/>
      <c r="F170" s="9"/>
      <c r="G170" s="9"/>
      <c r="H170" s="4"/>
      <c r="I170" s="4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4"/>
      <c r="B171" s="4"/>
      <c r="C171" s="4"/>
      <c r="D171" s="4"/>
      <c r="E171" s="4"/>
      <c r="F171" s="9"/>
      <c r="G171" s="9"/>
      <c r="H171" s="4"/>
      <c r="I171" s="4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4"/>
      <c r="B172" s="4"/>
      <c r="C172" s="4"/>
      <c r="D172" s="4"/>
      <c r="E172" s="4"/>
      <c r="F172" s="9"/>
      <c r="G172" s="9"/>
      <c r="H172" s="4"/>
      <c r="I172" s="4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4"/>
      <c r="B173" s="4"/>
      <c r="C173" s="4"/>
      <c r="D173" s="4"/>
      <c r="E173" s="4"/>
      <c r="F173" s="9"/>
      <c r="G173" s="9"/>
      <c r="H173" s="4"/>
      <c r="I173" s="4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4"/>
      <c r="B174" s="4"/>
      <c r="C174" s="4"/>
      <c r="D174" s="4"/>
      <c r="E174" s="4"/>
      <c r="F174" s="9"/>
      <c r="G174" s="9"/>
      <c r="H174" s="4"/>
      <c r="I174" s="4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"/>
      <c r="B175" s="4"/>
      <c r="C175" s="4"/>
      <c r="D175" s="4"/>
      <c r="E175" s="4"/>
      <c r="F175" s="9"/>
      <c r="G175" s="9"/>
      <c r="H175" s="4"/>
      <c r="I175" s="4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"/>
      <c r="B176" s="4"/>
      <c r="C176" s="4"/>
      <c r="D176" s="4"/>
      <c r="E176" s="4"/>
      <c r="F176" s="9"/>
      <c r="G176" s="9"/>
      <c r="H176" s="4"/>
      <c r="I176" s="4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"/>
      <c r="B177" s="4"/>
      <c r="C177" s="4"/>
      <c r="D177" s="4"/>
      <c r="E177" s="4"/>
      <c r="F177" s="9"/>
      <c r="G177" s="9"/>
      <c r="H177" s="4"/>
      <c r="I177" s="4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"/>
      <c r="B178" s="4"/>
      <c r="C178" s="4"/>
      <c r="D178" s="4"/>
      <c r="E178" s="4"/>
      <c r="F178" s="9"/>
      <c r="G178" s="9"/>
      <c r="H178" s="4"/>
      <c r="I178" s="4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"/>
      <c r="B179" s="4"/>
      <c r="C179" s="4"/>
      <c r="D179" s="4"/>
      <c r="E179" s="4"/>
      <c r="F179" s="9"/>
      <c r="G179" s="9"/>
      <c r="H179" s="4"/>
      <c r="I179" s="4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"/>
      <c r="B180" s="4"/>
      <c r="C180" s="4"/>
      <c r="D180" s="4"/>
      <c r="E180" s="4"/>
      <c r="F180" s="9"/>
      <c r="G180" s="9"/>
      <c r="H180" s="4"/>
      <c r="I180" s="4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"/>
      <c r="B181" s="4"/>
      <c r="C181" s="4"/>
      <c r="D181" s="4"/>
      <c r="E181" s="4"/>
      <c r="F181" s="9"/>
      <c r="G181" s="9"/>
      <c r="H181" s="4"/>
      <c r="I181" s="4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"/>
      <c r="B182" s="4"/>
      <c r="C182" s="4"/>
      <c r="D182" s="4"/>
      <c r="E182" s="4"/>
      <c r="F182" s="9"/>
      <c r="G182" s="9"/>
      <c r="H182" s="4"/>
      <c r="I182" s="4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"/>
      <c r="B183" s="4"/>
      <c r="C183" s="4"/>
      <c r="D183" s="4"/>
      <c r="E183" s="4"/>
      <c r="F183" s="9"/>
      <c r="G183" s="9"/>
      <c r="H183" s="4"/>
      <c r="I183" s="4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"/>
      <c r="B184" s="4"/>
      <c r="C184" s="4"/>
      <c r="D184" s="4"/>
      <c r="E184" s="4"/>
      <c r="F184" s="9"/>
      <c r="G184" s="9"/>
      <c r="H184" s="4"/>
      <c r="I184" s="4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"/>
      <c r="B185" s="4"/>
      <c r="C185" s="4"/>
      <c r="D185" s="4"/>
      <c r="E185" s="4"/>
      <c r="F185" s="9"/>
      <c r="G185" s="9"/>
      <c r="H185" s="4"/>
      <c r="I185" s="4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"/>
      <c r="B186" s="4"/>
      <c r="C186" s="4"/>
      <c r="D186" s="4"/>
      <c r="E186" s="4"/>
      <c r="F186" s="9"/>
      <c r="G186" s="9"/>
      <c r="H186" s="4"/>
      <c r="I186" s="4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"/>
      <c r="B187" s="4"/>
      <c r="C187" s="4"/>
      <c r="D187" s="4"/>
      <c r="E187" s="4"/>
      <c r="F187" s="9"/>
      <c r="G187" s="9"/>
      <c r="H187" s="4"/>
      <c r="I187" s="4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"/>
      <c r="B188" s="4"/>
      <c r="C188" s="4"/>
      <c r="D188" s="4"/>
      <c r="E188" s="4"/>
      <c r="F188" s="9"/>
      <c r="G188" s="9"/>
      <c r="H188" s="4"/>
      <c r="I188" s="4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"/>
      <c r="B189" s="4"/>
      <c r="C189" s="4"/>
      <c r="D189" s="4"/>
      <c r="E189" s="4"/>
      <c r="F189" s="9"/>
      <c r="G189" s="9"/>
      <c r="H189" s="4"/>
      <c r="I189" s="4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"/>
      <c r="B190" s="4"/>
      <c r="C190" s="4"/>
      <c r="D190" s="4"/>
      <c r="E190" s="4"/>
      <c r="F190" s="9"/>
      <c r="G190" s="9"/>
      <c r="H190" s="4"/>
      <c r="I190" s="4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"/>
      <c r="B191" s="4"/>
      <c r="C191" s="4"/>
      <c r="D191" s="4"/>
      <c r="E191" s="4"/>
      <c r="F191" s="9"/>
      <c r="G191" s="9"/>
      <c r="H191" s="4"/>
      <c r="I191" s="4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"/>
      <c r="B192" s="4"/>
      <c r="C192" s="4"/>
      <c r="D192" s="4"/>
      <c r="E192" s="4"/>
      <c r="F192" s="9"/>
      <c r="G192" s="9"/>
      <c r="H192" s="4"/>
      <c r="I192" s="4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"/>
      <c r="B193" s="4"/>
      <c r="C193" s="4"/>
      <c r="D193" s="4"/>
      <c r="E193" s="4"/>
      <c r="F193" s="9"/>
      <c r="G193" s="9"/>
      <c r="H193" s="4"/>
      <c r="I193" s="4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"/>
      <c r="B194" s="4"/>
      <c r="C194" s="4"/>
      <c r="D194" s="4"/>
      <c r="E194" s="4"/>
      <c r="F194" s="9"/>
      <c r="G194" s="9"/>
      <c r="H194" s="4"/>
      <c r="I194" s="4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"/>
      <c r="B195" s="4"/>
      <c r="C195" s="4"/>
      <c r="D195" s="4"/>
      <c r="E195" s="4"/>
      <c r="F195" s="9"/>
      <c r="G195" s="9"/>
      <c r="H195" s="4"/>
      <c r="I195" s="4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"/>
      <c r="B196" s="4"/>
      <c r="C196" s="4"/>
      <c r="D196" s="4"/>
      <c r="E196" s="4"/>
      <c r="F196" s="9"/>
      <c r="G196" s="9"/>
      <c r="H196" s="4"/>
      <c r="I196" s="4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"/>
      <c r="B197" s="4"/>
      <c r="C197" s="4"/>
      <c r="D197" s="4"/>
      <c r="E197" s="4"/>
      <c r="F197" s="9"/>
      <c r="G197" s="9"/>
      <c r="H197" s="4"/>
      <c r="I197" s="4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"/>
      <c r="B198" s="4"/>
      <c r="C198" s="4"/>
      <c r="D198" s="4"/>
      <c r="E198" s="4"/>
      <c r="F198" s="9"/>
      <c r="G198" s="9"/>
      <c r="H198" s="4"/>
      <c r="I198" s="4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"/>
      <c r="B199" s="4"/>
      <c r="C199" s="4"/>
      <c r="D199" s="4"/>
      <c r="E199" s="4"/>
      <c r="F199" s="9"/>
      <c r="G199" s="9"/>
      <c r="H199" s="4"/>
      <c r="I199" s="4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"/>
      <c r="B200" s="4"/>
      <c r="C200" s="4"/>
      <c r="D200" s="4"/>
      <c r="E200" s="4"/>
      <c r="F200" s="9"/>
      <c r="G200" s="9"/>
      <c r="H200" s="4"/>
      <c r="I200" s="4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"/>
      <c r="B201" s="4"/>
      <c r="C201" s="4"/>
      <c r="D201" s="4"/>
      <c r="E201" s="4"/>
      <c r="F201" s="9"/>
      <c r="G201" s="9"/>
      <c r="H201" s="4"/>
      <c r="I201" s="4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"/>
      <c r="B202" s="4"/>
      <c r="C202" s="4"/>
      <c r="D202" s="4"/>
      <c r="E202" s="4"/>
      <c r="F202" s="9"/>
      <c r="G202" s="9"/>
      <c r="H202" s="4"/>
      <c r="I202" s="4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"/>
      <c r="B203" s="4"/>
      <c r="C203" s="4"/>
      <c r="D203" s="4"/>
      <c r="E203" s="4"/>
      <c r="F203" s="9"/>
      <c r="G203" s="9"/>
      <c r="H203" s="4"/>
      <c r="I203" s="4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"/>
      <c r="B204" s="4"/>
      <c r="C204" s="4"/>
      <c r="D204" s="4"/>
      <c r="E204" s="4"/>
      <c r="F204" s="9"/>
      <c r="G204" s="9"/>
      <c r="H204" s="4"/>
      <c r="I204" s="4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"/>
      <c r="B205" s="4"/>
      <c r="C205" s="4"/>
      <c r="D205" s="4"/>
      <c r="E205" s="4"/>
      <c r="F205" s="9"/>
      <c r="G205" s="9"/>
      <c r="H205" s="4"/>
      <c r="I205" s="4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"/>
      <c r="B206" s="4"/>
      <c r="C206" s="4"/>
      <c r="D206" s="4"/>
      <c r="E206" s="4"/>
      <c r="F206" s="9"/>
      <c r="G206" s="9"/>
      <c r="H206" s="4"/>
      <c r="I206" s="4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4"/>
      <c r="B207" s="4"/>
      <c r="C207" s="4"/>
      <c r="D207" s="4"/>
      <c r="E207" s="4"/>
      <c r="F207" s="9"/>
      <c r="G207" s="9"/>
      <c r="H207" s="4"/>
      <c r="I207" s="4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4"/>
      <c r="B208" s="4"/>
      <c r="C208" s="4"/>
      <c r="D208" s="4"/>
      <c r="E208" s="4"/>
      <c r="F208" s="9"/>
      <c r="G208" s="9"/>
      <c r="H208" s="4"/>
      <c r="I208" s="4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4"/>
      <c r="B209" s="4"/>
      <c r="C209" s="4"/>
      <c r="D209" s="4"/>
      <c r="E209" s="4"/>
      <c r="F209" s="9"/>
      <c r="G209" s="9"/>
      <c r="H209" s="4"/>
      <c r="I209" s="4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4"/>
      <c r="B210" s="4"/>
      <c r="C210" s="4"/>
      <c r="D210" s="4"/>
      <c r="E210" s="4"/>
      <c r="F210" s="9"/>
      <c r="G210" s="9"/>
      <c r="H210" s="4"/>
      <c r="I210" s="4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4"/>
      <c r="B211" s="4"/>
      <c r="C211" s="4"/>
      <c r="D211" s="4"/>
      <c r="E211" s="4"/>
      <c r="F211" s="9"/>
      <c r="G211" s="9"/>
      <c r="H211" s="4"/>
      <c r="I211" s="4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4"/>
      <c r="B212" s="4"/>
      <c r="C212" s="4"/>
      <c r="D212" s="4"/>
      <c r="E212" s="4"/>
      <c r="F212" s="9"/>
      <c r="G212" s="9"/>
      <c r="H212" s="4"/>
      <c r="I212" s="4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4"/>
      <c r="B213" s="4"/>
      <c r="C213" s="4"/>
      <c r="D213" s="4"/>
      <c r="E213" s="4"/>
      <c r="F213" s="9"/>
      <c r="G213" s="9"/>
      <c r="H213" s="4"/>
      <c r="I213" s="4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4"/>
      <c r="B214" s="4"/>
      <c r="C214" s="4"/>
      <c r="D214" s="4"/>
      <c r="E214" s="4"/>
      <c r="F214" s="9"/>
      <c r="G214" s="9"/>
      <c r="H214" s="4"/>
      <c r="I214" s="4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4"/>
      <c r="B215" s="4"/>
      <c r="C215" s="4"/>
      <c r="D215" s="4"/>
      <c r="E215" s="4"/>
      <c r="F215" s="9"/>
      <c r="G215" s="9"/>
      <c r="H215" s="4"/>
      <c r="I215" s="4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4"/>
      <c r="B216" s="4"/>
      <c r="C216" s="4"/>
      <c r="D216" s="4"/>
      <c r="E216" s="4"/>
      <c r="F216" s="9"/>
      <c r="G216" s="9"/>
      <c r="H216" s="4"/>
      <c r="I216" s="4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4"/>
      <c r="B217" s="4"/>
      <c r="C217" s="4"/>
      <c r="D217" s="4"/>
      <c r="E217" s="4"/>
      <c r="F217" s="9"/>
      <c r="G217" s="9"/>
      <c r="H217" s="4"/>
      <c r="I217" s="4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4"/>
      <c r="B218" s="4"/>
      <c r="C218" s="4"/>
      <c r="D218" s="4"/>
      <c r="E218" s="4"/>
      <c r="F218" s="9"/>
      <c r="G218" s="9"/>
      <c r="H218" s="4"/>
      <c r="I218" s="4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4"/>
      <c r="B219" s="4"/>
      <c r="C219" s="4"/>
      <c r="D219" s="4"/>
      <c r="E219" s="4"/>
      <c r="F219" s="9"/>
      <c r="G219" s="9"/>
      <c r="H219" s="4"/>
      <c r="I219" s="4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4"/>
      <c r="B220" s="4"/>
      <c r="C220" s="4"/>
      <c r="D220" s="4"/>
      <c r="E220" s="4"/>
      <c r="F220" s="9"/>
      <c r="G220" s="9"/>
      <c r="H220" s="4"/>
      <c r="I220" s="4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/>
    <row r="222" spans="1:27" ht="15.75" customHeight="1" x14ac:dyDescent="0.25"/>
    <row r="223" spans="1:27" ht="15.75" customHeight="1" x14ac:dyDescent="0.25"/>
    <row r="224" spans="1:2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/>
  </sheetViews>
  <sheetFormatPr defaultColWidth="12.6640625" defaultRowHeight="15" customHeight="1" x14ac:dyDescent="0.25"/>
  <sheetData>
    <row r="1" spans="1:12" x14ac:dyDescent="0.25">
      <c r="A1" s="13" t="s">
        <v>26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4" t="s">
        <v>23</v>
      </c>
      <c r="L1" s="13" t="s">
        <v>24</v>
      </c>
    </row>
    <row r="2" spans="1:12" x14ac:dyDescent="0.25">
      <c r="A2" s="5">
        <v>45369</v>
      </c>
      <c r="B2" s="7">
        <v>558218</v>
      </c>
      <c r="C2" s="7">
        <v>567466</v>
      </c>
      <c r="D2" s="7">
        <v>1034557</v>
      </c>
      <c r="E2" s="7">
        <v>662083</v>
      </c>
      <c r="F2" s="7">
        <v>169788</v>
      </c>
      <c r="G2" s="7">
        <v>409948</v>
      </c>
      <c r="H2" s="7">
        <v>70819</v>
      </c>
      <c r="I2" s="7">
        <v>199778</v>
      </c>
      <c r="J2" s="7">
        <v>858294</v>
      </c>
      <c r="K2" s="7">
        <v>1111572</v>
      </c>
      <c r="L2" s="10">
        <v>0</v>
      </c>
    </row>
    <row r="3" spans="1:12" x14ac:dyDescent="0.25">
      <c r="A3" s="5">
        <v>45418</v>
      </c>
      <c r="B3" s="7">
        <v>558218</v>
      </c>
      <c r="C3" s="7">
        <v>567466</v>
      </c>
      <c r="D3" s="7">
        <v>1034557</v>
      </c>
      <c r="E3" s="7">
        <v>662083</v>
      </c>
      <c r="F3" s="7">
        <v>169788</v>
      </c>
      <c r="G3" s="7">
        <v>0</v>
      </c>
      <c r="H3" s="7">
        <v>70819</v>
      </c>
      <c r="I3" s="7">
        <v>199778</v>
      </c>
      <c r="J3" s="7">
        <v>858294</v>
      </c>
      <c r="K3" s="7">
        <v>1111572</v>
      </c>
      <c r="L3" s="7">
        <v>492626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6" width="12.6640625" customWidth="1"/>
    <col min="13" max="13" width="15" customWidth="1"/>
  </cols>
  <sheetData>
    <row r="1" spans="1:26" ht="15.75" customHeight="1" x14ac:dyDescent="0.25">
      <c r="A1" s="15" t="s">
        <v>1</v>
      </c>
      <c r="B1" s="13" t="s">
        <v>14</v>
      </c>
      <c r="C1" s="13" t="s">
        <v>15</v>
      </c>
      <c r="D1" s="13" t="s">
        <v>27</v>
      </c>
      <c r="E1" s="13" t="s">
        <v>17</v>
      </c>
      <c r="F1" s="13" t="s">
        <v>28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4" t="s">
        <v>24</v>
      </c>
      <c r="M1" s="16" t="s">
        <v>29</v>
      </c>
      <c r="N1" s="17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>
        <v>45369</v>
      </c>
      <c r="B2" s="6">
        <v>1446.05</v>
      </c>
      <c r="C2" s="6">
        <v>1382.95</v>
      </c>
      <c r="D2" s="6">
        <v>804.25</v>
      </c>
      <c r="E2" s="6">
        <v>1225.05</v>
      </c>
      <c r="F2" s="6">
        <v>4832.75</v>
      </c>
      <c r="G2" s="6">
        <v>1994.4</v>
      </c>
      <c r="H2" s="6">
        <v>11635.55</v>
      </c>
      <c r="I2" s="6">
        <v>4069.75</v>
      </c>
      <c r="J2" s="6">
        <v>972.2</v>
      </c>
      <c r="K2" s="6">
        <v>730.7</v>
      </c>
      <c r="L2" s="11">
        <v>0</v>
      </c>
      <c r="M2" s="19">
        <f>position!$G$3*B2+position!$G$4*C2+position!$G$5*D2+position!$G$6*E2+position!$G$7*F2+position!$G$8*G2+position!$G$9*H2+position!$G$10*I2+position!$G$11*J2+position!$G$12*K2</f>
        <v>8156982356.3500004</v>
      </c>
      <c r="N2" s="20"/>
    </row>
    <row r="3" spans="1:26" ht="15.75" customHeight="1" x14ac:dyDescent="0.25">
      <c r="A3" s="18">
        <v>45370</v>
      </c>
      <c r="B3" s="6">
        <v>1449.35</v>
      </c>
      <c r="C3" s="6">
        <v>1358.45</v>
      </c>
      <c r="D3" s="6">
        <v>801.25</v>
      </c>
      <c r="E3" s="6">
        <v>1227.8499999999999</v>
      </c>
      <c r="F3" s="6">
        <v>4633.6000000000004</v>
      </c>
      <c r="G3" s="6">
        <v>1973.2</v>
      </c>
      <c r="H3" s="21">
        <v>11597.25</v>
      </c>
      <c r="I3" s="21">
        <v>3957.5</v>
      </c>
      <c r="J3" s="21">
        <v>957.55</v>
      </c>
      <c r="K3" s="21">
        <v>723.1</v>
      </c>
      <c r="L3" s="11">
        <v>0</v>
      </c>
      <c r="M3" s="19">
        <f>position!$G$3*B3+position!$G$4*C3+position!$G$5*D3+position!$G$6*E3+position!$G$7*F3+position!$G$8*G3+position!$G$9*H3+position!$G$10*I3+position!$G$11*J3+position!$G$12*K3</f>
        <v>8055008139.8500004</v>
      </c>
      <c r="N3" s="20">
        <f t="shared" ref="N3:N51" si="0">(M3-M2)/M2</f>
        <v>-1.2501463414422577E-2</v>
      </c>
    </row>
    <row r="4" spans="1:26" ht="15.75" customHeight="1" x14ac:dyDescent="0.25">
      <c r="A4" s="18">
        <v>45371</v>
      </c>
      <c r="B4" s="21">
        <v>1431.05</v>
      </c>
      <c r="C4" s="21">
        <v>1347.45</v>
      </c>
      <c r="D4" s="21">
        <v>794</v>
      </c>
      <c r="E4" s="21">
        <v>1232</v>
      </c>
      <c r="F4" s="21">
        <v>4708.6499999999996</v>
      </c>
      <c r="G4" s="21">
        <v>2004.05</v>
      </c>
      <c r="H4" s="21">
        <v>11941.8</v>
      </c>
      <c r="I4" s="21">
        <v>3964.35</v>
      </c>
      <c r="J4" s="21">
        <v>940.7</v>
      </c>
      <c r="K4" s="21">
        <v>736.3</v>
      </c>
      <c r="L4" s="11">
        <v>0</v>
      </c>
      <c r="M4" s="19">
        <f>position!$G$3*B4+position!$G$4*C4+position!$G$5*D4+position!$G$6*E4+position!$G$7*F4+position!$G$8*G4+position!$G$9*H4+position!$G$10*I4+position!$G$11*J4+position!$G$12*K4</f>
        <v>8085166878.1000004</v>
      </c>
      <c r="N4" s="20">
        <f t="shared" si="0"/>
        <v>3.7440977993302951E-3</v>
      </c>
    </row>
    <row r="5" spans="1:26" ht="15.75" customHeight="1" x14ac:dyDescent="0.25">
      <c r="A5" s="18">
        <v>45372</v>
      </c>
      <c r="B5" s="21">
        <v>1445.75</v>
      </c>
      <c r="C5" s="21">
        <v>1358.3</v>
      </c>
      <c r="D5" s="21">
        <v>812.7</v>
      </c>
      <c r="E5" s="21">
        <v>1221.8</v>
      </c>
      <c r="F5" s="21">
        <v>4945</v>
      </c>
      <c r="G5" s="21">
        <v>1987.5</v>
      </c>
      <c r="H5" s="21">
        <v>11913.8</v>
      </c>
      <c r="I5" s="21">
        <v>3997.4</v>
      </c>
      <c r="J5" s="21">
        <v>964.85</v>
      </c>
      <c r="K5" s="21">
        <v>743.8</v>
      </c>
      <c r="L5" s="11">
        <v>0</v>
      </c>
      <c r="M5" s="19">
        <f>position!$G$3*B5+position!$G$4*C5+position!$G$5*D5+position!$G$6*E5+position!$G$7*F5+position!$G$8*G5+position!$G$9*H5+position!$G$10*I5+position!$G$11*J5+position!$G$12*K5</f>
        <v>8179151733.5</v>
      </c>
      <c r="N5" s="20">
        <f t="shared" si="0"/>
        <v>1.1624355664763457E-2</v>
      </c>
    </row>
    <row r="6" spans="1:26" ht="15.75" customHeight="1" x14ac:dyDescent="0.25">
      <c r="A6" s="18">
        <v>45373</v>
      </c>
      <c r="B6" s="21">
        <v>1442.85</v>
      </c>
      <c r="C6" s="21">
        <v>1386.6</v>
      </c>
      <c r="D6" s="21">
        <v>826.26</v>
      </c>
      <c r="E6" s="21">
        <v>1235.8</v>
      </c>
      <c r="F6" s="21">
        <v>4990.3</v>
      </c>
      <c r="G6" s="21">
        <v>1962.15</v>
      </c>
      <c r="H6" s="21">
        <v>12336.2</v>
      </c>
      <c r="I6" s="21">
        <v>3948.45</v>
      </c>
      <c r="J6" s="21">
        <v>979.55</v>
      </c>
      <c r="K6" s="21">
        <v>746.4</v>
      </c>
      <c r="L6" s="11">
        <v>0</v>
      </c>
      <c r="M6" s="19">
        <f>position!$G$3*B6+position!$G$4*C6+position!$G$5*D6+position!$G$6*E6+position!$G$7*F6+position!$G$8*G6+position!$G$9*H6+position!$G$10*I6+position!$G$11*J6+position!$G$12*K6</f>
        <v>8249830980.1200008</v>
      </c>
      <c r="N6" s="20">
        <f t="shared" si="0"/>
        <v>8.6413908095767742E-3</v>
      </c>
    </row>
    <row r="7" spans="1:26" ht="15.75" customHeight="1" x14ac:dyDescent="0.25">
      <c r="A7" s="18">
        <v>45376</v>
      </c>
      <c r="B7" s="22">
        <v>1442.85</v>
      </c>
      <c r="C7" s="22">
        <v>1386.6</v>
      </c>
      <c r="D7" s="22">
        <v>826.26</v>
      </c>
      <c r="E7" s="22">
        <v>1235.8</v>
      </c>
      <c r="F7" s="22">
        <v>4990.3</v>
      </c>
      <c r="G7" s="22">
        <v>1962.15</v>
      </c>
      <c r="H7" s="22">
        <v>12336.2</v>
      </c>
      <c r="I7" s="22">
        <v>3948.45</v>
      </c>
      <c r="J7" s="22">
        <v>979.55</v>
      </c>
      <c r="K7" s="22">
        <v>746.4</v>
      </c>
      <c r="L7" s="11">
        <v>0</v>
      </c>
      <c r="M7" s="19">
        <f>position!$G$3*B7+position!$G$4*C7+position!$G$5*D7+position!$G$6*E7+position!$G$7*F7+position!$G$8*G7+position!$G$9*H7+position!$G$10*I7+position!$G$11*J7+position!$G$12*K7</f>
        <v>8249830980.1200008</v>
      </c>
      <c r="N7" s="20">
        <f t="shared" si="0"/>
        <v>0</v>
      </c>
      <c r="O7" s="10" t="s">
        <v>31</v>
      </c>
    </row>
    <row r="8" spans="1:26" ht="15.75" customHeight="1" x14ac:dyDescent="0.25">
      <c r="A8" s="18">
        <v>45377</v>
      </c>
      <c r="B8" s="22">
        <v>1425.4</v>
      </c>
      <c r="C8" s="22">
        <v>1428.5</v>
      </c>
      <c r="D8" s="22">
        <v>821.9</v>
      </c>
      <c r="E8" s="22">
        <v>1213.0999999999999</v>
      </c>
      <c r="F8" s="22">
        <v>5098.6499999999996</v>
      </c>
      <c r="G8" s="22">
        <v>1941.55</v>
      </c>
      <c r="H8" s="22">
        <v>12250.55</v>
      </c>
      <c r="I8" s="22">
        <v>3881.75</v>
      </c>
      <c r="J8" s="22">
        <v>986.2</v>
      </c>
      <c r="K8" s="22">
        <v>740.05</v>
      </c>
      <c r="L8" s="11">
        <v>0</v>
      </c>
      <c r="M8" s="19">
        <f>position!$G$3*B8+position!$G$4*C8+position!$G$5*D8+position!$G$6*E8+position!$G$7*F8+position!$G$8*G8+position!$G$9*H8+position!$G$10*I8+position!$G$11*J8+position!$G$12*K8</f>
        <v>8233536882.75</v>
      </c>
      <c r="N8" s="20">
        <f t="shared" si="0"/>
        <v>-1.9750825694811783E-3</v>
      </c>
    </row>
    <row r="9" spans="1:26" ht="15.75" customHeight="1" x14ac:dyDescent="0.25">
      <c r="A9" s="18">
        <v>45378</v>
      </c>
      <c r="B9" s="22">
        <v>1440.7</v>
      </c>
      <c r="C9" s="22">
        <v>1482</v>
      </c>
      <c r="D9" s="22">
        <v>818.05</v>
      </c>
      <c r="E9" s="22">
        <v>1224.8</v>
      </c>
      <c r="F9" s="22">
        <v>5288.65</v>
      </c>
      <c r="G9" s="22">
        <v>1942.85</v>
      </c>
      <c r="H9" s="22">
        <v>12510.35</v>
      </c>
      <c r="I9" s="22">
        <v>3875.2</v>
      </c>
      <c r="J9" s="22">
        <v>978.65</v>
      </c>
      <c r="K9" s="22">
        <v>733.3</v>
      </c>
      <c r="L9" s="11">
        <v>0</v>
      </c>
      <c r="M9" s="19">
        <f>position!$G$3*B9+position!$G$4*C9+position!$G$5*D9+position!$G$6*E9+position!$G$7*F9+position!$G$8*G9+position!$G$9*H9+position!$G$10*I9+position!$G$11*J9+position!$G$12*K9</f>
        <v>8312100027.7999992</v>
      </c>
      <c r="N9" s="20">
        <f t="shared" si="0"/>
        <v>9.541846495470992E-3</v>
      </c>
      <c r="R9" s="10" t="s">
        <v>32</v>
      </c>
    </row>
    <row r="10" spans="1:26" ht="15.75" customHeight="1" x14ac:dyDescent="0.25">
      <c r="A10" s="18">
        <v>45379</v>
      </c>
      <c r="B10" s="22">
        <v>1447.9</v>
      </c>
      <c r="C10" s="22">
        <v>1486.4</v>
      </c>
      <c r="D10" s="22">
        <v>830.2</v>
      </c>
      <c r="E10" s="22">
        <v>1228.5999999999999</v>
      </c>
      <c r="F10" s="22">
        <v>5374.05</v>
      </c>
      <c r="G10" s="10">
        <v>1996.35</v>
      </c>
      <c r="H10" s="22">
        <v>12600.35</v>
      </c>
      <c r="I10" s="22">
        <v>3948</v>
      </c>
      <c r="J10" s="22">
        <v>992.8</v>
      </c>
      <c r="K10" s="22">
        <v>752.35</v>
      </c>
      <c r="L10" s="11">
        <v>0</v>
      </c>
      <c r="M10" s="19">
        <f>position!$G$3*B10+position!$G$4*C10+position!$G$5*D10+position!$G$6*E10+position!$G$7*F10+position!$G$8*G10+position!$G$9*H10+position!$G$10*I10+position!$G$11*J10+position!$G$12*K10</f>
        <v>8424371799.0499992</v>
      </c>
      <c r="N10" s="20">
        <f t="shared" si="0"/>
        <v>1.350702841333774E-2</v>
      </c>
      <c r="R10" s="10">
        <f>1/79.86</f>
        <v>1.252191334835963E-2</v>
      </c>
      <c r="S10" s="19">
        <v>9011814227.1534863</v>
      </c>
      <c r="T10" s="10">
        <f>S10*R10</f>
        <v>112845156.86393046</v>
      </c>
    </row>
    <row r="11" spans="1:26" ht="15.75" customHeight="1" x14ac:dyDescent="0.25">
      <c r="A11" s="18">
        <v>45380</v>
      </c>
      <c r="B11" s="22">
        <v>1447.9</v>
      </c>
      <c r="C11" s="22">
        <v>1486.4</v>
      </c>
      <c r="D11" s="22">
        <v>830.2</v>
      </c>
      <c r="E11" s="22">
        <v>1228.5999999999999</v>
      </c>
      <c r="F11" s="22">
        <v>5374.05</v>
      </c>
      <c r="G11" s="10">
        <v>1996.35</v>
      </c>
      <c r="H11" s="22">
        <v>12600.35</v>
      </c>
      <c r="I11" s="22">
        <v>3948</v>
      </c>
      <c r="J11" s="22">
        <v>992.8</v>
      </c>
      <c r="K11" s="22">
        <v>752.35</v>
      </c>
      <c r="L11" s="11">
        <v>0</v>
      </c>
      <c r="M11" s="19">
        <f>position!$G$3*B11+position!$G$4*C11+position!$G$5*D11+position!$G$6*E11+position!$G$7*F11+position!$G$8*G11+position!$G$9*H11+position!$G$10*I11+position!$G$11*J11+position!$G$12*K11</f>
        <v>8424371799.0499992</v>
      </c>
      <c r="N11" s="20">
        <f t="shared" si="0"/>
        <v>0</v>
      </c>
      <c r="O11" s="10" t="s">
        <v>33</v>
      </c>
      <c r="P11" s="10">
        <v>100000000</v>
      </c>
    </row>
    <row r="12" spans="1:26" ht="15.75" customHeight="1" x14ac:dyDescent="0.25">
      <c r="A12" s="18">
        <v>45383</v>
      </c>
      <c r="B12" s="22">
        <v>1470.5</v>
      </c>
      <c r="C12" s="22">
        <v>1488.75</v>
      </c>
      <c r="D12" s="22">
        <v>871.95</v>
      </c>
      <c r="E12" s="22">
        <v>1217.3499999999999</v>
      </c>
      <c r="F12" s="22">
        <v>5462.9</v>
      </c>
      <c r="G12" s="10">
        <v>2006.65</v>
      </c>
      <c r="H12" s="22">
        <v>12569.6</v>
      </c>
      <c r="I12" s="22">
        <v>3886.8</v>
      </c>
      <c r="J12" s="22">
        <v>992.25</v>
      </c>
      <c r="K12" s="22">
        <v>758.3</v>
      </c>
      <c r="L12" s="11">
        <v>0</v>
      </c>
      <c r="M12" s="19">
        <f>position!$G$3*B12+position!$G$4*C12+position!$G$5*D12+position!$G$6*E12+position!$G$7*F12+position!$G$8*G12+position!$G$9*H12+position!$G$10*I12+position!$G$11*J12+position!$G$12*K12</f>
        <v>8485111214</v>
      </c>
      <c r="N12" s="20">
        <f t="shared" si="0"/>
        <v>7.2099637099172472E-3</v>
      </c>
      <c r="P12" s="10">
        <f>0.012*M51</f>
        <v>110114954.22997169</v>
      </c>
      <c r="Q12" s="10">
        <f>1/79.6</f>
        <v>1.2562814070351759E-2</v>
      </c>
    </row>
    <row r="13" spans="1:26" ht="15.75" customHeight="1" x14ac:dyDescent="0.25">
      <c r="A13" s="18">
        <v>45384</v>
      </c>
      <c r="B13" s="10">
        <v>1480.15</v>
      </c>
      <c r="C13" s="10">
        <v>1511.5</v>
      </c>
      <c r="D13" s="10">
        <v>879.25</v>
      </c>
      <c r="E13" s="10">
        <v>1208.25</v>
      </c>
      <c r="F13" s="10">
        <v>5576.85</v>
      </c>
      <c r="G13" s="10">
        <v>2009.1</v>
      </c>
      <c r="H13" s="10">
        <v>12552.45</v>
      </c>
      <c r="I13" s="10">
        <v>3891.9</v>
      </c>
      <c r="J13" s="10">
        <v>1004.65</v>
      </c>
      <c r="K13" s="10">
        <v>766.4</v>
      </c>
      <c r="L13" s="11">
        <v>0</v>
      </c>
      <c r="M13" s="19">
        <f>position!$G$3*B13+position!$G$4*C13+position!$G$5*D13+position!$G$6*E13+position!$G$7*F13+position!$G$8*G13+position!$G$9*H13+position!$G$10*I13+position!$G$11*J13+position!$G$12*K13</f>
        <v>8544737795.9500008</v>
      </c>
      <c r="N13" s="20">
        <f t="shared" si="0"/>
        <v>7.0272009931490291E-3</v>
      </c>
      <c r="P13" s="10">
        <f>P12/P11</f>
        <v>1.1011495422997168</v>
      </c>
      <c r="Q13" s="10">
        <f>Q12*M51</f>
        <v>115279474.69636904</v>
      </c>
    </row>
    <row r="14" spans="1:26" ht="15.75" customHeight="1" x14ac:dyDescent="0.25">
      <c r="A14" s="18">
        <v>45385</v>
      </c>
      <c r="B14" s="10">
        <v>1482.3</v>
      </c>
      <c r="C14" s="10">
        <v>1505.65</v>
      </c>
      <c r="D14" s="10">
        <v>869</v>
      </c>
      <c r="E14" s="10">
        <v>1225.7</v>
      </c>
      <c r="F14" s="10">
        <v>5645.3</v>
      </c>
      <c r="G14" s="10">
        <v>2067.1</v>
      </c>
      <c r="H14" s="10">
        <v>12427.85</v>
      </c>
      <c r="I14" s="10">
        <v>3922.85</v>
      </c>
      <c r="J14" s="10">
        <v>1009.15</v>
      </c>
      <c r="K14" s="10">
        <v>771.05</v>
      </c>
      <c r="L14" s="11">
        <v>0</v>
      </c>
      <c r="M14" s="19">
        <f>position!$G$3*B14+position!$G$4*C14+position!$G$5*D14+position!$G$6*E14+position!$G$7*F14+position!$G$8*G14+position!$G$9*H14+position!$G$10*I14+position!$G$11*J14+position!$G$12*K14</f>
        <v>8585356614.75</v>
      </c>
      <c r="N14" s="20">
        <f t="shared" si="0"/>
        <v>4.7536647431418643E-3</v>
      </c>
      <c r="P14" s="10">
        <f>1/79.6*M51</f>
        <v>115279474.69636904</v>
      </c>
    </row>
    <row r="15" spans="1:26" ht="15.75" customHeight="1" x14ac:dyDescent="0.25">
      <c r="A15" s="18">
        <v>45386</v>
      </c>
      <c r="B15" s="10">
        <v>1527.6</v>
      </c>
      <c r="C15" s="10">
        <v>1510.15</v>
      </c>
      <c r="D15" s="10">
        <v>862.5</v>
      </c>
      <c r="E15" s="10">
        <v>1206.8499999999999</v>
      </c>
      <c r="F15" s="10">
        <v>5627.05</v>
      </c>
      <c r="G15" s="10">
        <v>2164.25</v>
      </c>
      <c r="H15" s="10">
        <v>12567.25</v>
      </c>
      <c r="I15" s="22">
        <v>4003.2</v>
      </c>
      <c r="J15" s="10">
        <v>1005.1</v>
      </c>
      <c r="K15" s="10">
        <v>759.3</v>
      </c>
      <c r="L15" s="11">
        <v>0</v>
      </c>
      <c r="M15" s="19">
        <f>position!$G$3*B15+position!$G$4*C15+position!$G$5*D15+position!$G$6*E15+position!$G$7*F15+position!$G$8*G15+position!$G$9*H15+position!$G$10*I15+position!$G$11*J15+position!$G$12*K15</f>
        <v>8640107688.5</v>
      </c>
      <c r="N15" s="20">
        <f t="shared" si="0"/>
        <v>6.377262612007913E-3</v>
      </c>
    </row>
    <row r="16" spans="1:26" ht="15.75" customHeight="1" x14ac:dyDescent="0.25">
      <c r="A16" s="18">
        <v>45387</v>
      </c>
      <c r="B16" s="10">
        <v>1549.55</v>
      </c>
      <c r="C16" s="10">
        <v>1511.5</v>
      </c>
      <c r="D16" s="10">
        <v>857.1</v>
      </c>
      <c r="E16" s="10">
        <v>1191.0999999999999</v>
      </c>
      <c r="F16" s="10">
        <v>5634.25</v>
      </c>
      <c r="G16" s="10">
        <v>2164.3000000000002</v>
      </c>
      <c r="H16" s="10">
        <v>12421.6</v>
      </c>
      <c r="I16" s="10">
        <v>3932.6</v>
      </c>
      <c r="J16" s="10">
        <v>1003.05</v>
      </c>
      <c r="K16" s="10">
        <v>764.75</v>
      </c>
      <c r="L16" s="11">
        <v>0</v>
      </c>
      <c r="M16" s="19">
        <f>position!$G$3*B16+position!$G$4*C16+position!$G$5*D16+position!$G$6*E16+position!$G$7*F16+position!$G$8*G16+position!$G$9*H16+position!$G$10*I16+position!$G$11*J16+position!$G$12*K16</f>
        <v>8618234659.2000008</v>
      </c>
      <c r="N16" s="20">
        <f t="shared" si="0"/>
        <v>-2.5315690600838554E-3</v>
      </c>
    </row>
    <row r="17" spans="1:15" ht="15.75" customHeight="1" x14ac:dyDescent="0.25">
      <c r="A17" s="18">
        <v>45390</v>
      </c>
      <c r="B17" s="10">
        <v>1546.6</v>
      </c>
      <c r="C17" s="10">
        <v>1493.55</v>
      </c>
      <c r="D17" s="10">
        <v>876.45</v>
      </c>
      <c r="E17" s="10">
        <v>1204.7</v>
      </c>
      <c r="F17" s="10">
        <v>5668</v>
      </c>
      <c r="G17" s="10">
        <v>2102.65</v>
      </c>
      <c r="H17" s="10">
        <v>12865.1</v>
      </c>
      <c r="I17" s="10">
        <v>3931.85</v>
      </c>
      <c r="J17" s="10">
        <v>1013.2</v>
      </c>
      <c r="K17" s="10">
        <v>768.3</v>
      </c>
      <c r="L17" s="11">
        <v>0</v>
      </c>
      <c r="M17" s="19">
        <f>position!$G$3*B17+position!$G$4*C17+position!$G$5*D17+position!$G$6*E17+position!$G$7*F17+position!$G$8*G17+position!$G$9*H17+position!$G$10*I17+position!$G$11*J17+position!$G$12*K17</f>
        <v>8659798116.6499996</v>
      </c>
      <c r="N17" s="20">
        <f t="shared" si="0"/>
        <v>4.8227344802719771E-3</v>
      </c>
    </row>
    <row r="18" spans="1:15" ht="15.75" customHeight="1" x14ac:dyDescent="0.25">
      <c r="A18" s="18">
        <v>45391</v>
      </c>
      <c r="B18" s="10">
        <v>1548.55</v>
      </c>
      <c r="C18" s="10">
        <v>1497.5</v>
      </c>
      <c r="D18" s="10">
        <v>874.6</v>
      </c>
      <c r="E18" s="10">
        <v>1204.45</v>
      </c>
      <c r="F18" s="10">
        <v>5605.25</v>
      </c>
      <c r="G18" s="10">
        <v>2079.75</v>
      </c>
      <c r="H18" s="10">
        <v>12888</v>
      </c>
      <c r="I18" s="10">
        <v>3902.35</v>
      </c>
      <c r="J18" s="10">
        <v>1008.5</v>
      </c>
      <c r="K18" s="10">
        <v>764.2</v>
      </c>
      <c r="L18" s="11">
        <v>0</v>
      </c>
      <c r="M18" s="19">
        <f>position!$G$3*B18+position!$G$4*C18+position!$G$5*D18+position!$G$6*E18+position!$G$7*F18+position!$G$8*G18+position!$G$9*H18+position!$G$10*I18+position!$G$11*J18+position!$G$12*K18</f>
        <v>8628143552.1500015</v>
      </c>
      <c r="N18" s="20">
        <f t="shared" si="0"/>
        <v>-3.6553467036531222E-3</v>
      </c>
    </row>
    <row r="19" spans="1:15" ht="15.75" customHeight="1" x14ac:dyDescent="0.25">
      <c r="A19" s="18">
        <v>45392</v>
      </c>
      <c r="B19" s="10">
        <v>1536.35</v>
      </c>
      <c r="C19" s="10">
        <v>1490.3</v>
      </c>
      <c r="D19" s="10">
        <v>883.95</v>
      </c>
      <c r="E19" s="10">
        <v>1229.4000000000001</v>
      </c>
      <c r="F19" s="10">
        <v>5582.8</v>
      </c>
      <c r="G19" s="10">
        <v>2101.35</v>
      </c>
      <c r="H19" s="10">
        <v>12682.75</v>
      </c>
      <c r="I19" s="10">
        <v>4021.15</v>
      </c>
      <c r="J19" s="10">
        <v>1013.5</v>
      </c>
      <c r="K19" s="10">
        <v>779.05</v>
      </c>
      <c r="L19" s="11">
        <v>0</v>
      </c>
      <c r="M19" s="19">
        <f>position!$G$3*B19+position!$G$4*C19+position!$G$5*D19+position!$G$6*E19+position!$G$7*F19+position!$G$8*G19+position!$G$9*H19+position!$G$10*I19+position!$G$11*J19+position!$G$12*K19</f>
        <v>8678479093.1999989</v>
      </c>
      <c r="N19" s="20">
        <f t="shared" si="0"/>
        <v>5.8338784868101181E-3</v>
      </c>
    </row>
    <row r="20" spans="1:15" ht="15.75" customHeight="1" x14ac:dyDescent="0.25">
      <c r="A20" s="18">
        <v>45393</v>
      </c>
      <c r="B20" s="10">
        <v>1536.35</v>
      </c>
      <c r="C20" s="10">
        <v>1490.3</v>
      </c>
      <c r="D20" s="10">
        <v>883.95</v>
      </c>
      <c r="E20" s="10">
        <v>1229.4000000000001</v>
      </c>
      <c r="F20" s="10">
        <v>5582.8</v>
      </c>
      <c r="G20" s="10">
        <v>2101.35</v>
      </c>
      <c r="H20" s="10">
        <v>12682.75</v>
      </c>
      <c r="I20" s="10">
        <v>4021.15</v>
      </c>
      <c r="J20" s="10">
        <v>1013.5</v>
      </c>
      <c r="K20" s="10">
        <v>779.05</v>
      </c>
      <c r="L20" s="11">
        <v>0</v>
      </c>
      <c r="M20" s="19">
        <f>position!$G$3*B20+position!$G$4*C20+position!$G$5*D20+position!$G$6*E20+position!$G$7*F20+position!$G$8*G20+position!$G$9*H20+position!$G$10*I20+position!$G$11*J20+position!$G$12*K20</f>
        <v>8678479093.1999989</v>
      </c>
      <c r="N20" s="20">
        <f t="shared" si="0"/>
        <v>0</v>
      </c>
      <c r="O20" s="10" t="s">
        <v>34</v>
      </c>
    </row>
    <row r="21" spans="1:15" ht="15.75" customHeight="1" x14ac:dyDescent="0.25">
      <c r="A21" s="18">
        <v>45394</v>
      </c>
      <c r="B21" s="10">
        <v>1518.95</v>
      </c>
      <c r="C21" s="10">
        <v>1474.75</v>
      </c>
      <c r="D21" s="10">
        <v>866.45</v>
      </c>
      <c r="E21" s="10">
        <v>1225.55</v>
      </c>
      <c r="F21" s="10">
        <v>5577.45</v>
      </c>
      <c r="G21" s="10">
        <v>2088.9499999999998</v>
      </c>
      <c r="H21" s="10">
        <v>12266.55</v>
      </c>
      <c r="I21" s="10">
        <v>4053.85</v>
      </c>
      <c r="J21" s="10">
        <v>1018.5</v>
      </c>
      <c r="K21" s="10">
        <v>766.3</v>
      </c>
      <c r="L21" s="11">
        <v>0</v>
      </c>
      <c r="M21" s="19">
        <f>position!$G$3*B21+position!$G$4*C21+position!$G$5*D21+position!$G$6*E21+position!$G$7*F21+position!$G$8*G21+position!$G$9*H21+position!$G$10*I21+position!$G$11*J21+position!$G$12*K21</f>
        <v>8600473315.4500008</v>
      </c>
      <c r="N21" s="20">
        <f t="shared" si="0"/>
        <v>-8.9884157019078752E-3</v>
      </c>
      <c r="O21" s="10">
        <f>(M24-M20)/M20</f>
        <v>-2.8162880180411576E-2</v>
      </c>
    </row>
    <row r="22" spans="1:15" ht="15.75" customHeight="1" x14ac:dyDescent="0.25">
      <c r="A22" s="18">
        <v>45397</v>
      </c>
      <c r="B22" s="10">
        <v>1494.7</v>
      </c>
      <c r="C22" s="10">
        <v>1428.8</v>
      </c>
      <c r="D22" s="10">
        <v>860.35</v>
      </c>
      <c r="E22" s="10">
        <v>1225.05</v>
      </c>
      <c r="F22" s="10">
        <v>5445</v>
      </c>
      <c r="G22" s="10">
        <v>2071.5</v>
      </c>
      <c r="H22" s="10">
        <v>12426.55</v>
      </c>
      <c r="I22" s="10">
        <v>3962.45</v>
      </c>
      <c r="J22" s="10">
        <v>998.7</v>
      </c>
      <c r="K22" s="10">
        <v>756.85</v>
      </c>
      <c r="L22" s="11">
        <v>0</v>
      </c>
      <c r="M22" s="19">
        <f>position!$G$3*B22+position!$G$4*C22+position!$G$5*D22+position!$G$6*E22+position!$G$7*F22+position!$G$8*G22+position!$G$9*H22+position!$G$10*I22+position!$G$11*J22+position!$G$12*K22</f>
        <v>8490150368.0499992</v>
      </c>
      <c r="N22" s="20">
        <f t="shared" si="0"/>
        <v>-1.2827543712253135E-2</v>
      </c>
    </row>
    <row r="23" spans="1:15" ht="15.75" customHeight="1" x14ac:dyDescent="0.25">
      <c r="A23" s="18">
        <v>45398</v>
      </c>
      <c r="B23" s="10">
        <v>1509.25</v>
      </c>
      <c r="C23" s="10">
        <v>1410</v>
      </c>
      <c r="D23" s="10">
        <v>845.4</v>
      </c>
      <c r="E23" s="10">
        <v>1216.7</v>
      </c>
      <c r="F23" s="10">
        <v>5332.55</v>
      </c>
      <c r="G23" s="10">
        <v>2039.15</v>
      </c>
      <c r="H23" s="10">
        <v>12503.45</v>
      </c>
      <c r="I23" s="10">
        <v>3988.65</v>
      </c>
      <c r="J23" s="10">
        <v>992.45</v>
      </c>
      <c r="K23" s="10">
        <v>751.9</v>
      </c>
      <c r="L23" s="11">
        <v>0</v>
      </c>
      <c r="M23" s="19">
        <f>position!$G$3*B23+position!$G$4*C23+position!$G$5*D23+position!$G$6*E23+position!$G$7*F23+position!$G$8*G23+position!$G$9*H23+position!$G$10*I23+position!$G$11*J23+position!$G$12*K23</f>
        <v>8434068126.3500004</v>
      </c>
      <c r="N23" s="20">
        <f t="shared" si="0"/>
        <v>-6.6055651865774565E-3</v>
      </c>
    </row>
    <row r="24" spans="1:15" ht="15.75" customHeight="1" x14ac:dyDescent="0.25">
      <c r="A24" s="18">
        <v>45399</v>
      </c>
      <c r="B24" s="10">
        <v>1509.25</v>
      </c>
      <c r="C24" s="10">
        <v>1410</v>
      </c>
      <c r="D24" s="10">
        <v>845.4</v>
      </c>
      <c r="E24" s="10">
        <v>1216.7</v>
      </c>
      <c r="F24" s="10">
        <v>5332.55</v>
      </c>
      <c r="G24" s="10">
        <v>2039.15</v>
      </c>
      <c r="H24" s="10">
        <v>12503.45</v>
      </c>
      <c r="I24" s="10">
        <v>3988.65</v>
      </c>
      <c r="J24" s="10">
        <v>992.45</v>
      </c>
      <c r="K24" s="10">
        <v>751.9</v>
      </c>
      <c r="L24" s="11">
        <v>0</v>
      </c>
      <c r="M24" s="19">
        <f>position!$G$3*B24+position!$G$4*C24+position!$G$5*D24+position!$G$6*E24+position!$G$7*F24+position!$G$8*G24+position!$G$9*H24+position!$G$10*I24+position!$G$11*J24+position!$G$12*K24</f>
        <v>8434068126.3500004</v>
      </c>
      <c r="N24" s="20">
        <f t="shared" si="0"/>
        <v>0</v>
      </c>
      <c r="O24" s="10" t="s">
        <v>35</v>
      </c>
    </row>
    <row r="25" spans="1:15" ht="15.75" customHeight="1" x14ac:dyDescent="0.25">
      <c r="A25" s="18">
        <v>45400</v>
      </c>
      <c r="B25" s="10">
        <v>1494.7</v>
      </c>
      <c r="C25" s="10">
        <v>1397.6</v>
      </c>
      <c r="D25" s="10">
        <v>844.8</v>
      </c>
      <c r="E25" s="10">
        <v>1265.75</v>
      </c>
      <c r="F25" s="10">
        <v>5579.55</v>
      </c>
      <c r="G25" s="10">
        <v>2012.95</v>
      </c>
      <c r="H25" s="10">
        <v>12405</v>
      </c>
      <c r="I25" s="10">
        <v>4087.1</v>
      </c>
      <c r="J25" s="10">
        <v>971.35</v>
      </c>
      <c r="K25" s="10">
        <v>744.8</v>
      </c>
      <c r="L25" s="11">
        <v>0</v>
      </c>
      <c r="M25" s="19">
        <f>position!$G$3*B25+position!$G$4*C25+position!$G$5*D25+position!$G$6*E25+position!$G$7*F25+position!$G$8*G25+position!$G$9*H25+position!$G$10*I25+position!$G$11*J25+position!$G$12*K25</f>
        <v>8468654760.3500004</v>
      </c>
      <c r="N25" s="20">
        <f t="shared" si="0"/>
        <v>4.1008245939991011E-3</v>
      </c>
    </row>
    <row r="26" spans="1:15" ht="15.75" customHeight="1" x14ac:dyDescent="0.25">
      <c r="A26" s="18">
        <v>45401</v>
      </c>
      <c r="B26" s="10">
        <v>1531.3</v>
      </c>
      <c r="C26" s="10">
        <v>1409.3</v>
      </c>
      <c r="D26" s="10">
        <v>864.8</v>
      </c>
      <c r="E26" s="10">
        <v>1289</v>
      </c>
      <c r="F26" s="10">
        <v>5589.5</v>
      </c>
      <c r="G26" s="10">
        <v>1971.55</v>
      </c>
      <c r="H26" s="10">
        <v>12710.95</v>
      </c>
      <c r="I26" s="10">
        <v>4158.95</v>
      </c>
      <c r="J26" s="10">
        <v>963.2</v>
      </c>
      <c r="K26" s="10">
        <v>750.45</v>
      </c>
      <c r="L26" s="11">
        <v>0</v>
      </c>
      <c r="M26" s="19">
        <f>position!$G$3*B26+position!$G$4*C26+position!$G$5*D26+position!$G$6*E26+position!$G$7*F26+position!$G$8*G26+position!$G$9*H26+position!$G$10*I26+position!$G$11*J26+position!$G$12*K26</f>
        <v>8551833412.5499992</v>
      </c>
      <c r="N26" s="20">
        <f t="shared" si="0"/>
        <v>9.821943927793458E-3</v>
      </c>
    </row>
    <row r="27" spans="1:15" ht="15.75" customHeight="1" x14ac:dyDescent="0.25">
      <c r="A27" s="18">
        <v>45404</v>
      </c>
      <c r="B27" s="10">
        <v>1512.2</v>
      </c>
      <c r="C27" s="10">
        <v>1378.65</v>
      </c>
      <c r="D27" s="10">
        <v>854.8</v>
      </c>
      <c r="E27" s="10">
        <v>1297.55</v>
      </c>
      <c r="F27" s="10">
        <v>5768.4</v>
      </c>
      <c r="G27" s="10">
        <v>1938.35</v>
      </c>
      <c r="H27" s="10">
        <v>12785.5</v>
      </c>
      <c r="I27" s="10">
        <v>4168.6000000000004</v>
      </c>
      <c r="J27" s="10">
        <v>973.55</v>
      </c>
      <c r="K27" s="10">
        <v>766.1</v>
      </c>
      <c r="L27" s="11">
        <v>0</v>
      </c>
      <c r="M27" s="19">
        <f>position!$G$3*B27+position!$G$4*C27+position!$G$5*D27+position!$G$6*E27+position!$G$7*F27+position!$G$8*G27+position!$G$9*H27+position!$G$10*I27+position!$G$11*J27+position!$G$12*K27</f>
        <v>8569345513.9499998</v>
      </c>
      <c r="N27" s="20">
        <f t="shared" si="0"/>
        <v>2.0477598843659872E-3</v>
      </c>
    </row>
    <row r="28" spans="1:15" ht="15.75" customHeight="1" x14ac:dyDescent="0.25">
      <c r="A28" s="18">
        <v>45405</v>
      </c>
      <c r="B28" s="10">
        <v>1507.6</v>
      </c>
      <c r="C28" s="10">
        <v>1373.7</v>
      </c>
      <c r="D28" s="10">
        <v>851.35</v>
      </c>
      <c r="E28" s="10">
        <v>1342.35</v>
      </c>
      <c r="F28" s="10">
        <v>5695.7</v>
      </c>
      <c r="G28" s="10">
        <v>1903.95</v>
      </c>
      <c r="H28" s="10">
        <v>12996.25</v>
      </c>
      <c r="I28" s="10">
        <v>4158.3</v>
      </c>
      <c r="J28" s="10">
        <v>986.75</v>
      </c>
      <c r="K28" s="10">
        <v>773</v>
      </c>
      <c r="L28" s="11">
        <v>0</v>
      </c>
      <c r="M28" s="19">
        <f>position!$G$3*B28+position!$G$4*C28+position!$G$5*D28+position!$G$6*E28+position!$G$7*F28+position!$G$8*G28+position!$G$9*H28+position!$G$10*I28+position!$G$11*J28+position!$G$12*K28</f>
        <v>8595481770.8500004</v>
      </c>
      <c r="N28" s="20">
        <f t="shared" si="0"/>
        <v>3.0499711859503708E-3</v>
      </c>
    </row>
    <row r="29" spans="1:15" ht="15.75" customHeight="1" x14ac:dyDescent="0.25">
      <c r="A29" s="18">
        <v>45406</v>
      </c>
      <c r="B29" s="10">
        <v>1511.7</v>
      </c>
      <c r="C29" s="10">
        <v>1371.2</v>
      </c>
      <c r="D29" s="10">
        <v>882.7</v>
      </c>
      <c r="E29" s="10">
        <v>1336.4</v>
      </c>
      <c r="F29" s="10">
        <v>5668.95</v>
      </c>
      <c r="G29" s="10">
        <v>1891.1</v>
      </c>
      <c r="H29" s="10">
        <v>12944.05</v>
      </c>
      <c r="I29" s="10">
        <v>4221.75</v>
      </c>
      <c r="J29" s="10">
        <v>991.65</v>
      </c>
      <c r="K29" s="10">
        <v>773.1</v>
      </c>
      <c r="L29" s="11">
        <v>0</v>
      </c>
      <c r="M29" s="19">
        <f>position!$G$3*B29+position!$G$4*C29+position!$G$5*D29+position!$G$6*E29+position!$G$7*F29+position!$G$8*G29+position!$G$9*H29+position!$G$10*I29+position!$G$11*J29+position!$G$12*K29</f>
        <v>8628332067.0500011</v>
      </c>
      <c r="N29" s="20">
        <f t="shared" si="0"/>
        <v>3.8218097688725856E-3</v>
      </c>
    </row>
    <row r="30" spans="1:15" ht="15.75" customHeight="1" x14ac:dyDescent="0.25">
      <c r="A30" s="18">
        <v>45407</v>
      </c>
      <c r="B30" s="10">
        <v>1510.75</v>
      </c>
      <c r="C30" s="10">
        <v>1373.95</v>
      </c>
      <c r="D30" s="10">
        <v>905.8</v>
      </c>
      <c r="E30" s="10">
        <v>1338.7</v>
      </c>
      <c r="F30" s="10">
        <v>5729.55</v>
      </c>
      <c r="G30" s="10">
        <v>1914.95</v>
      </c>
      <c r="H30" s="10">
        <v>12922.5</v>
      </c>
      <c r="I30" s="10">
        <v>4323.1499999999996</v>
      </c>
      <c r="J30" s="10">
        <v>1001.25</v>
      </c>
      <c r="K30" s="10">
        <v>812.7</v>
      </c>
      <c r="L30" s="11">
        <v>0</v>
      </c>
      <c r="M30" s="19">
        <f>position!$G$3*B30+position!$G$4*C30+position!$G$5*D30+position!$G$6*E30+position!$G$7*F30+position!$G$8*G30+position!$G$9*H30+position!$G$10*I30+position!$G$11*J30+position!$G$12*K30</f>
        <v>8745838975</v>
      </c>
      <c r="N30" s="20">
        <f t="shared" si="0"/>
        <v>1.3618728050434676E-2</v>
      </c>
    </row>
    <row r="31" spans="1:15" ht="15.75" customHeight="1" x14ac:dyDescent="0.25">
      <c r="A31" s="18">
        <v>45408</v>
      </c>
      <c r="B31" s="10">
        <v>1509.8</v>
      </c>
      <c r="C31" s="10">
        <v>1416.45</v>
      </c>
      <c r="D31" s="10">
        <v>887.25</v>
      </c>
      <c r="E31" s="10">
        <v>1326</v>
      </c>
      <c r="F31" s="10">
        <v>5748.5</v>
      </c>
      <c r="G31" s="10">
        <v>1885.8</v>
      </c>
      <c r="H31" s="10">
        <v>12703.35</v>
      </c>
      <c r="I31" s="10">
        <v>4304.8500000000004</v>
      </c>
      <c r="J31" s="10">
        <v>999.5</v>
      </c>
      <c r="K31" s="10">
        <v>801.3</v>
      </c>
      <c r="L31" s="11">
        <v>0</v>
      </c>
      <c r="M31" s="19">
        <f>position!$G$3*B31+position!$G$4*C31+position!$G$5*D31+position!$G$6*E31+position!$G$7*F31+position!$G$8*G31+position!$G$9*H31+position!$G$10*I31+position!$G$11*J31+position!$G$12*K31</f>
        <v>8699744128.2999992</v>
      </c>
      <c r="N31" s="20">
        <f t="shared" si="0"/>
        <v>-5.2704888383793688E-3</v>
      </c>
    </row>
    <row r="32" spans="1:15" ht="15.75" customHeight="1" x14ac:dyDescent="0.25">
      <c r="A32" s="18">
        <v>45411</v>
      </c>
      <c r="B32" s="10">
        <v>1529.5</v>
      </c>
      <c r="C32" s="10">
        <v>1508.5</v>
      </c>
      <c r="D32" s="10">
        <v>895.75</v>
      </c>
      <c r="E32" s="10">
        <v>1332.45</v>
      </c>
      <c r="F32" s="10">
        <v>5776.65</v>
      </c>
      <c r="G32" s="10">
        <v>1841.7</v>
      </c>
      <c r="H32" s="10">
        <v>12689.85</v>
      </c>
      <c r="I32" s="10">
        <v>4314.1000000000004</v>
      </c>
      <c r="J32" s="10">
        <v>1000.6</v>
      </c>
      <c r="K32" s="10">
        <v>826.5</v>
      </c>
      <c r="L32" s="11">
        <v>0</v>
      </c>
      <c r="M32" s="19">
        <f>position!$G$3*B32+position!$G$4*C32+position!$G$5*D32+position!$G$6*E32+position!$G$7*F32+position!$G$8*G32+position!$G$9*H32+position!$G$10*I32+position!$G$11*J32+position!$G$12*K32</f>
        <v>8792588891.25</v>
      </c>
      <c r="N32" s="20">
        <f t="shared" si="0"/>
        <v>1.0672125706315845E-2</v>
      </c>
    </row>
    <row r="33" spans="1:15" ht="15.75" customHeight="1" x14ac:dyDescent="0.25">
      <c r="A33" s="18">
        <v>45412</v>
      </c>
      <c r="B33" s="10">
        <v>1520.1</v>
      </c>
      <c r="C33" s="10">
        <v>1494.2</v>
      </c>
      <c r="D33" s="10">
        <v>882.2</v>
      </c>
      <c r="E33" s="10">
        <v>1322.3</v>
      </c>
      <c r="F33" s="10">
        <v>5841.7</v>
      </c>
      <c r="G33" s="10">
        <v>1806.5</v>
      </c>
      <c r="H33" s="10">
        <v>12817.5</v>
      </c>
      <c r="I33" s="10">
        <v>4409.8999999999996</v>
      </c>
      <c r="J33" s="10">
        <v>1007.9</v>
      </c>
      <c r="K33" s="10">
        <v>826.25</v>
      </c>
      <c r="L33" s="11">
        <v>0</v>
      </c>
      <c r="M33" s="19">
        <f>position!$G$3*B33+position!$G$4*C33+position!$G$5*D33+position!$G$6*E33+position!$G$7*F33+position!$G$8*G33+position!$G$9*H33+position!$G$10*I33+position!$G$11*J33+position!$G$12*K33</f>
        <v>8789269459.2000008</v>
      </c>
      <c r="N33" s="20">
        <f t="shared" si="0"/>
        <v>-3.7752612922714839E-4</v>
      </c>
      <c r="O33" s="10"/>
    </row>
    <row r="34" spans="1:15" ht="15.75" customHeight="1" x14ac:dyDescent="0.25">
      <c r="A34" s="18">
        <v>45413</v>
      </c>
      <c r="B34" s="10">
        <v>1520.1</v>
      </c>
      <c r="C34" s="10">
        <v>1494.2</v>
      </c>
      <c r="D34" s="10">
        <v>882.2</v>
      </c>
      <c r="E34" s="10">
        <v>1322.3</v>
      </c>
      <c r="F34" s="10">
        <v>5841.7</v>
      </c>
      <c r="G34" s="10">
        <v>1806.5</v>
      </c>
      <c r="H34" s="10">
        <v>12817.5</v>
      </c>
      <c r="I34" s="10">
        <v>4409.8999999999996</v>
      </c>
      <c r="J34" s="10">
        <v>1007.9</v>
      </c>
      <c r="K34" s="10">
        <v>826.25</v>
      </c>
      <c r="L34" s="11">
        <v>0</v>
      </c>
      <c r="M34" s="19">
        <f>position!$G$3*B34+position!$G$4*C34+position!$G$5*D34+position!$G$6*E34+position!$G$7*F34+position!$G$8*G34+position!$G$9*H34+position!$G$10*I34+position!$G$11*J34+position!$G$12*K34</f>
        <v>8789269459.2000008</v>
      </c>
      <c r="N34" s="20">
        <f t="shared" si="0"/>
        <v>0</v>
      </c>
      <c r="O34" s="10" t="s">
        <v>36</v>
      </c>
    </row>
    <row r="35" spans="1:15" ht="15.75" customHeight="1" x14ac:dyDescent="0.25">
      <c r="A35" s="18">
        <v>45414</v>
      </c>
      <c r="B35" s="10">
        <v>1532.25</v>
      </c>
      <c r="C35" s="10">
        <v>1512.2</v>
      </c>
      <c r="D35" s="10">
        <v>890.35</v>
      </c>
      <c r="E35" s="10">
        <v>1304.05</v>
      </c>
      <c r="F35" s="10">
        <v>5871.5</v>
      </c>
      <c r="G35" s="10">
        <v>1798.3</v>
      </c>
      <c r="H35" s="10">
        <v>12805.35</v>
      </c>
      <c r="I35" s="10">
        <v>4646.7</v>
      </c>
      <c r="J35" s="10">
        <v>1027.8</v>
      </c>
      <c r="K35" s="10">
        <v>830.05</v>
      </c>
      <c r="L35" s="11">
        <v>0</v>
      </c>
      <c r="M35" s="19">
        <f>position!$G$3*B35+position!$G$4*C35+position!$G$5*D35+position!$G$6*E35+position!$G$7*F35+position!$G$8*G35+position!$G$9*H35+position!$G$10*I35+position!$G$11*J35+position!$G$12*K35</f>
        <v>8872063933.2499981</v>
      </c>
      <c r="N35" s="20">
        <f t="shared" si="0"/>
        <v>9.4199494547676874E-3</v>
      </c>
    </row>
    <row r="36" spans="1:15" ht="15.75" customHeight="1" x14ac:dyDescent="0.25">
      <c r="A36" s="18">
        <v>45415</v>
      </c>
      <c r="B36" s="10">
        <v>1519.6</v>
      </c>
      <c r="C36" s="10">
        <v>1537.25</v>
      </c>
      <c r="D36" s="10">
        <v>874.2</v>
      </c>
      <c r="E36" s="10">
        <v>1277.4000000000001</v>
      </c>
      <c r="F36" s="10">
        <v>5928.05</v>
      </c>
      <c r="G36" s="10">
        <v>1798.35</v>
      </c>
      <c r="H36" s="10">
        <v>12432.15</v>
      </c>
      <c r="I36" s="10">
        <v>4523.6499999999996</v>
      </c>
      <c r="J36" s="10">
        <v>1013.4</v>
      </c>
      <c r="K36" s="10">
        <v>831.45</v>
      </c>
      <c r="L36" s="11">
        <v>0</v>
      </c>
      <c r="M36" s="19">
        <f>position!$G$3*B36+position!$G$4*C36+position!$G$5*D36+position!$G$6*E36+position!$G$7*F36+position!$G$8*G36+position!$G$9*H36+position!$G$10*I36+position!$G$11*J36+position!$G$12*K36</f>
        <v>8792671333.6499996</v>
      </c>
      <c r="N36" s="20">
        <f t="shared" si="0"/>
        <v>-8.9486054425799797E-3</v>
      </c>
    </row>
    <row r="37" spans="1:15" ht="15.75" customHeight="1" x14ac:dyDescent="0.25">
      <c r="A37" s="18">
        <v>45418</v>
      </c>
      <c r="B37" s="10">
        <v>1522.65</v>
      </c>
      <c r="C37" s="10">
        <v>1515</v>
      </c>
      <c r="D37" s="10">
        <v>879.95</v>
      </c>
      <c r="E37" s="10">
        <v>1283.3499999999999</v>
      </c>
      <c r="F37" s="10">
        <v>6104.6</v>
      </c>
      <c r="G37" s="10">
        <v>0</v>
      </c>
      <c r="H37" s="10">
        <v>12433.15</v>
      </c>
      <c r="I37" s="10">
        <v>4508.1499999999996</v>
      </c>
      <c r="J37" s="10">
        <v>1015.8</v>
      </c>
      <c r="K37" s="10">
        <v>807.75</v>
      </c>
      <c r="L37" s="11">
        <v>1507.15</v>
      </c>
      <c r="M37" s="19">
        <f>B37*volume!$B$3+C37*volume!$C$3+D37*volume!$D$3+E37*volume!$E$3+F37*volume!$F$3+G37*volume!$G$3+H37*volume!$H$3+I37*volume!$I$3+J37*volume!$J$3+K37*volume!$K$3+L37*volume!$L$3</f>
        <v>8799533147.3500004</v>
      </c>
      <c r="N37" s="20">
        <f t="shared" si="0"/>
        <v>7.8040147750550542E-4</v>
      </c>
    </row>
    <row r="38" spans="1:15" ht="15.75" customHeight="1" x14ac:dyDescent="0.25">
      <c r="A38" s="18">
        <v>45419</v>
      </c>
      <c r="B38" s="10">
        <v>1506.15</v>
      </c>
      <c r="C38" s="10">
        <v>1509.9</v>
      </c>
      <c r="D38" s="10">
        <v>857.35</v>
      </c>
      <c r="E38" s="10">
        <v>1286.1500000000001</v>
      </c>
      <c r="F38" s="10">
        <v>6094.6</v>
      </c>
      <c r="G38" s="10">
        <v>0</v>
      </c>
      <c r="H38" s="10">
        <v>12364.05</v>
      </c>
      <c r="I38" s="10">
        <v>4503.95</v>
      </c>
      <c r="J38" s="10">
        <v>988.55</v>
      </c>
      <c r="K38" s="10">
        <v>801.9</v>
      </c>
      <c r="L38" s="11">
        <v>1442.8</v>
      </c>
      <c r="M38" s="19">
        <f>B38*volume!$B$3+C38*volume!$C$3+D38*volume!$D$3+E38*volume!$E$3+F38*volume!$F$3+G38*volume!$G$3+H38*volume!$H$3+I38*volume!$I$3+J38*volume!$J$3+K38*volume!$K$3+L38*volume!$L$3</f>
        <v>8696879086.6499996</v>
      </c>
      <c r="N38" s="20">
        <f t="shared" si="0"/>
        <v>-1.1665853060729167E-2</v>
      </c>
    </row>
    <row r="39" spans="1:15" ht="15.75" customHeight="1" x14ac:dyDescent="0.25">
      <c r="A39" s="18">
        <v>45420</v>
      </c>
      <c r="B39" s="22">
        <v>1482.65</v>
      </c>
      <c r="C39" s="22">
        <v>1499.25</v>
      </c>
      <c r="D39" s="22">
        <v>864.65</v>
      </c>
      <c r="E39" s="22">
        <v>1288.5999999999999</v>
      </c>
      <c r="F39" s="22">
        <v>6305</v>
      </c>
      <c r="G39" s="10">
        <v>0</v>
      </c>
      <c r="H39" s="22">
        <v>12543.55</v>
      </c>
      <c r="I39" s="22">
        <v>4498.6000000000004</v>
      </c>
      <c r="J39" s="22">
        <v>1012.1</v>
      </c>
      <c r="K39" s="22">
        <v>810.8</v>
      </c>
      <c r="L39" s="23">
        <v>1503.3</v>
      </c>
      <c r="M39" s="19">
        <f>B39*volume!$B$3+C39*volume!$C$3+D39*volume!$D$3+E39*volume!$E$3+F39*volume!$F$3+G39*volume!$G$3+H39*volume!$H$3+I39*volume!$I$3+J39*volume!$J$3+K39*volume!$K$3+L39*volume!$L$3</f>
        <v>8794168101.0999985</v>
      </c>
      <c r="N39" s="20">
        <f t="shared" si="0"/>
        <v>1.1186658280594099E-2</v>
      </c>
    </row>
    <row r="40" spans="1:15" ht="15.75" customHeight="1" x14ac:dyDescent="0.25">
      <c r="A40" s="18">
        <v>45421</v>
      </c>
      <c r="B40" s="10">
        <v>1447.5</v>
      </c>
      <c r="C40" s="10">
        <v>1496.35</v>
      </c>
      <c r="D40" s="10">
        <v>834.55</v>
      </c>
      <c r="E40" s="10">
        <v>1275.45</v>
      </c>
      <c r="F40" s="10">
        <v>6130.2</v>
      </c>
      <c r="G40" s="10">
        <v>0</v>
      </c>
      <c r="H40" s="10">
        <v>12504.65</v>
      </c>
      <c r="I40" s="10">
        <v>4407.95</v>
      </c>
      <c r="J40" s="10">
        <v>1030.3</v>
      </c>
      <c r="K40" s="10">
        <v>819.8</v>
      </c>
      <c r="L40" s="11">
        <v>1445.05</v>
      </c>
      <c r="M40" s="19">
        <f>B40*volume!$B$3+C40*volume!$C$3+D40*volume!$D$3+E40*volume!$E$3+F40*volume!$F$3+G40*volume!$G$3+H40*volume!$H$3+I40*volume!$I$3+J40*volume!$J$3+K40*volume!$K$3+L40*volume!$L$3</f>
        <v>8679440486.9499989</v>
      </c>
      <c r="N40" s="20">
        <f t="shared" si="0"/>
        <v>-1.3045874587688308E-2</v>
      </c>
    </row>
    <row r="41" spans="1:15" ht="15.75" customHeight="1" x14ac:dyDescent="0.25">
      <c r="A41" s="18">
        <v>45422</v>
      </c>
      <c r="B41" s="10">
        <v>1437.9</v>
      </c>
      <c r="C41" s="10">
        <v>1463.9</v>
      </c>
      <c r="D41" s="10">
        <v>853.6</v>
      </c>
      <c r="E41" s="10">
        <v>1301.1500000000001</v>
      </c>
      <c r="F41" s="10">
        <v>6168.15</v>
      </c>
      <c r="G41" s="10">
        <v>0</v>
      </c>
      <c r="H41" s="10">
        <v>12675.5</v>
      </c>
      <c r="I41" s="10">
        <v>4471.3999999999996</v>
      </c>
      <c r="J41" s="10">
        <v>1046.6500000000001</v>
      </c>
      <c r="K41" s="10">
        <v>817.35</v>
      </c>
      <c r="L41" s="11">
        <v>1463.3</v>
      </c>
      <c r="M41" s="19">
        <f>B41*volume!$B$3+C41*volume!$C$3+D41*volume!$D$3+E41*volume!$E$3+F41*volume!$F$3+G41*volume!$G$3+H41*volume!$H$3+I41*volume!$I$3+J41*volume!$J$3+K41*volume!$K$3+L41*volume!$L$3</f>
        <v>8743910141.25</v>
      </c>
      <c r="N41" s="20">
        <f t="shared" si="0"/>
        <v>7.4278583276116365E-3</v>
      </c>
    </row>
    <row r="42" spans="1:15" ht="15.75" customHeight="1" x14ac:dyDescent="0.25">
      <c r="A42" s="18">
        <v>45425</v>
      </c>
      <c r="B42" s="10">
        <v>1455.25</v>
      </c>
      <c r="C42" s="10">
        <v>1440.7</v>
      </c>
      <c r="D42" s="10">
        <v>860.1</v>
      </c>
      <c r="E42" s="10">
        <v>1286.55</v>
      </c>
      <c r="F42" s="10">
        <v>6627.8</v>
      </c>
      <c r="G42" s="10">
        <v>0</v>
      </c>
      <c r="H42" s="10">
        <v>12669.1</v>
      </c>
      <c r="I42" s="10">
        <v>4472.8</v>
      </c>
      <c r="J42" s="10">
        <v>959.55</v>
      </c>
      <c r="K42" s="10">
        <v>808.85</v>
      </c>
      <c r="L42" s="11">
        <v>1477.3</v>
      </c>
      <c r="M42" s="19">
        <f>B42*volume!$B$3+C42*volume!$C$3+D42*volume!$D$3+E42*volume!$E$3+F42*volume!$F$3+G42*volume!$G$3+H42*volume!$H$3+I42*volume!$I$3+J42*volume!$J$3+K42*volume!$K$3+L42*volume!$L$3</f>
        <v>8738048717.4499989</v>
      </c>
      <c r="N42" s="20">
        <f t="shared" si="0"/>
        <v>-6.70343554006745E-4</v>
      </c>
    </row>
    <row r="43" spans="1:15" ht="15.75" customHeight="1" x14ac:dyDescent="0.25">
      <c r="A43" s="18">
        <v>45426</v>
      </c>
      <c r="B43" s="10">
        <v>1460.95</v>
      </c>
      <c r="C43" s="10">
        <v>1498</v>
      </c>
      <c r="D43" s="10">
        <v>881.45</v>
      </c>
      <c r="E43" s="10">
        <v>1285.4000000000001</v>
      </c>
      <c r="F43" s="10">
        <v>6653.6</v>
      </c>
      <c r="G43" s="10">
        <v>0</v>
      </c>
      <c r="H43" s="10">
        <v>12814.5</v>
      </c>
      <c r="I43" s="10">
        <v>4539.3999999999996</v>
      </c>
      <c r="J43" s="10">
        <v>964.7</v>
      </c>
      <c r="K43" s="10">
        <v>818.15</v>
      </c>
      <c r="L43" s="11">
        <v>1489.05</v>
      </c>
      <c r="M43" s="19">
        <f>B43*volume!$B$3+C43*volume!$C$3+D43*volume!$D$3+E43*volume!$E$3+F43*volume!$F$3+G43*volume!$G$3+H43*volume!$H$3+I43*volume!$I$3+J43*volume!$J$3+K43*volume!$K$3+L43*volume!$L$3</f>
        <v>8843601775.3500004</v>
      </c>
      <c r="N43" s="20">
        <f t="shared" si="0"/>
        <v>1.2079705814549955E-2</v>
      </c>
    </row>
    <row r="44" spans="1:15" ht="15.75" customHeight="1" x14ac:dyDescent="0.25">
      <c r="A44" s="18">
        <v>45427</v>
      </c>
      <c r="B44" s="10">
        <v>1438.5</v>
      </c>
      <c r="C44" s="10">
        <v>1493.4</v>
      </c>
      <c r="D44" s="10">
        <v>870.8</v>
      </c>
      <c r="E44" s="10">
        <v>1311.75</v>
      </c>
      <c r="F44" s="10">
        <v>7120</v>
      </c>
      <c r="G44" s="10">
        <v>0</v>
      </c>
      <c r="H44" s="10">
        <v>12750.55</v>
      </c>
      <c r="I44" s="10">
        <v>4523.95</v>
      </c>
      <c r="J44" s="10">
        <v>947.2</v>
      </c>
      <c r="K44" s="10">
        <v>820.4</v>
      </c>
      <c r="L44" s="11">
        <v>1499.4</v>
      </c>
      <c r="M44" s="19">
        <f>B44*volume!$B$3+C44*volume!$C$3+D44*volume!$D$3+E44*volume!$E$3+F44*volume!$F$3+G44*volume!$G$3+H44*volume!$H$3+I44*volume!$I$3+J44*volume!$J$3+K44*volume!$K$3+L44*volume!$L$3</f>
        <v>8899040541.7999992</v>
      </c>
      <c r="N44" s="20">
        <f t="shared" si="0"/>
        <v>6.2687995070656345E-3</v>
      </c>
    </row>
    <row r="45" spans="1:15" ht="15.75" customHeight="1" x14ac:dyDescent="0.25">
      <c r="A45" s="18">
        <v>45428</v>
      </c>
      <c r="B45" s="10">
        <v>1460.25</v>
      </c>
      <c r="C45" s="10">
        <v>1531.1</v>
      </c>
      <c r="D45" s="10">
        <v>886.35</v>
      </c>
      <c r="E45" s="10">
        <v>1344.9</v>
      </c>
      <c r="F45" s="10">
        <v>7079.7</v>
      </c>
      <c r="G45" s="10">
        <v>0</v>
      </c>
      <c r="H45" s="10">
        <v>12494.7</v>
      </c>
      <c r="I45" s="10">
        <v>4588.6499999999996</v>
      </c>
      <c r="J45" s="10">
        <v>936.35</v>
      </c>
      <c r="K45" s="10">
        <v>811.9</v>
      </c>
      <c r="L45" s="11">
        <v>1493.25</v>
      </c>
      <c r="M45" s="19">
        <f>B45*volume!$B$3+C45*volume!$C$3+D45*volume!$D$3+E45*volume!$E$3+F45*volume!$F$3+G45*volume!$G$3+H45*volume!$H$3+I45*volume!$I$3+J45*volume!$J$3+K45*volume!$K$3+L45*volume!$L$3</f>
        <v>8936784301.5499992</v>
      </c>
      <c r="N45" s="20">
        <f t="shared" si="0"/>
        <v>4.2413291155054805E-3</v>
      </c>
    </row>
    <row r="46" spans="1:15" ht="15.75" customHeight="1" x14ac:dyDescent="0.25">
      <c r="A46" s="18">
        <v>45429</v>
      </c>
      <c r="B46" s="10">
        <v>1464.1</v>
      </c>
      <c r="C46" s="10">
        <v>1509.05</v>
      </c>
      <c r="D46" s="10">
        <v>891</v>
      </c>
      <c r="E46" s="10">
        <v>1348.2</v>
      </c>
      <c r="F46" s="10">
        <v>7198.2</v>
      </c>
      <c r="G46" s="10">
        <v>0</v>
      </c>
      <c r="H46" s="10">
        <v>12603.35</v>
      </c>
      <c r="I46" s="10">
        <v>4643.1499999999996</v>
      </c>
      <c r="J46" s="10">
        <v>952.95</v>
      </c>
      <c r="K46" s="10">
        <v>820.85</v>
      </c>
      <c r="L46" s="11">
        <v>1507.25</v>
      </c>
      <c r="M46" s="19">
        <f>B46*volume!$B$3+C46*volume!$C$3+D46*volume!$D$3+E46*volume!$E$3+F46*volume!$F$3+G46*volume!$G$3+H46*volume!$H$3+I46*volume!$I$3+J46*volume!$J$3+K46*volume!$K$3+L46*volume!$L$3</f>
        <v>9003211656.6499977</v>
      </c>
      <c r="N46" s="20">
        <f t="shared" si="0"/>
        <v>7.4330265628630302E-3</v>
      </c>
    </row>
    <row r="47" spans="1:15" ht="15.75" customHeight="1" x14ac:dyDescent="0.25">
      <c r="A47" s="18">
        <v>45432</v>
      </c>
      <c r="B47" s="10">
        <v>1466.05</v>
      </c>
      <c r="C47" s="10">
        <v>1510</v>
      </c>
      <c r="D47" s="10">
        <v>890.8</v>
      </c>
      <c r="E47" s="10">
        <v>1347.75</v>
      </c>
      <c r="F47" s="10">
        <v>7202.15</v>
      </c>
      <c r="G47" s="10">
        <v>0</v>
      </c>
      <c r="H47" s="10">
        <v>12600.15</v>
      </c>
      <c r="I47" s="10">
        <v>4643</v>
      </c>
      <c r="J47" s="10">
        <v>953.95</v>
      </c>
      <c r="K47" s="10">
        <v>821</v>
      </c>
      <c r="L47" s="11">
        <v>1507.25</v>
      </c>
      <c r="M47" s="19">
        <f>B47*volume!$B$3+C47*volume!$C$3+D47*volume!$D$3+E47*volume!$E$3+F47*volume!$F$3+G47*volume!$G$3+H47*volume!$H$3+I47*volume!$I$3+J47*volume!$J$3+K47*volume!$K$3+L47*volume!$L$3</f>
        <v>9005773530.6000004</v>
      </c>
      <c r="N47" s="20">
        <f t="shared" si="0"/>
        <v>2.8455111883440019E-4</v>
      </c>
      <c r="O47" s="10" t="s">
        <v>37</v>
      </c>
    </row>
    <row r="48" spans="1:15" ht="15.75" customHeight="1" x14ac:dyDescent="0.25">
      <c r="A48" s="18">
        <v>45433</v>
      </c>
      <c r="B48" s="10">
        <v>1458.8</v>
      </c>
      <c r="C48" s="10">
        <v>1497.15</v>
      </c>
      <c r="D48" s="10">
        <v>923.45</v>
      </c>
      <c r="E48" s="10">
        <v>1344.3</v>
      </c>
      <c r="F48" s="10">
        <v>7284.25</v>
      </c>
      <c r="G48" s="10">
        <v>0</v>
      </c>
      <c r="H48" s="10">
        <v>12473.3</v>
      </c>
      <c r="I48" s="10">
        <v>4667.3</v>
      </c>
      <c r="J48" s="10">
        <v>951.3</v>
      </c>
      <c r="K48" s="10">
        <v>830.65</v>
      </c>
      <c r="L48" s="11">
        <v>1511.5</v>
      </c>
      <c r="M48" s="19">
        <f>B48*volume!$B$3+C48*volume!$C$3+D48*volume!$D$3+E48*volume!$E$3+F48*volume!$F$3+G48*volume!$G$3+H48*volume!$H$3+I48*volume!$I$3+J48*volume!$J$3+K48*volume!$K$3+L48*volume!$L$3</f>
        <v>9046285272.9500008</v>
      </c>
      <c r="N48" s="20">
        <f t="shared" si="0"/>
        <v>4.4984189545016606E-3</v>
      </c>
    </row>
    <row r="49" spans="1:18" ht="15.75" customHeight="1" x14ac:dyDescent="0.25">
      <c r="A49" s="18">
        <v>45434</v>
      </c>
      <c r="B49" s="10">
        <v>1459.2</v>
      </c>
      <c r="C49" s="10">
        <v>1506.35</v>
      </c>
      <c r="D49" s="10">
        <v>915.8</v>
      </c>
      <c r="E49" s="10">
        <v>1347.9</v>
      </c>
      <c r="F49" s="10">
        <v>7159.3</v>
      </c>
      <c r="G49" s="10">
        <v>0</v>
      </c>
      <c r="H49" s="10">
        <v>12531.35</v>
      </c>
      <c r="I49" s="10">
        <v>4646.95</v>
      </c>
      <c r="J49" s="10">
        <v>947.5</v>
      </c>
      <c r="K49" s="10">
        <v>818.75</v>
      </c>
      <c r="L49" s="11">
        <v>1514.1</v>
      </c>
      <c r="M49" s="19">
        <f>B49*volume!$B$3+C49*volume!$C$3+D49*volume!$D$3+E49*volume!$E$3+F49*volume!$F$3+G49*volume!$G$3+H49*volume!$H$3+I49*volume!$I$3+J49*volume!$J$3+K49*volume!$K$3+L49*volume!$L$3+position!J15</f>
        <v>9025049075.1499996</v>
      </c>
      <c r="N49" s="20">
        <f t="shared" si="0"/>
        <v>-2.3475047667909773E-3</v>
      </c>
    </row>
    <row r="50" spans="1:18" ht="15.75" customHeight="1" x14ac:dyDescent="0.25">
      <c r="A50" s="18">
        <v>45435</v>
      </c>
      <c r="B50" s="10">
        <v>1492.6</v>
      </c>
      <c r="C50" s="10">
        <v>1504.65</v>
      </c>
      <c r="D50" s="10">
        <v>917</v>
      </c>
      <c r="E50" s="10">
        <v>1374.05</v>
      </c>
      <c r="F50" s="10">
        <v>7371.65</v>
      </c>
      <c r="G50" s="10">
        <v>0</v>
      </c>
      <c r="H50" s="10">
        <v>12934.9</v>
      </c>
      <c r="I50" s="10">
        <v>4698.55</v>
      </c>
      <c r="J50" s="10">
        <v>962.35</v>
      </c>
      <c r="K50" s="10">
        <v>832.1</v>
      </c>
      <c r="L50" s="11">
        <v>1502.35</v>
      </c>
      <c r="M50" s="19">
        <f>B50*volume!$B$3+C50*volume!$C$3+D50*volume!$D$3+E50*volume!$E$3+F50*volume!$F$3+G50*volume!$G$3+H50*volume!$H$3+I50*volume!$I$3+J50*volume!$J$3+K50*volume!$K$3+L50*volume!$L$3+position!J15</f>
        <v>9158022633.6499996</v>
      </c>
      <c r="N50" s="20">
        <f t="shared" si="0"/>
        <v>1.4733832181160736E-2</v>
      </c>
      <c r="O50" s="10" t="s">
        <v>38</v>
      </c>
      <c r="P50" s="10" t="s">
        <v>39</v>
      </c>
      <c r="Q50" s="10" t="s">
        <v>40</v>
      </c>
      <c r="R50" s="10" t="s">
        <v>41</v>
      </c>
    </row>
    <row r="51" spans="1:18" ht="15.75" customHeight="1" x14ac:dyDescent="0.25">
      <c r="A51" s="18">
        <v>45436</v>
      </c>
      <c r="B51" s="10">
        <v>1517.2</v>
      </c>
      <c r="C51" s="10">
        <v>1551.55</v>
      </c>
      <c r="D51" s="10">
        <v>908.65</v>
      </c>
      <c r="E51" s="10">
        <v>1388.5</v>
      </c>
      <c r="F51" s="10">
        <v>7283.3</v>
      </c>
      <c r="G51" s="10">
        <v>0</v>
      </c>
      <c r="H51" s="10">
        <v>13000.45</v>
      </c>
      <c r="I51" s="10">
        <v>4715.3999999999996</v>
      </c>
      <c r="J51" s="10">
        <v>960.55</v>
      </c>
      <c r="K51" s="10">
        <v>828.6</v>
      </c>
      <c r="L51" s="11">
        <v>1498.3</v>
      </c>
      <c r="M51" s="19">
        <f>SUM(position!J16:J27)+position!J15</f>
        <v>9176246185.8309746</v>
      </c>
      <c r="N51" s="20">
        <f t="shared" si="0"/>
        <v>1.9899003212783964E-3</v>
      </c>
      <c r="O51" s="10" t="s">
        <v>14</v>
      </c>
      <c r="P51" s="10">
        <v>19.5</v>
      </c>
      <c r="Q51" s="24">
        <v>45436</v>
      </c>
      <c r="R51" s="24">
        <v>45436</v>
      </c>
    </row>
    <row r="52" spans="1:18" ht="15.75" customHeight="1" x14ac:dyDescent="0.25">
      <c r="L52" s="11"/>
      <c r="M52" s="25"/>
      <c r="O52" s="10" t="s">
        <v>21</v>
      </c>
      <c r="P52" s="10">
        <v>3.2</v>
      </c>
      <c r="Q52" s="24">
        <v>45436</v>
      </c>
      <c r="R52" s="24">
        <v>45455</v>
      </c>
    </row>
    <row r="53" spans="1:18" ht="15.75" customHeight="1" x14ac:dyDescent="0.25">
      <c r="L53" s="11"/>
      <c r="M53" s="25"/>
      <c r="O53" s="10" t="s">
        <v>23</v>
      </c>
      <c r="P53" s="10">
        <v>13.7</v>
      </c>
      <c r="Q53" s="24">
        <v>45434</v>
      </c>
      <c r="R53" s="24">
        <v>45448</v>
      </c>
    </row>
    <row r="54" spans="1:18" ht="15.75" customHeight="1" x14ac:dyDescent="0.25">
      <c r="L54" s="11"/>
      <c r="M54" s="25"/>
      <c r="P54" s="10" t="s">
        <v>42</v>
      </c>
    </row>
    <row r="55" spans="1:18" ht="15.75" customHeight="1" x14ac:dyDescent="0.25">
      <c r="L55" s="11"/>
      <c r="M55" s="25"/>
    </row>
    <row r="56" spans="1:18" ht="15.75" customHeight="1" x14ac:dyDescent="0.25">
      <c r="L56" s="11"/>
      <c r="M56" s="25"/>
    </row>
    <row r="57" spans="1:18" ht="15.75" customHeight="1" x14ac:dyDescent="0.25">
      <c r="L57" s="11"/>
      <c r="M57" s="25"/>
    </row>
    <row r="58" spans="1:18" ht="15.75" customHeight="1" x14ac:dyDescent="0.25">
      <c r="L58" s="11"/>
      <c r="M58" s="25"/>
    </row>
    <row r="59" spans="1:18" ht="15.75" customHeight="1" x14ac:dyDescent="0.25">
      <c r="L59" s="11"/>
      <c r="M59" s="25"/>
    </row>
    <row r="60" spans="1:18" ht="15.75" customHeight="1" x14ac:dyDescent="0.25">
      <c r="L60" s="11"/>
      <c r="M60" s="25"/>
    </row>
    <row r="61" spans="1:18" ht="15.75" customHeight="1" x14ac:dyDescent="0.25">
      <c r="L61" s="11"/>
      <c r="M61" s="25"/>
    </row>
    <row r="62" spans="1:18" ht="15.75" customHeight="1" x14ac:dyDescent="0.25">
      <c r="L62" s="11"/>
      <c r="M62" s="25"/>
    </row>
    <row r="63" spans="1:18" ht="15.75" customHeight="1" x14ac:dyDescent="0.25">
      <c r="L63" s="11"/>
      <c r="M63" s="25"/>
    </row>
    <row r="64" spans="1:18" ht="15.75" customHeight="1" x14ac:dyDescent="0.25">
      <c r="L64" s="11"/>
      <c r="M64" s="25"/>
    </row>
    <row r="65" spans="12:13" ht="15.75" customHeight="1" x14ac:dyDescent="0.25">
      <c r="L65" s="11"/>
      <c r="M65" s="25"/>
    </row>
    <row r="66" spans="12:13" ht="15.75" customHeight="1" x14ac:dyDescent="0.25">
      <c r="L66" s="11"/>
      <c r="M66" s="25"/>
    </row>
    <row r="67" spans="12:13" ht="15.75" customHeight="1" x14ac:dyDescent="0.25">
      <c r="L67" s="11"/>
      <c r="M67" s="25"/>
    </row>
    <row r="68" spans="12:13" ht="15.75" customHeight="1" x14ac:dyDescent="0.25">
      <c r="L68" s="11"/>
      <c r="M68" s="25"/>
    </row>
    <row r="69" spans="12:13" ht="15.75" customHeight="1" x14ac:dyDescent="0.25">
      <c r="L69" s="11"/>
      <c r="M69" s="25"/>
    </row>
    <row r="70" spans="12:13" ht="15.75" customHeight="1" x14ac:dyDescent="0.25">
      <c r="L70" s="11"/>
      <c r="M70" s="25"/>
    </row>
    <row r="71" spans="12:13" ht="15.75" customHeight="1" x14ac:dyDescent="0.25">
      <c r="L71" s="11"/>
      <c r="M71" s="25"/>
    </row>
    <row r="72" spans="12:13" ht="15.75" customHeight="1" x14ac:dyDescent="0.25">
      <c r="L72" s="11"/>
      <c r="M72" s="25"/>
    </row>
    <row r="73" spans="12:13" ht="15.75" customHeight="1" x14ac:dyDescent="0.25">
      <c r="L73" s="11"/>
      <c r="M73" s="25"/>
    </row>
    <row r="74" spans="12:13" ht="15.75" customHeight="1" x14ac:dyDescent="0.25">
      <c r="L74" s="11"/>
      <c r="M74" s="25"/>
    </row>
    <row r="75" spans="12:13" ht="15.75" customHeight="1" x14ac:dyDescent="0.25">
      <c r="L75" s="11"/>
      <c r="M75" s="25"/>
    </row>
    <row r="76" spans="12:13" ht="15.75" customHeight="1" x14ac:dyDescent="0.25">
      <c r="L76" s="11"/>
      <c r="M76" s="25"/>
    </row>
    <row r="77" spans="12:13" ht="15.75" customHeight="1" x14ac:dyDescent="0.25">
      <c r="L77" s="11"/>
      <c r="M77" s="25"/>
    </row>
    <row r="78" spans="12:13" ht="15.75" customHeight="1" x14ac:dyDescent="0.25">
      <c r="L78" s="11"/>
      <c r="M78" s="25"/>
    </row>
    <row r="79" spans="12:13" ht="15.75" customHeight="1" x14ac:dyDescent="0.25">
      <c r="L79" s="11"/>
      <c r="M79" s="25"/>
    </row>
    <row r="80" spans="12:13" ht="15.75" customHeight="1" x14ac:dyDescent="0.25">
      <c r="L80" s="11"/>
      <c r="M80" s="25"/>
    </row>
    <row r="81" spans="12:13" ht="15.75" customHeight="1" x14ac:dyDescent="0.25">
      <c r="L81" s="11"/>
      <c r="M81" s="25"/>
    </row>
    <row r="82" spans="12:13" ht="15.75" customHeight="1" x14ac:dyDescent="0.25">
      <c r="L82" s="11"/>
      <c r="M82" s="25"/>
    </row>
    <row r="83" spans="12:13" ht="15.75" customHeight="1" x14ac:dyDescent="0.25">
      <c r="L83" s="11"/>
      <c r="M83" s="25"/>
    </row>
    <row r="84" spans="12:13" ht="15.75" customHeight="1" x14ac:dyDescent="0.25">
      <c r="L84" s="11"/>
      <c r="M84" s="25"/>
    </row>
    <row r="85" spans="12:13" ht="15.75" customHeight="1" x14ac:dyDescent="0.25">
      <c r="L85" s="11"/>
      <c r="M85" s="25"/>
    </row>
    <row r="86" spans="12:13" ht="15.75" customHeight="1" x14ac:dyDescent="0.25">
      <c r="L86" s="11"/>
      <c r="M86" s="25"/>
    </row>
    <row r="87" spans="12:13" ht="15.75" customHeight="1" x14ac:dyDescent="0.25">
      <c r="L87" s="11"/>
      <c r="M87" s="25"/>
    </row>
    <row r="88" spans="12:13" ht="15.75" customHeight="1" x14ac:dyDescent="0.25">
      <c r="L88" s="11"/>
      <c r="M88" s="25"/>
    </row>
    <row r="89" spans="12:13" ht="15.75" customHeight="1" x14ac:dyDescent="0.25">
      <c r="L89" s="11"/>
      <c r="M89" s="25"/>
    </row>
    <row r="90" spans="12:13" ht="15.75" customHeight="1" x14ac:dyDescent="0.25">
      <c r="L90" s="11"/>
      <c r="M90" s="25"/>
    </row>
    <row r="91" spans="12:13" ht="15.75" customHeight="1" x14ac:dyDescent="0.25">
      <c r="L91" s="11"/>
      <c r="M91" s="25"/>
    </row>
    <row r="92" spans="12:13" ht="15.75" customHeight="1" x14ac:dyDescent="0.25">
      <c r="L92" s="11"/>
      <c r="M92" s="25"/>
    </row>
    <row r="93" spans="12:13" ht="15.75" customHeight="1" x14ac:dyDescent="0.25">
      <c r="L93" s="11"/>
      <c r="M93" s="25"/>
    </row>
    <row r="94" spans="12:13" ht="15.75" customHeight="1" x14ac:dyDescent="0.25">
      <c r="L94" s="11"/>
      <c r="M94" s="25"/>
    </row>
    <row r="95" spans="12:13" ht="15.75" customHeight="1" x14ac:dyDescent="0.25">
      <c r="L95" s="11"/>
      <c r="M95" s="25"/>
    </row>
    <row r="96" spans="12:13" ht="15.75" customHeight="1" x14ac:dyDescent="0.25">
      <c r="L96" s="11"/>
      <c r="M96" s="25"/>
    </row>
    <row r="97" spans="12:13" ht="15.75" customHeight="1" x14ac:dyDescent="0.25">
      <c r="L97" s="11"/>
      <c r="M97" s="25"/>
    </row>
    <row r="98" spans="12:13" ht="15.75" customHeight="1" x14ac:dyDescent="0.25">
      <c r="L98" s="11"/>
      <c r="M98" s="25"/>
    </row>
    <row r="99" spans="12:13" ht="15.75" customHeight="1" x14ac:dyDescent="0.25">
      <c r="L99" s="11"/>
      <c r="M99" s="25"/>
    </row>
    <row r="100" spans="12:13" ht="15.75" customHeight="1" x14ac:dyDescent="0.25">
      <c r="L100" s="11"/>
      <c r="M100" s="25"/>
    </row>
    <row r="101" spans="12:13" ht="15.75" customHeight="1" x14ac:dyDescent="0.25">
      <c r="L101" s="11"/>
      <c r="M101" s="25"/>
    </row>
    <row r="102" spans="12:13" ht="15.75" customHeight="1" x14ac:dyDescent="0.25">
      <c r="L102" s="11"/>
      <c r="M102" s="25"/>
    </row>
    <row r="103" spans="12:13" ht="15.75" customHeight="1" x14ac:dyDescent="0.25">
      <c r="L103" s="11"/>
      <c r="M103" s="25"/>
    </row>
    <row r="104" spans="12:13" ht="15.75" customHeight="1" x14ac:dyDescent="0.25">
      <c r="L104" s="11"/>
      <c r="M104" s="25"/>
    </row>
    <row r="105" spans="12:13" ht="15.75" customHeight="1" x14ac:dyDescent="0.25">
      <c r="L105" s="11"/>
      <c r="M105" s="25"/>
    </row>
    <row r="106" spans="12:13" ht="15.75" customHeight="1" x14ac:dyDescent="0.25">
      <c r="L106" s="11"/>
      <c r="M106" s="25"/>
    </row>
    <row r="107" spans="12:13" ht="15.75" customHeight="1" x14ac:dyDescent="0.25">
      <c r="L107" s="11"/>
      <c r="M107" s="25"/>
    </row>
    <row r="108" spans="12:13" ht="15.75" customHeight="1" x14ac:dyDescent="0.25">
      <c r="L108" s="11"/>
      <c r="M108" s="25"/>
    </row>
    <row r="109" spans="12:13" ht="15.75" customHeight="1" x14ac:dyDescent="0.25">
      <c r="L109" s="11"/>
      <c r="M109" s="25"/>
    </row>
    <row r="110" spans="12:13" ht="15.75" customHeight="1" x14ac:dyDescent="0.25">
      <c r="L110" s="11"/>
      <c r="M110" s="25"/>
    </row>
    <row r="111" spans="12:13" ht="15.75" customHeight="1" x14ac:dyDescent="0.25">
      <c r="L111" s="11"/>
      <c r="M111" s="25"/>
    </row>
    <row r="112" spans="12:13" ht="15.75" customHeight="1" x14ac:dyDescent="0.25">
      <c r="L112" s="11"/>
      <c r="M112" s="25"/>
    </row>
    <row r="113" spans="12:13" ht="15.75" customHeight="1" x14ac:dyDescent="0.25">
      <c r="L113" s="11"/>
      <c r="M113" s="25"/>
    </row>
    <row r="114" spans="12:13" ht="15.75" customHeight="1" x14ac:dyDescent="0.25">
      <c r="L114" s="11"/>
      <c r="M114" s="25"/>
    </row>
    <row r="115" spans="12:13" ht="15.75" customHeight="1" x14ac:dyDescent="0.25">
      <c r="L115" s="11"/>
      <c r="M115" s="25"/>
    </row>
    <row r="116" spans="12:13" ht="15.75" customHeight="1" x14ac:dyDescent="0.25">
      <c r="L116" s="11"/>
      <c r="M116" s="25"/>
    </row>
    <row r="117" spans="12:13" ht="15.75" customHeight="1" x14ac:dyDescent="0.25">
      <c r="L117" s="11"/>
      <c r="M117" s="25"/>
    </row>
    <row r="118" spans="12:13" ht="15.75" customHeight="1" x14ac:dyDescent="0.25">
      <c r="L118" s="11"/>
      <c r="M118" s="25"/>
    </row>
    <row r="119" spans="12:13" ht="15.75" customHeight="1" x14ac:dyDescent="0.25">
      <c r="L119" s="11"/>
      <c r="M119" s="25"/>
    </row>
    <row r="120" spans="12:13" ht="15.75" customHeight="1" x14ac:dyDescent="0.25">
      <c r="L120" s="11"/>
      <c r="M120" s="25"/>
    </row>
    <row r="121" spans="12:13" ht="15.75" customHeight="1" x14ac:dyDescent="0.25">
      <c r="L121" s="11"/>
      <c r="M121" s="25"/>
    </row>
    <row r="122" spans="12:13" ht="15.75" customHeight="1" x14ac:dyDescent="0.25">
      <c r="L122" s="11"/>
      <c r="M122" s="25"/>
    </row>
    <row r="123" spans="12:13" ht="15.75" customHeight="1" x14ac:dyDescent="0.25">
      <c r="L123" s="11"/>
      <c r="M123" s="25"/>
    </row>
    <row r="124" spans="12:13" ht="15.75" customHeight="1" x14ac:dyDescent="0.25">
      <c r="L124" s="11"/>
      <c r="M124" s="25"/>
    </row>
    <row r="125" spans="12:13" ht="15.75" customHeight="1" x14ac:dyDescent="0.25">
      <c r="L125" s="11"/>
      <c r="M125" s="25"/>
    </row>
    <row r="126" spans="12:13" ht="15.75" customHeight="1" x14ac:dyDescent="0.25">
      <c r="L126" s="11"/>
      <c r="M126" s="25"/>
    </row>
    <row r="127" spans="12:13" ht="15.75" customHeight="1" x14ac:dyDescent="0.25">
      <c r="L127" s="11"/>
      <c r="M127" s="25"/>
    </row>
    <row r="128" spans="12:13" ht="15.75" customHeight="1" x14ac:dyDescent="0.25">
      <c r="L128" s="11"/>
      <c r="M128" s="25"/>
    </row>
    <row r="129" spans="12:13" ht="15.75" customHeight="1" x14ac:dyDescent="0.25">
      <c r="L129" s="11"/>
      <c r="M129" s="25"/>
    </row>
    <row r="130" spans="12:13" ht="15.75" customHeight="1" x14ac:dyDescent="0.25">
      <c r="L130" s="11"/>
      <c r="M130" s="25"/>
    </row>
    <row r="131" spans="12:13" ht="15.75" customHeight="1" x14ac:dyDescent="0.25">
      <c r="L131" s="11"/>
      <c r="M131" s="25"/>
    </row>
    <row r="132" spans="12:13" ht="15.75" customHeight="1" x14ac:dyDescent="0.25">
      <c r="L132" s="11"/>
      <c r="M132" s="25"/>
    </row>
    <row r="133" spans="12:13" ht="15.75" customHeight="1" x14ac:dyDescent="0.25">
      <c r="L133" s="11"/>
      <c r="M133" s="25"/>
    </row>
    <row r="134" spans="12:13" ht="15.75" customHeight="1" x14ac:dyDescent="0.25">
      <c r="L134" s="11"/>
      <c r="M134" s="25"/>
    </row>
    <row r="135" spans="12:13" ht="15.75" customHeight="1" x14ac:dyDescent="0.25">
      <c r="L135" s="11"/>
      <c r="M135" s="25"/>
    </row>
    <row r="136" spans="12:13" ht="15.75" customHeight="1" x14ac:dyDescent="0.25">
      <c r="L136" s="11"/>
      <c r="M136" s="25"/>
    </row>
    <row r="137" spans="12:13" ht="15.75" customHeight="1" x14ac:dyDescent="0.25">
      <c r="L137" s="11"/>
      <c r="M137" s="25"/>
    </row>
    <row r="138" spans="12:13" ht="15.75" customHeight="1" x14ac:dyDescent="0.25">
      <c r="L138" s="11"/>
      <c r="M138" s="25"/>
    </row>
    <row r="139" spans="12:13" ht="15.75" customHeight="1" x14ac:dyDescent="0.25">
      <c r="L139" s="11"/>
      <c r="M139" s="25"/>
    </row>
    <row r="140" spans="12:13" ht="15.75" customHeight="1" x14ac:dyDescent="0.25">
      <c r="L140" s="11"/>
      <c r="M140" s="25"/>
    </row>
    <row r="141" spans="12:13" ht="15.75" customHeight="1" x14ac:dyDescent="0.25">
      <c r="L141" s="11"/>
      <c r="M141" s="25"/>
    </row>
    <row r="142" spans="12:13" ht="15.75" customHeight="1" x14ac:dyDescent="0.25">
      <c r="L142" s="11"/>
      <c r="M142" s="25"/>
    </row>
    <row r="143" spans="12:13" ht="15.75" customHeight="1" x14ac:dyDescent="0.25">
      <c r="L143" s="11"/>
      <c r="M143" s="25"/>
    </row>
    <row r="144" spans="12:13" ht="15.75" customHeight="1" x14ac:dyDescent="0.25">
      <c r="L144" s="11"/>
      <c r="M144" s="25"/>
    </row>
    <row r="145" spans="12:13" ht="15.75" customHeight="1" x14ac:dyDescent="0.25">
      <c r="L145" s="11"/>
      <c r="M145" s="25"/>
    </row>
    <row r="146" spans="12:13" ht="15.75" customHeight="1" x14ac:dyDescent="0.25">
      <c r="L146" s="11"/>
      <c r="M146" s="25"/>
    </row>
    <row r="147" spans="12:13" ht="15.75" customHeight="1" x14ac:dyDescent="0.25">
      <c r="L147" s="11"/>
      <c r="M147" s="25"/>
    </row>
    <row r="148" spans="12:13" ht="15.75" customHeight="1" x14ac:dyDescent="0.25">
      <c r="L148" s="11"/>
      <c r="M148" s="25"/>
    </row>
    <row r="149" spans="12:13" ht="15.75" customHeight="1" x14ac:dyDescent="0.25">
      <c r="L149" s="11"/>
      <c r="M149" s="25"/>
    </row>
    <row r="150" spans="12:13" ht="15.75" customHeight="1" x14ac:dyDescent="0.25">
      <c r="L150" s="11"/>
      <c r="M150" s="25"/>
    </row>
    <row r="151" spans="12:13" ht="15.75" customHeight="1" x14ac:dyDescent="0.25">
      <c r="L151" s="11"/>
      <c r="M151" s="25"/>
    </row>
    <row r="152" spans="12:13" ht="15.75" customHeight="1" x14ac:dyDescent="0.25">
      <c r="L152" s="11"/>
      <c r="M152" s="25"/>
    </row>
    <row r="153" spans="12:13" ht="15.75" customHeight="1" x14ac:dyDescent="0.25">
      <c r="L153" s="11"/>
      <c r="M153" s="25"/>
    </row>
    <row r="154" spans="12:13" ht="15.75" customHeight="1" x14ac:dyDescent="0.25">
      <c r="L154" s="11"/>
      <c r="M154" s="25"/>
    </row>
    <row r="155" spans="12:13" ht="15.75" customHeight="1" x14ac:dyDescent="0.25">
      <c r="L155" s="11"/>
      <c r="M155" s="25"/>
    </row>
    <row r="156" spans="12:13" ht="15.75" customHeight="1" x14ac:dyDescent="0.25">
      <c r="L156" s="11"/>
      <c r="M156" s="25"/>
    </row>
    <row r="157" spans="12:13" ht="15.75" customHeight="1" x14ac:dyDescent="0.25">
      <c r="L157" s="11"/>
      <c r="M157" s="25"/>
    </row>
    <row r="158" spans="12:13" ht="15.75" customHeight="1" x14ac:dyDescent="0.25">
      <c r="L158" s="11"/>
      <c r="M158" s="25"/>
    </row>
    <row r="159" spans="12:13" ht="15.75" customHeight="1" x14ac:dyDescent="0.25">
      <c r="L159" s="11"/>
      <c r="M159" s="25"/>
    </row>
    <row r="160" spans="12:13" ht="15.75" customHeight="1" x14ac:dyDescent="0.25">
      <c r="L160" s="11"/>
      <c r="M160" s="25"/>
    </row>
    <row r="161" spans="12:13" ht="15.75" customHeight="1" x14ac:dyDescent="0.25">
      <c r="L161" s="11"/>
      <c r="M161" s="25"/>
    </row>
    <row r="162" spans="12:13" ht="15.75" customHeight="1" x14ac:dyDescent="0.25">
      <c r="L162" s="11"/>
      <c r="M162" s="25"/>
    </row>
    <row r="163" spans="12:13" ht="15.75" customHeight="1" x14ac:dyDescent="0.25">
      <c r="L163" s="11"/>
      <c r="M163" s="25"/>
    </row>
    <row r="164" spans="12:13" ht="15.75" customHeight="1" x14ac:dyDescent="0.25">
      <c r="L164" s="11"/>
      <c r="M164" s="25"/>
    </row>
    <row r="165" spans="12:13" ht="15.75" customHeight="1" x14ac:dyDescent="0.25">
      <c r="L165" s="11"/>
      <c r="M165" s="25"/>
    </row>
    <row r="166" spans="12:13" ht="15.75" customHeight="1" x14ac:dyDescent="0.25">
      <c r="L166" s="11"/>
      <c r="M166" s="25"/>
    </row>
    <row r="167" spans="12:13" ht="15.75" customHeight="1" x14ac:dyDescent="0.25">
      <c r="L167" s="11"/>
      <c r="M167" s="25"/>
    </row>
    <row r="168" spans="12:13" ht="15.75" customHeight="1" x14ac:dyDescent="0.25">
      <c r="L168" s="11"/>
      <c r="M168" s="25"/>
    </row>
    <row r="169" spans="12:13" ht="15.75" customHeight="1" x14ac:dyDescent="0.25">
      <c r="L169" s="11"/>
      <c r="M169" s="25"/>
    </row>
    <row r="170" spans="12:13" ht="15.75" customHeight="1" x14ac:dyDescent="0.25">
      <c r="L170" s="11"/>
      <c r="M170" s="25"/>
    </row>
    <row r="171" spans="12:13" ht="15.75" customHeight="1" x14ac:dyDescent="0.25">
      <c r="L171" s="11"/>
      <c r="M171" s="25"/>
    </row>
    <row r="172" spans="12:13" ht="15.75" customHeight="1" x14ac:dyDescent="0.25">
      <c r="L172" s="11"/>
      <c r="M172" s="25"/>
    </row>
    <row r="173" spans="12:13" ht="15.75" customHeight="1" x14ac:dyDescent="0.25">
      <c r="L173" s="11"/>
      <c r="M173" s="25"/>
    </row>
    <row r="174" spans="12:13" ht="15.75" customHeight="1" x14ac:dyDescent="0.25">
      <c r="L174" s="11"/>
      <c r="M174" s="25"/>
    </row>
    <row r="175" spans="12:13" ht="15.75" customHeight="1" x14ac:dyDescent="0.25">
      <c r="L175" s="11"/>
      <c r="M175" s="25"/>
    </row>
    <row r="176" spans="12:13" ht="15.75" customHeight="1" x14ac:dyDescent="0.25">
      <c r="L176" s="11"/>
      <c r="M176" s="25"/>
    </row>
    <row r="177" spans="12:13" ht="15.75" customHeight="1" x14ac:dyDescent="0.25">
      <c r="L177" s="11"/>
      <c r="M177" s="25"/>
    </row>
    <row r="178" spans="12:13" ht="15.75" customHeight="1" x14ac:dyDescent="0.25">
      <c r="L178" s="11"/>
      <c r="M178" s="25"/>
    </row>
    <row r="179" spans="12:13" ht="15.75" customHeight="1" x14ac:dyDescent="0.25">
      <c r="L179" s="11"/>
      <c r="M179" s="25"/>
    </row>
    <row r="180" spans="12:13" ht="15.75" customHeight="1" x14ac:dyDescent="0.25">
      <c r="L180" s="11"/>
      <c r="M180" s="25"/>
    </row>
    <row r="181" spans="12:13" ht="15.75" customHeight="1" x14ac:dyDescent="0.25">
      <c r="L181" s="11"/>
      <c r="M181" s="25"/>
    </row>
    <row r="182" spans="12:13" ht="15.75" customHeight="1" x14ac:dyDescent="0.25">
      <c r="L182" s="11"/>
      <c r="M182" s="25"/>
    </row>
    <row r="183" spans="12:13" ht="15.75" customHeight="1" x14ac:dyDescent="0.25">
      <c r="L183" s="11"/>
      <c r="M183" s="25"/>
    </row>
    <row r="184" spans="12:13" ht="15.75" customHeight="1" x14ac:dyDescent="0.25">
      <c r="L184" s="11"/>
      <c r="M184" s="25"/>
    </row>
    <row r="185" spans="12:13" ht="15.75" customHeight="1" x14ac:dyDescent="0.25">
      <c r="L185" s="11"/>
      <c r="M185" s="25"/>
    </row>
    <row r="186" spans="12:13" ht="15.75" customHeight="1" x14ac:dyDescent="0.25">
      <c r="L186" s="11"/>
      <c r="M186" s="25"/>
    </row>
    <row r="187" spans="12:13" ht="15.75" customHeight="1" x14ac:dyDescent="0.25">
      <c r="L187" s="11"/>
      <c r="M187" s="25"/>
    </row>
    <row r="188" spans="12:13" ht="15.75" customHeight="1" x14ac:dyDescent="0.25">
      <c r="L188" s="11"/>
      <c r="M188" s="25"/>
    </row>
    <row r="189" spans="12:13" ht="15.75" customHeight="1" x14ac:dyDescent="0.25">
      <c r="L189" s="11"/>
      <c r="M189" s="25"/>
    </row>
    <row r="190" spans="12:13" ht="15.75" customHeight="1" x14ac:dyDescent="0.25">
      <c r="L190" s="11"/>
      <c r="M190" s="25"/>
    </row>
    <row r="191" spans="12:13" ht="15.75" customHeight="1" x14ac:dyDescent="0.25">
      <c r="L191" s="11"/>
      <c r="M191" s="25"/>
    </row>
    <row r="192" spans="12:13" ht="15.75" customHeight="1" x14ac:dyDescent="0.25">
      <c r="L192" s="11"/>
      <c r="M192" s="25"/>
    </row>
    <row r="193" spans="12:13" ht="15.75" customHeight="1" x14ac:dyDescent="0.25">
      <c r="L193" s="11"/>
      <c r="M193" s="25"/>
    </row>
    <row r="194" spans="12:13" ht="15.75" customHeight="1" x14ac:dyDescent="0.25">
      <c r="L194" s="11"/>
      <c r="M194" s="25"/>
    </row>
    <row r="195" spans="12:13" ht="15.75" customHeight="1" x14ac:dyDescent="0.25">
      <c r="L195" s="11"/>
      <c r="M195" s="25"/>
    </row>
    <row r="196" spans="12:13" ht="15.75" customHeight="1" x14ac:dyDescent="0.25">
      <c r="L196" s="11"/>
      <c r="M196" s="25"/>
    </row>
    <row r="197" spans="12:13" ht="15.75" customHeight="1" x14ac:dyDescent="0.25">
      <c r="L197" s="11"/>
      <c r="M197" s="25"/>
    </row>
    <row r="198" spans="12:13" ht="15.75" customHeight="1" x14ac:dyDescent="0.25">
      <c r="L198" s="11"/>
      <c r="M198" s="25"/>
    </row>
    <row r="199" spans="12:13" ht="15.75" customHeight="1" x14ac:dyDescent="0.25">
      <c r="L199" s="11"/>
      <c r="M199" s="25"/>
    </row>
    <row r="200" spans="12:13" ht="15.75" customHeight="1" x14ac:dyDescent="0.25">
      <c r="L200" s="11"/>
      <c r="M200" s="25"/>
    </row>
    <row r="201" spans="12:13" ht="15.75" customHeight="1" x14ac:dyDescent="0.25">
      <c r="L201" s="11"/>
      <c r="M201" s="25"/>
    </row>
    <row r="202" spans="12:13" ht="15.75" customHeight="1" x14ac:dyDescent="0.25">
      <c r="L202" s="11"/>
      <c r="M202" s="25"/>
    </row>
    <row r="203" spans="12:13" ht="15.75" customHeight="1" x14ac:dyDescent="0.25">
      <c r="L203" s="11"/>
      <c r="M203" s="25"/>
    </row>
    <row r="204" spans="12:13" ht="15.75" customHeight="1" x14ac:dyDescent="0.25">
      <c r="L204" s="11"/>
      <c r="M204" s="25"/>
    </row>
    <row r="205" spans="12:13" ht="15.75" customHeight="1" x14ac:dyDescent="0.25">
      <c r="L205" s="11"/>
      <c r="M205" s="25"/>
    </row>
    <row r="206" spans="12:13" ht="15.75" customHeight="1" x14ac:dyDescent="0.25">
      <c r="L206" s="11"/>
      <c r="M206" s="25"/>
    </row>
    <row r="207" spans="12:13" ht="15.75" customHeight="1" x14ac:dyDescent="0.25">
      <c r="L207" s="11"/>
      <c r="M207" s="25"/>
    </row>
    <row r="208" spans="12:13" ht="15.75" customHeight="1" x14ac:dyDescent="0.25">
      <c r="L208" s="11"/>
      <c r="M208" s="25"/>
    </row>
    <row r="209" spans="12:13" ht="15.75" customHeight="1" x14ac:dyDescent="0.25">
      <c r="L209" s="11"/>
      <c r="M209" s="25"/>
    </row>
    <row r="210" spans="12:13" ht="15.75" customHeight="1" x14ac:dyDescent="0.25">
      <c r="L210" s="11"/>
      <c r="M210" s="25"/>
    </row>
    <row r="211" spans="12:13" ht="15.75" customHeight="1" x14ac:dyDescent="0.25">
      <c r="L211" s="11"/>
      <c r="M211" s="25"/>
    </row>
    <row r="212" spans="12:13" ht="15.75" customHeight="1" x14ac:dyDescent="0.25">
      <c r="L212" s="11"/>
      <c r="M212" s="25"/>
    </row>
    <row r="213" spans="12:13" ht="15.75" customHeight="1" x14ac:dyDescent="0.25">
      <c r="L213" s="11"/>
      <c r="M213" s="25"/>
    </row>
    <row r="214" spans="12:13" ht="15.75" customHeight="1" x14ac:dyDescent="0.25">
      <c r="L214" s="11"/>
      <c r="M214" s="25"/>
    </row>
    <row r="215" spans="12:13" ht="15.75" customHeight="1" x14ac:dyDescent="0.25">
      <c r="L215" s="11"/>
      <c r="M215" s="25"/>
    </row>
    <row r="216" spans="12:13" ht="15.75" customHeight="1" x14ac:dyDescent="0.25">
      <c r="L216" s="11"/>
      <c r="M216" s="25"/>
    </row>
    <row r="217" spans="12:13" ht="15.75" customHeight="1" x14ac:dyDescent="0.25">
      <c r="L217" s="11"/>
      <c r="M217" s="25"/>
    </row>
    <row r="218" spans="12:13" ht="15.75" customHeight="1" x14ac:dyDescent="0.25">
      <c r="L218" s="11"/>
      <c r="M218" s="25"/>
    </row>
    <row r="219" spans="12:13" ht="15.75" customHeight="1" x14ac:dyDescent="0.25">
      <c r="L219" s="11"/>
      <c r="M219" s="25"/>
    </row>
    <row r="220" spans="12:13" ht="15.75" customHeight="1" x14ac:dyDescent="0.25">
      <c r="L220" s="11"/>
      <c r="M220" s="25"/>
    </row>
    <row r="221" spans="12:13" ht="15.75" customHeight="1" x14ac:dyDescent="0.25">
      <c r="L221" s="11"/>
      <c r="M221" s="25"/>
    </row>
    <row r="222" spans="12:13" ht="15.75" customHeight="1" x14ac:dyDescent="0.25">
      <c r="L222" s="11"/>
      <c r="M222" s="25"/>
    </row>
    <row r="223" spans="12:13" ht="15.75" customHeight="1" x14ac:dyDescent="0.25">
      <c r="L223" s="11"/>
      <c r="M223" s="25"/>
    </row>
    <row r="224" spans="12:13" ht="15.75" customHeight="1" x14ac:dyDescent="0.25">
      <c r="L224" s="11"/>
      <c r="M224" s="25"/>
    </row>
    <row r="225" spans="12:13" ht="15.75" customHeight="1" x14ac:dyDescent="0.25">
      <c r="L225" s="11"/>
      <c r="M225" s="25"/>
    </row>
    <row r="226" spans="12:13" ht="15.75" customHeight="1" x14ac:dyDescent="0.25">
      <c r="L226" s="11"/>
      <c r="M226" s="25"/>
    </row>
    <row r="227" spans="12:13" ht="15.75" customHeight="1" x14ac:dyDescent="0.25">
      <c r="L227" s="11"/>
      <c r="M227" s="25"/>
    </row>
    <row r="228" spans="12:13" ht="15.75" customHeight="1" x14ac:dyDescent="0.25">
      <c r="L228" s="11"/>
      <c r="M228" s="25"/>
    </row>
    <row r="229" spans="12:13" ht="15.75" customHeight="1" x14ac:dyDescent="0.25">
      <c r="L229" s="11"/>
      <c r="M229" s="25"/>
    </row>
    <row r="230" spans="12:13" ht="15.75" customHeight="1" x14ac:dyDescent="0.25">
      <c r="L230" s="11"/>
      <c r="M230" s="25"/>
    </row>
    <row r="231" spans="12:13" ht="15.75" customHeight="1" x14ac:dyDescent="0.25">
      <c r="L231" s="11"/>
      <c r="M231" s="25"/>
    </row>
    <row r="232" spans="12:13" ht="15.75" customHeight="1" x14ac:dyDescent="0.25">
      <c r="L232" s="11"/>
      <c r="M232" s="25"/>
    </row>
    <row r="233" spans="12:13" ht="15.75" customHeight="1" x14ac:dyDescent="0.25">
      <c r="L233" s="11"/>
      <c r="M233" s="25"/>
    </row>
    <row r="234" spans="12:13" ht="15.75" customHeight="1" x14ac:dyDescent="0.25">
      <c r="L234" s="11"/>
      <c r="M234" s="25"/>
    </row>
    <row r="235" spans="12:13" ht="15.75" customHeight="1" x14ac:dyDescent="0.25">
      <c r="L235" s="11"/>
      <c r="M235" s="25"/>
    </row>
    <row r="236" spans="12:13" ht="15.75" customHeight="1" x14ac:dyDescent="0.25">
      <c r="L236" s="11"/>
      <c r="M236" s="25"/>
    </row>
    <row r="237" spans="12:13" ht="15.75" customHeight="1" x14ac:dyDescent="0.25">
      <c r="L237" s="11"/>
      <c r="M237" s="25"/>
    </row>
    <row r="238" spans="12:13" ht="15.75" customHeight="1" x14ac:dyDescent="0.25">
      <c r="L238" s="11"/>
      <c r="M238" s="25"/>
    </row>
    <row r="239" spans="12:13" ht="15.75" customHeight="1" x14ac:dyDescent="0.25">
      <c r="L239" s="11"/>
      <c r="M239" s="25"/>
    </row>
    <row r="240" spans="12:13" ht="15.75" customHeight="1" x14ac:dyDescent="0.25">
      <c r="L240" s="11"/>
      <c r="M240" s="25"/>
    </row>
    <row r="241" spans="12:13" ht="15.75" customHeight="1" x14ac:dyDescent="0.25">
      <c r="L241" s="11"/>
      <c r="M241" s="25"/>
    </row>
    <row r="242" spans="12:13" ht="15.75" customHeight="1" x14ac:dyDescent="0.25">
      <c r="L242" s="11"/>
      <c r="M242" s="25"/>
    </row>
    <row r="243" spans="12:13" ht="15.75" customHeight="1" x14ac:dyDescent="0.25">
      <c r="L243" s="11"/>
      <c r="M243" s="25"/>
    </row>
    <row r="244" spans="12:13" ht="15.75" customHeight="1" x14ac:dyDescent="0.25">
      <c r="L244" s="11"/>
      <c r="M244" s="25"/>
    </row>
    <row r="245" spans="12:13" ht="15.75" customHeight="1" x14ac:dyDescent="0.25">
      <c r="L245" s="11"/>
      <c r="M245" s="25"/>
    </row>
    <row r="246" spans="12:13" ht="15.75" customHeight="1" x14ac:dyDescent="0.25">
      <c r="L246" s="11"/>
      <c r="M246" s="25"/>
    </row>
    <row r="247" spans="12:13" ht="15.75" customHeight="1" x14ac:dyDescent="0.25">
      <c r="L247" s="11"/>
      <c r="M247" s="25"/>
    </row>
    <row r="248" spans="12:13" ht="15.75" customHeight="1" x14ac:dyDescent="0.25">
      <c r="L248" s="11"/>
      <c r="M248" s="25"/>
    </row>
    <row r="249" spans="12:13" ht="15.75" customHeight="1" x14ac:dyDescent="0.25">
      <c r="L249" s="11"/>
      <c r="M249" s="25"/>
    </row>
    <row r="250" spans="12:13" ht="15.75" customHeight="1" x14ac:dyDescent="0.25">
      <c r="L250" s="11"/>
      <c r="M250" s="25"/>
    </row>
    <row r="251" spans="12:13" ht="15.75" customHeight="1" x14ac:dyDescent="0.25">
      <c r="L251" s="11"/>
      <c r="M251" s="25"/>
    </row>
    <row r="252" spans="12:13" ht="15.75" customHeight="1" x14ac:dyDescent="0.25">
      <c r="L252" s="11"/>
      <c r="M252" s="25"/>
    </row>
    <row r="253" spans="12:13" ht="15.75" customHeight="1" x14ac:dyDescent="0.25">
      <c r="L253" s="11"/>
      <c r="M253" s="25"/>
    </row>
    <row r="254" spans="12:13" ht="15.75" customHeight="1" x14ac:dyDescent="0.25">
      <c r="L254" s="11"/>
      <c r="M254" s="25"/>
    </row>
    <row r="255" spans="12:13" ht="15.75" customHeight="1" x14ac:dyDescent="0.25">
      <c r="L255" s="11"/>
      <c r="M255" s="25"/>
    </row>
    <row r="256" spans="12:13" ht="15.75" customHeight="1" x14ac:dyDescent="0.25">
      <c r="L256" s="11"/>
      <c r="M256" s="25"/>
    </row>
    <row r="257" spans="12:13" ht="15.75" customHeight="1" x14ac:dyDescent="0.25">
      <c r="L257" s="11"/>
      <c r="M257" s="25"/>
    </row>
    <row r="258" spans="12:13" ht="15.75" customHeight="1" x14ac:dyDescent="0.25">
      <c r="L258" s="11"/>
      <c r="M258" s="25"/>
    </row>
    <row r="259" spans="12:13" ht="15.75" customHeight="1" x14ac:dyDescent="0.25">
      <c r="L259" s="11"/>
      <c r="M259" s="25"/>
    </row>
    <row r="260" spans="12:13" ht="15.75" customHeight="1" x14ac:dyDescent="0.25">
      <c r="L260" s="11"/>
      <c r="M260" s="25"/>
    </row>
    <row r="261" spans="12:13" ht="15.75" customHeight="1" x14ac:dyDescent="0.25">
      <c r="L261" s="11"/>
      <c r="M261" s="25"/>
    </row>
    <row r="262" spans="12:13" ht="15.75" customHeight="1" x14ac:dyDescent="0.25">
      <c r="L262" s="11"/>
      <c r="M262" s="25"/>
    </row>
    <row r="263" spans="12:13" ht="15.75" customHeight="1" x14ac:dyDescent="0.25">
      <c r="L263" s="11"/>
      <c r="M263" s="25"/>
    </row>
    <row r="264" spans="12:13" ht="15.75" customHeight="1" x14ac:dyDescent="0.25">
      <c r="L264" s="11"/>
      <c r="M264" s="25"/>
    </row>
    <row r="265" spans="12:13" ht="15.75" customHeight="1" x14ac:dyDescent="0.25">
      <c r="L265" s="11"/>
      <c r="M265" s="25"/>
    </row>
    <row r="266" spans="12:13" ht="15.75" customHeight="1" x14ac:dyDescent="0.25">
      <c r="L266" s="11"/>
      <c r="M266" s="25"/>
    </row>
    <row r="267" spans="12:13" ht="15.75" customHeight="1" x14ac:dyDescent="0.25">
      <c r="L267" s="11"/>
      <c r="M267" s="25"/>
    </row>
    <row r="268" spans="12:13" ht="15.75" customHeight="1" x14ac:dyDescent="0.25">
      <c r="L268" s="11"/>
      <c r="M268" s="25"/>
    </row>
    <row r="269" spans="12:13" ht="15.75" customHeight="1" x14ac:dyDescent="0.25">
      <c r="L269" s="11"/>
      <c r="M269" s="25"/>
    </row>
    <row r="270" spans="12:13" ht="15.75" customHeight="1" x14ac:dyDescent="0.25">
      <c r="L270" s="11"/>
      <c r="M270" s="25"/>
    </row>
    <row r="271" spans="12:13" ht="15.75" customHeight="1" x14ac:dyDescent="0.25">
      <c r="L271" s="11"/>
      <c r="M271" s="25"/>
    </row>
    <row r="272" spans="12:13" ht="15.75" customHeight="1" x14ac:dyDescent="0.25">
      <c r="L272" s="11"/>
      <c r="M272" s="25"/>
    </row>
    <row r="273" spans="12:13" ht="15.75" customHeight="1" x14ac:dyDescent="0.25">
      <c r="L273" s="11"/>
      <c r="M273" s="25"/>
    </row>
    <row r="274" spans="12:13" ht="15.75" customHeight="1" x14ac:dyDescent="0.25">
      <c r="L274" s="11"/>
      <c r="M274" s="25"/>
    </row>
    <row r="275" spans="12:13" ht="15.75" customHeight="1" x14ac:dyDescent="0.25">
      <c r="L275" s="11"/>
      <c r="M275" s="25"/>
    </row>
    <row r="276" spans="12:13" ht="15.75" customHeight="1" x14ac:dyDescent="0.25">
      <c r="L276" s="11"/>
      <c r="M276" s="25"/>
    </row>
    <row r="277" spans="12:13" ht="15.75" customHeight="1" x14ac:dyDescent="0.25">
      <c r="L277" s="11"/>
      <c r="M277" s="25"/>
    </row>
    <row r="278" spans="12:13" ht="15.75" customHeight="1" x14ac:dyDescent="0.25">
      <c r="L278" s="11"/>
      <c r="M278" s="25"/>
    </row>
    <row r="279" spans="12:13" ht="15.75" customHeight="1" x14ac:dyDescent="0.25">
      <c r="L279" s="11"/>
      <c r="M279" s="25"/>
    </row>
    <row r="280" spans="12:13" ht="15.75" customHeight="1" x14ac:dyDescent="0.25">
      <c r="L280" s="11"/>
      <c r="M280" s="25"/>
    </row>
    <row r="281" spans="12:13" ht="15.75" customHeight="1" x14ac:dyDescent="0.25">
      <c r="L281" s="11"/>
      <c r="M281" s="25"/>
    </row>
    <row r="282" spans="12:13" ht="15.75" customHeight="1" x14ac:dyDescent="0.25">
      <c r="L282" s="11"/>
      <c r="M282" s="25"/>
    </row>
    <row r="283" spans="12:13" ht="15.75" customHeight="1" x14ac:dyDescent="0.25">
      <c r="L283" s="11"/>
      <c r="M283" s="25"/>
    </row>
    <row r="284" spans="12:13" ht="15.75" customHeight="1" x14ac:dyDescent="0.25">
      <c r="L284" s="11"/>
      <c r="M284" s="25"/>
    </row>
    <row r="285" spans="12:13" ht="15.75" customHeight="1" x14ac:dyDescent="0.25">
      <c r="L285" s="11"/>
      <c r="M285" s="25"/>
    </row>
    <row r="286" spans="12:13" ht="15.75" customHeight="1" x14ac:dyDescent="0.25">
      <c r="L286" s="11"/>
      <c r="M286" s="25"/>
    </row>
    <row r="287" spans="12:13" ht="15.75" customHeight="1" x14ac:dyDescent="0.25">
      <c r="L287" s="11"/>
      <c r="M287" s="25"/>
    </row>
    <row r="288" spans="12:13" ht="15.75" customHeight="1" x14ac:dyDescent="0.25">
      <c r="L288" s="11"/>
      <c r="M288" s="25"/>
    </row>
    <row r="289" spans="12:13" ht="15.75" customHeight="1" x14ac:dyDescent="0.25">
      <c r="L289" s="11"/>
      <c r="M289" s="25"/>
    </row>
    <row r="290" spans="12:13" ht="15.75" customHeight="1" x14ac:dyDescent="0.25">
      <c r="L290" s="11"/>
      <c r="M290" s="25"/>
    </row>
    <row r="291" spans="12:13" ht="15.75" customHeight="1" x14ac:dyDescent="0.25">
      <c r="L291" s="11"/>
      <c r="M291" s="25"/>
    </row>
    <row r="292" spans="12:13" ht="15.75" customHeight="1" x14ac:dyDescent="0.25">
      <c r="L292" s="11"/>
      <c r="M292" s="25"/>
    </row>
    <row r="293" spans="12:13" ht="15.75" customHeight="1" x14ac:dyDescent="0.25">
      <c r="L293" s="11"/>
      <c r="M293" s="25"/>
    </row>
    <row r="294" spans="12:13" ht="15.75" customHeight="1" x14ac:dyDescent="0.25">
      <c r="L294" s="11"/>
      <c r="M294" s="25"/>
    </row>
    <row r="295" spans="12:13" ht="15.75" customHeight="1" x14ac:dyDescent="0.25">
      <c r="L295" s="11"/>
      <c r="M295" s="25"/>
    </row>
    <row r="296" spans="12:13" ht="15.75" customHeight="1" x14ac:dyDescent="0.25">
      <c r="L296" s="11"/>
      <c r="M296" s="25"/>
    </row>
    <row r="297" spans="12:13" ht="15.75" customHeight="1" x14ac:dyDescent="0.25">
      <c r="L297" s="11"/>
      <c r="M297" s="25"/>
    </row>
    <row r="298" spans="12:13" ht="15.75" customHeight="1" x14ac:dyDescent="0.25">
      <c r="L298" s="11"/>
      <c r="M298" s="25"/>
    </row>
    <row r="299" spans="12:13" ht="15.75" customHeight="1" x14ac:dyDescent="0.25">
      <c r="L299" s="11"/>
      <c r="M299" s="25"/>
    </row>
    <row r="300" spans="12:13" ht="15.75" customHeight="1" x14ac:dyDescent="0.25">
      <c r="L300" s="11"/>
      <c r="M300" s="25"/>
    </row>
    <row r="301" spans="12:13" ht="15.75" customHeight="1" x14ac:dyDescent="0.25">
      <c r="L301" s="11"/>
      <c r="M301" s="25"/>
    </row>
    <row r="302" spans="12:13" ht="15.75" customHeight="1" x14ac:dyDescent="0.25">
      <c r="L302" s="11"/>
      <c r="M302" s="25"/>
    </row>
    <row r="303" spans="12:13" ht="15.75" customHeight="1" x14ac:dyDescent="0.25">
      <c r="L303" s="11"/>
      <c r="M303" s="25"/>
    </row>
    <row r="304" spans="12:13" ht="15.75" customHeight="1" x14ac:dyDescent="0.25">
      <c r="L304" s="11"/>
      <c r="M304" s="25"/>
    </row>
    <row r="305" spans="12:13" ht="15.75" customHeight="1" x14ac:dyDescent="0.25">
      <c r="L305" s="11"/>
      <c r="M305" s="25"/>
    </row>
    <row r="306" spans="12:13" ht="15.75" customHeight="1" x14ac:dyDescent="0.25">
      <c r="L306" s="11"/>
      <c r="M306" s="25"/>
    </row>
    <row r="307" spans="12:13" ht="15.75" customHeight="1" x14ac:dyDescent="0.25">
      <c r="L307" s="11"/>
      <c r="M307" s="25"/>
    </row>
    <row r="308" spans="12:13" ht="15.75" customHeight="1" x14ac:dyDescent="0.25">
      <c r="L308" s="11"/>
      <c r="M308" s="25"/>
    </row>
    <row r="309" spans="12:13" ht="15.75" customHeight="1" x14ac:dyDescent="0.25">
      <c r="L309" s="11"/>
      <c r="M309" s="25"/>
    </row>
    <row r="310" spans="12:13" ht="15.75" customHeight="1" x14ac:dyDescent="0.25">
      <c r="L310" s="11"/>
      <c r="M310" s="25"/>
    </row>
    <row r="311" spans="12:13" ht="15.75" customHeight="1" x14ac:dyDescent="0.25">
      <c r="L311" s="11"/>
      <c r="M311" s="25"/>
    </row>
    <row r="312" spans="12:13" ht="15.75" customHeight="1" x14ac:dyDescent="0.25">
      <c r="L312" s="11"/>
      <c r="M312" s="25"/>
    </row>
    <row r="313" spans="12:13" ht="15.75" customHeight="1" x14ac:dyDescent="0.25">
      <c r="L313" s="11"/>
      <c r="M313" s="25"/>
    </row>
    <row r="314" spans="12:13" ht="15.75" customHeight="1" x14ac:dyDescent="0.25">
      <c r="L314" s="11"/>
      <c r="M314" s="25"/>
    </row>
    <row r="315" spans="12:13" ht="15.75" customHeight="1" x14ac:dyDescent="0.25">
      <c r="L315" s="11"/>
      <c r="M315" s="25"/>
    </row>
    <row r="316" spans="12:13" ht="15.75" customHeight="1" x14ac:dyDescent="0.25">
      <c r="L316" s="11"/>
      <c r="M316" s="25"/>
    </row>
    <row r="317" spans="12:13" ht="15.75" customHeight="1" x14ac:dyDescent="0.25">
      <c r="L317" s="11"/>
      <c r="M317" s="25"/>
    </row>
    <row r="318" spans="12:13" ht="15.75" customHeight="1" x14ac:dyDescent="0.25">
      <c r="L318" s="11"/>
      <c r="M318" s="25"/>
    </row>
    <row r="319" spans="12:13" ht="15.75" customHeight="1" x14ac:dyDescent="0.25">
      <c r="L319" s="11"/>
      <c r="M319" s="25"/>
    </row>
    <row r="320" spans="12:13" ht="15.75" customHeight="1" x14ac:dyDescent="0.25">
      <c r="L320" s="11"/>
      <c r="M320" s="25"/>
    </row>
    <row r="321" spans="12:13" ht="15.75" customHeight="1" x14ac:dyDescent="0.25">
      <c r="L321" s="11"/>
      <c r="M321" s="25"/>
    </row>
    <row r="322" spans="12:13" ht="15.75" customHeight="1" x14ac:dyDescent="0.25">
      <c r="L322" s="11"/>
      <c r="M322" s="25"/>
    </row>
    <row r="323" spans="12:13" ht="15.75" customHeight="1" x14ac:dyDescent="0.25">
      <c r="L323" s="11"/>
      <c r="M323" s="25"/>
    </row>
    <row r="324" spans="12:13" ht="15.75" customHeight="1" x14ac:dyDescent="0.25">
      <c r="L324" s="11"/>
      <c r="M324" s="25"/>
    </row>
    <row r="325" spans="12:13" ht="15.75" customHeight="1" x14ac:dyDescent="0.25">
      <c r="L325" s="11"/>
      <c r="M325" s="25"/>
    </row>
    <row r="326" spans="12:13" ht="15.75" customHeight="1" x14ac:dyDescent="0.25">
      <c r="L326" s="11"/>
      <c r="M326" s="25"/>
    </row>
    <row r="327" spans="12:13" ht="15.75" customHeight="1" x14ac:dyDescent="0.25">
      <c r="L327" s="11"/>
      <c r="M327" s="25"/>
    </row>
    <row r="328" spans="12:13" ht="15.75" customHeight="1" x14ac:dyDescent="0.25">
      <c r="L328" s="11"/>
      <c r="M328" s="25"/>
    </row>
    <row r="329" spans="12:13" ht="15.75" customHeight="1" x14ac:dyDescent="0.25">
      <c r="L329" s="11"/>
      <c r="M329" s="25"/>
    </row>
    <row r="330" spans="12:13" ht="15.75" customHeight="1" x14ac:dyDescent="0.25">
      <c r="L330" s="11"/>
      <c r="M330" s="25"/>
    </row>
    <row r="331" spans="12:13" ht="15.75" customHeight="1" x14ac:dyDescent="0.25">
      <c r="L331" s="11"/>
      <c r="M331" s="25"/>
    </row>
    <row r="332" spans="12:13" ht="15.75" customHeight="1" x14ac:dyDescent="0.25">
      <c r="L332" s="11"/>
      <c r="M332" s="25"/>
    </row>
    <row r="333" spans="12:13" ht="15.75" customHeight="1" x14ac:dyDescent="0.25">
      <c r="L333" s="11"/>
      <c r="M333" s="25"/>
    </row>
    <row r="334" spans="12:13" ht="15.75" customHeight="1" x14ac:dyDescent="0.25">
      <c r="L334" s="11"/>
      <c r="M334" s="25"/>
    </row>
    <row r="335" spans="12:13" ht="15.75" customHeight="1" x14ac:dyDescent="0.25">
      <c r="L335" s="11"/>
      <c r="M335" s="25"/>
    </row>
    <row r="336" spans="12:13" ht="15.75" customHeight="1" x14ac:dyDescent="0.25">
      <c r="L336" s="11"/>
      <c r="M336" s="25"/>
    </row>
    <row r="337" spans="12:13" ht="15.75" customHeight="1" x14ac:dyDescent="0.25">
      <c r="L337" s="11"/>
      <c r="M337" s="25"/>
    </row>
    <row r="338" spans="12:13" ht="15.75" customHeight="1" x14ac:dyDescent="0.25">
      <c r="L338" s="11"/>
      <c r="M338" s="25"/>
    </row>
    <row r="339" spans="12:13" ht="15.75" customHeight="1" x14ac:dyDescent="0.25">
      <c r="L339" s="11"/>
      <c r="M339" s="25"/>
    </row>
    <row r="340" spans="12:13" ht="15.75" customHeight="1" x14ac:dyDescent="0.25">
      <c r="L340" s="11"/>
      <c r="M340" s="25"/>
    </row>
    <row r="341" spans="12:13" ht="15.75" customHeight="1" x14ac:dyDescent="0.25">
      <c r="L341" s="11"/>
      <c r="M341" s="25"/>
    </row>
    <row r="342" spans="12:13" ht="15.75" customHeight="1" x14ac:dyDescent="0.25">
      <c r="L342" s="11"/>
      <c r="M342" s="25"/>
    </row>
    <row r="343" spans="12:13" ht="15.75" customHeight="1" x14ac:dyDescent="0.25">
      <c r="L343" s="11"/>
      <c r="M343" s="25"/>
    </row>
    <row r="344" spans="12:13" ht="15.75" customHeight="1" x14ac:dyDescent="0.25">
      <c r="L344" s="11"/>
      <c r="M344" s="25"/>
    </row>
    <row r="345" spans="12:13" ht="15.75" customHeight="1" x14ac:dyDescent="0.25">
      <c r="L345" s="11"/>
      <c r="M345" s="25"/>
    </row>
    <row r="346" spans="12:13" ht="15.75" customHeight="1" x14ac:dyDescent="0.25">
      <c r="L346" s="11"/>
      <c r="M346" s="25"/>
    </row>
    <row r="347" spans="12:13" ht="15.75" customHeight="1" x14ac:dyDescent="0.25">
      <c r="L347" s="11"/>
      <c r="M347" s="25"/>
    </row>
    <row r="348" spans="12:13" ht="15.75" customHeight="1" x14ac:dyDescent="0.25">
      <c r="L348" s="11"/>
      <c r="M348" s="25"/>
    </row>
    <row r="349" spans="12:13" ht="15.75" customHeight="1" x14ac:dyDescent="0.25">
      <c r="L349" s="11"/>
      <c r="M349" s="25"/>
    </row>
    <row r="350" spans="12:13" ht="15.75" customHeight="1" x14ac:dyDescent="0.25">
      <c r="L350" s="11"/>
      <c r="M350" s="25"/>
    </row>
    <row r="351" spans="12:13" ht="15.75" customHeight="1" x14ac:dyDescent="0.25">
      <c r="L351" s="11"/>
      <c r="M351" s="25"/>
    </row>
    <row r="352" spans="12:13" ht="15.75" customHeight="1" x14ac:dyDescent="0.25">
      <c r="L352" s="11"/>
      <c r="M352" s="25"/>
    </row>
    <row r="353" spans="12:13" ht="15.75" customHeight="1" x14ac:dyDescent="0.25">
      <c r="L353" s="11"/>
      <c r="M353" s="25"/>
    </row>
    <row r="354" spans="12:13" ht="15.75" customHeight="1" x14ac:dyDescent="0.25">
      <c r="L354" s="11"/>
      <c r="M354" s="25"/>
    </row>
    <row r="355" spans="12:13" ht="15.75" customHeight="1" x14ac:dyDescent="0.25">
      <c r="L355" s="11"/>
      <c r="M355" s="25"/>
    </row>
    <row r="356" spans="12:13" ht="15.75" customHeight="1" x14ac:dyDescent="0.25">
      <c r="L356" s="11"/>
      <c r="M356" s="25"/>
    </row>
    <row r="357" spans="12:13" ht="15.75" customHeight="1" x14ac:dyDescent="0.25">
      <c r="L357" s="11"/>
      <c r="M357" s="25"/>
    </row>
    <row r="358" spans="12:13" ht="15.75" customHeight="1" x14ac:dyDescent="0.25">
      <c r="L358" s="11"/>
      <c r="M358" s="25"/>
    </row>
    <row r="359" spans="12:13" ht="15.75" customHeight="1" x14ac:dyDescent="0.25">
      <c r="L359" s="11"/>
      <c r="M359" s="25"/>
    </row>
    <row r="360" spans="12:13" ht="15.75" customHeight="1" x14ac:dyDescent="0.25">
      <c r="L360" s="11"/>
      <c r="M360" s="25"/>
    </row>
    <row r="361" spans="12:13" ht="15.75" customHeight="1" x14ac:dyDescent="0.25">
      <c r="L361" s="11"/>
      <c r="M361" s="25"/>
    </row>
    <row r="362" spans="12:13" ht="15.75" customHeight="1" x14ac:dyDescent="0.25">
      <c r="L362" s="11"/>
      <c r="M362" s="25"/>
    </row>
    <row r="363" spans="12:13" ht="15.75" customHeight="1" x14ac:dyDescent="0.25">
      <c r="L363" s="11"/>
      <c r="M363" s="25"/>
    </row>
    <row r="364" spans="12:13" ht="15.75" customHeight="1" x14ac:dyDescent="0.25">
      <c r="L364" s="11"/>
      <c r="M364" s="25"/>
    </row>
    <row r="365" spans="12:13" ht="15.75" customHeight="1" x14ac:dyDescent="0.25">
      <c r="L365" s="11"/>
      <c r="M365" s="25"/>
    </row>
    <row r="366" spans="12:13" ht="15.75" customHeight="1" x14ac:dyDescent="0.25">
      <c r="L366" s="11"/>
      <c r="M366" s="25"/>
    </row>
    <row r="367" spans="12:13" ht="15.75" customHeight="1" x14ac:dyDescent="0.25">
      <c r="L367" s="11"/>
      <c r="M367" s="25"/>
    </row>
    <row r="368" spans="12:13" ht="15.75" customHeight="1" x14ac:dyDescent="0.25">
      <c r="L368" s="11"/>
      <c r="M368" s="25"/>
    </row>
    <row r="369" spans="12:13" ht="15.75" customHeight="1" x14ac:dyDescent="0.25">
      <c r="L369" s="11"/>
      <c r="M369" s="25"/>
    </row>
    <row r="370" spans="12:13" ht="15.75" customHeight="1" x14ac:dyDescent="0.25">
      <c r="L370" s="11"/>
      <c r="M370" s="25"/>
    </row>
    <row r="371" spans="12:13" ht="15.75" customHeight="1" x14ac:dyDescent="0.25">
      <c r="L371" s="11"/>
      <c r="M371" s="25"/>
    </row>
    <row r="372" spans="12:13" ht="15.75" customHeight="1" x14ac:dyDescent="0.25">
      <c r="L372" s="11"/>
      <c r="M372" s="25"/>
    </row>
    <row r="373" spans="12:13" ht="15.75" customHeight="1" x14ac:dyDescent="0.25">
      <c r="L373" s="11"/>
      <c r="M373" s="25"/>
    </row>
    <row r="374" spans="12:13" ht="15.75" customHeight="1" x14ac:dyDescent="0.25">
      <c r="L374" s="11"/>
      <c r="M374" s="25"/>
    </row>
    <row r="375" spans="12:13" ht="15.75" customHeight="1" x14ac:dyDescent="0.25">
      <c r="L375" s="11"/>
      <c r="M375" s="25"/>
    </row>
    <row r="376" spans="12:13" ht="15.75" customHeight="1" x14ac:dyDescent="0.25">
      <c r="L376" s="11"/>
      <c r="M376" s="25"/>
    </row>
    <row r="377" spans="12:13" ht="15.75" customHeight="1" x14ac:dyDescent="0.25">
      <c r="L377" s="11"/>
      <c r="M377" s="25"/>
    </row>
    <row r="378" spans="12:13" ht="15.75" customHeight="1" x14ac:dyDescent="0.25">
      <c r="L378" s="11"/>
      <c r="M378" s="25"/>
    </row>
    <row r="379" spans="12:13" ht="15.75" customHeight="1" x14ac:dyDescent="0.25">
      <c r="L379" s="11"/>
      <c r="M379" s="25"/>
    </row>
    <row r="380" spans="12:13" ht="15.75" customHeight="1" x14ac:dyDescent="0.25">
      <c r="L380" s="11"/>
      <c r="M380" s="25"/>
    </row>
    <row r="381" spans="12:13" ht="15.75" customHeight="1" x14ac:dyDescent="0.25">
      <c r="L381" s="11"/>
      <c r="M381" s="25"/>
    </row>
    <row r="382" spans="12:13" ht="15.75" customHeight="1" x14ac:dyDescent="0.25">
      <c r="L382" s="11"/>
      <c r="M382" s="25"/>
    </row>
    <row r="383" spans="12:13" ht="15.75" customHeight="1" x14ac:dyDescent="0.25">
      <c r="L383" s="11"/>
      <c r="M383" s="25"/>
    </row>
    <row r="384" spans="12:13" ht="15.75" customHeight="1" x14ac:dyDescent="0.25">
      <c r="L384" s="11"/>
      <c r="M384" s="25"/>
    </row>
    <row r="385" spans="12:13" ht="15.75" customHeight="1" x14ac:dyDescent="0.25">
      <c r="L385" s="11"/>
      <c r="M385" s="25"/>
    </row>
    <row r="386" spans="12:13" ht="15.75" customHeight="1" x14ac:dyDescent="0.25">
      <c r="L386" s="11"/>
      <c r="M386" s="25"/>
    </row>
    <row r="387" spans="12:13" ht="15.75" customHeight="1" x14ac:dyDescent="0.25">
      <c r="L387" s="11"/>
      <c r="M387" s="25"/>
    </row>
    <row r="388" spans="12:13" ht="15.75" customHeight="1" x14ac:dyDescent="0.25">
      <c r="L388" s="11"/>
      <c r="M388" s="25"/>
    </row>
    <row r="389" spans="12:13" ht="15.75" customHeight="1" x14ac:dyDescent="0.25">
      <c r="L389" s="11"/>
      <c r="M389" s="25"/>
    </row>
    <row r="390" spans="12:13" ht="15.75" customHeight="1" x14ac:dyDescent="0.25">
      <c r="L390" s="11"/>
      <c r="M390" s="25"/>
    </row>
    <row r="391" spans="12:13" ht="15.75" customHeight="1" x14ac:dyDescent="0.25">
      <c r="L391" s="11"/>
      <c r="M391" s="25"/>
    </row>
    <row r="392" spans="12:13" ht="15.75" customHeight="1" x14ac:dyDescent="0.25">
      <c r="L392" s="11"/>
      <c r="M392" s="25"/>
    </row>
    <row r="393" spans="12:13" ht="15.75" customHeight="1" x14ac:dyDescent="0.25">
      <c r="L393" s="11"/>
      <c r="M393" s="25"/>
    </row>
    <row r="394" spans="12:13" ht="15.75" customHeight="1" x14ac:dyDescent="0.25">
      <c r="L394" s="11"/>
      <c r="M394" s="25"/>
    </row>
    <row r="395" spans="12:13" ht="15.75" customHeight="1" x14ac:dyDescent="0.25">
      <c r="L395" s="11"/>
      <c r="M395" s="25"/>
    </row>
    <row r="396" spans="12:13" ht="15.75" customHeight="1" x14ac:dyDescent="0.25">
      <c r="L396" s="11"/>
      <c r="M396" s="25"/>
    </row>
    <row r="397" spans="12:13" ht="15.75" customHeight="1" x14ac:dyDescent="0.25">
      <c r="L397" s="11"/>
      <c r="M397" s="25"/>
    </row>
    <row r="398" spans="12:13" ht="15.75" customHeight="1" x14ac:dyDescent="0.25">
      <c r="L398" s="11"/>
      <c r="M398" s="25"/>
    </row>
    <row r="399" spans="12:13" ht="15.75" customHeight="1" x14ac:dyDescent="0.25">
      <c r="L399" s="11"/>
      <c r="M399" s="25"/>
    </row>
    <row r="400" spans="12:13" ht="15.75" customHeight="1" x14ac:dyDescent="0.25">
      <c r="L400" s="11"/>
      <c r="M400" s="25"/>
    </row>
    <row r="401" spans="12:13" ht="15.75" customHeight="1" x14ac:dyDescent="0.25">
      <c r="L401" s="11"/>
      <c r="M401" s="25"/>
    </row>
    <row r="402" spans="12:13" ht="15.75" customHeight="1" x14ac:dyDescent="0.25">
      <c r="L402" s="11"/>
      <c r="M402" s="25"/>
    </row>
    <row r="403" spans="12:13" ht="15.75" customHeight="1" x14ac:dyDescent="0.25">
      <c r="L403" s="11"/>
      <c r="M403" s="25"/>
    </row>
    <row r="404" spans="12:13" ht="15.75" customHeight="1" x14ac:dyDescent="0.25">
      <c r="L404" s="11"/>
      <c r="M404" s="25"/>
    </row>
    <row r="405" spans="12:13" ht="15.75" customHeight="1" x14ac:dyDescent="0.25">
      <c r="L405" s="11"/>
      <c r="M405" s="25"/>
    </row>
    <row r="406" spans="12:13" ht="15.75" customHeight="1" x14ac:dyDescent="0.25">
      <c r="L406" s="11"/>
      <c r="M406" s="25"/>
    </row>
    <row r="407" spans="12:13" ht="15.75" customHeight="1" x14ac:dyDescent="0.25">
      <c r="L407" s="11"/>
      <c r="M407" s="25"/>
    </row>
    <row r="408" spans="12:13" ht="15.75" customHeight="1" x14ac:dyDescent="0.25">
      <c r="L408" s="11"/>
      <c r="M408" s="25"/>
    </row>
    <row r="409" spans="12:13" ht="15.75" customHeight="1" x14ac:dyDescent="0.25">
      <c r="L409" s="11"/>
      <c r="M409" s="25"/>
    </row>
    <row r="410" spans="12:13" ht="15.75" customHeight="1" x14ac:dyDescent="0.25">
      <c r="L410" s="11"/>
      <c r="M410" s="25"/>
    </row>
    <row r="411" spans="12:13" ht="15.75" customHeight="1" x14ac:dyDescent="0.25">
      <c r="L411" s="11"/>
      <c r="M411" s="25"/>
    </row>
    <row r="412" spans="12:13" ht="15.75" customHeight="1" x14ac:dyDescent="0.25">
      <c r="L412" s="11"/>
      <c r="M412" s="25"/>
    </row>
    <row r="413" spans="12:13" ht="15.75" customHeight="1" x14ac:dyDescent="0.25">
      <c r="L413" s="11"/>
      <c r="M413" s="25"/>
    </row>
    <row r="414" spans="12:13" ht="15.75" customHeight="1" x14ac:dyDescent="0.25">
      <c r="L414" s="11"/>
      <c r="M414" s="25"/>
    </row>
    <row r="415" spans="12:13" ht="15.75" customHeight="1" x14ac:dyDescent="0.25">
      <c r="L415" s="11"/>
      <c r="M415" s="25"/>
    </row>
    <row r="416" spans="12:13" ht="15.75" customHeight="1" x14ac:dyDescent="0.25">
      <c r="L416" s="11"/>
      <c r="M416" s="25"/>
    </row>
    <row r="417" spans="12:13" ht="15.75" customHeight="1" x14ac:dyDescent="0.25">
      <c r="L417" s="11"/>
      <c r="M417" s="25"/>
    </row>
    <row r="418" spans="12:13" ht="15.75" customHeight="1" x14ac:dyDescent="0.25">
      <c r="L418" s="11"/>
      <c r="M418" s="25"/>
    </row>
    <row r="419" spans="12:13" ht="15.75" customHeight="1" x14ac:dyDescent="0.25">
      <c r="L419" s="11"/>
      <c r="M419" s="25"/>
    </row>
    <row r="420" spans="12:13" ht="15.75" customHeight="1" x14ac:dyDescent="0.25">
      <c r="L420" s="11"/>
      <c r="M420" s="25"/>
    </row>
    <row r="421" spans="12:13" ht="15.75" customHeight="1" x14ac:dyDescent="0.25">
      <c r="L421" s="11"/>
      <c r="M421" s="25"/>
    </row>
    <row r="422" spans="12:13" ht="15.75" customHeight="1" x14ac:dyDescent="0.25">
      <c r="L422" s="11"/>
      <c r="M422" s="25"/>
    </row>
    <row r="423" spans="12:13" ht="15.75" customHeight="1" x14ac:dyDescent="0.25">
      <c r="L423" s="11"/>
      <c r="M423" s="25"/>
    </row>
    <row r="424" spans="12:13" ht="15.75" customHeight="1" x14ac:dyDescent="0.25">
      <c r="L424" s="11"/>
      <c r="M424" s="25"/>
    </row>
    <row r="425" spans="12:13" ht="15.75" customHeight="1" x14ac:dyDescent="0.25">
      <c r="L425" s="11"/>
      <c r="M425" s="25"/>
    </row>
    <row r="426" spans="12:13" ht="15.75" customHeight="1" x14ac:dyDescent="0.25">
      <c r="L426" s="11"/>
      <c r="M426" s="25"/>
    </row>
    <row r="427" spans="12:13" ht="15.75" customHeight="1" x14ac:dyDescent="0.25">
      <c r="L427" s="11"/>
      <c r="M427" s="25"/>
    </row>
    <row r="428" spans="12:13" ht="15.75" customHeight="1" x14ac:dyDescent="0.25">
      <c r="L428" s="11"/>
      <c r="M428" s="25"/>
    </row>
    <row r="429" spans="12:13" ht="15.75" customHeight="1" x14ac:dyDescent="0.25">
      <c r="L429" s="11"/>
      <c r="M429" s="25"/>
    </row>
    <row r="430" spans="12:13" ht="15.75" customHeight="1" x14ac:dyDescent="0.25">
      <c r="L430" s="11"/>
      <c r="M430" s="25"/>
    </row>
    <row r="431" spans="12:13" ht="15.75" customHeight="1" x14ac:dyDescent="0.25">
      <c r="L431" s="11"/>
      <c r="M431" s="25"/>
    </row>
    <row r="432" spans="12:13" ht="15.75" customHeight="1" x14ac:dyDescent="0.25">
      <c r="L432" s="11"/>
      <c r="M432" s="25"/>
    </row>
    <row r="433" spans="12:13" ht="15.75" customHeight="1" x14ac:dyDescent="0.25">
      <c r="L433" s="11"/>
      <c r="M433" s="25"/>
    </row>
    <row r="434" spans="12:13" ht="15.75" customHeight="1" x14ac:dyDescent="0.25">
      <c r="L434" s="11"/>
      <c r="M434" s="25"/>
    </row>
    <row r="435" spans="12:13" ht="15.75" customHeight="1" x14ac:dyDescent="0.25">
      <c r="L435" s="11"/>
      <c r="M435" s="25"/>
    </row>
    <row r="436" spans="12:13" ht="15.75" customHeight="1" x14ac:dyDescent="0.25">
      <c r="L436" s="11"/>
      <c r="M436" s="25"/>
    </row>
    <row r="437" spans="12:13" ht="15.75" customHeight="1" x14ac:dyDescent="0.25">
      <c r="L437" s="11"/>
      <c r="M437" s="25"/>
    </row>
    <row r="438" spans="12:13" ht="15.75" customHeight="1" x14ac:dyDescent="0.25">
      <c r="L438" s="11"/>
      <c r="M438" s="25"/>
    </row>
    <row r="439" spans="12:13" ht="15.75" customHeight="1" x14ac:dyDescent="0.25">
      <c r="L439" s="11"/>
      <c r="M439" s="25"/>
    </row>
    <row r="440" spans="12:13" ht="15.75" customHeight="1" x14ac:dyDescent="0.25">
      <c r="L440" s="11"/>
      <c r="M440" s="25"/>
    </row>
    <row r="441" spans="12:13" ht="15.75" customHeight="1" x14ac:dyDescent="0.25">
      <c r="L441" s="11"/>
      <c r="M441" s="25"/>
    </row>
    <row r="442" spans="12:13" ht="15.75" customHeight="1" x14ac:dyDescent="0.25">
      <c r="L442" s="11"/>
      <c r="M442" s="25"/>
    </row>
    <row r="443" spans="12:13" ht="15.75" customHeight="1" x14ac:dyDescent="0.25">
      <c r="L443" s="11"/>
      <c r="M443" s="25"/>
    </row>
    <row r="444" spans="12:13" ht="15.75" customHeight="1" x14ac:dyDescent="0.25">
      <c r="L444" s="11"/>
      <c r="M444" s="25"/>
    </row>
    <row r="445" spans="12:13" ht="15.75" customHeight="1" x14ac:dyDescent="0.25">
      <c r="L445" s="11"/>
      <c r="M445" s="25"/>
    </row>
    <row r="446" spans="12:13" ht="15.75" customHeight="1" x14ac:dyDescent="0.25">
      <c r="L446" s="11"/>
      <c r="M446" s="25"/>
    </row>
    <row r="447" spans="12:13" ht="15.75" customHeight="1" x14ac:dyDescent="0.25">
      <c r="L447" s="11"/>
      <c r="M447" s="25"/>
    </row>
    <row r="448" spans="12:13" ht="15.75" customHeight="1" x14ac:dyDescent="0.25">
      <c r="L448" s="11"/>
      <c r="M448" s="25"/>
    </row>
    <row r="449" spans="12:13" ht="15.75" customHeight="1" x14ac:dyDescent="0.25">
      <c r="L449" s="11"/>
      <c r="M449" s="25"/>
    </row>
    <row r="450" spans="12:13" ht="15.75" customHeight="1" x14ac:dyDescent="0.25">
      <c r="L450" s="11"/>
      <c r="M450" s="25"/>
    </row>
    <row r="451" spans="12:13" ht="15.75" customHeight="1" x14ac:dyDescent="0.25">
      <c r="L451" s="11"/>
      <c r="M451" s="25"/>
    </row>
    <row r="452" spans="12:13" ht="15.75" customHeight="1" x14ac:dyDescent="0.25">
      <c r="L452" s="11"/>
      <c r="M452" s="25"/>
    </row>
    <row r="453" spans="12:13" ht="15.75" customHeight="1" x14ac:dyDescent="0.25">
      <c r="L453" s="11"/>
      <c r="M453" s="25"/>
    </row>
    <row r="454" spans="12:13" ht="15.75" customHeight="1" x14ac:dyDescent="0.25">
      <c r="L454" s="11"/>
      <c r="M454" s="25"/>
    </row>
    <row r="455" spans="12:13" ht="15.75" customHeight="1" x14ac:dyDescent="0.25">
      <c r="L455" s="11"/>
      <c r="M455" s="25"/>
    </row>
    <row r="456" spans="12:13" ht="15.75" customHeight="1" x14ac:dyDescent="0.25">
      <c r="L456" s="11"/>
      <c r="M456" s="25"/>
    </row>
    <row r="457" spans="12:13" ht="15.75" customHeight="1" x14ac:dyDescent="0.25">
      <c r="L457" s="11"/>
      <c r="M457" s="25"/>
    </row>
    <row r="458" spans="12:13" ht="15.75" customHeight="1" x14ac:dyDescent="0.25">
      <c r="L458" s="11"/>
      <c r="M458" s="25"/>
    </row>
    <row r="459" spans="12:13" ht="15.75" customHeight="1" x14ac:dyDescent="0.25">
      <c r="L459" s="11"/>
      <c r="M459" s="25"/>
    </row>
    <row r="460" spans="12:13" ht="15.75" customHeight="1" x14ac:dyDescent="0.25">
      <c r="L460" s="11"/>
      <c r="M460" s="25"/>
    </row>
    <row r="461" spans="12:13" ht="15.75" customHeight="1" x14ac:dyDescent="0.25">
      <c r="L461" s="11"/>
      <c r="M461" s="25"/>
    </row>
    <row r="462" spans="12:13" ht="15.75" customHeight="1" x14ac:dyDescent="0.25">
      <c r="L462" s="11"/>
      <c r="M462" s="25"/>
    </row>
    <row r="463" spans="12:13" ht="15.75" customHeight="1" x14ac:dyDescent="0.25">
      <c r="L463" s="11"/>
      <c r="M463" s="25"/>
    </row>
    <row r="464" spans="12:13" ht="15.75" customHeight="1" x14ac:dyDescent="0.25">
      <c r="L464" s="11"/>
      <c r="M464" s="25"/>
    </row>
    <row r="465" spans="12:13" ht="15.75" customHeight="1" x14ac:dyDescent="0.25">
      <c r="L465" s="11"/>
      <c r="M465" s="25"/>
    </row>
    <row r="466" spans="12:13" ht="15.75" customHeight="1" x14ac:dyDescent="0.25">
      <c r="L466" s="11"/>
      <c r="M466" s="25"/>
    </row>
    <row r="467" spans="12:13" ht="15.75" customHeight="1" x14ac:dyDescent="0.25">
      <c r="L467" s="11"/>
      <c r="M467" s="25"/>
    </row>
    <row r="468" spans="12:13" ht="15.75" customHeight="1" x14ac:dyDescent="0.25">
      <c r="L468" s="11"/>
      <c r="M468" s="25"/>
    </row>
    <row r="469" spans="12:13" ht="15.75" customHeight="1" x14ac:dyDescent="0.25">
      <c r="L469" s="11"/>
      <c r="M469" s="25"/>
    </row>
    <row r="470" spans="12:13" ht="15.75" customHeight="1" x14ac:dyDescent="0.25">
      <c r="L470" s="11"/>
      <c r="M470" s="25"/>
    </row>
    <row r="471" spans="12:13" ht="15.75" customHeight="1" x14ac:dyDescent="0.25">
      <c r="L471" s="11"/>
      <c r="M471" s="25"/>
    </row>
    <row r="472" spans="12:13" ht="15.75" customHeight="1" x14ac:dyDescent="0.25">
      <c r="L472" s="11"/>
      <c r="M472" s="25"/>
    </row>
    <row r="473" spans="12:13" ht="15.75" customHeight="1" x14ac:dyDescent="0.25">
      <c r="L473" s="11"/>
      <c r="M473" s="25"/>
    </row>
    <row r="474" spans="12:13" ht="15.75" customHeight="1" x14ac:dyDescent="0.25">
      <c r="L474" s="11"/>
      <c r="M474" s="25"/>
    </row>
    <row r="475" spans="12:13" ht="15.75" customHeight="1" x14ac:dyDescent="0.25">
      <c r="L475" s="11"/>
      <c r="M475" s="25"/>
    </row>
    <row r="476" spans="12:13" ht="15.75" customHeight="1" x14ac:dyDescent="0.25">
      <c r="L476" s="11"/>
      <c r="M476" s="25"/>
    </row>
    <row r="477" spans="12:13" ht="15.75" customHeight="1" x14ac:dyDescent="0.25">
      <c r="L477" s="11"/>
      <c r="M477" s="25"/>
    </row>
    <row r="478" spans="12:13" ht="15.75" customHeight="1" x14ac:dyDescent="0.25">
      <c r="L478" s="11"/>
      <c r="M478" s="25"/>
    </row>
    <row r="479" spans="12:13" ht="15.75" customHeight="1" x14ac:dyDescent="0.25">
      <c r="L479" s="11"/>
      <c r="M479" s="25"/>
    </row>
    <row r="480" spans="12:13" ht="15.75" customHeight="1" x14ac:dyDescent="0.25">
      <c r="L480" s="11"/>
      <c r="M480" s="25"/>
    </row>
    <row r="481" spans="12:13" ht="15.75" customHeight="1" x14ac:dyDescent="0.25">
      <c r="L481" s="11"/>
      <c r="M481" s="25"/>
    </row>
    <row r="482" spans="12:13" ht="15.75" customHeight="1" x14ac:dyDescent="0.25">
      <c r="L482" s="11"/>
      <c r="M482" s="25"/>
    </row>
    <row r="483" spans="12:13" ht="15.75" customHeight="1" x14ac:dyDescent="0.25">
      <c r="L483" s="11"/>
      <c r="M483" s="25"/>
    </row>
    <row r="484" spans="12:13" ht="15.75" customHeight="1" x14ac:dyDescent="0.25">
      <c r="L484" s="11"/>
      <c r="M484" s="25"/>
    </row>
    <row r="485" spans="12:13" ht="15.75" customHeight="1" x14ac:dyDescent="0.25">
      <c r="L485" s="11"/>
      <c r="M485" s="25"/>
    </row>
    <row r="486" spans="12:13" ht="15.75" customHeight="1" x14ac:dyDescent="0.25">
      <c r="L486" s="11"/>
      <c r="M486" s="25"/>
    </row>
    <row r="487" spans="12:13" ht="15.75" customHeight="1" x14ac:dyDescent="0.25">
      <c r="L487" s="11"/>
      <c r="M487" s="25"/>
    </row>
    <row r="488" spans="12:13" ht="15.75" customHeight="1" x14ac:dyDescent="0.25">
      <c r="L488" s="11"/>
      <c r="M488" s="25"/>
    </row>
    <row r="489" spans="12:13" ht="15.75" customHeight="1" x14ac:dyDescent="0.25">
      <c r="L489" s="11"/>
      <c r="M489" s="25"/>
    </row>
    <row r="490" spans="12:13" ht="15.75" customHeight="1" x14ac:dyDescent="0.25">
      <c r="L490" s="11"/>
      <c r="M490" s="25"/>
    </row>
    <row r="491" spans="12:13" ht="15.75" customHeight="1" x14ac:dyDescent="0.25">
      <c r="L491" s="11"/>
      <c r="M491" s="25"/>
    </row>
    <row r="492" spans="12:13" ht="15.75" customHeight="1" x14ac:dyDescent="0.25">
      <c r="L492" s="11"/>
      <c r="M492" s="25"/>
    </row>
    <row r="493" spans="12:13" ht="15.75" customHeight="1" x14ac:dyDescent="0.25">
      <c r="L493" s="11"/>
      <c r="M493" s="25"/>
    </row>
    <row r="494" spans="12:13" ht="15.75" customHeight="1" x14ac:dyDescent="0.25">
      <c r="L494" s="11"/>
      <c r="M494" s="25"/>
    </row>
    <row r="495" spans="12:13" ht="15.75" customHeight="1" x14ac:dyDescent="0.25">
      <c r="L495" s="11"/>
      <c r="M495" s="25"/>
    </row>
    <row r="496" spans="12:13" ht="15.75" customHeight="1" x14ac:dyDescent="0.25">
      <c r="L496" s="11"/>
      <c r="M496" s="25"/>
    </row>
    <row r="497" spans="12:13" ht="15.75" customHeight="1" x14ac:dyDescent="0.25">
      <c r="L497" s="11"/>
      <c r="M497" s="25"/>
    </row>
    <row r="498" spans="12:13" ht="15.75" customHeight="1" x14ac:dyDescent="0.25">
      <c r="L498" s="11"/>
      <c r="M498" s="25"/>
    </row>
    <row r="499" spans="12:13" ht="15.75" customHeight="1" x14ac:dyDescent="0.25">
      <c r="L499" s="11"/>
      <c r="M499" s="25"/>
    </row>
    <row r="500" spans="12:13" ht="15.75" customHeight="1" x14ac:dyDescent="0.25">
      <c r="L500" s="11"/>
      <c r="M500" s="25"/>
    </row>
    <row r="501" spans="12:13" ht="15.75" customHeight="1" x14ac:dyDescent="0.25">
      <c r="L501" s="11"/>
      <c r="M501" s="25"/>
    </row>
    <row r="502" spans="12:13" ht="15.75" customHeight="1" x14ac:dyDescent="0.25">
      <c r="L502" s="11"/>
      <c r="M502" s="25"/>
    </row>
    <row r="503" spans="12:13" ht="15.75" customHeight="1" x14ac:dyDescent="0.25">
      <c r="L503" s="11"/>
      <c r="M503" s="25"/>
    </row>
    <row r="504" spans="12:13" ht="15.75" customHeight="1" x14ac:dyDescent="0.25">
      <c r="L504" s="11"/>
      <c r="M504" s="25"/>
    </row>
    <row r="505" spans="12:13" ht="15.75" customHeight="1" x14ac:dyDescent="0.25">
      <c r="L505" s="11"/>
      <c r="M505" s="25"/>
    </row>
    <row r="506" spans="12:13" ht="15.75" customHeight="1" x14ac:dyDescent="0.25">
      <c r="L506" s="11"/>
      <c r="M506" s="25"/>
    </row>
    <row r="507" spans="12:13" ht="15.75" customHeight="1" x14ac:dyDescent="0.25">
      <c r="L507" s="11"/>
      <c r="M507" s="25"/>
    </row>
    <row r="508" spans="12:13" ht="15.75" customHeight="1" x14ac:dyDescent="0.25">
      <c r="L508" s="11"/>
      <c r="M508" s="25"/>
    </row>
    <row r="509" spans="12:13" ht="15.75" customHeight="1" x14ac:dyDescent="0.25">
      <c r="L509" s="11"/>
      <c r="M509" s="25"/>
    </row>
    <row r="510" spans="12:13" ht="15.75" customHeight="1" x14ac:dyDescent="0.25">
      <c r="L510" s="11"/>
      <c r="M510" s="25"/>
    </row>
    <row r="511" spans="12:13" ht="15.75" customHeight="1" x14ac:dyDescent="0.25">
      <c r="L511" s="11"/>
      <c r="M511" s="25"/>
    </row>
    <row r="512" spans="12:13" ht="15.75" customHeight="1" x14ac:dyDescent="0.25">
      <c r="L512" s="11"/>
      <c r="M512" s="25"/>
    </row>
    <row r="513" spans="12:13" ht="15.75" customHeight="1" x14ac:dyDescent="0.25">
      <c r="L513" s="11"/>
      <c r="M513" s="25"/>
    </row>
    <row r="514" spans="12:13" ht="15.75" customHeight="1" x14ac:dyDescent="0.25">
      <c r="L514" s="11"/>
      <c r="M514" s="25"/>
    </row>
    <row r="515" spans="12:13" ht="15.75" customHeight="1" x14ac:dyDescent="0.25">
      <c r="L515" s="11"/>
      <c r="M515" s="25"/>
    </row>
    <row r="516" spans="12:13" ht="15.75" customHeight="1" x14ac:dyDescent="0.25">
      <c r="L516" s="11"/>
      <c r="M516" s="25"/>
    </row>
    <row r="517" spans="12:13" ht="15.75" customHeight="1" x14ac:dyDescent="0.25">
      <c r="L517" s="11"/>
      <c r="M517" s="25"/>
    </row>
    <row r="518" spans="12:13" ht="15.75" customHeight="1" x14ac:dyDescent="0.25">
      <c r="L518" s="11"/>
      <c r="M518" s="25"/>
    </row>
    <row r="519" spans="12:13" ht="15.75" customHeight="1" x14ac:dyDescent="0.25">
      <c r="L519" s="11"/>
      <c r="M519" s="25"/>
    </row>
    <row r="520" spans="12:13" ht="15.75" customHeight="1" x14ac:dyDescent="0.25">
      <c r="L520" s="11"/>
      <c r="M520" s="25"/>
    </row>
    <row r="521" spans="12:13" ht="15.75" customHeight="1" x14ac:dyDescent="0.25">
      <c r="L521" s="11"/>
      <c r="M521" s="25"/>
    </row>
    <row r="522" spans="12:13" ht="15.75" customHeight="1" x14ac:dyDescent="0.25">
      <c r="L522" s="11"/>
      <c r="M522" s="25"/>
    </row>
    <row r="523" spans="12:13" ht="15.75" customHeight="1" x14ac:dyDescent="0.25">
      <c r="L523" s="11"/>
      <c r="M523" s="25"/>
    </row>
    <row r="524" spans="12:13" ht="15.75" customHeight="1" x14ac:dyDescent="0.25">
      <c r="L524" s="11"/>
      <c r="M524" s="25"/>
    </row>
    <row r="525" spans="12:13" ht="15.75" customHeight="1" x14ac:dyDescent="0.25">
      <c r="L525" s="11"/>
      <c r="M525" s="25"/>
    </row>
    <row r="526" spans="12:13" ht="15.75" customHeight="1" x14ac:dyDescent="0.25">
      <c r="L526" s="11"/>
      <c r="M526" s="25"/>
    </row>
    <row r="527" spans="12:13" ht="15.75" customHeight="1" x14ac:dyDescent="0.25">
      <c r="L527" s="11"/>
      <c r="M527" s="25"/>
    </row>
    <row r="528" spans="12:13" ht="15.75" customHeight="1" x14ac:dyDescent="0.25">
      <c r="L528" s="11"/>
      <c r="M528" s="25"/>
    </row>
    <row r="529" spans="12:13" ht="15.75" customHeight="1" x14ac:dyDescent="0.25">
      <c r="L529" s="11"/>
      <c r="M529" s="25"/>
    </row>
    <row r="530" spans="12:13" ht="15.75" customHeight="1" x14ac:dyDescent="0.25">
      <c r="L530" s="11"/>
      <c r="M530" s="25"/>
    </row>
    <row r="531" spans="12:13" ht="15.75" customHeight="1" x14ac:dyDescent="0.25">
      <c r="L531" s="11"/>
      <c r="M531" s="25"/>
    </row>
    <row r="532" spans="12:13" ht="15.75" customHeight="1" x14ac:dyDescent="0.25">
      <c r="L532" s="11"/>
      <c r="M532" s="25"/>
    </row>
    <row r="533" spans="12:13" ht="15.75" customHeight="1" x14ac:dyDescent="0.25">
      <c r="L533" s="11"/>
      <c r="M533" s="25"/>
    </row>
    <row r="534" spans="12:13" ht="15.75" customHeight="1" x14ac:dyDescent="0.25">
      <c r="L534" s="11"/>
      <c r="M534" s="25"/>
    </row>
    <row r="535" spans="12:13" ht="15.75" customHeight="1" x14ac:dyDescent="0.25">
      <c r="L535" s="11"/>
      <c r="M535" s="25"/>
    </row>
    <row r="536" spans="12:13" ht="15.75" customHeight="1" x14ac:dyDescent="0.25">
      <c r="L536" s="11"/>
      <c r="M536" s="25"/>
    </row>
    <row r="537" spans="12:13" ht="15.75" customHeight="1" x14ac:dyDescent="0.25">
      <c r="L537" s="11"/>
      <c r="M537" s="25"/>
    </row>
    <row r="538" spans="12:13" ht="15.75" customHeight="1" x14ac:dyDescent="0.25">
      <c r="L538" s="11"/>
      <c r="M538" s="25"/>
    </row>
    <row r="539" spans="12:13" ht="15.75" customHeight="1" x14ac:dyDescent="0.25">
      <c r="L539" s="11"/>
      <c r="M539" s="25"/>
    </row>
    <row r="540" spans="12:13" ht="15.75" customHeight="1" x14ac:dyDescent="0.25">
      <c r="L540" s="11"/>
      <c r="M540" s="25"/>
    </row>
    <row r="541" spans="12:13" ht="15.75" customHeight="1" x14ac:dyDescent="0.25">
      <c r="L541" s="11"/>
      <c r="M541" s="25"/>
    </row>
    <row r="542" spans="12:13" ht="15.75" customHeight="1" x14ac:dyDescent="0.25">
      <c r="L542" s="11"/>
      <c r="M542" s="25"/>
    </row>
    <row r="543" spans="12:13" ht="15.75" customHeight="1" x14ac:dyDescent="0.25">
      <c r="L543" s="11"/>
      <c r="M543" s="25"/>
    </row>
    <row r="544" spans="12:13" ht="15.75" customHeight="1" x14ac:dyDescent="0.25">
      <c r="L544" s="11"/>
      <c r="M544" s="25"/>
    </row>
    <row r="545" spans="12:13" ht="15.75" customHeight="1" x14ac:dyDescent="0.25">
      <c r="L545" s="11"/>
      <c r="M545" s="25"/>
    </row>
    <row r="546" spans="12:13" ht="15.75" customHeight="1" x14ac:dyDescent="0.25">
      <c r="L546" s="11"/>
      <c r="M546" s="25"/>
    </row>
    <row r="547" spans="12:13" ht="15.75" customHeight="1" x14ac:dyDescent="0.25">
      <c r="L547" s="11"/>
      <c r="M547" s="25"/>
    </row>
    <row r="548" spans="12:13" ht="15.75" customHeight="1" x14ac:dyDescent="0.25">
      <c r="L548" s="11"/>
      <c r="M548" s="25"/>
    </row>
    <row r="549" spans="12:13" ht="15.75" customHeight="1" x14ac:dyDescent="0.25">
      <c r="L549" s="11"/>
      <c r="M549" s="25"/>
    </row>
    <row r="550" spans="12:13" ht="15.75" customHeight="1" x14ac:dyDescent="0.25">
      <c r="L550" s="11"/>
      <c r="M550" s="25"/>
    </row>
    <row r="551" spans="12:13" ht="15.75" customHeight="1" x14ac:dyDescent="0.25">
      <c r="L551" s="11"/>
      <c r="M551" s="25"/>
    </row>
    <row r="552" spans="12:13" ht="15.75" customHeight="1" x14ac:dyDescent="0.25">
      <c r="L552" s="11"/>
      <c r="M552" s="25"/>
    </row>
    <row r="553" spans="12:13" ht="15.75" customHeight="1" x14ac:dyDescent="0.25">
      <c r="L553" s="11"/>
      <c r="M553" s="25"/>
    </row>
    <row r="554" spans="12:13" ht="15.75" customHeight="1" x14ac:dyDescent="0.25">
      <c r="L554" s="11"/>
      <c r="M554" s="25"/>
    </row>
    <row r="555" spans="12:13" ht="15.75" customHeight="1" x14ac:dyDescent="0.25">
      <c r="L555" s="11"/>
      <c r="M555" s="25"/>
    </row>
    <row r="556" spans="12:13" ht="15.75" customHeight="1" x14ac:dyDescent="0.25">
      <c r="L556" s="11"/>
      <c r="M556" s="25"/>
    </row>
    <row r="557" spans="12:13" ht="15.75" customHeight="1" x14ac:dyDescent="0.25">
      <c r="L557" s="11"/>
      <c r="M557" s="25"/>
    </row>
    <row r="558" spans="12:13" ht="15.75" customHeight="1" x14ac:dyDescent="0.25">
      <c r="L558" s="11"/>
      <c r="M558" s="25"/>
    </row>
    <row r="559" spans="12:13" ht="15.75" customHeight="1" x14ac:dyDescent="0.25">
      <c r="L559" s="11"/>
      <c r="M559" s="25"/>
    </row>
    <row r="560" spans="12:13" ht="15.75" customHeight="1" x14ac:dyDescent="0.25">
      <c r="L560" s="11"/>
      <c r="M560" s="25"/>
    </row>
    <row r="561" spans="12:13" ht="15.75" customHeight="1" x14ac:dyDescent="0.25">
      <c r="L561" s="11"/>
      <c r="M561" s="25"/>
    </row>
    <row r="562" spans="12:13" ht="15.75" customHeight="1" x14ac:dyDescent="0.25">
      <c r="L562" s="11"/>
      <c r="M562" s="25"/>
    </row>
    <row r="563" spans="12:13" ht="15.75" customHeight="1" x14ac:dyDescent="0.25">
      <c r="L563" s="11"/>
      <c r="M563" s="25"/>
    </row>
    <row r="564" spans="12:13" ht="15.75" customHeight="1" x14ac:dyDescent="0.25">
      <c r="L564" s="11"/>
      <c r="M564" s="25"/>
    </row>
    <row r="565" spans="12:13" ht="15.75" customHeight="1" x14ac:dyDescent="0.25">
      <c r="L565" s="11"/>
      <c r="M565" s="25"/>
    </row>
    <row r="566" spans="12:13" ht="15.75" customHeight="1" x14ac:dyDescent="0.25">
      <c r="L566" s="11"/>
      <c r="M566" s="25"/>
    </row>
    <row r="567" spans="12:13" ht="15.75" customHeight="1" x14ac:dyDescent="0.25">
      <c r="L567" s="11"/>
      <c r="M567" s="25"/>
    </row>
    <row r="568" spans="12:13" ht="15.75" customHeight="1" x14ac:dyDescent="0.25">
      <c r="L568" s="11"/>
      <c r="M568" s="25"/>
    </row>
    <row r="569" spans="12:13" ht="15.75" customHeight="1" x14ac:dyDescent="0.25">
      <c r="L569" s="11"/>
      <c r="M569" s="25"/>
    </row>
    <row r="570" spans="12:13" ht="15.75" customHeight="1" x14ac:dyDescent="0.25">
      <c r="L570" s="11"/>
      <c r="M570" s="25"/>
    </row>
    <row r="571" spans="12:13" ht="15.75" customHeight="1" x14ac:dyDescent="0.25">
      <c r="L571" s="11"/>
      <c r="M571" s="25"/>
    </row>
    <row r="572" spans="12:13" ht="15.75" customHeight="1" x14ac:dyDescent="0.25">
      <c r="L572" s="11"/>
      <c r="M572" s="25"/>
    </row>
    <row r="573" spans="12:13" ht="15.75" customHeight="1" x14ac:dyDescent="0.25">
      <c r="L573" s="11"/>
      <c r="M573" s="25"/>
    </row>
    <row r="574" spans="12:13" ht="15.75" customHeight="1" x14ac:dyDescent="0.25">
      <c r="L574" s="11"/>
      <c r="M574" s="25"/>
    </row>
    <row r="575" spans="12:13" ht="15.75" customHeight="1" x14ac:dyDescent="0.25">
      <c r="L575" s="11"/>
      <c r="M575" s="25"/>
    </row>
    <row r="576" spans="12:13" ht="15.75" customHeight="1" x14ac:dyDescent="0.25">
      <c r="L576" s="11"/>
      <c r="M576" s="25"/>
    </row>
    <row r="577" spans="12:13" ht="15.75" customHeight="1" x14ac:dyDescent="0.25">
      <c r="L577" s="11"/>
      <c r="M577" s="25"/>
    </row>
    <row r="578" spans="12:13" ht="15.75" customHeight="1" x14ac:dyDescent="0.25">
      <c r="L578" s="11"/>
      <c r="M578" s="25"/>
    </row>
    <row r="579" spans="12:13" ht="15.75" customHeight="1" x14ac:dyDescent="0.25">
      <c r="L579" s="11"/>
      <c r="M579" s="25"/>
    </row>
    <row r="580" spans="12:13" ht="15.75" customHeight="1" x14ac:dyDescent="0.25">
      <c r="L580" s="11"/>
      <c r="M580" s="25"/>
    </row>
    <row r="581" spans="12:13" ht="15.75" customHeight="1" x14ac:dyDescent="0.25">
      <c r="L581" s="11"/>
      <c r="M581" s="25"/>
    </row>
    <row r="582" spans="12:13" ht="15.75" customHeight="1" x14ac:dyDescent="0.25">
      <c r="L582" s="11"/>
      <c r="M582" s="25"/>
    </row>
    <row r="583" spans="12:13" ht="15.75" customHeight="1" x14ac:dyDescent="0.25">
      <c r="L583" s="11"/>
      <c r="M583" s="25"/>
    </row>
    <row r="584" spans="12:13" ht="15.75" customHeight="1" x14ac:dyDescent="0.25">
      <c r="L584" s="11"/>
      <c r="M584" s="25"/>
    </row>
    <row r="585" spans="12:13" ht="15.75" customHeight="1" x14ac:dyDescent="0.25">
      <c r="L585" s="11"/>
      <c r="M585" s="25"/>
    </row>
    <row r="586" spans="12:13" ht="15.75" customHeight="1" x14ac:dyDescent="0.25">
      <c r="L586" s="11"/>
      <c r="M586" s="25"/>
    </row>
    <row r="587" spans="12:13" ht="15.75" customHeight="1" x14ac:dyDescent="0.25">
      <c r="L587" s="11"/>
      <c r="M587" s="25"/>
    </row>
    <row r="588" spans="12:13" ht="15.75" customHeight="1" x14ac:dyDescent="0.25">
      <c r="L588" s="11"/>
      <c r="M588" s="25"/>
    </row>
    <row r="589" spans="12:13" ht="15.75" customHeight="1" x14ac:dyDescent="0.25">
      <c r="L589" s="11"/>
      <c r="M589" s="25"/>
    </row>
    <row r="590" spans="12:13" ht="15.75" customHeight="1" x14ac:dyDescent="0.25">
      <c r="L590" s="11"/>
      <c r="M590" s="25"/>
    </row>
    <row r="591" spans="12:13" ht="15.75" customHeight="1" x14ac:dyDescent="0.25">
      <c r="L591" s="11"/>
      <c r="M591" s="25"/>
    </row>
    <row r="592" spans="12:13" ht="15.75" customHeight="1" x14ac:dyDescent="0.25">
      <c r="L592" s="11"/>
      <c r="M592" s="25"/>
    </row>
    <row r="593" spans="12:13" ht="15.75" customHeight="1" x14ac:dyDescent="0.25">
      <c r="L593" s="11"/>
      <c r="M593" s="25"/>
    </row>
    <row r="594" spans="12:13" ht="15.75" customHeight="1" x14ac:dyDescent="0.25">
      <c r="L594" s="11"/>
      <c r="M594" s="25"/>
    </row>
    <row r="595" spans="12:13" ht="15.75" customHeight="1" x14ac:dyDescent="0.25">
      <c r="L595" s="11"/>
      <c r="M595" s="25"/>
    </row>
    <row r="596" spans="12:13" ht="15.75" customHeight="1" x14ac:dyDescent="0.25">
      <c r="L596" s="11"/>
      <c r="M596" s="25"/>
    </row>
    <row r="597" spans="12:13" ht="15.75" customHeight="1" x14ac:dyDescent="0.25">
      <c r="L597" s="11"/>
      <c r="M597" s="25"/>
    </row>
    <row r="598" spans="12:13" ht="15.75" customHeight="1" x14ac:dyDescent="0.25">
      <c r="L598" s="11"/>
      <c r="M598" s="25"/>
    </row>
    <row r="599" spans="12:13" ht="15.75" customHeight="1" x14ac:dyDescent="0.25">
      <c r="L599" s="11"/>
      <c r="M599" s="25"/>
    </row>
    <row r="600" spans="12:13" ht="15.75" customHeight="1" x14ac:dyDescent="0.25">
      <c r="L600" s="11"/>
      <c r="M600" s="25"/>
    </row>
    <row r="601" spans="12:13" ht="15.75" customHeight="1" x14ac:dyDescent="0.25">
      <c r="L601" s="11"/>
      <c r="M601" s="25"/>
    </row>
    <row r="602" spans="12:13" ht="15.75" customHeight="1" x14ac:dyDescent="0.25">
      <c r="L602" s="11"/>
      <c r="M602" s="25"/>
    </row>
    <row r="603" spans="12:13" ht="15.75" customHeight="1" x14ac:dyDescent="0.25">
      <c r="L603" s="11"/>
      <c r="M603" s="25"/>
    </row>
    <row r="604" spans="12:13" ht="15.75" customHeight="1" x14ac:dyDescent="0.25">
      <c r="L604" s="11"/>
      <c r="M604" s="25"/>
    </row>
    <row r="605" spans="12:13" ht="15.75" customHeight="1" x14ac:dyDescent="0.25">
      <c r="L605" s="11"/>
      <c r="M605" s="25"/>
    </row>
    <row r="606" spans="12:13" ht="15.75" customHeight="1" x14ac:dyDescent="0.25">
      <c r="L606" s="11"/>
      <c r="M606" s="25"/>
    </row>
    <row r="607" spans="12:13" ht="15.75" customHeight="1" x14ac:dyDescent="0.25">
      <c r="L607" s="11"/>
      <c r="M607" s="25"/>
    </row>
    <row r="608" spans="12:13" ht="15.75" customHeight="1" x14ac:dyDescent="0.25">
      <c r="L608" s="11"/>
      <c r="M608" s="25"/>
    </row>
    <row r="609" spans="12:13" ht="15.75" customHeight="1" x14ac:dyDescent="0.25">
      <c r="L609" s="11"/>
      <c r="M609" s="25"/>
    </row>
    <row r="610" spans="12:13" ht="15.75" customHeight="1" x14ac:dyDescent="0.25">
      <c r="L610" s="11"/>
      <c r="M610" s="25"/>
    </row>
    <row r="611" spans="12:13" ht="15.75" customHeight="1" x14ac:dyDescent="0.25">
      <c r="L611" s="11"/>
      <c r="M611" s="25"/>
    </row>
    <row r="612" spans="12:13" ht="15.75" customHeight="1" x14ac:dyDescent="0.25">
      <c r="L612" s="11"/>
      <c r="M612" s="25"/>
    </row>
    <row r="613" spans="12:13" ht="15.75" customHeight="1" x14ac:dyDescent="0.25">
      <c r="L613" s="11"/>
      <c r="M613" s="25"/>
    </row>
    <row r="614" spans="12:13" ht="15.75" customHeight="1" x14ac:dyDescent="0.25">
      <c r="L614" s="11"/>
      <c r="M614" s="25"/>
    </row>
    <row r="615" spans="12:13" ht="15.75" customHeight="1" x14ac:dyDescent="0.25">
      <c r="L615" s="11"/>
      <c r="M615" s="25"/>
    </row>
    <row r="616" spans="12:13" ht="15.75" customHeight="1" x14ac:dyDescent="0.25">
      <c r="L616" s="11"/>
      <c r="M616" s="25"/>
    </row>
    <row r="617" spans="12:13" ht="15.75" customHeight="1" x14ac:dyDescent="0.25">
      <c r="L617" s="11"/>
      <c r="M617" s="25"/>
    </row>
    <row r="618" spans="12:13" ht="15.75" customHeight="1" x14ac:dyDescent="0.25">
      <c r="L618" s="11"/>
      <c r="M618" s="25"/>
    </row>
    <row r="619" spans="12:13" ht="15.75" customHeight="1" x14ac:dyDescent="0.25">
      <c r="L619" s="11"/>
      <c r="M619" s="25"/>
    </row>
    <row r="620" spans="12:13" ht="15.75" customHeight="1" x14ac:dyDescent="0.25">
      <c r="L620" s="11"/>
      <c r="M620" s="25"/>
    </row>
    <row r="621" spans="12:13" ht="15.75" customHeight="1" x14ac:dyDescent="0.25">
      <c r="L621" s="11"/>
      <c r="M621" s="25"/>
    </row>
    <row r="622" spans="12:13" ht="15.75" customHeight="1" x14ac:dyDescent="0.25">
      <c r="L622" s="11"/>
      <c r="M622" s="25"/>
    </row>
    <row r="623" spans="12:13" ht="15.75" customHeight="1" x14ac:dyDescent="0.25">
      <c r="L623" s="11"/>
      <c r="M623" s="25"/>
    </row>
    <row r="624" spans="12:13" ht="15.75" customHeight="1" x14ac:dyDescent="0.25">
      <c r="L624" s="11"/>
      <c r="M624" s="25"/>
    </row>
    <row r="625" spans="12:13" ht="15.75" customHeight="1" x14ac:dyDescent="0.25">
      <c r="L625" s="11"/>
      <c r="M625" s="25"/>
    </row>
    <row r="626" spans="12:13" ht="15.75" customHeight="1" x14ac:dyDescent="0.25">
      <c r="L626" s="11"/>
      <c r="M626" s="25"/>
    </row>
    <row r="627" spans="12:13" ht="15.75" customHeight="1" x14ac:dyDescent="0.25">
      <c r="L627" s="11"/>
      <c r="M627" s="25"/>
    </row>
    <row r="628" spans="12:13" ht="15.75" customHeight="1" x14ac:dyDescent="0.25">
      <c r="L628" s="11"/>
      <c r="M628" s="25"/>
    </row>
    <row r="629" spans="12:13" ht="15.75" customHeight="1" x14ac:dyDescent="0.25">
      <c r="L629" s="11"/>
      <c r="M629" s="25"/>
    </row>
    <row r="630" spans="12:13" ht="15.75" customHeight="1" x14ac:dyDescent="0.25">
      <c r="L630" s="11"/>
      <c r="M630" s="25"/>
    </row>
    <row r="631" spans="12:13" ht="15.75" customHeight="1" x14ac:dyDescent="0.25">
      <c r="L631" s="11"/>
      <c r="M631" s="25"/>
    </row>
    <row r="632" spans="12:13" ht="15.75" customHeight="1" x14ac:dyDescent="0.25">
      <c r="L632" s="11"/>
      <c r="M632" s="25"/>
    </row>
    <row r="633" spans="12:13" ht="15.75" customHeight="1" x14ac:dyDescent="0.25">
      <c r="L633" s="11"/>
      <c r="M633" s="25"/>
    </row>
    <row r="634" spans="12:13" ht="15.75" customHeight="1" x14ac:dyDescent="0.25">
      <c r="L634" s="11"/>
      <c r="M634" s="25"/>
    </row>
    <row r="635" spans="12:13" ht="15.75" customHeight="1" x14ac:dyDescent="0.25">
      <c r="L635" s="11"/>
      <c r="M635" s="25"/>
    </row>
    <row r="636" spans="12:13" ht="15.75" customHeight="1" x14ac:dyDescent="0.25">
      <c r="L636" s="11"/>
      <c r="M636" s="25"/>
    </row>
    <row r="637" spans="12:13" ht="15.75" customHeight="1" x14ac:dyDescent="0.25">
      <c r="L637" s="11"/>
      <c r="M637" s="25"/>
    </row>
    <row r="638" spans="12:13" ht="15.75" customHeight="1" x14ac:dyDescent="0.25">
      <c r="L638" s="11"/>
      <c r="M638" s="25"/>
    </row>
    <row r="639" spans="12:13" ht="15.75" customHeight="1" x14ac:dyDescent="0.25">
      <c r="L639" s="11"/>
      <c r="M639" s="25"/>
    </row>
    <row r="640" spans="12:13" ht="15.75" customHeight="1" x14ac:dyDescent="0.25">
      <c r="L640" s="11"/>
      <c r="M640" s="25"/>
    </row>
    <row r="641" spans="12:13" ht="15.75" customHeight="1" x14ac:dyDescent="0.25">
      <c r="L641" s="11"/>
      <c r="M641" s="25"/>
    </row>
    <row r="642" spans="12:13" ht="15.75" customHeight="1" x14ac:dyDescent="0.25">
      <c r="L642" s="11"/>
      <c r="M642" s="25"/>
    </row>
    <row r="643" spans="12:13" ht="15.75" customHeight="1" x14ac:dyDescent="0.25">
      <c r="L643" s="11"/>
      <c r="M643" s="25"/>
    </row>
    <row r="644" spans="12:13" ht="15.75" customHeight="1" x14ac:dyDescent="0.25">
      <c r="L644" s="11"/>
      <c r="M644" s="25"/>
    </row>
    <row r="645" spans="12:13" ht="15.75" customHeight="1" x14ac:dyDescent="0.25">
      <c r="L645" s="11"/>
      <c r="M645" s="25"/>
    </row>
    <row r="646" spans="12:13" ht="15.75" customHeight="1" x14ac:dyDescent="0.25">
      <c r="L646" s="11"/>
      <c r="M646" s="25"/>
    </row>
    <row r="647" spans="12:13" ht="15.75" customHeight="1" x14ac:dyDescent="0.25">
      <c r="L647" s="11"/>
      <c r="M647" s="25"/>
    </row>
    <row r="648" spans="12:13" ht="15.75" customHeight="1" x14ac:dyDescent="0.25">
      <c r="L648" s="11"/>
      <c r="M648" s="25"/>
    </row>
    <row r="649" spans="12:13" ht="15.75" customHeight="1" x14ac:dyDescent="0.25">
      <c r="L649" s="11"/>
      <c r="M649" s="25"/>
    </row>
    <row r="650" spans="12:13" ht="15.75" customHeight="1" x14ac:dyDescent="0.25">
      <c r="L650" s="11"/>
      <c r="M650" s="25"/>
    </row>
    <row r="651" spans="12:13" ht="15.75" customHeight="1" x14ac:dyDescent="0.25">
      <c r="L651" s="11"/>
      <c r="M651" s="25"/>
    </row>
    <row r="652" spans="12:13" ht="15.75" customHeight="1" x14ac:dyDescent="0.25">
      <c r="L652" s="11"/>
      <c r="M652" s="25"/>
    </row>
    <row r="653" spans="12:13" ht="15.75" customHeight="1" x14ac:dyDescent="0.25">
      <c r="L653" s="11"/>
      <c r="M653" s="25"/>
    </row>
    <row r="654" spans="12:13" ht="15.75" customHeight="1" x14ac:dyDescent="0.25">
      <c r="L654" s="11"/>
      <c r="M654" s="25"/>
    </row>
    <row r="655" spans="12:13" ht="15.75" customHeight="1" x14ac:dyDescent="0.25">
      <c r="L655" s="11"/>
      <c r="M655" s="25"/>
    </row>
    <row r="656" spans="12:13" ht="15.75" customHeight="1" x14ac:dyDescent="0.25">
      <c r="L656" s="11"/>
      <c r="M656" s="25"/>
    </row>
    <row r="657" spans="12:13" ht="15.75" customHeight="1" x14ac:dyDescent="0.25">
      <c r="L657" s="11"/>
      <c r="M657" s="25"/>
    </row>
    <row r="658" spans="12:13" ht="15.75" customHeight="1" x14ac:dyDescent="0.25">
      <c r="L658" s="11"/>
      <c r="M658" s="25"/>
    </row>
    <row r="659" spans="12:13" ht="15.75" customHeight="1" x14ac:dyDescent="0.25">
      <c r="L659" s="11"/>
      <c r="M659" s="25"/>
    </row>
    <row r="660" spans="12:13" ht="15.75" customHeight="1" x14ac:dyDescent="0.25">
      <c r="L660" s="11"/>
      <c r="M660" s="25"/>
    </row>
    <row r="661" spans="12:13" ht="15.75" customHeight="1" x14ac:dyDescent="0.25">
      <c r="L661" s="11"/>
      <c r="M661" s="25"/>
    </row>
    <row r="662" spans="12:13" ht="15.75" customHeight="1" x14ac:dyDescent="0.25">
      <c r="L662" s="11"/>
      <c r="M662" s="25"/>
    </row>
    <row r="663" spans="12:13" ht="15.75" customHeight="1" x14ac:dyDescent="0.25">
      <c r="L663" s="11"/>
      <c r="M663" s="25"/>
    </row>
    <row r="664" spans="12:13" ht="15.75" customHeight="1" x14ac:dyDescent="0.25">
      <c r="L664" s="11"/>
      <c r="M664" s="25"/>
    </row>
    <row r="665" spans="12:13" ht="15.75" customHeight="1" x14ac:dyDescent="0.25">
      <c r="L665" s="11"/>
      <c r="M665" s="25"/>
    </row>
    <row r="666" spans="12:13" ht="15.75" customHeight="1" x14ac:dyDescent="0.25">
      <c r="L666" s="11"/>
      <c r="M666" s="25"/>
    </row>
    <row r="667" spans="12:13" ht="15.75" customHeight="1" x14ac:dyDescent="0.25">
      <c r="L667" s="11"/>
      <c r="M667" s="25"/>
    </row>
    <row r="668" spans="12:13" ht="15.75" customHeight="1" x14ac:dyDescent="0.25">
      <c r="L668" s="11"/>
      <c r="M668" s="25"/>
    </row>
    <row r="669" spans="12:13" ht="15.75" customHeight="1" x14ac:dyDescent="0.25">
      <c r="L669" s="11"/>
      <c r="M669" s="25"/>
    </row>
    <row r="670" spans="12:13" ht="15.75" customHeight="1" x14ac:dyDescent="0.25">
      <c r="L670" s="11"/>
      <c r="M670" s="25"/>
    </row>
    <row r="671" spans="12:13" ht="15.75" customHeight="1" x14ac:dyDescent="0.25">
      <c r="L671" s="11"/>
      <c r="M671" s="25"/>
    </row>
    <row r="672" spans="12:13" ht="15.75" customHeight="1" x14ac:dyDescent="0.25">
      <c r="L672" s="11"/>
      <c r="M672" s="25"/>
    </row>
    <row r="673" spans="12:13" ht="15.75" customHeight="1" x14ac:dyDescent="0.25">
      <c r="L673" s="11"/>
      <c r="M673" s="25"/>
    </row>
    <row r="674" spans="12:13" ht="15.75" customHeight="1" x14ac:dyDescent="0.25">
      <c r="L674" s="11"/>
      <c r="M674" s="25"/>
    </row>
    <row r="675" spans="12:13" ht="15.75" customHeight="1" x14ac:dyDescent="0.25">
      <c r="L675" s="11"/>
      <c r="M675" s="25"/>
    </row>
    <row r="676" spans="12:13" ht="15.75" customHeight="1" x14ac:dyDescent="0.25">
      <c r="L676" s="11"/>
      <c r="M676" s="25"/>
    </row>
    <row r="677" spans="12:13" ht="15.75" customHeight="1" x14ac:dyDescent="0.25">
      <c r="L677" s="11"/>
      <c r="M677" s="25"/>
    </row>
    <row r="678" spans="12:13" ht="15.75" customHeight="1" x14ac:dyDescent="0.25">
      <c r="L678" s="11"/>
      <c r="M678" s="25"/>
    </row>
    <row r="679" spans="12:13" ht="15.75" customHeight="1" x14ac:dyDescent="0.25">
      <c r="L679" s="11"/>
      <c r="M679" s="25"/>
    </row>
    <row r="680" spans="12:13" ht="15.75" customHeight="1" x14ac:dyDescent="0.25">
      <c r="L680" s="11"/>
      <c r="M680" s="25"/>
    </row>
    <row r="681" spans="12:13" ht="15.75" customHeight="1" x14ac:dyDescent="0.25">
      <c r="L681" s="11"/>
      <c r="M681" s="25"/>
    </row>
    <row r="682" spans="12:13" ht="15.75" customHeight="1" x14ac:dyDescent="0.25">
      <c r="L682" s="11"/>
      <c r="M682" s="25"/>
    </row>
    <row r="683" spans="12:13" ht="15.75" customHeight="1" x14ac:dyDescent="0.25">
      <c r="L683" s="11"/>
      <c r="M683" s="25"/>
    </row>
    <row r="684" spans="12:13" ht="15.75" customHeight="1" x14ac:dyDescent="0.25">
      <c r="L684" s="11"/>
      <c r="M684" s="25"/>
    </row>
    <row r="685" spans="12:13" ht="15.75" customHeight="1" x14ac:dyDescent="0.25">
      <c r="L685" s="11"/>
      <c r="M685" s="25"/>
    </row>
    <row r="686" spans="12:13" ht="15.75" customHeight="1" x14ac:dyDescent="0.25">
      <c r="L686" s="11"/>
      <c r="M686" s="25"/>
    </row>
    <row r="687" spans="12:13" ht="15.75" customHeight="1" x14ac:dyDescent="0.25">
      <c r="L687" s="11"/>
      <c r="M687" s="25"/>
    </row>
    <row r="688" spans="12:13" ht="15.75" customHeight="1" x14ac:dyDescent="0.25">
      <c r="L688" s="11"/>
      <c r="M688" s="25"/>
    </row>
    <row r="689" spans="12:13" ht="15.75" customHeight="1" x14ac:dyDescent="0.25">
      <c r="L689" s="11"/>
      <c r="M689" s="25"/>
    </row>
    <row r="690" spans="12:13" ht="15.75" customHeight="1" x14ac:dyDescent="0.25">
      <c r="L690" s="11"/>
      <c r="M690" s="25"/>
    </row>
    <row r="691" spans="12:13" ht="15.75" customHeight="1" x14ac:dyDescent="0.25">
      <c r="L691" s="11"/>
      <c r="M691" s="25"/>
    </row>
    <row r="692" spans="12:13" ht="15.75" customHeight="1" x14ac:dyDescent="0.25">
      <c r="L692" s="11"/>
      <c r="M692" s="25"/>
    </row>
    <row r="693" spans="12:13" ht="15.75" customHeight="1" x14ac:dyDescent="0.25">
      <c r="L693" s="11"/>
      <c r="M693" s="25"/>
    </row>
    <row r="694" spans="12:13" ht="15.75" customHeight="1" x14ac:dyDescent="0.25">
      <c r="L694" s="11"/>
      <c r="M694" s="25"/>
    </row>
    <row r="695" spans="12:13" ht="15.75" customHeight="1" x14ac:dyDescent="0.25">
      <c r="L695" s="11"/>
      <c r="M695" s="25"/>
    </row>
    <row r="696" spans="12:13" ht="15.75" customHeight="1" x14ac:dyDescent="0.25">
      <c r="L696" s="11"/>
      <c r="M696" s="25"/>
    </row>
    <row r="697" spans="12:13" ht="15.75" customHeight="1" x14ac:dyDescent="0.25">
      <c r="L697" s="11"/>
      <c r="M697" s="25"/>
    </row>
    <row r="698" spans="12:13" ht="15.75" customHeight="1" x14ac:dyDescent="0.25">
      <c r="L698" s="11"/>
      <c r="M698" s="25"/>
    </row>
    <row r="699" spans="12:13" ht="15.75" customHeight="1" x14ac:dyDescent="0.25">
      <c r="L699" s="11"/>
      <c r="M699" s="25"/>
    </row>
    <row r="700" spans="12:13" ht="15.75" customHeight="1" x14ac:dyDescent="0.25">
      <c r="L700" s="11"/>
      <c r="M700" s="25"/>
    </row>
    <row r="701" spans="12:13" ht="15.75" customHeight="1" x14ac:dyDescent="0.25">
      <c r="L701" s="11"/>
      <c r="M701" s="25"/>
    </row>
    <row r="702" spans="12:13" ht="15.75" customHeight="1" x14ac:dyDescent="0.25">
      <c r="L702" s="11"/>
      <c r="M702" s="25"/>
    </row>
    <row r="703" spans="12:13" ht="15.75" customHeight="1" x14ac:dyDescent="0.25">
      <c r="L703" s="11"/>
      <c r="M703" s="25"/>
    </row>
    <row r="704" spans="12:13" ht="15.75" customHeight="1" x14ac:dyDescent="0.25">
      <c r="L704" s="11"/>
      <c r="M704" s="25"/>
    </row>
    <row r="705" spans="12:13" ht="15.75" customHeight="1" x14ac:dyDescent="0.25">
      <c r="L705" s="11"/>
      <c r="M705" s="25"/>
    </row>
    <row r="706" spans="12:13" ht="15.75" customHeight="1" x14ac:dyDescent="0.25">
      <c r="L706" s="11"/>
      <c r="M706" s="25"/>
    </row>
    <row r="707" spans="12:13" ht="15.75" customHeight="1" x14ac:dyDescent="0.25">
      <c r="L707" s="11"/>
      <c r="M707" s="25"/>
    </row>
    <row r="708" spans="12:13" ht="15.75" customHeight="1" x14ac:dyDescent="0.25">
      <c r="L708" s="11"/>
      <c r="M708" s="25"/>
    </row>
    <row r="709" spans="12:13" ht="15.75" customHeight="1" x14ac:dyDescent="0.25">
      <c r="L709" s="11"/>
      <c r="M709" s="25"/>
    </row>
    <row r="710" spans="12:13" ht="15.75" customHeight="1" x14ac:dyDescent="0.25">
      <c r="L710" s="11"/>
      <c r="M710" s="25"/>
    </row>
    <row r="711" spans="12:13" ht="15.75" customHeight="1" x14ac:dyDescent="0.25">
      <c r="L711" s="11"/>
      <c r="M711" s="25"/>
    </row>
    <row r="712" spans="12:13" ht="15.75" customHeight="1" x14ac:dyDescent="0.25">
      <c r="L712" s="11"/>
      <c r="M712" s="25"/>
    </row>
    <row r="713" spans="12:13" ht="15.75" customHeight="1" x14ac:dyDescent="0.25">
      <c r="L713" s="11"/>
      <c r="M713" s="25"/>
    </row>
    <row r="714" spans="12:13" ht="15.75" customHeight="1" x14ac:dyDescent="0.25">
      <c r="L714" s="11"/>
      <c r="M714" s="25"/>
    </row>
    <row r="715" spans="12:13" ht="15.75" customHeight="1" x14ac:dyDescent="0.25">
      <c r="L715" s="11"/>
      <c r="M715" s="25"/>
    </row>
    <row r="716" spans="12:13" ht="15.75" customHeight="1" x14ac:dyDescent="0.25">
      <c r="L716" s="11"/>
      <c r="M716" s="25"/>
    </row>
    <row r="717" spans="12:13" ht="15.75" customHeight="1" x14ac:dyDescent="0.25">
      <c r="L717" s="11"/>
      <c r="M717" s="25"/>
    </row>
    <row r="718" spans="12:13" ht="15.75" customHeight="1" x14ac:dyDescent="0.25">
      <c r="L718" s="11"/>
      <c r="M718" s="25"/>
    </row>
    <row r="719" spans="12:13" ht="15.75" customHeight="1" x14ac:dyDescent="0.25">
      <c r="L719" s="11"/>
      <c r="M719" s="25"/>
    </row>
    <row r="720" spans="12:13" ht="15.75" customHeight="1" x14ac:dyDescent="0.25">
      <c r="L720" s="11"/>
      <c r="M720" s="25"/>
    </row>
    <row r="721" spans="12:13" ht="15.75" customHeight="1" x14ac:dyDescent="0.25">
      <c r="L721" s="11"/>
      <c r="M721" s="25"/>
    </row>
    <row r="722" spans="12:13" ht="15.75" customHeight="1" x14ac:dyDescent="0.25">
      <c r="L722" s="11"/>
      <c r="M722" s="25"/>
    </row>
    <row r="723" spans="12:13" ht="15.75" customHeight="1" x14ac:dyDescent="0.25">
      <c r="L723" s="11"/>
      <c r="M723" s="25"/>
    </row>
    <row r="724" spans="12:13" ht="15.75" customHeight="1" x14ac:dyDescent="0.25">
      <c r="L724" s="11"/>
      <c r="M724" s="25"/>
    </row>
    <row r="725" spans="12:13" ht="15.75" customHeight="1" x14ac:dyDescent="0.25">
      <c r="L725" s="11"/>
      <c r="M725" s="25"/>
    </row>
    <row r="726" spans="12:13" ht="15.75" customHeight="1" x14ac:dyDescent="0.25">
      <c r="L726" s="11"/>
      <c r="M726" s="25"/>
    </row>
    <row r="727" spans="12:13" ht="15.75" customHeight="1" x14ac:dyDescent="0.25">
      <c r="L727" s="11"/>
      <c r="M727" s="25"/>
    </row>
    <row r="728" spans="12:13" ht="15.75" customHeight="1" x14ac:dyDescent="0.25">
      <c r="L728" s="11"/>
      <c r="M728" s="25"/>
    </row>
    <row r="729" spans="12:13" ht="15.75" customHeight="1" x14ac:dyDescent="0.25">
      <c r="L729" s="11"/>
      <c r="M729" s="25"/>
    </row>
    <row r="730" spans="12:13" ht="15.75" customHeight="1" x14ac:dyDescent="0.25">
      <c r="L730" s="11"/>
      <c r="M730" s="25"/>
    </row>
    <row r="731" spans="12:13" ht="15.75" customHeight="1" x14ac:dyDescent="0.25">
      <c r="L731" s="11"/>
      <c r="M731" s="25"/>
    </row>
    <row r="732" spans="12:13" ht="15.75" customHeight="1" x14ac:dyDescent="0.25">
      <c r="L732" s="11"/>
      <c r="M732" s="25"/>
    </row>
    <row r="733" spans="12:13" ht="15.75" customHeight="1" x14ac:dyDescent="0.25">
      <c r="L733" s="11"/>
      <c r="M733" s="25"/>
    </row>
    <row r="734" spans="12:13" ht="15.75" customHeight="1" x14ac:dyDescent="0.25">
      <c r="L734" s="11"/>
      <c r="M734" s="25"/>
    </row>
    <row r="735" spans="12:13" ht="15.75" customHeight="1" x14ac:dyDescent="0.25">
      <c r="L735" s="11"/>
      <c r="M735" s="25"/>
    </row>
    <row r="736" spans="12:13" ht="15.75" customHeight="1" x14ac:dyDescent="0.25">
      <c r="L736" s="11"/>
      <c r="M736" s="25"/>
    </row>
    <row r="737" spans="12:13" ht="15.75" customHeight="1" x14ac:dyDescent="0.25">
      <c r="L737" s="11"/>
      <c r="M737" s="25"/>
    </row>
    <row r="738" spans="12:13" ht="15.75" customHeight="1" x14ac:dyDescent="0.25">
      <c r="L738" s="11"/>
      <c r="M738" s="25"/>
    </row>
    <row r="739" spans="12:13" ht="15.75" customHeight="1" x14ac:dyDescent="0.25">
      <c r="L739" s="11"/>
      <c r="M739" s="25"/>
    </row>
    <row r="740" spans="12:13" ht="15.75" customHeight="1" x14ac:dyDescent="0.25">
      <c r="L740" s="11"/>
      <c r="M740" s="25"/>
    </row>
    <row r="741" spans="12:13" ht="15.75" customHeight="1" x14ac:dyDescent="0.25">
      <c r="L741" s="11"/>
      <c r="M741" s="25"/>
    </row>
    <row r="742" spans="12:13" ht="15.75" customHeight="1" x14ac:dyDescent="0.25">
      <c r="L742" s="11"/>
      <c r="M742" s="25"/>
    </row>
    <row r="743" spans="12:13" ht="15.75" customHeight="1" x14ac:dyDescent="0.25">
      <c r="L743" s="11"/>
      <c r="M743" s="25"/>
    </row>
    <row r="744" spans="12:13" ht="15.75" customHeight="1" x14ac:dyDescent="0.25">
      <c r="L744" s="11"/>
      <c r="M744" s="25"/>
    </row>
    <row r="745" spans="12:13" ht="15.75" customHeight="1" x14ac:dyDescent="0.25">
      <c r="L745" s="11"/>
      <c r="M745" s="25"/>
    </row>
    <row r="746" spans="12:13" ht="15.75" customHeight="1" x14ac:dyDescent="0.25">
      <c r="L746" s="11"/>
      <c r="M746" s="25"/>
    </row>
    <row r="747" spans="12:13" ht="15.75" customHeight="1" x14ac:dyDescent="0.25">
      <c r="L747" s="11"/>
      <c r="M747" s="25"/>
    </row>
    <row r="748" spans="12:13" ht="15.75" customHeight="1" x14ac:dyDescent="0.25">
      <c r="L748" s="11"/>
      <c r="M748" s="25"/>
    </row>
    <row r="749" spans="12:13" ht="15.75" customHeight="1" x14ac:dyDescent="0.25">
      <c r="L749" s="11"/>
      <c r="M749" s="25"/>
    </row>
    <row r="750" spans="12:13" ht="15.75" customHeight="1" x14ac:dyDescent="0.25">
      <c r="L750" s="11"/>
      <c r="M750" s="25"/>
    </row>
    <row r="751" spans="12:13" ht="15.75" customHeight="1" x14ac:dyDescent="0.25">
      <c r="L751" s="11"/>
      <c r="M751" s="25"/>
    </row>
    <row r="752" spans="12:13" ht="15.75" customHeight="1" x14ac:dyDescent="0.25">
      <c r="L752" s="11"/>
      <c r="M752" s="25"/>
    </row>
    <row r="753" spans="12:13" ht="15.75" customHeight="1" x14ac:dyDescent="0.25">
      <c r="L753" s="11"/>
      <c r="M753" s="25"/>
    </row>
    <row r="754" spans="12:13" ht="15.75" customHeight="1" x14ac:dyDescent="0.25">
      <c r="L754" s="11"/>
      <c r="M754" s="25"/>
    </row>
    <row r="755" spans="12:13" ht="15.75" customHeight="1" x14ac:dyDescent="0.25">
      <c r="L755" s="11"/>
      <c r="M755" s="25"/>
    </row>
    <row r="756" spans="12:13" ht="15.75" customHeight="1" x14ac:dyDescent="0.25">
      <c r="L756" s="11"/>
      <c r="M756" s="25"/>
    </row>
    <row r="757" spans="12:13" ht="15.75" customHeight="1" x14ac:dyDescent="0.25">
      <c r="L757" s="11"/>
      <c r="M757" s="25"/>
    </row>
    <row r="758" spans="12:13" ht="15.75" customHeight="1" x14ac:dyDescent="0.25">
      <c r="L758" s="11"/>
      <c r="M758" s="25"/>
    </row>
    <row r="759" spans="12:13" ht="15.75" customHeight="1" x14ac:dyDescent="0.25">
      <c r="L759" s="11"/>
      <c r="M759" s="25"/>
    </row>
    <row r="760" spans="12:13" ht="15.75" customHeight="1" x14ac:dyDescent="0.25">
      <c r="L760" s="11"/>
      <c r="M760" s="25"/>
    </row>
    <row r="761" spans="12:13" ht="15.75" customHeight="1" x14ac:dyDescent="0.25">
      <c r="L761" s="11"/>
      <c r="M761" s="25"/>
    </row>
    <row r="762" spans="12:13" ht="15.75" customHeight="1" x14ac:dyDescent="0.25">
      <c r="L762" s="11"/>
      <c r="M762" s="25"/>
    </row>
    <row r="763" spans="12:13" ht="15.75" customHeight="1" x14ac:dyDescent="0.25">
      <c r="L763" s="11"/>
      <c r="M763" s="25"/>
    </row>
    <row r="764" spans="12:13" ht="15.75" customHeight="1" x14ac:dyDescent="0.25">
      <c r="L764" s="11"/>
      <c r="M764" s="25"/>
    </row>
    <row r="765" spans="12:13" ht="15.75" customHeight="1" x14ac:dyDescent="0.25">
      <c r="L765" s="11"/>
      <c r="M765" s="25"/>
    </row>
    <row r="766" spans="12:13" ht="15.75" customHeight="1" x14ac:dyDescent="0.25">
      <c r="L766" s="11"/>
      <c r="M766" s="25"/>
    </row>
    <row r="767" spans="12:13" ht="15.75" customHeight="1" x14ac:dyDescent="0.25">
      <c r="L767" s="11"/>
      <c r="M767" s="25"/>
    </row>
    <row r="768" spans="12:13" ht="15.75" customHeight="1" x14ac:dyDescent="0.25">
      <c r="L768" s="11"/>
      <c r="M768" s="25"/>
    </row>
    <row r="769" spans="12:13" ht="15.75" customHeight="1" x14ac:dyDescent="0.25">
      <c r="L769" s="11"/>
      <c r="M769" s="25"/>
    </row>
    <row r="770" spans="12:13" ht="15.75" customHeight="1" x14ac:dyDescent="0.25">
      <c r="L770" s="11"/>
      <c r="M770" s="25"/>
    </row>
    <row r="771" spans="12:13" ht="15.75" customHeight="1" x14ac:dyDescent="0.25">
      <c r="L771" s="11"/>
      <c r="M771" s="25"/>
    </row>
    <row r="772" spans="12:13" ht="15.75" customHeight="1" x14ac:dyDescent="0.25">
      <c r="L772" s="11"/>
      <c r="M772" s="25"/>
    </row>
    <row r="773" spans="12:13" ht="15.75" customHeight="1" x14ac:dyDescent="0.25">
      <c r="L773" s="11"/>
      <c r="M773" s="25"/>
    </row>
    <row r="774" spans="12:13" ht="15.75" customHeight="1" x14ac:dyDescent="0.25">
      <c r="L774" s="11"/>
      <c r="M774" s="25"/>
    </row>
    <row r="775" spans="12:13" ht="15.75" customHeight="1" x14ac:dyDescent="0.25">
      <c r="L775" s="11"/>
      <c r="M775" s="25"/>
    </row>
    <row r="776" spans="12:13" ht="15.75" customHeight="1" x14ac:dyDescent="0.25">
      <c r="L776" s="11"/>
      <c r="M776" s="25"/>
    </row>
    <row r="777" spans="12:13" ht="15.75" customHeight="1" x14ac:dyDescent="0.25">
      <c r="L777" s="11"/>
      <c r="M777" s="25"/>
    </row>
    <row r="778" spans="12:13" ht="15.75" customHeight="1" x14ac:dyDescent="0.25">
      <c r="L778" s="11"/>
      <c r="M778" s="25"/>
    </row>
    <row r="779" spans="12:13" ht="15.75" customHeight="1" x14ac:dyDescent="0.25">
      <c r="L779" s="11"/>
      <c r="M779" s="25"/>
    </row>
    <row r="780" spans="12:13" ht="15.75" customHeight="1" x14ac:dyDescent="0.25">
      <c r="L780" s="11"/>
      <c r="M780" s="25"/>
    </row>
    <row r="781" spans="12:13" ht="15.75" customHeight="1" x14ac:dyDescent="0.25">
      <c r="L781" s="11"/>
      <c r="M781" s="25"/>
    </row>
    <row r="782" spans="12:13" ht="15.75" customHeight="1" x14ac:dyDescent="0.25">
      <c r="L782" s="11"/>
      <c r="M782" s="25"/>
    </row>
    <row r="783" spans="12:13" ht="15.75" customHeight="1" x14ac:dyDescent="0.25">
      <c r="L783" s="11"/>
      <c r="M783" s="25"/>
    </row>
    <row r="784" spans="12:13" ht="15.75" customHeight="1" x14ac:dyDescent="0.25">
      <c r="L784" s="11"/>
      <c r="M784" s="25"/>
    </row>
    <row r="785" spans="12:13" ht="15.75" customHeight="1" x14ac:dyDescent="0.25">
      <c r="L785" s="11"/>
      <c r="M785" s="25"/>
    </row>
    <row r="786" spans="12:13" ht="15.75" customHeight="1" x14ac:dyDescent="0.25">
      <c r="L786" s="11"/>
      <c r="M786" s="25"/>
    </row>
    <row r="787" spans="12:13" ht="15.75" customHeight="1" x14ac:dyDescent="0.25">
      <c r="L787" s="11"/>
      <c r="M787" s="25"/>
    </row>
    <row r="788" spans="12:13" ht="15.75" customHeight="1" x14ac:dyDescent="0.25">
      <c r="L788" s="11"/>
      <c r="M788" s="25"/>
    </row>
    <row r="789" spans="12:13" ht="15.75" customHeight="1" x14ac:dyDescent="0.25">
      <c r="L789" s="11"/>
      <c r="M789" s="25"/>
    </row>
    <row r="790" spans="12:13" ht="15.75" customHeight="1" x14ac:dyDescent="0.25">
      <c r="L790" s="11"/>
      <c r="M790" s="25"/>
    </row>
    <row r="791" spans="12:13" ht="15.75" customHeight="1" x14ac:dyDescent="0.25">
      <c r="L791" s="11"/>
      <c r="M791" s="25"/>
    </row>
    <row r="792" spans="12:13" ht="15.75" customHeight="1" x14ac:dyDescent="0.25">
      <c r="L792" s="11"/>
      <c r="M792" s="25"/>
    </row>
    <row r="793" spans="12:13" ht="15.75" customHeight="1" x14ac:dyDescent="0.25">
      <c r="L793" s="11"/>
      <c r="M793" s="25"/>
    </row>
    <row r="794" spans="12:13" ht="15.75" customHeight="1" x14ac:dyDescent="0.25">
      <c r="L794" s="11"/>
      <c r="M794" s="25"/>
    </row>
    <row r="795" spans="12:13" ht="15.75" customHeight="1" x14ac:dyDescent="0.25">
      <c r="L795" s="11"/>
      <c r="M795" s="25"/>
    </row>
    <row r="796" spans="12:13" ht="15.75" customHeight="1" x14ac:dyDescent="0.25">
      <c r="L796" s="11"/>
      <c r="M796" s="25"/>
    </row>
    <row r="797" spans="12:13" ht="15.75" customHeight="1" x14ac:dyDescent="0.25">
      <c r="L797" s="11"/>
      <c r="M797" s="25"/>
    </row>
    <row r="798" spans="12:13" ht="15.75" customHeight="1" x14ac:dyDescent="0.25">
      <c r="L798" s="11"/>
      <c r="M798" s="25"/>
    </row>
    <row r="799" spans="12:13" ht="15.75" customHeight="1" x14ac:dyDescent="0.25">
      <c r="L799" s="11"/>
      <c r="M799" s="25"/>
    </row>
    <row r="800" spans="12:13" ht="15.75" customHeight="1" x14ac:dyDescent="0.25">
      <c r="L800" s="11"/>
      <c r="M800" s="25"/>
    </row>
    <row r="801" spans="12:13" ht="15.75" customHeight="1" x14ac:dyDescent="0.25">
      <c r="L801" s="11"/>
      <c r="M801" s="25"/>
    </row>
    <row r="802" spans="12:13" ht="15.75" customHeight="1" x14ac:dyDescent="0.25">
      <c r="L802" s="11"/>
      <c r="M802" s="25"/>
    </row>
    <row r="803" spans="12:13" ht="15.75" customHeight="1" x14ac:dyDescent="0.25">
      <c r="L803" s="11"/>
      <c r="M803" s="25"/>
    </row>
    <row r="804" spans="12:13" ht="15.75" customHeight="1" x14ac:dyDescent="0.25">
      <c r="L804" s="11"/>
      <c r="M804" s="25"/>
    </row>
    <row r="805" spans="12:13" ht="15.75" customHeight="1" x14ac:dyDescent="0.25">
      <c r="L805" s="11"/>
      <c r="M805" s="25"/>
    </row>
    <row r="806" spans="12:13" ht="15.75" customHeight="1" x14ac:dyDescent="0.25">
      <c r="L806" s="11"/>
      <c r="M806" s="25"/>
    </row>
    <row r="807" spans="12:13" ht="15.75" customHeight="1" x14ac:dyDescent="0.25">
      <c r="L807" s="11"/>
      <c r="M807" s="25"/>
    </row>
    <row r="808" spans="12:13" ht="15.75" customHeight="1" x14ac:dyDescent="0.25">
      <c r="L808" s="11"/>
      <c r="M808" s="25"/>
    </row>
    <row r="809" spans="12:13" ht="15.75" customHeight="1" x14ac:dyDescent="0.25">
      <c r="L809" s="11"/>
      <c r="M809" s="25"/>
    </row>
    <row r="810" spans="12:13" ht="15.75" customHeight="1" x14ac:dyDescent="0.25">
      <c r="L810" s="11"/>
      <c r="M810" s="25"/>
    </row>
    <row r="811" spans="12:13" ht="15.75" customHeight="1" x14ac:dyDescent="0.25">
      <c r="L811" s="11"/>
      <c r="M811" s="25"/>
    </row>
    <row r="812" spans="12:13" ht="15.75" customHeight="1" x14ac:dyDescent="0.25">
      <c r="L812" s="11"/>
      <c r="M812" s="25"/>
    </row>
    <row r="813" spans="12:13" ht="15.75" customHeight="1" x14ac:dyDescent="0.25">
      <c r="L813" s="11"/>
      <c r="M813" s="25"/>
    </row>
    <row r="814" spans="12:13" ht="15.75" customHeight="1" x14ac:dyDescent="0.25">
      <c r="L814" s="11"/>
      <c r="M814" s="25"/>
    </row>
    <row r="815" spans="12:13" ht="15.75" customHeight="1" x14ac:dyDescent="0.25">
      <c r="L815" s="11"/>
      <c r="M815" s="25"/>
    </row>
    <row r="816" spans="12:13" ht="15.75" customHeight="1" x14ac:dyDescent="0.25">
      <c r="L816" s="11"/>
      <c r="M816" s="25"/>
    </row>
    <row r="817" spans="12:13" ht="15.75" customHeight="1" x14ac:dyDescent="0.25">
      <c r="L817" s="11"/>
      <c r="M817" s="25"/>
    </row>
    <row r="818" spans="12:13" ht="15.75" customHeight="1" x14ac:dyDescent="0.25">
      <c r="L818" s="11"/>
      <c r="M818" s="25"/>
    </row>
    <row r="819" spans="12:13" ht="15.75" customHeight="1" x14ac:dyDescent="0.25">
      <c r="L819" s="11"/>
      <c r="M819" s="25"/>
    </row>
    <row r="820" spans="12:13" ht="15.75" customHeight="1" x14ac:dyDescent="0.25">
      <c r="L820" s="11"/>
      <c r="M820" s="25"/>
    </row>
    <row r="821" spans="12:13" ht="15.75" customHeight="1" x14ac:dyDescent="0.25">
      <c r="L821" s="11"/>
      <c r="M821" s="25"/>
    </row>
    <row r="822" spans="12:13" ht="15.75" customHeight="1" x14ac:dyDescent="0.25">
      <c r="L822" s="11"/>
      <c r="M822" s="25"/>
    </row>
    <row r="823" spans="12:13" ht="15.75" customHeight="1" x14ac:dyDescent="0.25">
      <c r="L823" s="11"/>
      <c r="M823" s="25"/>
    </row>
    <row r="824" spans="12:13" ht="15.75" customHeight="1" x14ac:dyDescent="0.25">
      <c r="L824" s="11"/>
      <c r="M824" s="25"/>
    </row>
    <row r="825" spans="12:13" ht="15.75" customHeight="1" x14ac:dyDescent="0.25">
      <c r="L825" s="11"/>
      <c r="M825" s="25"/>
    </row>
    <row r="826" spans="12:13" ht="15.75" customHeight="1" x14ac:dyDescent="0.25">
      <c r="L826" s="11"/>
      <c r="M826" s="25"/>
    </row>
    <row r="827" spans="12:13" ht="15.75" customHeight="1" x14ac:dyDescent="0.25">
      <c r="L827" s="11"/>
      <c r="M827" s="25"/>
    </row>
    <row r="828" spans="12:13" ht="15.75" customHeight="1" x14ac:dyDescent="0.25">
      <c r="L828" s="11"/>
      <c r="M828" s="25"/>
    </row>
    <row r="829" spans="12:13" ht="15.75" customHeight="1" x14ac:dyDescent="0.25">
      <c r="L829" s="11"/>
      <c r="M829" s="25"/>
    </row>
    <row r="830" spans="12:13" ht="15.75" customHeight="1" x14ac:dyDescent="0.25">
      <c r="L830" s="11"/>
      <c r="M830" s="25"/>
    </row>
    <row r="831" spans="12:13" ht="15.75" customHeight="1" x14ac:dyDescent="0.25">
      <c r="L831" s="11"/>
      <c r="M831" s="25"/>
    </row>
    <row r="832" spans="12:13" ht="15.75" customHeight="1" x14ac:dyDescent="0.25">
      <c r="L832" s="11"/>
      <c r="M832" s="25"/>
    </row>
    <row r="833" spans="12:13" ht="15.75" customHeight="1" x14ac:dyDescent="0.25">
      <c r="L833" s="11"/>
      <c r="M833" s="25"/>
    </row>
    <row r="834" spans="12:13" ht="15.75" customHeight="1" x14ac:dyDescent="0.25">
      <c r="L834" s="11"/>
      <c r="M834" s="25"/>
    </row>
    <row r="835" spans="12:13" ht="15.75" customHeight="1" x14ac:dyDescent="0.25">
      <c r="L835" s="11"/>
      <c r="M835" s="25"/>
    </row>
    <row r="836" spans="12:13" ht="15.75" customHeight="1" x14ac:dyDescent="0.25">
      <c r="L836" s="11"/>
      <c r="M836" s="25"/>
    </row>
    <row r="837" spans="12:13" ht="15.75" customHeight="1" x14ac:dyDescent="0.25">
      <c r="L837" s="11"/>
      <c r="M837" s="25"/>
    </row>
    <row r="838" spans="12:13" ht="15.75" customHeight="1" x14ac:dyDescent="0.25">
      <c r="L838" s="11"/>
      <c r="M838" s="25"/>
    </row>
    <row r="839" spans="12:13" ht="15.75" customHeight="1" x14ac:dyDescent="0.25">
      <c r="L839" s="11"/>
      <c r="M839" s="25"/>
    </row>
    <row r="840" spans="12:13" ht="15.75" customHeight="1" x14ac:dyDescent="0.25">
      <c r="L840" s="11"/>
      <c r="M840" s="25"/>
    </row>
    <row r="841" spans="12:13" ht="15.75" customHeight="1" x14ac:dyDescent="0.25">
      <c r="L841" s="11"/>
      <c r="M841" s="25"/>
    </row>
    <row r="842" spans="12:13" ht="15.75" customHeight="1" x14ac:dyDescent="0.25">
      <c r="L842" s="11"/>
      <c r="M842" s="25"/>
    </row>
    <row r="843" spans="12:13" ht="15.75" customHeight="1" x14ac:dyDescent="0.25">
      <c r="L843" s="11"/>
      <c r="M843" s="25"/>
    </row>
    <row r="844" spans="12:13" ht="15.75" customHeight="1" x14ac:dyDescent="0.25">
      <c r="L844" s="11"/>
      <c r="M844" s="25"/>
    </row>
    <row r="845" spans="12:13" ht="15.75" customHeight="1" x14ac:dyDescent="0.25">
      <c r="L845" s="11"/>
      <c r="M845" s="25"/>
    </row>
    <row r="846" spans="12:13" ht="15.75" customHeight="1" x14ac:dyDescent="0.25">
      <c r="L846" s="11"/>
      <c r="M846" s="25"/>
    </row>
    <row r="847" spans="12:13" ht="15.75" customHeight="1" x14ac:dyDescent="0.25">
      <c r="L847" s="11"/>
      <c r="M847" s="25"/>
    </row>
    <row r="848" spans="12:13" ht="15.75" customHeight="1" x14ac:dyDescent="0.25">
      <c r="L848" s="11"/>
      <c r="M848" s="25"/>
    </row>
    <row r="849" spans="12:13" ht="15.75" customHeight="1" x14ac:dyDescent="0.25">
      <c r="L849" s="11"/>
      <c r="M849" s="25"/>
    </row>
    <row r="850" spans="12:13" ht="15.75" customHeight="1" x14ac:dyDescent="0.25">
      <c r="L850" s="11"/>
      <c r="M850" s="25"/>
    </row>
    <row r="851" spans="12:13" ht="15.75" customHeight="1" x14ac:dyDescent="0.25">
      <c r="L851" s="11"/>
      <c r="M851" s="25"/>
    </row>
    <row r="852" spans="12:13" ht="15.75" customHeight="1" x14ac:dyDescent="0.25">
      <c r="L852" s="11"/>
      <c r="M852" s="25"/>
    </row>
    <row r="853" spans="12:13" ht="15.75" customHeight="1" x14ac:dyDescent="0.25">
      <c r="L853" s="11"/>
      <c r="M853" s="25"/>
    </row>
    <row r="854" spans="12:13" ht="15.75" customHeight="1" x14ac:dyDescent="0.25">
      <c r="L854" s="11"/>
      <c r="M854" s="25"/>
    </row>
    <row r="855" spans="12:13" ht="15.75" customHeight="1" x14ac:dyDescent="0.25">
      <c r="L855" s="11"/>
      <c r="M855" s="25"/>
    </row>
    <row r="856" spans="12:13" ht="15.75" customHeight="1" x14ac:dyDescent="0.25">
      <c r="L856" s="11"/>
      <c r="M856" s="25"/>
    </row>
    <row r="857" spans="12:13" ht="15.75" customHeight="1" x14ac:dyDescent="0.25">
      <c r="L857" s="11"/>
      <c r="M857" s="25"/>
    </row>
    <row r="858" spans="12:13" ht="15.75" customHeight="1" x14ac:dyDescent="0.25">
      <c r="L858" s="11"/>
      <c r="M858" s="25"/>
    </row>
    <row r="859" spans="12:13" ht="15.75" customHeight="1" x14ac:dyDescent="0.25">
      <c r="L859" s="11"/>
      <c r="M859" s="25"/>
    </row>
    <row r="860" spans="12:13" ht="15.75" customHeight="1" x14ac:dyDescent="0.25">
      <c r="L860" s="11"/>
      <c r="M860" s="25"/>
    </row>
    <row r="861" spans="12:13" ht="15.75" customHeight="1" x14ac:dyDescent="0.25">
      <c r="L861" s="11"/>
      <c r="M861" s="25"/>
    </row>
    <row r="862" spans="12:13" ht="15.75" customHeight="1" x14ac:dyDescent="0.25">
      <c r="L862" s="11"/>
      <c r="M862" s="25"/>
    </row>
    <row r="863" spans="12:13" ht="15.75" customHeight="1" x14ac:dyDescent="0.25">
      <c r="L863" s="11"/>
      <c r="M863" s="25"/>
    </row>
    <row r="864" spans="12:13" ht="15.75" customHeight="1" x14ac:dyDescent="0.25">
      <c r="L864" s="11"/>
      <c r="M864" s="25"/>
    </row>
    <row r="865" spans="12:13" ht="15.75" customHeight="1" x14ac:dyDescent="0.25">
      <c r="L865" s="11"/>
      <c r="M865" s="25"/>
    </row>
    <row r="866" spans="12:13" ht="15.75" customHeight="1" x14ac:dyDescent="0.25">
      <c r="L866" s="11"/>
      <c r="M866" s="25"/>
    </row>
    <row r="867" spans="12:13" ht="15.75" customHeight="1" x14ac:dyDescent="0.25">
      <c r="L867" s="11"/>
      <c r="M867" s="25"/>
    </row>
    <row r="868" spans="12:13" ht="15.75" customHeight="1" x14ac:dyDescent="0.25">
      <c r="L868" s="11"/>
      <c r="M868" s="25"/>
    </row>
    <row r="869" spans="12:13" ht="15.75" customHeight="1" x14ac:dyDescent="0.25">
      <c r="L869" s="11"/>
      <c r="M869" s="25"/>
    </row>
    <row r="870" spans="12:13" ht="15.75" customHeight="1" x14ac:dyDescent="0.25">
      <c r="L870" s="11"/>
      <c r="M870" s="25"/>
    </row>
    <row r="871" spans="12:13" ht="15.75" customHeight="1" x14ac:dyDescent="0.25">
      <c r="L871" s="11"/>
      <c r="M871" s="25"/>
    </row>
    <row r="872" spans="12:13" ht="15.75" customHeight="1" x14ac:dyDescent="0.25">
      <c r="L872" s="11"/>
      <c r="M872" s="25"/>
    </row>
    <row r="873" spans="12:13" ht="15.75" customHeight="1" x14ac:dyDescent="0.25">
      <c r="L873" s="11"/>
      <c r="M873" s="25"/>
    </row>
    <row r="874" spans="12:13" ht="15.75" customHeight="1" x14ac:dyDescent="0.25">
      <c r="L874" s="11"/>
      <c r="M874" s="25"/>
    </row>
    <row r="875" spans="12:13" ht="15.75" customHeight="1" x14ac:dyDescent="0.25">
      <c r="L875" s="11"/>
      <c r="M875" s="25"/>
    </row>
    <row r="876" spans="12:13" ht="15.75" customHeight="1" x14ac:dyDescent="0.25">
      <c r="L876" s="11"/>
      <c r="M876" s="25"/>
    </row>
    <row r="877" spans="12:13" ht="15.75" customHeight="1" x14ac:dyDescent="0.25">
      <c r="L877" s="11"/>
      <c r="M877" s="25"/>
    </row>
    <row r="878" spans="12:13" ht="15.75" customHeight="1" x14ac:dyDescent="0.25">
      <c r="L878" s="11"/>
      <c r="M878" s="25"/>
    </row>
    <row r="879" spans="12:13" ht="15.75" customHeight="1" x14ac:dyDescent="0.25">
      <c r="L879" s="11"/>
      <c r="M879" s="25"/>
    </row>
    <row r="880" spans="12:13" ht="15.75" customHeight="1" x14ac:dyDescent="0.25">
      <c r="L880" s="11"/>
      <c r="M880" s="25"/>
    </row>
    <row r="881" spans="12:13" ht="15.75" customHeight="1" x14ac:dyDescent="0.25">
      <c r="L881" s="11"/>
      <c r="M881" s="25"/>
    </row>
    <row r="882" spans="12:13" ht="15.75" customHeight="1" x14ac:dyDescent="0.25">
      <c r="L882" s="11"/>
      <c r="M882" s="25"/>
    </row>
    <row r="883" spans="12:13" ht="15.75" customHeight="1" x14ac:dyDescent="0.25">
      <c r="L883" s="11"/>
      <c r="M883" s="25"/>
    </row>
    <row r="884" spans="12:13" ht="15.75" customHeight="1" x14ac:dyDescent="0.25">
      <c r="L884" s="11"/>
      <c r="M884" s="25"/>
    </row>
    <row r="885" spans="12:13" ht="15.75" customHeight="1" x14ac:dyDescent="0.25">
      <c r="L885" s="11"/>
      <c r="M885" s="25"/>
    </row>
    <row r="886" spans="12:13" ht="15.75" customHeight="1" x14ac:dyDescent="0.25">
      <c r="L886" s="11"/>
      <c r="M886" s="25"/>
    </row>
    <row r="887" spans="12:13" ht="15.75" customHeight="1" x14ac:dyDescent="0.25">
      <c r="L887" s="11"/>
      <c r="M887" s="25"/>
    </row>
    <row r="888" spans="12:13" ht="15.75" customHeight="1" x14ac:dyDescent="0.25">
      <c r="L888" s="11"/>
      <c r="M888" s="25"/>
    </row>
    <row r="889" spans="12:13" ht="15.75" customHeight="1" x14ac:dyDescent="0.25">
      <c r="L889" s="11"/>
      <c r="M889" s="25"/>
    </row>
    <row r="890" spans="12:13" ht="15.75" customHeight="1" x14ac:dyDescent="0.25">
      <c r="L890" s="11"/>
      <c r="M890" s="25"/>
    </row>
    <row r="891" spans="12:13" ht="15.75" customHeight="1" x14ac:dyDescent="0.25">
      <c r="L891" s="11"/>
      <c r="M891" s="25"/>
    </row>
    <row r="892" spans="12:13" ht="15.75" customHeight="1" x14ac:dyDescent="0.25">
      <c r="L892" s="11"/>
      <c r="M892" s="25"/>
    </row>
    <row r="893" spans="12:13" ht="15.75" customHeight="1" x14ac:dyDescent="0.25">
      <c r="L893" s="11"/>
      <c r="M893" s="25"/>
    </row>
    <row r="894" spans="12:13" ht="15.75" customHeight="1" x14ac:dyDescent="0.25">
      <c r="L894" s="11"/>
      <c r="M894" s="25"/>
    </row>
    <row r="895" spans="12:13" ht="15.75" customHeight="1" x14ac:dyDescent="0.25">
      <c r="L895" s="11"/>
      <c r="M895" s="25"/>
    </row>
    <row r="896" spans="12:13" ht="15.75" customHeight="1" x14ac:dyDescent="0.25">
      <c r="L896" s="11"/>
      <c r="M896" s="25"/>
    </row>
    <row r="897" spans="12:13" ht="15.75" customHeight="1" x14ac:dyDescent="0.25">
      <c r="L897" s="11"/>
      <c r="M897" s="25"/>
    </row>
    <row r="898" spans="12:13" ht="15.75" customHeight="1" x14ac:dyDescent="0.25">
      <c r="L898" s="11"/>
      <c r="M898" s="25"/>
    </row>
    <row r="899" spans="12:13" ht="15.75" customHeight="1" x14ac:dyDescent="0.25">
      <c r="L899" s="11"/>
      <c r="M899" s="25"/>
    </row>
    <row r="900" spans="12:13" ht="15.75" customHeight="1" x14ac:dyDescent="0.25">
      <c r="L900" s="11"/>
      <c r="M900" s="25"/>
    </row>
    <row r="901" spans="12:13" ht="15.75" customHeight="1" x14ac:dyDescent="0.25">
      <c r="L901" s="11"/>
      <c r="M901" s="25"/>
    </row>
    <row r="902" spans="12:13" ht="15.75" customHeight="1" x14ac:dyDescent="0.25">
      <c r="L902" s="11"/>
      <c r="M902" s="25"/>
    </row>
    <row r="903" spans="12:13" ht="15.75" customHeight="1" x14ac:dyDescent="0.25">
      <c r="L903" s="11"/>
      <c r="M903" s="25"/>
    </row>
    <row r="904" spans="12:13" ht="15.75" customHeight="1" x14ac:dyDescent="0.25">
      <c r="L904" s="11"/>
      <c r="M904" s="25"/>
    </row>
    <row r="905" spans="12:13" ht="15.75" customHeight="1" x14ac:dyDescent="0.25">
      <c r="L905" s="11"/>
      <c r="M905" s="25"/>
    </row>
    <row r="906" spans="12:13" ht="15.75" customHeight="1" x14ac:dyDescent="0.25">
      <c r="L906" s="11"/>
      <c r="M906" s="25"/>
    </row>
    <row r="907" spans="12:13" ht="15.75" customHeight="1" x14ac:dyDescent="0.25">
      <c r="L907" s="11"/>
      <c r="M907" s="25"/>
    </row>
    <row r="908" spans="12:13" ht="15.75" customHeight="1" x14ac:dyDescent="0.25">
      <c r="L908" s="11"/>
      <c r="M908" s="25"/>
    </row>
    <row r="909" spans="12:13" ht="15.75" customHeight="1" x14ac:dyDescent="0.25">
      <c r="L909" s="11"/>
      <c r="M909" s="25"/>
    </row>
    <row r="910" spans="12:13" ht="15.75" customHeight="1" x14ac:dyDescent="0.25">
      <c r="L910" s="11"/>
      <c r="M910" s="25"/>
    </row>
    <row r="911" spans="12:13" ht="15.75" customHeight="1" x14ac:dyDescent="0.25">
      <c r="L911" s="11"/>
      <c r="M911" s="25"/>
    </row>
    <row r="912" spans="12:13" ht="15.75" customHeight="1" x14ac:dyDescent="0.25">
      <c r="L912" s="11"/>
      <c r="M912" s="25"/>
    </row>
    <row r="913" spans="12:13" ht="15.75" customHeight="1" x14ac:dyDescent="0.25">
      <c r="L913" s="11"/>
      <c r="M913" s="25"/>
    </row>
    <row r="914" spans="12:13" ht="15.75" customHeight="1" x14ac:dyDescent="0.25">
      <c r="L914" s="11"/>
      <c r="M914" s="25"/>
    </row>
    <row r="915" spans="12:13" ht="15.75" customHeight="1" x14ac:dyDescent="0.25">
      <c r="L915" s="11"/>
      <c r="M915" s="25"/>
    </row>
    <row r="916" spans="12:13" ht="15.75" customHeight="1" x14ac:dyDescent="0.25">
      <c r="L916" s="11"/>
      <c r="M916" s="25"/>
    </row>
    <row r="917" spans="12:13" ht="15.75" customHeight="1" x14ac:dyDescent="0.25">
      <c r="L917" s="11"/>
      <c r="M917" s="25"/>
    </row>
    <row r="918" spans="12:13" ht="15.75" customHeight="1" x14ac:dyDescent="0.25">
      <c r="L918" s="11"/>
      <c r="M918" s="25"/>
    </row>
    <row r="919" spans="12:13" ht="15.75" customHeight="1" x14ac:dyDescent="0.25">
      <c r="L919" s="11"/>
      <c r="M919" s="25"/>
    </row>
    <row r="920" spans="12:13" ht="15.75" customHeight="1" x14ac:dyDescent="0.25">
      <c r="L920" s="11"/>
      <c r="M920" s="25"/>
    </row>
    <row r="921" spans="12:13" ht="15.75" customHeight="1" x14ac:dyDescent="0.25">
      <c r="L921" s="11"/>
      <c r="M921" s="25"/>
    </row>
    <row r="922" spans="12:13" ht="15.75" customHeight="1" x14ac:dyDescent="0.25">
      <c r="L922" s="11"/>
      <c r="M922" s="25"/>
    </row>
    <row r="923" spans="12:13" ht="15.75" customHeight="1" x14ac:dyDescent="0.25">
      <c r="L923" s="11"/>
      <c r="M923" s="25"/>
    </row>
    <row r="924" spans="12:13" ht="15.75" customHeight="1" x14ac:dyDescent="0.25">
      <c r="L924" s="11"/>
      <c r="M924" s="25"/>
    </row>
    <row r="925" spans="12:13" ht="15.75" customHeight="1" x14ac:dyDescent="0.25">
      <c r="L925" s="11"/>
      <c r="M925" s="25"/>
    </row>
    <row r="926" spans="12:13" ht="15.75" customHeight="1" x14ac:dyDescent="0.25">
      <c r="L926" s="11"/>
      <c r="M926" s="25"/>
    </row>
    <row r="927" spans="12:13" ht="15.75" customHeight="1" x14ac:dyDescent="0.25">
      <c r="L927" s="11"/>
      <c r="M927" s="25"/>
    </row>
    <row r="928" spans="12:13" ht="15.75" customHeight="1" x14ac:dyDescent="0.25">
      <c r="L928" s="11"/>
      <c r="M928" s="25"/>
    </row>
    <row r="929" spans="12:13" ht="15.75" customHeight="1" x14ac:dyDescent="0.25">
      <c r="L929" s="11"/>
      <c r="M929" s="25"/>
    </row>
    <row r="930" spans="12:13" ht="15.75" customHeight="1" x14ac:dyDescent="0.25">
      <c r="L930" s="11"/>
      <c r="M930" s="25"/>
    </row>
    <row r="931" spans="12:13" ht="15.75" customHeight="1" x14ac:dyDescent="0.25">
      <c r="L931" s="11"/>
      <c r="M931" s="25"/>
    </row>
    <row r="932" spans="12:13" ht="15.75" customHeight="1" x14ac:dyDescent="0.25">
      <c r="L932" s="11"/>
      <c r="M932" s="25"/>
    </row>
    <row r="933" spans="12:13" ht="15.75" customHeight="1" x14ac:dyDescent="0.25">
      <c r="L933" s="11"/>
      <c r="M933" s="25"/>
    </row>
    <row r="934" spans="12:13" ht="15.75" customHeight="1" x14ac:dyDescent="0.25">
      <c r="L934" s="11"/>
      <c r="M934" s="25"/>
    </row>
    <row r="935" spans="12:13" ht="15.75" customHeight="1" x14ac:dyDescent="0.25">
      <c r="L935" s="11"/>
      <c r="M935" s="25"/>
    </row>
    <row r="936" spans="12:13" ht="15.75" customHeight="1" x14ac:dyDescent="0.25">
      <c r="L936" s="11"/>
      <c r="M936" s="25"/>
    </row>
    <row r="937" spans="12:13" ht="15.75" customHeight="1" x14ac:dyDescent="0.25">
      <c r="L937" s="11"/>
      <c r="M937" s="25"/>
    </row>
    <row r="938" spans="12:13" ht="15.75" customHeight="1" x14ac:dyDescent="0.25">
      <c r="L938" s="11"/>
      <c r="M938" s="25"/>
    </row>
    <row r="939" spans="12:13" ht="15.75" customHeight="1" x14ac:dyDescent="0.25">
      <c r="L939" s="11"/>
      <c r="M939" s="25"/>
    </row>
    <row r="940" spans="12:13" ht="15.75" customHeight="1" x14ac:dyDescent="0.25">
      <c r="L940" s="11"/>
      <c r="M940" s="25"/>
    </row>
    <row r="941" spans="12:13" ht="15.75" customHeight="1" x14ac:dyDescent="0.25">
      <c r="L941" s="11"/>
      <c r="M941" s="25"/>
    </row>
    <row r="942" spans="12:13" ht="15.75" customHeight="1" x14ac:dyDescent="0.25">
      <c r="L942" s="11"/>
      <c r="M942" s="25"/>
    </row>
    <row r="943" spans="12:13" ht="15.75" customHeight="1" x14ac:dyDescent="0.25">
      <c r="L943" s="11"/>
      <c r="M943" s="25"/>
    </row>
    <row r="944" spans="12:13" ht="15.75" customHeight="1" x14ac:dyDescent="0.25">
      <c r="L944" s="11"/>
      <c r="M944" s="25"/>
    </row>
    <row r="945" spans="12:13" ht="15.75" customHeight="1" x14ac:dyDescent="0.25">
      <c r="L945" s="11"/>
      <c r="M945" s="25"/>
    </row>
    <row r="946" spans="12:13" ht="15.75" customHeight="1" x14ac:dyDescent="0.25">
      <c r="L946" s="11"/>
      <c r="M946" s="25"/>
    </row>
    <row r="947" spans="12:13" ht="15.75" customHeight="1" x14ac:dyDescent="0.25">
      <c r="L947" s="11"/>
      <c r="M947" s="25"/>
    </row>
    <row r="948" spans="12:13" ht="15.75" customHeight="1" x14ac:dyDescent="0.25">
      <c r="L948" s="11"/>
      <c r="M948" s="25"/>
    </row>
    <row r="949" spans="12:13" ht="15.75" customHeight="1" x14ac:dyDescent="0.25">
      <c r="L949" s="11"/>
      <c r="M949" s="25"/>
    </row>
    <row r="950" spans="12:13" ht="15.75" customHeight="1" x14ac:dyDescent="0.25">
      <c r="L950" s="11"/>
      <c r="M950" s="25"/>
    </row>
    <row r="951" spans="12:13" ht="15.75" customHeight="1" x14ac:dyDescent="0.25">
      <c r="L951" s="11"/>
      <c r="M951" s="25"/>
    </row>
    <row r="952" spans="12:13" ht="15.75" customHeight="1" x14ac:dyDescent="0.25">
      <c r="L952" s="11"/>
      <c r="M952" s="25"/>
    </row>
    <row r="953" spans="12:13" ht="15.75" customHeight="1" x14ac:dyDescent="0.25">
      <c r="L953" s="11"/>
      <c r="M953" s="25"/>
    </row>
    <row r="954" spans="12:13" ht="15.75" customHeight="1" x14ac:dyDescent="0.25">
      <c r="L954" s="11"/>
      <c r="M954" s="25"/>
    </row>
    <row r="955" spans="12:13" ht="15.75" customHeight="1" x14ac:dyDescent="0.25">
      <c r="L955" s="11"/>
      <c r="M955" s="25"/>
    </row>
    <row r="956" spans="12:13" ht="15.75" customHeight="1" x14ac:dyDescent="0.25">
      <c r="L956" s="11"/>
      <c r="M956" s="25"/>
    </row>
    <row r="957" spans="12:13" ht="15.75" customHeight="1" x14ac:dyDescent="0.25">
      <c r="L957" s="11"/>
      <c r="M957" s="25"/>
    </row>
    <row r="958" spans="12:13" ht="15.75" customHeight="1" x14ac:dyDescent="0.25">
      <c r="L958" s="11"/>
      <c r="M958" s="25"/>
    </row>
    <row r="959" spans="12:13" ht="15.75" customHeight="1" x14ac:dyDescent="0.25">
      <c r="L959" s="11"/>
      <c r="M959" s="25"/>
    </row>
    <row r="960" spans="12:13" ht="15.75" customHeight="1" x14ac:dyDescent="0.25">
      <c r="L960" s="11"/>
      <c r="M960" s="25"/>
    </row>
    <row r="961" spans="12:13" ht="15.75" customHeight="1" x14ac:dyDescent="0.25">
      <c r="L961" s="11"/>
      <c r="M961" s="25"/>
    </row>
    <row r="962" spans="12:13" ht="15.75" customHeight="1" x14ac:dyDescent="0.25">
      <c r="L962" s="11"/>
      <c r="M962" s="25"/>
    </row>
    <row r="963" spans="12:13" ht="15.75" customHeight="1" x14ac:dyDescent="0.25">
      <c r="L963" s="11"/>
      <c r="M963" s="25"/>
    </row>
    <row r="964" spans="12:13" ht="15.75" customHeight="1" x14ac:dyDescent="0.25">
      <c r="L964" s="11"/>
      <c r="M964" s="25"/>
    </row>
    <row r="965" spans="12:13" ht="15.75" customHeight="1" x14ac:dyDescent="0.25">
      <c r="L965" s="11"/>
      <c r="M965" s="25"/>
    </row>
    <row r="966" spans="12:13" ht="15.75" customHeight="1" x14ac:dyDescent="0.25">
      <c r="L966" s="11"/>
      <c r="M966" s="25"/>
    </row>
    <row r="967" spans="12:13" ht="15.75" customHeight="1" x14ac:dyDescent="0.25">
      <c r="L967" s="11"/>
      <c r="M967" s="25"/>
    </row>
    <row r="968" spans="12:13" ht="15.75" customHeight="1" x14ac:dyDescent="0.25">
      <c r="L968" s="11"/>
      <c r="M968" s="25"/>
    </row>
    <row r="969" spans="12:13" ht="15.75" customHeight="1" x14ac:dyDescent="0.25">
      <c r="L969" s="11"/>
      <c r="M969" s="25"/>
    </row>
    <row r="970" spans="12:13" ht="15.75" customHeight="1" x14ac:dyDescent="0.25">
      <c r="L970" s="11"/>
      <c r="M970" s="25"/>
    </row>
    <row r="971" spans="12:13" ht="15.75" customHeight="1" x14ac:dyDescent="0.25">
      <c r="L971" s="11"/>
      <c r="M971" s="25"/>
    </row>
    <row r="972" spans="12:13" ht="15.75" customHeight="1" x14ac:dyDescent="0.25">
      <c r="L972" s="11"/>
      <c r="M972" s="25"/>
    </row>
    <row r="973" spans="12:13" ht="15.75" customHeight="1" x14ac:dyDescent="0.25">
      <c r="L973" s="11"/>
      <c r="M973" s="25"/>
    </row>
    <row r="974" spans="12:13" ht="15.75" customHeight="1" x14ac:dyDescent="0.25">
      <c r="L974" s="11"/>
      <c r="M974" s="25"/>
    </row>
    <row r="975" spans="12:13" ht="15.75" customHeight="1" x14ac:dyDescent="0.25">
      <c r="L975" s="11"/>
      <c r="M975" s="25"/>
    </row>
    <row r="976" spans="12:13" ht="15.75" customHeight="1" x14ac:dyDescent="0.25">
      <c r="L976" s="11"/>
      <c r="M976" s="25"/>
    </row>
    <row r="977" spans="12:13" ht="15.75" customHeight="1" x14ac:dyDescent="0.25">
      <c r="L977" s="11"/>
      <c r="M977" s="25"/>
    </row>
    <row r="978" spans="12:13" ht="15.75" customHeight="1" x14ac:dyDescent="0.25">
      <c r="L978" s="11"/>
      <c r="M978" s="25"/>
    </row>
    <row r="979" spans="12:13" ht="15.75" customHeight="1" x14ac:dyDescent="0.25">
      <c r="L979" s="11"/>
      <c r="M979" s="25"/>
    </row>
    <row r="980" spans="12:13" ht="15.75" customHeight="1" x14ac:dyDescent="0.25">
      <c r="L980" s="11"/>
      <c r="M980" s="25"/>
    </row>
    <row r="981" spans="12:13" ht="15.75" customHeight="1" x14ac:dyDescent="0.25">
      <c r="L981" s="11"/>
      <c r="M981" s="25"/>
    </row>
    <row r="982" spans="12:13" ht="15.75" customHeight="1" x14ac:dyDescent="0.25">
      <c r="L982" s="11"/>
      <c r="M982" s="25"/>
    </row>
    <row r="983" spans="12:13" ht="15.75" customHeight="1" x14ac:dyDescent="0.25">
      <c r="L983" s="11"/>
      <c r="M983" s="25"/>
    </row>
    <row r="984" spans="12:13" ht="15.75" customHeight="1" x14ac:dyDescent="0.25">
      <c r="L984" s="11"/>
      <c r="M984" s="25"/>
    </row>
    <row r="985" spans="12:13" ht="15.75" customHeight="1" x14ac:dyDescent="0.25">
      <c r="L985" s="11"/>
      <c r="M985" s="25"/>
    </row>
    <row r="986" spans="12:13" ht="15.75" customHeight="1" x14ac:dyDescent="0.25">
      <c r="L986" s="11"/>
      <c r="M986" s="25"/>
    </row>
    <row r="987" spans="12:13" ht="15.75" customHeight="1" x14ac:dyDescent="0.25">
      <c r="L987" s="11"/>
      <c r="M987" s="25"/>
    </row>
    <row r="988" spans="12:13" ht="15.75" customHeight="1" x14ac:dyDescent="0.25">
      <c r="L988" s="11"/>
      <c r="M988" s="25"/>
    </row>
    <row r="989" spans="12:13" ht="15.75" customHeight="1" x14ac:dyDescent="0.25">
      <c r="L989" s="11"/>
      <c r="M989" s="25"/>
    </row>
    <row r="990" spans="12:13" ht="15.75" customHeight="1" x14ac:dyDescent="0.25">
      <c r="L990" s="11"/>
      <c r="M990" s="25"/>
    </row>
    <row r="991" spans="12:13" ht="15.75" customHeight="1" x14ac:dyDescent="0.25">
      <c r="L991" s="11"/>
      <c r="M991" s="25"/>
    </row>
    <row r="992" spans="12:13" ht="15.75" customHeight="1" x14ac:dyDescent="0.25">
      <c r="L992" s="11"/>
      <c r="M992" s="25"/>
    </row>
    <row r="993" spans="12:13" ht="15.75" customHeight="1" x14ac:dyDescent="0.25">
      <c r="L993" s="11"/>
      <c r="M993" s="25"/>
    </row>
    <row r="994" spans="12:13" ht="15.75" customHeight="1" x14ac:dyDescent="0.25">
      <c r="L994" s="11"/>
      <c r="M994" s="25"/>
    </row>
    <row r="995" spans="12:13" ht="15.75" customHeight="1" x14ac:dyDescent="0.25">
      <c r="L995" s="11"/>
      <c r="M995" s="25"/>
    </row>
    <row r="996" spans="12:13" ht="15.75" customHeight="1" x14ac:dyDescent="0.25">
      <c r="L996" s="11"/>
      <c r="M996" s="25"/>
    </row>
    <row r="997" spans="12:13" ht="15.75" customHeight="1" x14ac:dyDescent="0.25">
      <c r="L997" s="11"/>
      <c r="M997" s="25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1"/>
  <sheetViews>
    <sheetView tabSelected="1" workbookViewId="0">
      <selection activeCell="G3" sqref="G3"/>
    </sheetView>
  </sheetViews>
  <sheetFormatPr defaultColWidth="12.6640625" defaultRowHeight="15" customHeight="1" x14ac:dyDescent="0.25"/>
  <cols>
    <col min="1" max="1" width="10.88671875" customWidth="1"/>
    <col min="2" max="2" width="9.77734375" customWidth="1"/>
    <col min="3" max="3" width="15" customWidth="1"/>
    <col min="4" max="4" width="12.6640625" customWidth="1"/>
  </cols>
  <sheetData>
    <row r="1" spans="1:3" ht="15.75" customHeight="1" x14ac:dyDescent="0.25">
      <c r="A1" s="26" t="s">
        <v>43</v>
      </c>
      <c r="B1" s="4" t="s">
        <v>44</v>
      </c>
      <c r="C1" s="10" t="s">
        <v>30</v>
      </c>
    </row>
    <row r="2" spans="1:3" ht="15.75" customHeight="1" x14ac:dyDescent="0.25">
      <c r="A2" s="27" t="s">
        <v>45</v>
      </c>
      <c r="B2" s="10">
        <v>72587.3</v>
      </c>
    </row>
    <row r="3" spans="1:3" ht="15.75" customHeight="1" x14ac:dyDescent="0.25">
      <c r="A3" s="28">
        <v>45369</v>
      </c>
      <c r="B3" s="10">
        <v>72748.42</v>
      </c>
      <c r="C3" s="10">
        <f t="shared" ref="C3:C52" si="0">(B3-B2)/B2</f>
        <v>2.2196720362927858E-3</v>
      </c>
    </row>
    <row r="4" spans="1:3" ht="15.75" customHeight="1" x14ac:dyDescent="0.25">
      <c r="A4" s="28">
        <v>45370</v>
      </c>
      <c r="B4" s="10">
        <v>72012.05</v>
      </c>
      <c r="C4" s="10">
        <f t="shared" si="0"/>
        <v>-1.0122144233510438E-2</v>
      </c>
    </row>
    <row r="5" spans="1:3" ht="15.75" customHeight="1" x14ac:dyDescent="0.25">
      <c r="A5" s="28">
        <v>45371</v>
      </c>
      <c r="B5" s="10">
        <v>72101.69</v>
      </c>
      <c r="C5" s="10">
        <f t="shared" si="0"/>
        <v>1.2447916702829514E-3</v>
      </c>
    </row>
    <row r="6" spans="1:3" ht="15.75" customHeight="1" x14ac:dyDescent="0.25">
      <c r="A6" s="28">
        <v>45372</v>
      </c>
      <c r="B6" s="10">
        <v>72641.19</v>
      </c>
      <c r="C6" s="10">
        <f t="shared" si="0"/>
        <v>7.482487581081664E-3</v>
      </c>
    </row>
    <row r="7" spans="1:3" ht="15.75" customHeight="1" x14ac:dyDescent="0.25">
      <c r="A7" s="28">
        <v>45373</v>
      </c>
      <c r="B7" s="10">
        <v>72831.94</v>
      </c>
      <c r="C7" s="10">
        <f t="shared" si="0"/>
        <v>2.6259206381393256E-3</v>
      </c>
    </row>
    <row r="8" spans="1:3" ht="15.75" customHeight="1" x14ac:dyDescent="0.25">
      <c r="A8" s="28">
        <v>45376</v>
      </c>
      <c r="B8" s="10">
        <v>72831.94</v>
      </c>
      <c r="C8" s="10">
        <f t="shared" si="0"/>
        <v>0</v>
      </c>
    </row>
    <row r="9" spans="1:3" ht="15.75" customHeight="1" x14ac:dyDescent="0.25">
      <c r="A9" s="28">
        <v>45377</v>
      </c>
      <c r="B9" s="10">
        <v>72470.3</v>
      </c>
      <c r="C9" s="10">
        <f t="shared" si="0"/>
        <v>-4.9654039148208798E-3</v>
      </c>
    </row>
    <row r="10" spans="1:3" ht="15.75" customHeight="1" x14ac:dyDescent="0.25">
      <c r="A10" s="28">
        <v>45378</v>
      </c>
      <c r="B10" s="10">
        <v>72996.31</v>
      </c>
      <c r="C10" s="10">
        <f t="shared" si="0"/>
        <v>7.2582837383037566E-3</v>
      </c>
    </row>
    <row r="11" spans="1:3" ht="15.75" customHeight="1" x14ac:dyDescent="0.25">
      <c r="A11" s="28">
        <v>45379</v>
      </c>
      <c r="B11" s="10">
        <v>73651.350000000006</v>
      </c>
      <c r="C11" s="10">
        <f t="shared" si="0"/>
        <v>8.9736042821891709E-3</v>
      </c>
    </row>
    <row r="12" spans="1:3" ht="15.75" customHeight="1" x14ac:dyDescent="0.25">
      <c r="A12" s="28">
        <v>45380</v>
      </c>
      <c r="B12" s="10">
        <v>73651.350000000006</v>
      </c>
      <c r="C12" s="10">
        <f t="shared" si="0"/>
        <v>0</v>
      </c>
    </row>
    <row r="13" spans="1:3" ht="15.75" customHeight="1" x14ac:dyDescent="0.25">
      <c r="A13" s="29">
        <v>45383</v>
      </c>
      <c r="B13" s="10">
        <v>74014.55</v>
      </c>
      <c r="C13" s="10">
        <f t="shared" si="0"/>
        <v>4.9313420595820312E-3</v>
      </c>
    </row>
    <row r="14" spans="1:3" ht="15.75" customHeight="1" x14ac:dyDescent="0.25">
      <c r="A14" s="29">
        <v>45384</v>
      </c>
      <c r="B14" s="10">
        <v>73903.91</v>
      </c>
      <c r="C14" s="10">
        <f t="shared" si="0"/>
        <v>-1.4948412170309676E-3</v>
      </c>
    </row>
    <row r="15" spans="1:3" ht="15.75" customHeight="1" x14ac:dyDescent="0.25">
      <c r="A15" s="29">
        <v>45385</v>
      </c>
      <c r="B15" s="10">
        <v>73876.820000000007</v>
      </c>
      <c r="C15" s="10">
        <f t="shared" si="0"/>
        <v>-3.6655706037740771E-4</v>
      </c>
    </row>
    <row r="16" spans="1:3" ht="15.75" customHeight="1" x14ac:dyDescent="0.25">
      <c r="A16" s="29">
        <v>45386</v>
      </c>
      <c r="B16" s="10">
        <v>74227.63</v>
      </c>
      <c r="C16" s="10">
        <f t="shared" si="0"/>
        <v>4.7485801365028659E-3</v>
      </c>
    </row>
    <row r="17" spans="1:3" ht="15.75" customHeight="1" x14ac:dyDescent="0.25">
      <c r="A17" s="29">
        <v>45387</v>
      </c>
      <c r="B17" s="10">
        <v>74282.22</v>
      </c>
      <c r="C17" s="10">
        <f t="shared" si="0"/>
        <v>7.3544042831485393E-4</v>
      </c>
    </row>
    <row r="18" spans="1:3" ht="15.75" customHeight="1" x14ac:dyDescent="0.25">
      <c r="A18" s="29">
        <v>45390</v>
      </c>
      <c r="B18" s="10">
        <v>74742.5</v>
      </c>
      <c r="C18" s="10">
        <f t="shared" si="0"/>
        <v>6.1963683907131318E-3</v>
      </c>
    </row>
    <row r="19" spans="1:3" ht="15.75" customHeight="1" x14ac:dyDescent="0.25">
      <c r="A19" s="30">
        <v>45391</v>
      </c>
      <c r="B19" s="10">
        <v>74683.7</v>
      </c>
      <c r="C19" s="10">
        <f t="shared" si="0"/>
        <v>-7.8670100679001788E-4</v>
      </c>
    </row>
    <row r="20" spans="1:3" ht="15.75" customHeight="1" x14ac:dyDescent="0.25">
      <c r="A20" s="30">
        <v>45392</v>
      </c>
      <c r="B20" s="10">
        <v>75038.149999999994</v>
      </c>
      <c r="C20" s="10">
        <f t="shared" si="0"/>
        <v>4.7460155294930103E-3</v>
      </c>
    </row>
    <row r="21" spans="1:3" ht="15.75" customHeight="1" x14ac:dyDescent="0.25">
      <c r="A21" s="30">
        <v>45393</v>
      </c>
      <c r="B21" s="10">
        <v>75038.149999999994</v>
      </c>
      <c r="C21" s="10">
        <f t="shared" si="0"/>
        <v>0</v>
      </c>
    </row>
    <row r="22" spans="1:3" ht="15.75" customHeight="1" x14ac:dyDescent="0.25">
      <c r="A22" s="30">
        <v>45394</v>
      </c>
      <c r="B22" s="10">
        <v>74244.899999999994</v>
      </c>
      <c r="C22" s="10">
        <f t="shared" si="0"/>
        <v>-1.0571289404123104E-2</v>
      </c>
    </row>
    <row r="23" spans="1:3" ht="15.75" customHeight="1" x14ac:dyDescent="0.25">
      <c r="A23" s="30">
        <v>45397</v>
      </c>
      <c r="B23" s="10">
        <v>73399.78</v>
      </c>
      <c r="C23" s="10">
        <f t="shared" si="0"/>
        <v>-1.1382869395742946E-2</v>
      </c>
    </row>
    <row r="24" spans="1:3" ht="15.75" customHeight="1" x14ac:dyDescent="0.25">
      <c r="A24" s="30">
        <v>45398</v>
      </c>
      <c r="B24" s="10">
        <v>72943.679999999993</v>
      </c>
      <c r="C24" s="10">
        <f t="shared" si="0"/>
        <v>-6.2139150825793457E-3</v>
      </c>
    </row>
    <row r="25" spans="1:3" ht="15.75" customHeight="1" x14ac:dyDescent="0.25">
      <c r="A25" s="30">
        <v>45399</v>
      </c>
      <c r="B25" s="10">
        <v>72943.679999999993</v>
      </c>
      <c r="C25" s="10">
        <f t="shared" si="0"/>
        <v>0</v>
      </c>
    </row>
    <row r="26" spans="1:3" ht="15.75" customHeight="1" x14ac:dyDescent="0.25">
      <c r="A26" s="30">
        <v>45400</v>
      </c>
      <c r="B26" s="10">
        <v>72488.990000000005</v>
      </c>
      <c r="C26" s="10">
        <f t="shared" si="0"/>
        <v>-6.2334392780839659E-3</v>
      </c>
    </row>
    <row r="27" spans="1:3" ht="15.75" customHeight="1" x14ac:dyDescent="0.25">
      <c r="A27" s="30">
        <v>45401</v>
      </c>
      <c r="B27" s="10">
        <v>73088.33</v>
      </c>
      <c r="C27" s="10">
        <f t="shared" si="0"/>
        <v>8.2680142184350536E-3</v>
      </c>
    </row>
    <row r="28" spans="1:3" ht="15.75" customHeight="1" x14ac:dyDescent="0.25">
      <c r="A28" s="30">
        <v>45404</v>
      </c>
      <c r="B28" s="10">
        <v>73648.62</v>
      </c>
      <c r="C28" s="10">
        <f t="shared" si="0"/>
        <v>7.6659297045095108E-3</v>
      </c>
    </row>
    <row r="29" spans="1:3" ht="15.75" customHeight="1" x14ac:dyDescent="0.25">
      <c r="A29" s="30">
        <v>45405</v>
      </c>
      <c r="B29" s="10">
        <v>73738.45</v>
      </c>
      <c r="C29" s="10">
        <f t="shared" si="0"/>
        <v>1.2197105661993634E-3</v>
      </c>
    </row>
    <row r="30" spans="1:3" ht="15.75" customHeight="1" x14ac:dyDescent="0.25">
      <c r="A30" s="30">
        <v>45406</v>
      </c>
      <c r="B30" s="10">
        <v>73852.94</v>
      </c>
      <c r="C30" s="10">
        <f t="shared" si="0"/>
        <v>1.5526499404314199E-3</v>
      </c>
    </row>
    <row r="31" spans="1:3" ht="15.75" customHeight="1" x14ac:dyDescent="0.25">
      <c r="A31" s="30">
        <v>45407</v>
      </c>
      <c r="B31" s="10">
        <v>74339.44</v>
      </c>
      <c r="C31" s="10">
        <f t="shared" si="0"/>
        <v>6.5874154772985341E-3</v>
      </c>
    </row>
    <row r="32" spans="1:3" ht="15.75" customHeight="1" x14ac:dyDescent="0.25">
      <c r="A32" s="30">
        <v>45408</v>
      </c>
      <c r="B32" s="10">
        <v>73730.16</v>
      </c>
      <c r="C32" s="10">
        <f t="shared" si="0"/>
        <v>-8.1959186133228716E-3</v>
      </c>
    </row>
    <row r="33" spans="1:3" ht="15.75" customHeight="1" x14ac:dyDescent="0.25">
      <c r="A33" s="30">
        <v>45411</v>
      </c>
      <c r="B33" s="10">
        <v>74671.28</v>
      </c>
      <c r="C33" s="10">
        <f t="shared" si="0"/>
        <v>1.2764382987911532E-2</v>
      </c>
    </row>
    <row r="34" spans="1:3" ht="15.75" customHeight="1" x14ac:dyDescent="0.25">
      <c r="A34" s="30">
        <v>45412</v>
      </c>
      <c r="B34" s="10">
        <v>74482.78</v>
      </c>
      <c r="C34" s="10">
        <f t="shared" si="0"/>
        <v>-2.5243975997197316E-3</v>
      </c>
    </row>
    <row r="35" spans="1:3" ht="15.75" customHeight="1" x14ac:dyDescent="0.25">
      <c r="A35" s="30">
        <v>45413</v>
      </c>
      <c r="B35" s="10">
        <v>74482.78</v>
      </c>
      <c r="C35" s="10">
        <f t="shared" si="0"/>
        <v>0</v>
      </c>
    </row>
    <row r="36" spans="1:3" ht="15.75" customHeight="1" x14ac:dyDescent="0.25">
      <c r="A36" s="30">
        <v>45414</v>
      </c>
      <c r="B36" s="10">
        <v>74611.11</v>
      </c>
      <c r="C36" s="10">
        <f t="shared" si="0"/>
        <v>1.7229485795240422E-3</v>
      </c>
    </row>
    <row r="37" spans="1:3" ht="15.75" customHeight="1" x14ac:dyDescent="0.25">
      <c r="A37" s="30">
        <v>45415</v>
      </c>
      <c r="B37" s="10">
        <v>73878.149999999994</v>
      </c>
      <c r="C37" s="10">
        <f t="shared" si="0"/>
        <v>-9.8237380465188949E-3</v>
      </c>
    </row>
    <row r="38" spans="1:3" ht="15.75" customHeight="1" x14ac:dyDescent="0.25">
      <c r="A38" s="30">
        <v>45418</v>
      </c>
      <c r="B38" s="10">
        <v>73947.48</v>
      </c>
      <c r="C38" s="10">
        <f t="shared" si="0"/>
        <v>9.3843714278175287E-4</v>
      </c>
    </row>
    <row r="39" spans="1:3" ht="15.75" customHeight="1" x14ac:dyDescent="0.25">
      <c r="A39" s="30">
        <v>45419</v>
      </c>
      <c r="B39" s="10">
        <v>73511.850000000006</v>
      </c>
      <c r="C39" s="10">
        <f t="shared" si="0"/>
        <v>-5.8910729615125508E-3</v>
      </c>
    </row>
    <row r="40" spans="1:3" ht="15.75" customHeight="1" x14ac:dyDescent="0.25">
      <c r="A40" s="30">
        <v>45420</v>
      </c>
      <c r="B40" s="10">
        <v>73466.39</v>
      </c>
      <c r="C40" s="10">
        <f t="shared" si="0"/>
        <v>-6.1840369953968508E-4</v>
      </c>
    </row>
    <row r="41" spans="1:3" ht="15.75" customHeight="1" x14ac:dyDescent="0.25">
      <c r="A41" s="30">
        <v>45421</v>
      </c>
      <c r="B41" s="10">
        <v>72404.17</v>
      </c>
      <c r="C41" s="10">
        <f t="shared" si="0"/>
        <v>-1.4458584394850505E-2</v>
      </c>
    </row>
    <row r="42" spans="1:3" ht="15.75" customHeight="1" x14ac:dyDescent="0.25">
      <c r="A42" s="30">
        <v>45422</v>
      </c>
      <c r="B42" s="10">
        <v>72664.47</v>
      </c>
      <c r="C42" s="10">
        <f t="shared" si="0"/>
        <v>3.5950968017450227E-3</v>
      </c>
    </row>
    <row r="43" spans="1:3" ht="15.75" customHeight="1" x14ac:dyDescent="0.25">
      <c r="A43" s="30">
        <v>45425</v>
      </c>
      <c r="B43" s="10">
        <v>72776.13</v>
      </c>
      <c r="C43" s="10">
        <f t="shared" si="0"/>
        <v>1.5366519565890109E-3</v>
      </c>
    </row>
    <row r="44" spans="1:3" ht="15.75" customHeight="1" x14ac:dyDescent="0.25">
      <c r="A44" s="30">
        <v>45426</v>
      </c>
      <c r="B44" s="10">
        <v>73104.61</v>
      </c>
      <c r="C44" s="10">
        <f t="shared" si="0"/>
        <v>4.5135678415435931E-3</v>
      </c>
    </row>
    <row r="45" spans="1:3" ht="15.75" customHeight="1" x14ac:dyDescent="0.25">
      <c r="A45" s="30">
        <v>45427</v>
      </c>
      <c r="B45" s="10">
        <v>72987.03</v>
      </c>
      <c r="C45" s="10">
        <f t="shared" si="0"/>
        <v>-1.6083801007898372E-3</v>
      </c>
    </row>
    <row r="46" spans="1:3" ht="15.75" customHeight="1" x14ac:dyDescent="0.25">
      <c r="A46" s="30">
        <v>45428</v>
      </c>
      <c r="B46" s="10">
        <v>73663.72</v>
      </c>
      <c r="C46" s="10">
        <f t="shared" si="0"/>
        <v>9.2713732837190702E-3</v>
      </c>
    </row>
    <row r="47" spans="1:3" ht="15.75" customHeight="1" x14ac:dyDescent="0.25">
      <c r="A47" s="30">
        <v>45429</v>
      </c>
      <c r="B47" s="10">
        <v>73917.03</v>
      </c>
      <c r="C47" s="10">
        <f t="shared" si="0"/>
        <v>3.4387348344612199E-3</v>
      </c>
    </row>
    <row r="48" spans="1:3" ht="15.75" customHeight="1" x14ac:dyDescent="0.25">
      <c r="A48" s="30">
        <v>45432</v>
      </c>
      <c r="B48" s="10">
        <v>74005.94</v>
      </c>
      <c r="C48" s="10">
        <f t="shared" si="0"/>
        <v>1.2028351247338198E-3</v>
      </c>
    </row>
    <row r="49" spans="1:3" ht="15.75" customHeight="1" x14ac:dyDescent="0.25">
      <c r="A49" s="30">
        <v>45433</v>
      </c>
      <c r="B49" s="10">
        <v>73953.31</v>
      </c>
      <c r="C49" s="10">
        <f t="shared" si="0"/>
        <v>-7.1115913128060601E-4</v>
      </c>
    </row>
    <row r="50" spans="1:3" ht="15.75" customHeight="1" x14ac:dyDescent="0.25">
      <c r="A50" s="30">
        <v>45434</v>
      </c>
      <c r="B50" s="10">
        <v>74221.06</v>
      </c>
      <c r="C50" s="10">
        <f t="shared" si="0"/>
        <v>3.6205276004549359E-3</v>
      </c>
    </row>
    <row r="51" spans="1:3" ht="15.75" customHeight="1" x14ac:dyDescent="0.25">
      <c r="A51" s="30">
        <v>45435</v>
      </c>
      <c r="B51" s="10">
        <v>75418.039999999994</v>
      </c>
      <c r="C51" s="10">
        <f t="shared" si="0"/>
        <v>1.6127228579058236E-2</v>
      </c>
    </row>
    <row r="52" spans="1:3" ht="15.75" customHeight="1" x14ac:dyDescent="0.25">
      <c r="A52" s="30">
        <v>45436</v>
      </c>
      <c r="B52" s="10">
        <v>75410.490000000005</v>
      </c>
      <c r="C52" s="10">
        <f t="shared" si="0"/>
        <v>-1.0010867426398722E-4</v>
      </c>
    </row>
    <row r="53" spans="1:3" ht="15.75" customHeight="1" x14ac:dyDescent="0.25">
      <c r="A53" s="30"/>
    </row>
    <row r="54" spans="1:3" ht="15.75" customHeight="1" x14ac:dyDescent="0.25">
      <c r="A54" s="27"/>
    </row>
    <row r="55" spans="1:3" ht="15.75" customHeight="1" x14ac:dyDescent="0.25">
      <c r="A55" s="27"/>
    </row>
    <row r="56" spans="1:3" ht="15.75" customHeight="1" x14ac:dyDescent="0.25">
      <c r="A56" s="27"/>
    </row>
    <row r="57" spans="1:3" ht="15.75" customHeight="1" x14ac:dyDescent="0.25">
      <c r="A57" s="27"/>
    </row>
    <row r="58" spans="1:3" ht="15.75" customHeight="1" x14ac:dyDescent="0.25">
      <c r="A58" s="27"/>
    </row>
    <row r="59" spans="1:3" ht="15.75" customHeight="1" x14ac:dyDescent="0.25">
      <c r="A59" s="27"/>
    </row>
    <row r="60" spans="1:3" ht="15.75" customHeight="1" x14ac:dyDescent="0.25">
      <c r="A60" s="27"/>
    </row>
    <row r="61" spans="1:3" ht="15.75" customHeight="1" x14ac:dyDescent="0.25">
      <c r="A61" s="27"/>
    </row>
    <row r="62" spans="1:3" ht="15.75" customHeight="1" x14ac:dyDescent="0.25">
      <c r="A62" s="27"/>
    </row>
    <row r="63" spans="1:3" ht="15.75" customHeight="1" x14ac:dyDescent="0.25">
      <c r="A63" s="27"/>
    </row>
    <row r="64" spans="1:3" ht="15.75" customHeight="1" x14ac:dyDescent="0.25">
      <c r="A64" s="27"/>
    </row>
    <row r="65" spans="1:1" ht="15.75" customHeight="1" x14ac:dyDescent="0.25">
      <c r="A65" s="27"/>
    </row>
    <row r="66" spans="1:1" ht="15.75" customHeight="1" x14ac:dyDescent="0.25">
      <c r="A66" s="27"/>
    </row>
    <row r="67" spans="1:1" ht="15.75" customHeight="1" x14ac:dyDescent="0.25">
      <c r="A67" s="27"/>
    </row>
    <row r="68" spans="1:1" ht="15.75" customHeight="1" x14ac:dyDescent="0.25">
      <c r="A68" s="27"/>
    </row>
    <row r="69" spans="1:1" ht="15.75" customHeight="1" x14ac:dyDescent="0.25">
      <c r="A69" s="27"/>
    </row>
    <row r="70" spans="1:1" ht="15.75" customHeight="1" x14ac:dyDescent="0.25">
      <c r="A70" s="27"/>
    </row>
    <row r="71" spans="1:1" ht="15.75" customHeight="1" x14ac:dyDescent="0.25">
      <c r="A71" s="27"/>
    </row>
    <row r="72" spans="1:1" ht="15.75" customHeight="1" x14ac:dyDescent="0.25">
      <c r="A72" s="27"/>
    </row>
    <row r="73" spans="1:1" ht="15.75" customHeight="1" x14ac:dyDescent="0.25">
      <c r="A73" s="27"/>
    </row>
    <row r="74" spans="1:1" ht="15.75" customHeight="1" x14ac:dyDescent="0.25">
      <c r="A74" s="27"/>
    </row>
    <row r="75" spans="1:1" ht="15.75" customHeight="1" x14ac:dyDescent="0.25">
      <c r="A75" s="27"/>
    </row>
    <row r="76" spans="1:1" ht="15.75" customHeight="1" x14ac:dyDescent="0.25">
      <c r="A76" s="27"/>
    </row>
    <row r="77" spans="1:1" ht="15.75" customHeight="1" x14ac:dyDescent="0.25">
      <c r="A77" s="27"/>
    </row>
    <row r="78" spans="1:1" ht="15.75" customHeight="1" x14ac:dyDescent="0.25">
      <c r="A78" s="27"/>
    </row>
    <row r="79" spans="1:1" ht="15.75" customHeight="1" x14ac:dyDescent="0.25">
      <c r="A79" s="27"/>
    </row>
    <row r="80" spans="1:1" ht="15.75" customHeight="1" x14ac:dyDescent="0.25">
      <c r="A80" s="27"/>
    </row>
    <row r="81" spans="1:1" ht="15.75" customHeight="1" x14ac:dyDescent="0.25">
      <c r="A81" s="27"/>
    </row>
    <row r="82" spans="1:1" ht="15.75" customHeight="1" x14ac:dyDescent="0.25">
      <c r="A82" s="27"/>
    </row>
    <row r="83" spans="1:1" ht="15.75" customHeight="1" x14ac:dyDescent="0.25">
      <c r="A83" s="27"/>
    </row>
    <row r="84" spans="1:1" ht="15.75" customHeight="1" x14ac:dyDescent="0.25">
      <c r="A84" s="27"/>
    </row>
    <row r="85" spans="1:1" ht="15.75" customHeight="1" x14ac:dyDescent="0.25">
      <c r="A85" s="27"/>
    </row>
    <row r="86" spans="1:1" ht="15.75" customHeight="1" x14ac:dyDescent="0.25">
      <c r="A86" s="27"/>
    </row>
    <row r="87" spans="1:1" ht="15.75" customHeight="1" x14ac:dyDescent="0.25">
      <c r="A87" s="27"/>
    </row>
    <row r="88" spans="1:1" ht="15.75" customHeight="1" x14ac:dyDescent="0.25">
      <c r="A88" s="27"/>
    </row>
    <row r="89" spans="1:1" ht="15.75" customHeight="1" x14ac:dyDescent="0.25">
      <c r="A89" s="27"/>
    </row>
    <row r="90" spans="1:1" ht="15.75" customHeight="1" x14ac:dyDescent="0.25">
      <c r="A90" s="27"/>
    </row>
    <row r="91" spans="1:1" ht="15.75" customHeight="1" x14ac:dyDescent="0.25">
      <c r="A91" s="27"/>
    </row>
    <row r="92" spans="1:1" ht="15.75" customHeight="1" x14ac:dyDescent="0.25">
      <c r="A92" s="27"/>
    </row>
    <row r="93" spans="1:1" ht="15.75" customHeight="1" x14ac:dyDescent="0.25">
      <c r="A93" s="27"/>
    </row>
    <row r="94" spans="1:1" ht="15.75" customHeight="1" x14ac:dyDescent="0.25">
      <c r="A94" s="27"/>
    </row>
    <row r="95" spans="1:1" ht="15.75" customHeight="1" x14ac:dyDescent="0.25">
      <c r="A95" s="27"/>
    </row>
    <row r="96" spans="1:1" ht="15.75" customHeight="1" x14ac:dyDescent="0.25">
      <c r="A96" s="27"/>
    </row>
    <row r="97" spans="1:1" ht="15.75" customHeight="1" x14ac:dyDescent="0.25">
      <c r="A97" s="27"/>
    </row>
    <row r="98" spans="1:1" ht="15.75" customHeight="1" x14ac:dyDescent="0.25">
      <c r="A98" s="27"/>
    </row>
    <row r="99" spans="1:1" ht="15.75" customHeight="1" x14ac:dyDescent="0.25">
      <c r="A99" s="27"/>
    </row>
    <row r="100" spans="1:1" ht="15.75" customHeight="1" x14ac:dyDescent="0.25">
      <c r="A100" s="27"/>
    </row>
    <row r="101" spans="1:1" ht="15.75" customHeight="1" x14ac:dyDescent="0.25">
      <c r="A101" s="27"/>
    </row>
    <row r="102" spans="1:1" ht="15.75" customHeight="1" x14ac:dyDescent="0.25">
      <c r="A102" s="27"/>
    </row>
    <row r="103" spans="1:1" ht="15.75" customHeight="1" x14ac:dyDescent="0.25">
      <c r="A103" s="27"/>
    </row>
    <row r="104" spans="1:1" ht="15.75" customHeight="1" x14ac:dyDescent="0.25">
      <c r="A104" s="27"/>
    </row>
    <row r="105" spans="1:1" ht="15.75" customHeight="1" x14ac:dyDescent="0.25">
      <c r="A105" s="27"/>
    </row>
    <row r="106" spans="1:1" ht="15.75" customHeight="1" x14ac:dyDescent="0.25">
      <c r="A106" s="27"/>
    </row>
    <row r="107" spans="1:1" ht="15.75" customHeight="1" x14ac:dyDescent="0.25">
      <c r="A107" s="27"/>
    </row>
    <row r="108" spans="1:1" ht="15.75" customHeight="1" x14ac:dyDescent="0.25">
      <c r="A108" s="27"/>
    </row>
    <row r="109" spans="1:1" ht="15.75" customHeight="1" x14ac:dyDescent="0.25">
      <c r="A109" s="27"/>
    </row>
    <row r="110" spans="1:1" ht="15.75" customHeight="1" x14ac:dyDescent="0.25">
      <c r="A110" s="27"/>
    </row>
    <row r="111" spans="1:1" ht="15.75" customHeight="1" x14ac:dyDescent="0.25">
      <c r="A111" s="27"/>
    </row>
    <row r="112" spans="1:1" ht="15.75" customHeight="1" x14ac:dyDescent="0.25">
      <c r="A112" s="27"/>
    </row>
    <row r="113" spans="1:1" ht="15.75" customHeight="1" x14ac:dyDescent="0.25">
      <c r="A113" s="27"/>
    </row>
    <row r="114" spans="1:1" ht="15.75" customHeight="1" x14ac:dyDescent="0.25">
      <c r="A114" s="27"/>
    </row>
    <row r="115" spans="1:1" ht="15.75" customHeight="1" x14ac:dyDescent="0.25">
      <c r="A115" s="27"/>
    </row>
    <row r="116" spans="1:1" ht="15.75" customHeight="1" x14ac:dyDescent="0.25">
      <c r="A116" s="27"/>
    </row>
    <row r="117" spans="1:1" ht="15.75" customHeight="1" x14ac:dyDescent="0.25">
      <c r="A117" s="27"/>
    </row>
    <row r="118" spans="1:1" ht="15.75" customHeight="1" x14ac:dyDescent="0.25">
      <c r="A118" s="27"/>
    </row>
    <row r="119" spans="1:1" ht="15.75" customHeight="1" x14ac:dyDescent="0.25">
      <c r="A119" s="27"/>
    </row>
    <row r="120" spans="1:1" ht="15.75" customHeight="1" x14ac:dyDescent="0.25">
      <c r="A120" s="27"/>
    </row>
    <row r="121" spans="1:1" ht="15.75" customHeight="1" x14ac:dyDescent="0.25">
      <c r="A121" s="27"/>
    </row>
    <row r="122" spans="1:1" ht="15.75" customHeight="1" x14ac:dyDescent="0.25">
      <c r="A122" s="27"/>
    </row>
    <row r="123" spans="1:1" ht="15.75" customHeight="1" x14ac:dyDescent="0.25">
      <c r="A123" s="27"/>
    </row>
    <row r="124" spans="1:1" ht="15.75" customHeight="1" x14ac:dyDescent="0.25">
      <c r="A124" s="27"/>
    </row>
    <row r="125" spans="1:1" ht="15.75" customHeight="1" x14ac:dyDescent="0.25">
      <c r="A125" s="27"/>
    </row>
    <row r="126" spans="1:1" ht="15.75" customHeight="1" x14ac:dyDescent="0.25">
      <c r="A126" s="27"/>
    </row>
    <row r="127" spans="1:1" ht="15.75" customHeight="1" x14ac:dyDescent="0.25">
      <c r="A127" s="27"/>
    </row>
    <row r="128" spans="1:1" ht="15.75" customHeight="1" x14ac:dyDescent="0.25">
      <c r="A128" s="27"/>
    </row>
    <row r="129" spans="1:1" ht="15.75" customHeight="1" x14ac:dyDescent="0.25">
      <c r="A129" s="27"/>
    </row>
    <row r="130" spans="1:1" ht="15.75" customHeight="1" x14ac:dyDescent="0.25">
      <c r="A130" s="27"/>
    </row>
    <row r="131" spans="1:1" ht="15.75" customHeight="1" x14ac:dyDescent="0.25">
      <c r="A131" s="27"/>
    </row>
    <row r="132" spans="1:1" ht="15.75" customHeight="1" x14ac:dyDescent="0.25">
      <c r="A132" s="27"/>
    </row>
    <row r="133" spans="1:1" ht="15.75" customHeight="1" x14ac:dyDescent="0.25">
      <c r="A133" s="27"/>
    </row>
    <row r="134" spans="1:1" ht="15.75" customHeight="1" x14ac:dyDescent="0.25">
      <c r="A134" s="27"/>
    </row>
    <row r="135" spans="1:1" ht="15.75" customHeight="1" x14ac:dyDescent="0.25">
      <c r="A135" s="27"/>
    </row>
    <row r="136" spans="1:1" ht="15.75" customHeight="1" x14ac:dyDescent="0.25">
      <c r="A136" s="27"/>
    </row>
    <row r="137" spans="1:1" ht="15.75" customHeight="1" x14ac:dyDescent="0.25">
      <c r="A137" s="27"/>
    </row>
    <row r="138" spans="1:1" ht="15.75" customHeight="1" x14ac:dyDescent="0.25">
      <c r="A138" s="27"/>
    </row>
    <row r="139" spans="1:1" ht="15.75" customHeight="1" x14ac:dyDescent="0.25">
      <c r="A139" s="27"/>
    </row>
    <row r="140" spans="1:1" ht="15.75" customHeight="1" x14ac:dyDescent="0.25">
      <c r="A140" s="27"/>
    </row>
    <row r="141" spans="1:1" ht="15.75" customHeight="1" x14ac:dyDescent="0.25">
      <c r="A141" s="27"/>
    </row>
    <row r="142" spans="1:1" ht="15.75" customHeight="1" x14ac:dyDescent="0.25">
      <c r="A142" s="27"/>
    </row>
    <row r="143" spans="1:1" ht="15.75" customHeight="1" x14ac:dyDescent="0.25">
      <c r="A143" s="27"/>
    </row>
    <row r="144" spans="1:1" ht="15.75" customHeight="1" x14ac:dyDescent="0.25">
      <c r="A144" s="27"/>
    </row>
    <row r="145" spans="1:1" ht="15.75" customHeight="1" x14ac:dyDescent="0.25">
      <c r="A145" s="27"/>
    </row>
    <row r="146" spans="1:1" ht="15.75" customHeight="1" x14ac:dyDescent="0.25">
      <c r="A146" s="27"/>
    </row>
    <row r="147" spans="1:1" ht="15.75" customHeight="1" x14ac:dyDescent="0.25">
      <c r="A147" s="27"/>
    </row>
    <row r="148" spans="1:1" ht="15.75" customHeight="1" x14ac:dyDescent="0.25">
      <c r="A148" s="27"/>
    </row>
    <row r="149" spans="1:1" ht="15.75" customHeight="1" x14ac:dyDescent="0.25">
      <c r="A149" s="27"/>
    </row>
    <row r="150" spans="1:1" ht="15.75" customHeight="1" x14ac:dyDescent="0.25">
      <c r="A150" s="27"/>
    </row>
    <row r="151" spans="1:1" ht="15.75" customHeight="1" x14ac:dyDescent="0.25">
      <c r="A151" s="27"/>
    </row>
    <row r="152" spans="1:1" ht="15.75" customHeight="1" x14ac:dyDescent="0.25">
      <c r="A152" s="27"/>
    </row>
    <row r="153" spans="1:1" ht="15.75" customHeight="1" x14ac:dyDescent="0.25">
      <c r="A153" s="27"/>
    </row>
    <row r="154" spans="1:1" ht="15.75" customHeight="1" x14ac:dyDescent="0.25">
      <c r="A154" s="27"/>
    </row>
    <row r="155" spans="1:1" ht="15.75" customHeight="1" x14ac:dyDescent="0.25">
      <c r="A155" s="27"/>
    </row>
    <row r="156" spans="1:1" ht="15.75" customHeight="1" x14ac:dyDescent="0.25">
      <c r="A156" s="27"/>
    </row>
    <row r="157" spans="1:1" ht="15.75" customHeight="1" x14ac:dyDescent="0.25">
      <c r="A157" s="27"/>
    </row>
    <row r="158" spans="1:1" ht="15.75" customHeight="1" x14ac:dyDescent="0.25">
      <c r="A158" s="27"/>
    </row>
    <row r="159" spans="1:1" ht="15.75" customHeight="1" x14ac:dyDescent="0.25">
      <c r="A159" s="27"/>
    </row>
    <row r="160" spans="1:1" ht="15.75" customHeight="1" x14ac:dyDescent="0.25">
      <c r="A160" s="27"/>
    </row>
    <row r="161" spans="1:1" ht="15.75" customHeight="1" x14ac:dyDescent="0.25">
      <c r="A161" s="27"/>
    </row>
    <row r="162" spans="1:1" ht="15.75" customHeight="1" x14ac:dyDescent="0.25">
      <c r="A162" s="27"/>
    </row>
    <row r="163" spans="1:1" ht="15.75" customHeight="1" x14ac:dyDescent="0.25">
      <c r="A163" s="27"/>
    </row>
    <row r="164" spans="1:1" ht="15.75" customHeight="1" x14ac:dyDescent="0.25">
      <c r="A164" s="27"/>
    </row>
    <row r="165" spans="1:1" ht="15.75" customHeight="1" x14ac:dyDescent="0.25">
      <c r="A165" s="27"/>
    </row>
    <row r="166" spans="1:1" ht="15.75" customHeight="1" x14ac:dyDescent="0.25">
      <c r="A166" s="27"/>
    </row>
    <row r="167" spans="1:1" ht="15.75" customHeight="1" x14ac:dyDescent="0.25">
      <c r="A167" s="27"/>
    </row>
    <row r="168" spans="1:1" ht="15.75" customHeight="1" x14ac:dyDescent="0.25">
      <c r="A168" s="27"/>
    </row>
    <row r="169" spans="1:1" ht="15.75" customHeight="1" x14ac:dyDescent="0.25">
      <c r="A169" s="27"/>
    </row>
    <row r="170" spans="1:1" ht="15.75" customHeight="1" x14ac:dyDescent="0.25">
      <c r="A170" s="27"/>
    </row>
    <row r="171" spans="1:1" ht="15.75" customHeight="1" x14ac:dyDescent="0.25">
      <c r="A171" s="27"/>
    </row>
    <row r="172" spans="1:1" ht="15.75" customHeight="1" x14ac:dyDescent="0.25">
      <c r="A172" s="27"/>
    </row>
    <row r="173" spans="1:1" ht="15.75" customHeight="1" x14ac:dyDescent="0.25">
      <c r="A173" s="27"/>
    </row>
    <row r="174" spans="1:1" ht="15.75" customHeight="1" x14ac:dyDescent="0.25">
      <c r="A174" s="27"/>
    </row>
    <row r="175" spans="1:1" ht="15.75" customHeight="1" x14ac:dyDescent="0.25">
      <c r="A175" s="27"/>
    </row>
    <row r="176" spans="1:1" ht="15.75" customHeight="1" x14ac:dyDescent="0.25">
      <c r="A176" s="27"/>
    </row>
    <row r="177" spans="1:1" ht="15.75" customHeight="1" x14ac:dyDescent="0.25">
      <c r="A177" s="27"/>
    </row>
    <row r="178" spans="1:1" ht="15.75" customHeight="1" x14ac:dyDescent="0.25">
      <c r="A178" s="27"/>
    </row>
    <row r="179" spans="1:1" ht="15.75" customHeight="1" x14ac:dyDescent="0.25">
      <c r="A179" s="27"/>
    </row>
    <row r="180" spans="1:1" ht="15.75" customHeight="1" x14ac:dyDescent="0.25">
      <c r="A180" s="27"/>
    </row>
    <row r="181" spans="1:1" ht="15.75" customHeight="1" x14ac:dyDescent="0.25">
      <c r="A181" s="27"/>
    </row>
    <row r="182" spans="1:1" ht="15.75" customHeight="1" x14ac:dyDescent="0.25">
      <c r="A182" s="27"/>
    </row>
    <row r="183" spans="1:1" ht="15.75" customHeight="1" x14ac:dyDescent="0.25">
      <c r="A183" s="27"/>
    </row>
    <row r="184" spans="1:1" ht="15.75" customHeight="1" x14ac:dyDescent="0.25">
      <c r="A184" s="27"/>
    </row>
    <row r="185" spans="1:1" ht="15.75" customHeight="1" x14ac:dyDescent="0.25">
      <c r="A185" s="27"/>
    </row>
    <row r="186" spans="1:1" ht="15.75" customHeight="1" x14ac:dyDescent="0.25">
      <c r="A186" s="27"/>
    </row>
    <row r="187" spans="1:1" ht="15.75" customHeight="1" x14ac:dyDescent="0.25">
      <c r="A187" s="27"/>
    </row>
    <row r="188" spans="1:1" ht="15.75" customHeight="1" x14ac:dyDescent="0.25">
      <c r="A188" s="27"/>
    </row>
    <row r="189" spans="1:1" ht="15.75" customHeight="1" x14ac:dyDescent="0.25">
      <c r="A189" s="27"/>
    </row>
    <row r="190" spans="1:1" ht="15.75" customHeight="1" x14ac:dyDescent="0.25">
      <c r="A190" s="27"/>
    </row>
    <row r="191" spans="1:1" ht="15.75" customHeight="1" x14ac:dyDescent="0.25">
      <c r="A191" s="27"/>
    </row>
    <row r="192" spans="1:1" ht="15.75" customHeight="1" x14ac:dyDescent="0.25">
      <c r="A192" s="27"/>
    </row>
    <row r="193" spans="1:1" ht="15.75" customHeight="1" x14ac:dyDescent="0.25">
      <c r="A193" s="27"/>
    </row>
    <row r="194" spans="1:1" ht="15.75" customHeight="1" x14ac:dyDescent="0.25">
      <c r="A194" s="27"/>
    </row>
    <row r="195" spans="1:1" ht="15.75" customHeight="1" x14ac:dyDescent="0.25">
      <c r="A195" s="27"/>
    </row>
    <row r="196" spans="1:1" ht="15.75" customHeight="1" x14ac:dyDescent="0.25">
      <c r="A196" s="27"/>
    </row>
    <row r="197" spans="1:1" ht="15.75" customHeight="1" x14ac:dyDescent="0.25">
      <c r="A197" s="27"/>
    </row>
    <row r="198" spans="1:1" ht="15.75" customHeight="1" x14ac:dyDescent="0.25">
      <c r="A198" s="27"/>
    </row>
    <row r="199" spans="1:1" ht="15.75" customHeight="1" x14ac:dyDescent="0.25">
      <c r="A199" s="27"/>
    </row>
    <row r="200" spans="1:1" ht="15.75" customHeight="1" x14ac:dyDescent="0.25">
      <c r="A200" s="27"/>
    </row>
    <row r="201" spans="1:1" ht="15.75" customHeight="1" x14ac:dyDescent="0.25">
      <c r="A201" s="27"/>
    </row>
    <row r="202" spans="1:1" ht="15.75" customHeight="1" x14ac:dyDescent="0.25">
      <c r="A202" s="27"/>
    </row>
    <row r="203" spans="1:1" ht="15.75" customHeight="1" x14ac:dyDescent="0.25">
      <c r="A203" s="27"/>
    </row>
    <row r="204" spans="1:1" ht="15.75" customHeight="1" x14ac:dyDescent="0.25">
      <c r="A204" s="27"/>
    </row>
    <row r="205" spans="1:1" ht="15.75" customHeight="1" x14ac:dyDescent="0.25">
      <c r="A205" s="27"/>
    </row>
    <row r="206" spans="1:1" ht="15.75" customHeight="1" x14ac:dyDescent="0.25">
      <c r="A206" s="27"/>
    </row>
    <row r="207" spans="1:1" ht="15.75" customHeight="1" x14ac:dyDescent="0.25">
      <c r="A207" s="27"/>
    </row>
    <row r="208" spans="1:1" ht="15.75" customHeight="1" x14ac:dyDescent="0.25">
      <c r="A208" s="27"/>
    </row>
    <row r="209" spans="1:1" ht="15.75" customHeight="1" x14ac:dyDescent="0.25">
      <c r="A209" s="27"/>
    </row>
    <row r="210" spans="1:1" ht="15.75" customHeight="1" x14ac:dyDescent="0.25">
      <c r="A210" s="27"/>
    </row>
    <row r="211" spans="1:1" ht="15.75" customHeight="1" x14ac:dyDescent="0.25">
      <c r="A211" s="27"/>
    </row>
    <row r="212" spans="1:1" ht="15.75" customHeight="1" x14ac:dyDescent="0.25">
      <c r="A212" s="27"/>
    </row>
    <row r="213" spans="1:1" ht="15.75" customHeight="1" x14ac:dyDescent="0.25">
      <c r="A213" s="27"/>
    </row>
    <row r="214" spans="1:1" ht="15.75" customHeight="1" x14ac:dyDescent="0.25">
      <c r="A214" s="27"/>
    </row>
    <row r="215" spans="1:1" ht="15.75" customHeight="1" x14ac:dyDescent="0.25">
      <c r="A215" s="27"/>
    </row>
    <row r="216" spans="1:1" ht="15.75" customHeight="1" x14ac:dyDescent="0.25">
      <c r="A216" s="27"/>
    </row>
    <row r="217" spans="1:1" ht="15.75" customHeight="1" x14ac:dyDescent="0.25">
      <c r="A217" s="27"/>
    </row>
    <row r="218" spans="1:1" ht="15.75" customHeight="1" x14ac:dyDescent="0.25">
      <c r="A218" s="27"/>
    </row>
    <row r="219" spans="1:1" ht="15.75" customHeight="1" x14ac:dyDescent="0.25">
      <c r="A219" s="27"/>
    </row>
    <row r="220" spans="1:1" ht="15.75" customHeight="1" x14ac:dyDescent="0.25">
      <c r="A220" s="27"/>
    </row>
    <row r="221" spans="1:1" ht="15.75" customHeight="1" x14ac:dyDescent="0.25">
      <c r="A221" s="27"/>
    </row>
    <row r="222" spans="1:1" ht="15.75" customHeight="1" x14ac:dyDescent="0.25">
      <c r="A222" s="27"/>
    </row>
    <row r="223" spans="1:1" ht="15.75" customHeight="1" x14ac:dyDescent="0.25">
      <c r="A223" s="27"/>
    </row>
    <row r="224" spans="1:1" ht="15.75" customHeight="1" x14ac:dyDescent="0.25">
      <c r="A224" s="27"/>
    </row>
    <row r="225" spans="1:1" ht="15.75" customHeight="1" x14ac:dyDescent="0.25">
      <c r="A225" s="27"/>
    </row>
    <row r="226" spans="1:1" ht="15.75" customHeight="1" x14ac:dyDescent="0.25">
      <c r="A226" s="27"/>
    </row>
    <row r="227" spans="1:1" ht="15.75" customHeight="1" x14ac:dyDescent="0.25">
      <c r="A227" s="27"/>
    </row>
    <row r="228" spans="1:1" ht="15.75" customHeight="1" x14ac:dyDescent="0.25">
      <c r="A228" s="27"/>
    </row>
    <row r="229" spans="1:1" ht="15.75" customHeight="1" x14ac:dyDescent="0.25">
      <c r="A229" s="27"/>
    </row>
    <row r="230" spans="1:1" ht="15.75" customHeight="1" x14ac:dyDescent="0.25">
      <c r="A230" s="27"/>
    </row>
    <row r="231" spans="1:1" ht="15.75" customHeight="1" x14ac:dyDescent="0.25">
      <c r="A231" s="27"/>
    </row>
    <row r="232" spans="1:1" ht="15.75" customHeight="1" x14ac:dyDescent="0.25">
      <c r="A232" s="27"/>
    </row>
    <row r="233" spans="1:1" ht="15.75" customHeight="1" x14ac:dyDescent="0.25">
      <c r="A233" s="27"/>
    </row>
    <row r="234" spans="1:1" ht="15.75" customHeight="1" x14ac:dyDescent="0.25">
      <c r="A234" s="27"/>
    </row>
    <row r="235" spans="1:1" ht="15.75" customHeight="1" x14ac:dyDescent="0.25">
      <c r="A235" s="27"/>
    </row>
    <row r="236" spans="1:1" ht="15.75" customHeight="1" x14ac:dyDescent="0.25">
      <c r="A236" s="27"/>
    </row>
    <row r="237" spans="1:1" ht="15.75" customHeight="1" x14ac:dyDescent="0.25">
      <c r="A237" s="27"/>
    </row>
    <row r="238" spans="1:1" ht="15.75" customHeight="1" x14ac:dyDescent="0.25">
      <c r="A238" s="27"/>
    </row>
    <row r="239" spans="1:1" ht="15.75" customHeight="1" x14ac:dyDescent="0.25">
      <c r="A239" s="27"/>
    </row>
    <row r="240" spans="1:1" ht="15.75" customHeight="1" x14ac:dyDescent="0.25">
      <c r="A240" s="27"/>
    </row>
    <row r="241" spans="1:1" ht="15.75" customHeight="1" x14ac:dyDescent="0.25">
      <c r="A241" s="27"/>
    </row>
    <row r="242" spans="1:1" ht="15.75" customHeight="1" x14ac:dyDescent="0.25">
      <c r="A242" s="27"/>
    </row>
    <row r="243" spans="1:1" ht="15.75" customHeight="1" x14ac:dyDescent="0.25">
      <c r="A243" s="27"/>
    </row>
    <row r="244" spans="1:1" ht="15.75" customHeight="1" x14ac:dyDescent="0.25">
      <c r="A244" s="27"/>
    </row>
    <row r="245" spans="1:1" ht="15.75" customHeight="1" x14ac:dyDescent="0.25">
      <c r="A245" s="27"/>
    </row>
    <row r="246" spans="1:1" ht="15.75" customHeight="1" x14ac:dyDescent="0.25">
      <c r="A246" s="27"/>
    </row>
    <row r="247" spans="1:1" ht="15.75" customHeight="1" x14ac:dyDescent="0.25">
      <c r="A247" s="27"/>
    </row>
    <row r="248" spans="1:1" ht="15.75" customHeight="1" x14ac:dyDescent="0.25">
      <c r="A248" s="27"/>
    </row>
    <row r="249" spans="1:1" ht="15.75" customHeight="1" x14ac:dyDescent="0.25">
      <c r="A249" s="27"/>
    </row>
    <row r="250" spans="1:1" ht="15.75" customHeight="1" x14ac:dyDescent="0.25">
      <c r="A250" s="27"/>
    </row>
    <row r="251" spans="1:1" ht="15.75" customHeight="1" x14ac:dyDescent="0.25">
      <c r="A251" s="27"/>
    </row>
    <row r="252" spans="1:1" ht="15.75" customHeight="1" x14ac:dyDescent="0.25">
      <c r="A252" s="27"/>
    </row>
    <row r="253" spans="1:1" ht="15.75" customHeight="1" x14ac:dyDescent="0.25">
      <c r="A253" s="27"/>
    </row>
    <row r="254" spans="1:1" ht="15.75" customHeight="1" x14ac:dyDescent="0.25">
      <c r="A254" s="27"/>
    </row>
    <row r="255" spans="1:1" ht="15.75" customHeight="1" x14ac:dyDescent="0.25">
      <c r="A255" s="27"/>
    </row>
    <row r="256" spans="1:1" ht="15.75" customHeight="1" x14ac:dyDescent="0.25">
      <c r="A256" s="27"/>
    </row>
    <row r="257" spans="1:1" ht="15.75" customHeight="1" x14ac:dyDescent="0.25">
      <c r="A257" s="27"/>
    </row>
    <row r="258" spans="1:1" ht="15.75" customHeight="1" x14ac:dyDescent="0.25">
      <c r="A258" s="27"/>
    </row>
    <row r="259" spans="1:1" ht="15.75" customHeight="1" x14ac:dyDescent="0.25">
      <c r="A259" s="27"/>
    </row>
    <row r="260" spans="1:1" ht="15.75" customHeight="1" x14ac:dyDescent="0.25">
      <c r="A260" s="27"/>
    </row>
    <row r="261" spans="1:1" ht="15.75" customHeight="1" x14ac:dyDescent="0.25">
      <c r="A261" s="27"/>
    </row>
    <row r="262" spans="1:1" ht="15.75" customHeight="1" x14ac:dyDescent="0.25">
      <c r="A262" s="27"/>
    </row>
    <row r="263" spans="1:1" ht="15.75" customHeight="1" x14ac:dyDescent="0.25">
      <c r="A263" s="27"/>
    </row>
    <row r="264" spans="1:1" ht="15.75" customHeight="1" x14ac:dyDescent="0.25">
      <c r="A264" s="27"/>
    </row>
    <row r="265" spans="1:1" ht="15.75" customHeight="1" x14ac:dyDescent="0.25">
      <c r="A265" s="27"/>
    </row>
    <row r="266" spans="1:1" ht="15.75" customHeight="1" x14ac:dyDescent="0.25">
      <c r="A266" s="27"/>
    </row>
    <row r="267" spans="1:1" ht="15.75" customHeight="1" x14ac:dyDescent="0.25">
      <c r="A267" s="27"/>
    </row>
    <row r="268" spans="1:1" ht="15.75" customHeight="1" x14ac:dyDescent="0.25">
      <c r="A268" s="27"/>
    </row>
    <row r="269" spans="1:1" ht="15.75" customHeight="1" x14ac:dyDescent="0.25">
      <c r="A269" s="27"/>
    </row>
    <row r="270" spans="1:1" ht="15.75" customHeight="1" x14ac:dyDescent="0.25">
      <c r="A270" s="27"/>
    </row>
    <row r="271" spans="1:1" ht="15.75" customHeight="1" x14ac:dyDescent="0.25">
      <c r="A271" s="27"/>
    </row>
    <row r="272" spans="1:1" ht="15.75" customHeight="1" x14ac:dyDescent="0.25">
      <c r="A272" s="27"/>
    </row>
    <row r="273" spans="1:1" ht="15.75" customHeight="1" x14ac:dyDescent="0.25">
      <c r="A273" s="27"/>
    </row>
    <row r="274" spans="1:1" ht="15.75" customHeight="1" x14ac:dyDescent="0.25">
      <c r="A274" s="27"/>
    </row>
    <row r="275" spans="1:1" ht="15.75" customHeight="1" x14ac:dyDescent="0.25">
      <c r="A275" s="27"/>
    </row>
    <row r="276" spans="1:1" ht="15.75" customHeight="1" x14ac:dyDescent="0.25">
      <c r="A276" s="27"/>
    </row>
    <row r="277" spans="1:1" ht="15.75" customHeight="1" x14ac:dyDescent="0.25">
      <c r="A277" s="27"/>
    </row>
    <row r="278" spans="1:1" ht="15.75" customHeight="1" x14ac:dyDescent="0.25">
      <c r="A278" s="27"/>
    </row>
    <row r="279" spans="1:1" ht="15.75" customHeight="1" x14ac:dyDescent="0.25">
      <c r="A279" s="27"/>
    </row>
    <row r="280" spans="1:1" ht="15.75" customHeight="1" x14ac:dyDescent="0.25">
      <c r="A280" s="27"/>
    </row>
    <row r="281" spans="1:1" ht="15.75" customHeight="1" x14ac:dyDescent="0.25">
      <c r="A281" s="27"/>
    </row>
    <row r="282" spans="1:1" ht="15.75" customHeight="1" x14ac:dyDescent="0.25">
      <c r="A282" s="27"/>
    </row>
    <row r="283" spans="1:1" ht="15.75" customHeight="1" x14ac:dyDescent="0.25">
      <c r="A283" s="27"/>
    </row>
    <row r="284" spans="1:1" ht="15.75" customHeight="1" x14ac:dyDescent="0.25">
      <c r="A284" s="27"/>
    </row>
    <row r="285" spans="1:1" ht="15.75" customHeight="1" x14ac:dyDescent="0.25">
      <c r="A285" s="27"/>
    </row>
    <row r="286" spans="1:1" ht="15.75" customHeight="1" x14ac:dyDescent="0.25">
      <c r="A286" s="27"/>
    </row>
    <row r="287" spans="1:1" ht="15.75" customHeight="1" x14ac:dyDescent="0.25">
      <c r="A287" s="27"/>
    </row>
    <row r="288" spans="1:1" ht="15.75" customHeight="1" x14ac:dyDescent="0.25">
      <c r="A288" s="27"/>
    </row>
    <row r="289" spans="1:1" ht="15.75" customHeight="1" x14ac:dyDescent="0.25">
      <c r="A289" s="27"/>
    </row>
    <row r="290" spans="1:1" ht="15.75" customHeight="1" x14ac:dyDescent="0.25">
      <c r="A290" s="27"/>
    </row>
    <row r="291" spans="1:1" ht="15.75" customHeight="1" x14ac:dyDescent="0.25">
      <c r="A291" s="27"/>
    </row>
    <row r="292" spans="1:1" ht="15.75" customHeight="1" x14ac:dyDescent="0.25">
      <c r="A292" s="27"/>
    </row>
    <row r="293" spans="1:1" ht="15.75" customHeight="1" x14ac:dyDescent="0.25">
      <c r="A293" s="27"/>
    </row>
    <row r="294" spans="1:1" ht="15.75" customHeight="1" x14ac:dyDescent="0.25">
      <c r="A294" s="27"/>
    </row>
    <row r="295" spans="1:1" ht="15.75" customHeight="1" x14ac:dyDescent="0.25">
      <c r="A295" s="27"/>
    </row>
    <row r="296" spans="1:1" ht="15.75" customHeight="1" x14ac:dyDescent="0.25">
      <c r="A296" s="27"/>
    </row>
    <row r="297" spans="1:1" ht="15.75" customHeight="1" x14ac:dyDescent="0.25">
      <c r="A297" s="27"/>
    </row>
    <row r="298" spans="1:1" ht="15.75" customHeight="1" x14ac:dyDescent="0.25">
      <c r="A298" s="27"/>
    </row>
    <row r="299" spans="1:1" ht="15.75" customHeight="1" x14ac:dyDescent="0.25">
      <c r="A299" s="27"/>
    </row>
    <row r="300" spans="1:1" ht="15.75" customHeight="1" x14ac:dyDescent="0.25">
      <c r="A300" s="27"/>
    </row>
    <row r="301" spans="1:1" ht="15.75" customHeight="1" x14ac:dyDescent="0.25">
      <c r="A301" s="27"/>
    </row>
    <row r="302" spans="1:1" ht="15.75" customHeight="1" x14ac:dyDescent="0.25">
      <c r="A302" s="27"/>
    </row>
    <row r="303" spans="1:1" ht="15.75" customHeight="1" x14ac:dyDescent="0.25">
      <c r="A303" s="27"/>
    </row>
    <row r="304" spans="1:1" ht="15.75" customHeight="1" x14ac:dyDescent="0.25">
      <c r="A304" s="27"/>
    </row>
    <row r="305" spans="1:1" ht="15.75" customHeight="1" x14ac:dyDescent="0.25">
      <c r="A305" s="27"/>
    </row>
    <row r="306" spans="1:1" ht="15.75" customHeight="1" x14ac:dyDescent="0.25">
      <c r="A306" s="27"/>
    </row>
    <row r="307" spans="1:1" ht="15.75" customHeight="1" x14ac:dyDescent="0.25">
      <c r="A307" s="27"/>
    </row>
    <row r="308" spans="1:1" ht="15.75" customHeight="1" x14ac:dyDescent="0.25">
      <c r="A308" s="27"/>
    </row>
    <row r="309" spans="1:1" ht="15.75" customHeight="1" x14ac:dyDescent="0.25">
      <c r="A309" s="27"/>
    </row>
    <row r="310" spans="1:1" ht="15.75" customHeight="1" x14ac:dyDescent="0.25">
      <c r="A310" s="27"/>
    </row>
    <row r="311" spans="1:1" ht="15.75" customHeight="1" x14ac:dyDescent="0.25">
      <c r="A311" s="27"/>
    </row>
    <row r="312" spans="1:1" ht="15.75" customHeight="1" x14ac:dyDescent="0.25">
      <c r="A312" s="27"/>
    </row>
    <row r="313" spans="1:1" ht="15.75" customHeight="1" x14ac:dyDescent="0.25">
      <c r="A313" s="27"/>
    </row>
    <row r="314" spans="1:1" ht="15.75" customHeight="1" x14ac:dyDescent="0.25">
      <c r="A314" s="27"/>
    </row>
    <row r="315" spans="1:1" ht="15.75" customHeight="1" x14ac:dyDescent="0.25">
      <c r="A315" s="27"/>
    </row>
    <row r="316" spans="1:1" ht="15.75" customHeight="1" x14ac:dyDescent="0.25">
      <c r="A316" s="27"/>
    </row>
    <row r="317" spans="1:1" ht="15.75" customHeight="1" x14ac:dyDescent="0.25">
      <c r="A317" s="27"/>
    </row>
    <row r="318" spans="1:1" ht="15.75" customHeight="1" x14ac:dyDescent="0.25">
      <c r="A318" s="27"/>
    </row>
    <row r="319" spans="1:1" ht="15.75" customHeight="1" x14ac:dyDescent="0.25">
      <c r="A319" s="27"/>
    </row>
    <row r="320" spans="1:1" ht="15.75" customHeight="1" x14ac:dyDescent="0.25">
      <c r="A320" s="27"/>
    </row>
    <row r="321" spans="1:1" ht="15.75" customHeight="1" x14ac:dyDescent="0.25">
      <c r="A321" s="27"/>
    </row>
    <row r="322" spans="1:1" ht="15.75" customHeight="1" x14ac:dyDescent="0.25">
      <c r="A322" s="27"/>
    </row>
    <row r="323" spans="1:1" ht="15.75" customHeight="1" x14ac:dyDescent="0.25">
      <c r="A323" s="27"/>
    </row>
    <row r="324" spans="1:1" ht="15.75" customHeight="1" x14ac:dyDescent="0.25">
      <c r="A324" s="27"/>
    </row>
    <row r="325" spans="1:1" ht="15.75" customHeight="1" x14ac:dyDescent="0.25">
      <c r="A325" s="27"/>
    </row>
    <row r="326" spans="1:1" ht="15.75" customHeight="1" x14ac:dyDescent="0.25">
      <c r="A326" s="27"/>
    </row>
    <row r="327" spans="1:1" ht="15.75" customHeight="1" x14ac:dyDescent="0.25">
      <c r="A327" s="27"/>
    </row>
    <row r="328" spans="1:1" ht="15.75" customHeight="1" x14ac:dyDescent="0.25">
      <c r="A328" s="27"/>
    </row>
    <row r="329" spans="1:1" ht="15.75" customHeight="1" x14ac:dyDescent="0.25">
      <c r="A329" s="27"/>
    </row>
    <row r="330" spans="1:1" ht="15.75" customHeight="1" x14ac:dyDescent="0.25">
      <c r="A330" s="27"/>
    </row>
    <row r="331" spans="1:1" ht="15.75" customHeight="1" x14ac:dyDescent="0.25">
      <c r="A331" s="27"/>
    </row>
    <row r="332" spans="1:1" ht="15.75" customHeight="1" x14ac:dyDescent="0.25">
      <c r="A332" s="27"/>
    </row>
    <row r="333" spans="1:1" ht="15.75" customHeight="1" x14ac:dyDescent="0.25">
      <c r="A333" s="27"/>
    </row>
    <row r="334" spans="1:1" ht="15.75" customHeight="1" x14ac:dyDescent="0.25">
      <c r="A334" s="27"/>
    </row>
    <row r="335" spans="1:1" ht="15.75" customHeight="1" x14ac:dyDescent="0.25">
      <c r="A335" s="27"/>
    </row>
    <row r="336" spans="1:1" ht="15.75" customHeight="1" x14ac:dyDescent="0.25">
      <c r="A336" s="27"/>
    </row>
    <row r="337" spans="1:1" ht="15.75" customHeight="1" x14ac:dyDescent="0.25">
      <c r="A337" s="27"/>
    </row>
    <row r="338" spans="1:1" ht="15.75" customHeight="1" x14ac:dyDescent="0.25">
      <c r="A338" s="27"/>
    </row>
    <row r="339" spans="1:1" ht="15.75" customHeight="1" x14ac:dyDescent="0.25">
      <c r="A339" s="27"/>
    </row>
    <row r="340" spans="1:1" ht="15.75" customHeight="1" x14ac:dyDescent="0.25">
      <c r="A340" s="27"/>
    </row>
    <row r="341" spans="1:1" ht="15.75" customHeight="1" x14ac:dyDescent="0.25">
      <c r="A341" s="27"/>
    </row>
    <row r="342" spans="1:1" ht="15.75" customHeight="1" x14ac:dyDescent="0.25">
      <c r="A342" s="27"/>
    </row>
    <row r="343" spans="1:1" ht="15.75" customHeight="1" x14ac:dyDescent="0.25">
      <c r="A343" s="27"/>
    </row>
    <row r="344" spans="1:1" ht="15.75" customHeight="1" x14ac:dyDescent="0.25">
      <c r="A344" s="27"/>
    </row>
    <row r="345" spans="1:1" ht="15.75" customHeight="1" x14ac:dyDescent="0.25">
      <c r="A345" s="27"/>
    </row>
    <row r="346" spans="1:1" ht="15.75" customHeight="1" x14ac:dyDescent="0.25">
      <c r="A346" s="27"/>
    </row>
    <row r="347" spans="1:1" ht="15.75" customHeight="1" x14ac:dyDescent="0.25">
      <c r="A347" s="27"/>
    </row>
    <row r="348" spans="1:1" ht="15.75" customHeight="1" x14ac:dyDescent="0.25">
      <c r="A348" s="27"/>
    </row>
    <row r="349" spans="1:1" ht="15.75" customHeight="1" x14ac:dyDescent="0.25">
      <c r="A349" s="27"/>
    </row>
    <row r="350" spans="1:1" ht="15.75" customHeight="1" x14ac:dyDescent="0.25">
      <c r="A350" s="27"/>
    </row>
    <row r="351" spans="1:1" ht="15.75" customHeight="1" x14ac:dyDescent="0.25">
      <c r="A351" s="27"/>
    </row>
    <row r="352" spans="1:1" ht="15.75" customHeight="1" x14ac:dyDescent="0.25">
      <c r="A352" s="27"/>
    </row>
    <row r="353" spans="1:1" ht="15.75" customHeight="1" x14ac:dyDescent="0.25">
      <c r="A353" s="27"/>
    </row>
    <row r="354" spans="1:1" ht="15.75" customHeight="1" x14ac:dyDescent="0.25">
      <c r="A354" s="27"/>
    </row>
    <row r="355" spans="1:1" ht="15.75" customHeight="1" x14ac:dyDescent="0.25">
      <c r="A355" s="27"/>
    </row>
    <row r="356" spans="1:1" ht="15.75" customHeight="1" x14ac:dyDescent="0.25">
      <c r="A356" s="27"/>
    </row>
    <row r="357" spans="1:1" ht="15.75" customHeight="1" x14ac:dyDescent="0.25">
      <c r="A357" s="27"/>
    </row>
    <row r="358" spans="1:1" ht="15.75" customHeight="1" x14ac:dyDescent="0.25">
      <c r="A358" s="27"/>
    </row>
    <row r="359" spans="1:1" ht="15.75" customHeight="1" x14ac:dyDescent="0.25">
      <c r="A359" s="27"/>
    </row>
    <row r="360" spans="1:1" ht="15.75" customHeight="1" x14ac:dyDescent="0.25">
      <c r="A360" s="27"/>
    </row>
    <row r="361" spans="1:1" ht="15.75" customHeight="1" x14ac:dyDescent="0.25">
      <c r="A361" s="27"/>
    </row>
    <row r="362" spans="1:1" ht="15.75" customHeight="1" x14ac:dyDescent="0.25">
      <c r="A362" s="27"/>
    </row>
    <row r="363" spans="1:1" ht="15.75" customHeight="1" x14ac:dyDescent="0.25">
      <c r="A363" s="27"/>
    </row>
    <row r="364" spans="1:1" ht="15.75" customHeight="1" x14ac:dyDescent="0.25">
      <c r="A364" s="27"/>
    </row>
    <row r="365" spans="1:1" ht="15.75" customHeight="1" x14ac:dyDescent="0.25">
      <c r="A365" s="27"/>
    </row>
    <row r="366" spans="1:1" ht="15.75" customHeight="1" x14ac:dyDescent="0.25">
      <c r="A366" s="27"/>
    </row>
    <row r="367" spans="1:1" ht="15.75" customHeight="1" x14ac:dyDescent="0.25">
      <c r="A367" s="27"/>
    </row>
    <row r="368" spans="1:1" ht="15.75" customHeight="1" x14ac:dyDescent="0.25">
      <c r="A368" s="27"/>
    </row>
    <row r="369" spans="1:1" ht="15.75" customHeight="1" x14ac:dyDescent="0.25">
      <c r="A369" s="27"/>
    </row>
    <row r="370" spans="1:1" ht="15.75" customHeight="1" x14ac:dyDescent="0.25">
      <c r="A370" s="27"/>
    </row>
    <row r="371" spans="1:1" ht="15.75" customHeight="1" x14ac:dyDescent="0.25">
      <c r="A371" s="27"/>
    </row>
    <row r="372" spans="1:1" ht="15.75" customHeight="1" x14ac:dyDescent="0.25">
      <c r="A372" s="27"/>
    </row>
    <row r="373" spans="1:1" ht="15.75" customHeight="1" x14ac:dyDescent="0.25">
      <c r="A373" s="27"/>
    </row>
    <row r="374" spans="1:1" ht="15.75" customHeight="1" x14ac:dyDescent="0.25">
      <c r="A374" s="27"/>
    </row>
    <row r="375" spans="1:1" ht="15.75" customHeight="1" x14ac:dyDescent="0.25">
      <c r="A375" s="27"/>
    </row>
    <row r="376" spans="1:1" ht="15.75" customHeight="1" x14ac:dyDescent="0.25">
      <c r="A376" s="27"/>
    </row>
    <row r="377" spans="1:1" ht="15.75" customHeight="1" x14ac:dyDescent="0.25">
      <c r="A377" s="27"/>
    </row>
    <row r="378" spans="1:1" ht="15.75" customHeight="1" x14ac:dyDescent="0.25">
      <c r="A378" s="27"/>
    </row>
    <row r="379" spans="1:1" ht="15.75" customHeight="1" x14ac:dyDescent="0.25">
      <c r="A379" s="27"/>
    </row>
    <row r="380" spans="1:1" ht="15.75" customHeight="1" x14ac:dyDescent="0.25">
      <c r="A380" s="27"/>
    </row>
    <row r="381" spans="1:1" ht="15.75" customHeight="1" x14ac:dyDescent="0.25">
      <c r="A381" s="27"/>
    </row>
    <row r="382" spans="1:1" ht="15.75" customHeight="1" x14ac:dyDescent="0.25">
      <c r="A382" s="27"/>
    </row>
    <row r="383" spans="1:1" ht="15.75" customHeight="1" x14ac:dyDescent="0.25">
      <c r="A383" s="27"/>
    </row>
    <row r="384" spans="1:1" ht="15.75" customHeight="1" x14ac:dyDescent="0.25">
      <c r="A384" s="27"/>
    </row>
    <row r="385" spans="1:1" ht="15.75" customHeight="1" x14ac:dyDescent="0.25">
      <c r="A385" s="27"/>
    </row>
    <row r="386" spans="1:1" ht="15.75" customHeight="1" x14ac:dyDescent="0.25">
      <c r="A386" s="27"/>
    </row>
    <row r="387" spans="1:1" ht="15.75" customHeight="1" x14ac:dyDescent="0.25">
      <c r="A387" s="27"/>
    </row>
    <row r="388" spans="1:1" ht="15.75" customHeight="1" x14ac:dyDescent="0.25">
      <c r="A388" s="27"/>
    </row>
    <row r="389" spans="1:1" ht="15.75" customHeight="1" x14ac:dyDescent="0.25">
      <c r="A389" s="27"/>
    </row>
    <row r="390" spans="1:1" ht="15.75" customHeight="1" x14ac:dyDescent="0.25">
      <c r="A390" s="27"/>
    </row>
    <row r="391" spans="1:1" ht="15.75" customHeight="1" x14ac:dyDescent="0.25">
      <c r="A391" s="27"/>
    </row>
    <row r="392" spans="1:1" ht="15.75" customHeight="1" x14ac:dyDescent="0.25">
      <c r="A392" s="27"/>
    </row>
    <row r="393" spans="1:1" ht="15.75" customHeight="1" x14ac:dyDescent="0.25">
      <c r="A393" s="27"/>
    </row>
    <row r="394" spans="1:1" ht="15.75" customHeight="1" x14ac:dyDescent="0.25">
      <c r="A394" s="27"/>
    </row>
    <row r="395" spans="1:1" ht="15.75" customHeight="1" x14ac:dyDescent="0.25">
      <c r="A395" s="27"/>
    </row>
    <row r="396" spans="1:1" ht="15.75" customHeight="1" x14ac:dyDescent="0.25">
      <c r="A396" s="27"/>
    </row>
    <row r="397" spans="1:1" ht="15.75" customHeight="1" x14ac:dyDescent="0.25">
      <c r="A397" s="27"/>
    </row>
    <row r="398" spans="1:1" ht="15.75" customHeight="1" x14ac:dyDescent="0.25">
      <c r="A398" s="27"/>
    </row>
    <row r="399" spans="1:1" ht="15.75" customHeight="1" x14ac:dyDescent="0.25">
      <c r="A399" s="27"/>
    </row>
    <row r="400" spans="1:1" ht="15.75" customHeight="1" x14ac:dyDescent="0.25">
      <c r="A400" s="27"/>
    </row>
    <row r="401" spans="1:1" ht="15.75" customHeight="1" x14ac:dyDescent="0.25">
      <c r="A401" s="27"/>
    </row>
    <row r="402" spans="1:1" ht="15.75" customHeight="1" x14ac:dyDescent="0.25">
      <c r="A402" s="27"/>
    </row>
    <row r="403" spans="1:1" ht="15.75" customHeight="1" x14ac:dyDescent="0.25">
      <c r="A403" s="27"/>
    </row>
    <row r="404" spans="1:1" ht="15.75" customHeight="1" x14ac:dyDescent="0.25">
      <c r="A404" s="27"/>
    </row>
    <row r="405" spans="1:1" ht="15.75" customHeight="1" x14ac:dyDescent="0.25">
      <c r="A405" s="27"/>
    </row>
    <row r="406" spans="1:1" ht="15.75" customHeight="1" x14ac:dyDescent="0.25">
      <c r="A406" s="27"/>
    </row>
    <row r="407" spans="1:1" ht="15.75" customHeight="1" x14ac:dyDescent="0.25">
      <c r="A407" s="27"/>
    </row>
    <row r="408" spans="1:1" ht="15.75" customHeight="1" x14ac:dyDescent="0.25">
      <c r="A408" s="27"/>
    </row>
    <row r="409" spans="1:1" ht="15.75" customHeight="1" x14ac:dyDescent="0.25">
      <c r="A409" s="27"/>
    </row>
    <row r="410" spans="1:1" ht="15.75" customHeight="1" x14ac:dyDescent="0.25">
      <c r="A410" s="27"/>
    </row>
    <row r="411" spans="1:1" ht="15.75" customHeight="1" x14ac:dyDescent="0.25">
      <c r="A411" s="27"/>
    </row>
    <row r="412" spans="1:1" ht="15.75" customHeight="1" x14ac:dyDescent="0.25">
      <c r="A412" s="27"/>
    </row>
    <row r="413" spans="1:1" ht="15.75" customHeight="1" x14ac:dyDescent="0.25">
      <c r="A413" s="27"/>
    </row>
    <row r="414" spans="1:1" ht="15.75" customHeight="1" x14ac:dyDescent="0.25">
      <c r="A414" s="27"/>
    </row>
    <row r="415" spans="1:1" ht="15.75" customHeight="1" x14ac:dyDescent="0.25">
      <c r="A415" s="27"/>
    </row>
    <row r="416" spans="1:1" ht="15.75" customHeight="1" x14ac:dyDescent="0.25">
      <c r="A416" s="27"/>
    </row>
    <row r="417" spans="1:1" ht="15.75" customHeight="1" x14ac:dyDescent="0.25">
      <c r="A417" s="27"/>
    </row>
    <row r="418" spans="1:1" ht="15.75" customHeight="1" x14ac:dyDescent="0.25">
      <c r="A418" s="27"/>
    </row>
    <row r="419" spans="1:1" ht="15.75" customHeight="1" x14ac:dyDescent="0.25">
      <c r="A419" s="27"/>
    </row>
    <row r="420" spans="1:1" ht="15.75" customHeight="1" x14ac:dyDescent="0.25">
      <c r="A420" s="27"/>
    </row>
    <row r="421" spans="1:1" ht="15.75" customHeight="1" x14ac:dyDescent="0.25">
      <c r="A421" s="27"/>
    </row>
    <row r="422" spans="1:1" ht="15.75" customHeight="1" x14ac:dyDescent="0.25">
      <c r="A422" s="27"/>
    </row>
    <row r="423" spans="1:1" ht="15.75" customHeight="1" x14ac:dyDescent="0.25">
      <c r="A423" s="27"/>
    </row>
    <row r="424" spans="1:1" ht="15.75" customHeight="1" x14ac:dyDescent="0.25">
      <c r="A424" s="27"/>
    </row>
    <row r="425" spans="1:1" ht="15.75" customHeight="1" x14ac:dyDescent="0.25">
      <c r="A425" s="27"/>
    </row>
    <row r="426" spans="1:1" ht="15.75" customHeight="1" x14ac:dyDescent="0.25">
      <c r="A426" s="27"/>
    </row>
    <row r="427" spans="1:1" ht="15.75" customHeight="1" x14ac:dyDescent="0.25">
      <c r="A427" s="27"/>
    </row>
    <row r="428" spans="1:1" ht="15.75" customHeight="1" x14ac:dyDescent="0.25">
      <c r="A428" s="27"/>
    </row>
    <row r="429" spans="1:1" ht="15.75" customHeight="1" x14ac:dyDescent="0.25">
      <c r="A429" s="27"/>
    </row>
    <row r="430" spans="1:1" ht="15.75" customHeight="1" x14ac:dyDescent="0.25">
      <c r="A430" s="27"/>
    </row>
    <row r="431" spans="1:1" ht="15.75" customHeight="1" x14ac:dyDescent="0.25">
      <c r="A431" s="27"/>
    </row>
    <row r="432" spans="1:1" ht="15.75" customHeight="1" x14ac:dyDescent="0.25">
      <c r="A432" s="27"/>
    </row>
    <row r="433" spans="1:1" ht="15.75" customHeight="1" x14ac:dyDescent="0.25">
      <c r="A433" s="27"/>
    </row>
    <row r="434" spans="1:1" ht="15.75" customHeight="1" x14ac:dyDescent="0.25">
      <c r="A434" s="27"/>
    </row>
    <row r="435" spans="1:1" ht="15.75" customHeight="1" x14ac:dyDescent="0.25">
      <c r="A435" s="27"/>
    </row>
    <row r="436" spans="1:1" ht="15.75" customHeight="1" x14ac:dyDescent="0.25">
      <c r="A436" s="27"/>
    </row>
    <row r="437" spans="1:1" ht="15.75" customHeight="1" x14ac:dyDescent="0.25">
      <c r="A437" s="27"/>
    </row>
    <row r="438" spans="1:1" ht="15.75" customHeight="1" x14ac:dyDescent="0.25">
      <c r="A438" s="27"/>
    </row>
    <row r="439" spans="1:1" ht="15.75" customHeight="1" x14ac:dyDescent="0.25">
      <c r="A439" s="27"/>
    </row>
    <row r="440" spans="1:1" ht="15.75" customHeight="1" x14ac:dyDescent="0.25">
      <c r="A440" s="27"/>
    </row>
    <row r="441" spans="1:1" ht="15.75" customHeight="1" x14ac:dyDescent="0.25">
      <c r="A441" s="27"/>
    </row>
    <row r="442" spans="1:1" ht="15.75" customHeight="1" x14ac:dyDescent="0.25">
      <c r="A442" s="27"/>
    </row>
    <row r="443" spans="1:1" ht="15.75" customHeight="1" x14ac:dyDescent="0.25">
      <c r="A443" s="27"/>
    </row>
    <row r="444" spans="1:1" ht="15.75" customHeight="1" x14ac:dyDescent="0.25">
      <c r="A444" s="27"/>
    </row>
    <row r="445" spans="1:1" ht="15.75" customHeight="1" x14ac:dyDescent="0.25">
      <c r="A445" s="27"/>
    </row>
    <row r="446" spans="1:1" ht="15.75" customHeight="1" x14ac:dyDescent="0.25">
      <c r="A446" s="27"/>
    </row>
    <row r="447" spans="1:1" ht="15.75" customHeight="1" x14ac:dyDescent="0.25">
      <c r="A447" s="27"/>
    </row>
    <row r="448" spans="1:1" ht="15.75" customHeight="1" x14ac:dyDescent="0.25">
      <c r="A448" s="27"/>
    </row>
    <row r="449" spans="1:1" ht="15.75" customHeight="1" x14ac:dyDescent="0.25">
      <c r="A449" s="27"/>
    </row>
    <row r="450" spans="1:1" ht="15.75" customHeight="1" x14ac:dyDescent="0.25">
      <c r="A450" s="27"/>
    </row>
    <row r="451" spans="1:1" ht="15.75" customHeight="1" x14ac:dyDescent="0.25">
      <c r="A451" s="27"/>
    </row>
    <row r="452" spans="1:1" ht="15.75" customHeight="1" x14ac:dyDescent="0.25">
      <c r="A452" s="27"/>
    </row>
    <row r="453" spans="1:1" ht="15.75" customHeight="1" x14ac:dyDescent="0.25">
      <c r="A453" s="27"/>
    </row>
    <row r="454" spans="1:1" ht="15.75" customHeight="1" x14ac:dyDescent="0.25">
      <c r="A454" s="27"/>
    </row>
    <row r="455" spans="1:1" ht="15.75" customHeight="1" x14ac:dyDescent="0.25">
      <c r="A455" s="27"/>
    </row>
    <row r="456" spans="1:1" ht="15.75" customHeight="1" x14ac:dyDescent="0.25">
      <c r="A456" s="27"/>
    </row>
    <row r="457" spans="1:1" ht="15.75" customHeight="1" x14ac:dyDescent="0.25">
      <c r="A457" s="27"/>
    </row>
    <row r="458" spans="1:1" ht="15.75" customHeight="1" x14ac:dyDescent="0.25">
      <c r="A458" s="27"/>
    </row>
    <row r="459" spans="1:1" ht="15.75" customHeight="1" x14ac:dyDescent="0.25">
      <c r="A459" s="27"/>
    </row>
    <row r="460" spans="1:1" ht="15.75" customHeight="1" x14ac:dyDescent="0.25">
      <c r="A460" s="27"/>
    </row>
    <row r="461" spans="1:1" ht="15.75" customHeight="1" x14ac:dyDescent="0.25">
      <c r="A461" s="27"/>
    </row>
    <row r="462" spans="1:1" ht="15.75" customHeight="1" x14ac:dyDescent="0.25">
      <c r="A462" s="27"/>
    </row>
    <row r="463" spans="1:1" ht="15.75" customHeight="1" x14ac:dyDescent="0.25">
      <c r="A463" s="27"/>
    </row>
    <row r="464" spans="1:1" ht="15.75" customHeight="1" x14ac:dyDescent="0.25">
      <c r="A464" s="27"/>
    </row>
    <row r="465" spans="1:1" ht="15.75" customHeight="1" x14ac:dyDescent="0.25">
      <c r="A465" s="27"/>
    </row>
    <row r="466" spans="1:1" ht="15.75" customHeight="1" x14ac:dyDescent="0.25">
      <c r="A466" s="27"/>
    </row>
    <row r="467" spans="1:1" ht="15.75" customHeight="1" x14ac:dyDescent="0.25">
      <c r="A467" s="27"/>
    </row>
    <row r="468" spans="1:1" ht="15.75" customHeight="1" x14ac:dyDescent="0.25">
      <c r="A468" s="27"/>
    </row>
    <row r="469" spans="1:1" ht="15.75" customHeight="1" x14ac:dyDescent="0.25">
      <c r="A469" s="27"/>
    </row>
    <row r="470" spans="1:1" ht="15.75" customHeight="1" x14ac:dyDescent="0.25">
      <c r="A470" s="27"/>
    </row>
    <row r="471" spans="1:1" ht="15.75" customHeight="1" x14ac:dyDescent="0.25">
      <c r="A471" s="27"/>
    </row>
    <row r="472" spans="1:1" ht="15.75" customHeight="1" x14ac:dyDescent="0.25">
      <c r="A472" s="27"/>
    </row>
    <row r="473" spans="1:1" ht="15.75" customHeight="1" x14ac:dyDescent="0.25">
      <c r="A473" s="27"/>
    </row>
    <row r="474" spans="1:1" ht="15.75" customHeight="1" x14ac:dyDescent="0.25">
      <c r="A474" s="27"/>
    </row>
    <row r="475" spans="1:1" ht="15.75" customHeight="1" x14ac:dyDescent="0.25">
      <c r="A475" s="27"/>
    </row>
    <row r="476" spans="1:1" ht="15.75" customHeight="1" x14ac:dyDescent="0.25">
      <c r="A476" s="27"/>
    </row>
    <row r="477" spans="1:1" ht="15.75" customHeight="1" x14ac:dyDescent="0.25">
      <c r="A477" s="27"/>
    </row>
    <row r="478" spans="1:1" ht="15.75" customHeight="1" x14ac:dyDescent="0.25">
      <c r="A478" s="27"/>
    </row>
    <row r="479" spans="1:1" ht="15.75" customHeight="1" x14ac:dyDescent="0.25">
      <c r="A479" s="27"/>
    </row>
    <row r="480" spans="1:1" ht="15.75" customHeight="1" x14ac:dyDescent="0.25">
      <c r="A480" s="27"/>
    </row>
    <row r="481" spans="1:1" ht="15.75" customHeight="1" x14ac:dyDescent="0.25">
      <c r="A481" s="27"/>
    </row>
    <row r="482" spans="1:1" ht="15.75" customHeight="1" x14ac:dyDescent="0.25">
      <c r="A482" s="27"/>
    </row>
    <row r="483" spans="1:1" ht="15.75" customHeight="1" x14ac:dyDescent="0.25">
      <c r="A483" s="27"/>
    </row>
    <row r="484" spans="1:1" ht="15.75" customHeight="1" x14ac:dyDescent="0.25">
      <c r="A484" s="27"/>
    </row>
    <row r="485" spans="1:1" ht="15.75" customHeight="1" x14ac:dyDescent="0.25">
      <c r="A485" s="27"/>
    </row>
    <row r="486" spans="1:1" ht="15.75" customHeight="1" x14ac:dyDescent="0.25">
      <c r="A486" s="27"/>
    </row>
    <row r="487" spans="1:1" ht="15.75" customHeight="1" x14ac:dyDescent="0.25">
      <c r="A487" s="27"/>
    </row>
    <row r="488" spans="1:1" ht="15.75" customHeight="1" x14ac:dyDescent="0.25">
      <c r="A488" s="27"/>
    </row>
    <row r="489" spans="1:1" ht="15.75" customHeight="1" x14ac:dyDescent="0.25">
      <c r="A489" s="27"/>
    </row>
    <row r="490" spans="1:1" ht="15.75" customHeight="1" x14ac:dyDescent="0.25">
      <c r="A490" s="27"/>
    </row>
    <row r="491" spans="1:1" ht="15.75" customHeight="1" x14ac:dyDescent="0.25">
      <c r="A491" s="27"/>
    </row>
    <row r="492" spans="1:1" ht="15.75" customHeight="1" x14ac:dyDescent="0.25">
      <c r="A492" s="27"/>
    </row>
    <row r="493" spans="1:1" ht="15.75" customHeight="1" x14ac:dyDescent="0.25">
      <c r="A493" s="27"/>
    </row>
    <row r="494" spans="1:1" ht="15.75" customHeight="1" x14ac:dyDescent="0.25">
      <c r="A494" s="27"/>
    </row>
    <row r="495" spans="1:1" ht="15.75" customHeight="1" x14ac:dyDescent="0.25">
      <c r="A495" s="27"/>
    </row>
    <row r="496" spans="1:1" ht="15.75" customHeight="1" x14ac:dyDescent="0.25">
      <c r="A496" s="27"/>
    </row>
    <row r="497" spans="1:1" ht="15.75" customHeight="1" x14ac:dyDescent="0.25">
      <c r="A497" s="27"/>
    </row>
    <row r="498" spans="1:1" ht="15.75" customHeight="1" x14ac:dyDescent="0.25">
      <c r="A498" s="27"/>
    </row>
    <row r="499" spans="1:1" ht="15.75" customHeight="1" x14ac:dyDescent="0.25">
      <c r="A499" s="27"/>
    </row>
    <row r="500" spans="1:1" ht="15.75" customHeight="1" x14ac:dyDescent="0.25">
      <c r="A500" s="27"/>
    </row>
    <row r="501" spans="1:1" ht="15.75" customHeight="1" x14ac:dyDescent="0.25">
      <c r="A501" s="27"/>
    </row>
    <row r="502" spans="1:1" ht="15.75" customHeight="1" x14ac:dyDescent="0.25">
      <c r="A502" s="27"/>
    </row>
    <row r="503" spans="1:1" ht="15.75" customHeight="1" x14ac:dyDescent="0.25">
      <c r="A503" s="27"/>
    </row>
    <row r="504" spans="1:1" ht="15.75" customHeight="1" x14ac:dyDescent="0.25">
      <c r="A504" s="27"/>
    </row>
    <row r="505" spans="1:1" ht="15.75" customHeight="1" x14ac:dyDescent="0.25">
      <c r="A505" s="27"/>
    </row>
    <row r="506" spans="1:1" ht="15.75" customHeight="1" x14ac:dyDescent="0.25">
      <c r="A506" s="27"/>
    </row>
    <row r="507" spans="1:1" ht="15.75" customHeight="1" x14ac:dyDescent="0.25">
      <c r="A507" s="27"/>
    </row>
    <row r="508" spans="1:1" ht="15.75" customHeight="1" x14ac:dyDescent="0.25">
      <c r="A508" s="27"/>
    </row>
    <row r="509" spans="1:1" ht="15.75" customHeight="1" x14ac:dyDescent="0.25">
      <c r="A509" s="27"/>
    </row>
    <row r="510" spans="1:1" ht="15.75" customHeight="1" x14ac:dyDescent="0.25">
      <c r="A510" s="27"/>
    </row>
    <row r="511" spans="1:1" ht="15.75" customHeight="1" x14ac:dyDescent="0.25">
      <c r="A511" s="27"/>
    </row>
    <row r="512" spans="1:1" ht="15.75" customHeight="1" x14ac:dyDescent="0.25">
      <c r="A512" s="27"/>
    </row>
    <row r="513" spans="1:1" ht="15.75" customHeight="1" x14ac:dyDescent="0.25">
      <c r="A513" s="27"/>
    </row>
    <row r="514" spans="1:1" ht="15.75" customHeight="1" x14ac:dyDescent="0.25">
      <c r="A514" s="27"/>
    </row>
    <row r="515" spans="1:1" ht="15.75" customHeight="1" x14ac:dyDescent="0.25">
      <c r="A515" s="27"/>
    </row>
    <row r="516" spans="1:1" ht="15.75" customHeight="1" x14ac:dyDescent="0.25">
      <c r="A516" s="27"/>
    </row>
    <row r="517" spans="1:1" ht="15.75" customHeight="1" x14ac:dyDescent="0.25">
      <c r="A517" s="27"/>
    </row>
    <row r="518" spans="1:1" ht="15.75" customHeight="1" x14ac:dyDescent="0.25">
      <c r="A518" s="27"/>
    </row>
    <row r="519" spans="1:1" ht="15.75" customHeight="1" x14ac:dyDescent="0.25">
      <c r="A519" s="27"/>
    </row>
    <row r="520" spans="1:1" ht="15.75" customHeight="1" x14ac:dyDescent="0.25">
      <c r="A520" s="27"/>
    </row>
    <row r="521" spans="1:1" ht="15.75" customHeight="1" x14ac:dyDescent="0.25">
      <c r="A521" s="27"/>
    </row>
    <row r="522" spans="1:1" ht="15.75" customHeight="1" x14ac:dyDescent="0.25">
      <c r="A522" s="27"/>
    </row>
    <row r="523" spans="1:1" ht="15.75" customHeight="1" x14ac:dyDescent="0.25">
      <c r="A523" s="27"/>
    </row>
    <row r="524" spans="1:1" ht="15.75" customHeight="1" x14ac:dyDescent="0.25">
      <c r="A524" s="27"/>
    </row>
    <row r="525" spans="1:1" ht="15.75" customHeight="1" x14ac:dyDescent="0.25">
      <c r="A525" s="27"/>
    </row>
    <row r="526" spans="1:1" ht="15.75" customHeight="1" x14ac:dyDescent="0.25">
      <c r="A526" s="27"/>
    </row>
    <row r="527" spans="1:1" ht="15.75" customHeight="1" x14ac:dyDescent="0.25">
      <c r="A527" s="27"/>
    </row>
    <row r="528" spans="1:1" ht="15.75" customHeight="1" x14ac:dyDescent="0.25">
      <c r="A528" s="27"/>
    </row>
    <row r="529" spans="1:1" ht="15.75" customHeight="1" x14ac:dyDescent="0.25">
      <c r="A529" s="27"/>
    </row>
    <row r="530" spans="1:1" ht="15.75" customHeight="1" x14ac:dyDescent="0.25">
      <c r="A530" s="27"/>
    </row>
    <row r="531" spans="1:1" ht="15.75" customHeight="1" x14ac:dyDescent="0.25">
      <c r="A531" s="27"/>
    </row>
    <row r="532" spans="1:1" ht="15.75" customHeight="1" x14ac:dyDescent="0.25">
      <c r="A532" s="27"/>
    </row>
    <row r="533" spans="1:1" ht="15.75" customHeight="1" x14ac:dyDescent="0.25">
      <c r="A533" s="27"/>
    </row>
    <row r="534" spans="1:1" ht="15.75" customHeight="1" x14ac:dyDescent="0.25">
      <c r="A534" s="27"/>
    </row>
    <row r="535" spans="1:1" ht="15.75" customHeight="1" x14ac:dyDescent="0.25">
      <c r="A535" s="27"/>
    </row>
    <row r="536" spans="1:1" ht="15.75" customHeight="1" x14ac:dyDescent="0.25">
      <c r="A536" s="27"/>
    </row>
    <row r="537" spans="1:1" ht="15.75" customHeight="1" x14ac:dyDescent="0.25">
      <c r="A537" s="27"/>
    </row>
    <row r="538" spans="1:1" ht="15.75" customHeight="1" x14ac:dyDescent="0.25">
      <c r="A538" s="27"/>
    </row>
    <row r="539" spans="1:1" ht="15.75" customHeight="1" x14ac:dyDescent="0.25">
      <c r="A539" s="27"/>
    </row>
    <row r="540" spans="1:1" ht="15.75" customHeight="1" x14ac:dyDescent="0.25">
      <c r="A540" s="27"/>
    </row>
    <row r="541" spans="1:1" ht="15.75" customHeight="1" x14ac:dyDescent="0.25">
      <c r="A541" s="27"/>
    </row>
    <row r="542" spans="1:1" ht="15.75" customHeight="1" x14ac:dyDescent="0.25">
      <c r="A542" s="27"/>
    </row>
    <row r="543" spans="1:1" ht="15.75" customHeight="1" x14ac:dyDescent="0.25">
      <c r="A543" s="27"/>
    </row>
    <row r="544" spans="1:1" ht="15.75" customHeight="1" x14ac:dyDescent="0.25">
      <c r="A544" s="27"/>
    </row>
    <row r="545" spans="1:1" ht="15.75" customHeight="1" x14ac:dyDescent="0.25">
      <c r="A545" s="27"/>
    </row>
    <row r="546" spans="1:1" ht="15.75" customHeight="1" x14ac:dyDescent="0.25">
      <c r="A546" s="27"/>
    </row>
    <row r="547" spans="1:1" ht="15.75" customHeight="1" x14ac:dyDescent="0.25">
      <c r="A547" s="27"/>
    </row>
    <row r="548" spans="1:1" ht="15.75" customHeight="1" x14ac:dyDescent="0.25">
      <c r="A548" s="27"/>
    </row>
    <row r="549" spans="1:1" ht="15.75" customHeight="1" x14ac:dyDescent="0.25">
      <c r="A549" s="27"/>
    </row>
    <row r="550" spans="1:1" ht="15.75" customHeight="1" x14ac:dyDescent="0.25">
      <c r="A550" s="27"/>
    </row>
    <row r="551" spans="1:1" ht="15.75" customHeight="1" x14ac:dyDescent="0.25">
      <c r="A551" s="27"/>
    </row>
    <row r="552" spans="1:1" ht="15.75" customHeight="1" x14ac:dyDescent="0.25">
      <c r="A552" s="27"/>
    </row>
    <row r="553" spans="1:1" ht="15.75" customHeight="1" x14ac:dyDescent="0.25">
      <c r="A553" s="27"/>
    </row>
    <row r="554" spans="1:1" ht="15.75" customHeight="1" x14ac:dyDescent="0.25">
      <c r="A554" s="27"/>
    </row>
    <row r="555" spans="1:1" ht="15.75" customHeight="1" x14ac:dyDescent="0.25">
      <c r="A555" s="27"/>
    </row>
    <row r="556" spans="1:1" ht="15.75" customHeight="1" x14ac:dyDescent="0.25">
      <c r="A556" s="27"/>
    </row>
    <row r="557" spans="1:1" ht="15.75" customHeight="1" x14ac:dyDescent="0.25">
      <c r="A557" s="27"/>
    </row>
    <row r="558" spans="1:1" ht="15.75" customHeight="1" x14ac:dyDescent="0.25">
      <c r="A558" s="27"/>
    </row>
    <row r="559" spans="1:1" ht="15.75" customHeight="1" x14ac:dyDescent="0.25">
      <c r="A559" s="27"/>
    </row>
    <row r="560" spans="1:1" ht="15.75" customHeight="1" x14ac:dyDescent="0.25">
      <c r="A560" s="27"/>
    </row>
    <row r="561" spans="1:1" ht="15.75" customHeight="1" x14ac:dyDescent="0.25">
      <c r="A561" s="27"/>
    </row>
    <row r="562" spans="1:1" ht="15.75" customHeight="1" x14ac:dyDescent="0.25">
      <c r="A562" s="27"/>
    </row>
    <row r="563" spans="1:1" ht="15.75" customHeight="1" x14ac:dyDescent="0.25">
      <c r="A563" s="27"/>
    </row>
    <row r="564" spans="1:1" ht="15.75" customHeight="1" x14ac:dyDescent="0.25">
      <c r="A564" s="27"/>
    </row>
    <row r="565" spans="1:1" ht="15.75" customHeight="1" x14ac:dyDescent="0.25">
      <c r="A565" s="27"/>
    </row>
    <row r="566" spans="1:1" ht="15.75" customHeight="1" x14ac:dyDescent="0.25">
      <c r="A566" s="27"/>
    </row>
    <row r="567" spans="1:1" ht="15.75" customHeight="1" x14ac:dyDescent="0.25">
      <c r="A567" s="27"/>
    </row>
    <row r="568" spans="1:1" ht="15.75" customHeight="1" x14ac:dyDescent="0.25">
      <c r="A568" s="27"/>
    </row>
    <row r="569" spans="1:1" ht="15.75" customHeight="1" x14ac:dyDescent="0.25">
      <c r="A569" s="27"/>
    </row>
    <row r="570" spans="1:1" ht="15.75" customHeight="1" x14ac:dyDescent="0.25">
      <c r="A570" s="27"/>
    </row>
    <row r="571" spans="1:1" ht="15.75" customHeight="1" x14ac:dyDescent="0.25">
      <c r="A571" s="27"/>
    </row>
    <row r="572" spans="1:1" ht="15.75" customHeight="1" x14ac:dyDescent="0.25">
      <c r="A572" s="27"/>
    </row>
    <row r="573" spans="1:1" ht="15.75" customHeight="1" x14ac:dyDescent="0.25">
      <c r="A573" s="27"/>
    </row>
    <row r="574" spans="1:1" ht="15.75" customHeight="1" x14ac:dyDescent="0.25">
      <c r="A574" s="27"/>
    </row>
    <row r="575" spans="1:1" ht="15.75" customHeight="1" x14ac:dyDescent="0.25">
      <c r="A575" s="27"/>
    </row>
    <row r="576" spans="1:1" ht="15.75" customHeight="1" x14ac:dyDescent="0.25">
      <c r="A576" s="27"/>
    </row>
    <row r="577" spans="1:1" ht="15.75" customHeight="1" x14ac:dyDescent="0.25">
      <c r="A577" s="27"/>
    </row>
    <row r="578" spans="1:1" ht="15.75" customHeight="1" x14ac:dyDescent="0.25">
      <c r="A578" s="27"/>
    </row>
    <row r="579" spans="1:1" ht="15.75" customHeight="1" x14ac:dyDescent="0.25">
      <c r="A579" s="27"/>
    </row>
    <row r="580" spans="1:1" ht="15.75" customHeight="1" x14ac:dyDescent="0.25">
      <c r="A580" s="27"/>
    </row>
    <row r="581" spans="1:1" ht="15.75" customHeight="1" x14ac:dyDescent="0.25">
      <c r="A581" s="27"/>
    </row>
    <row r="582" spans="1:1" ht="15.75" customHeight="1" x14ac:dyDescent="0.25">
      <c r="A582" s="27"/>
    </row>
    <row r="583" spans="1:1" ht="15.75" customHeight="1" x14ac:dyDescent="0.25">
      <c r="A583" s="27"/>
    </row>
    <row r="584" spans="1:1" ht="15.75" customHeight="1" x14ac:dyDescent="0.25">
      <c r="A584" s="27"/>
    </row>
    <row r="585" spans="1:1" ht="15.75" customHeight="1" x14ac:dyDescent="0.25">
      <c r="A585" s="27"/>
    </row>
    <row r="586" spans="1:1" ht="15.75" customHeight="1" x14ac:dyDescent="0.25">
      <c r="A586" s="27"/>
    </row>
    <row r="587" spans="1:1" ht="15.75" customHeight="1" x14ac:dyDescent="0.25">
      <c r="A587" s="27"/>
    </row>
    <row r="588" spans="1:1" ht="15.75" customHeight="1" x14ac:dyDescent="0.25">
      <c r="A588" s="27"/>
    </row>
    <row r="589" spans="1:1" ht="15.75" customHeight="1" x14ac:dyDescent="0.25">
      <c r="A589" s="27"/>
    </row>
    <row r="590" spans="1:1" ht="15.75" customHeight="1" x14ac:dyDescent="0.25">
      <c r="A590" s="27"/>
    </row>
    <row r="591" spans="1:1" ht="15.75" customHeight="1" x14ac:dyDescent="0.25">
      <c r="A591" s="27"/>
    </row>
    <row r="592" spans="1:1" ht="15.75" customHeight="1" x14ac:dyDescent="0.25">
      <c r="A592" s="27"/>
    </row>
    <row r="593" spans="1:1" ht="15.75" customHeight="1" x14ac:dyDescent="0.25">
      <c r="A593" s="27"/>
    </row>
    <row r="594" spans="1:1" ht="15.75" customHeight="1" x14ac:dyDescent="0.25">
      <c r="A594" s="27"/>
    </row>
    <row r="595" spans="1:1" ht="15.75" customHeight="1" x14ac:dyDescent="0.25">
      <c r="A595" s="27"/>
    </row>
    <row r="596" spans="1:1" ht="15.75" customHeight="1" x14ac:dyDescent="0.25">
      <c r="A596" s="27"/>
    </row>
    <row r="597" spans="1:1" ht="15.75" customHeight="1" x14ac:dyDescent="0.25">
      <c r="A597" s="27"/>
    </row>
    <row r="598" spans="1:1" ht="15.75" customHeight="1" x14ac:dyDescent="0.25">
      <c r="A598" s="27"/>
    </row>
    <row r="599" spans="1:1" ht="15.75" customHeight="1" x14ac:dyDescent="0.25">
      <c r="A599" s="27"/>
    </row>
    <row r="600" spans="1:1" ht="15.75" customHeight="1" x14ac:dyDescent="0.25">
      <c r="A600" s="27"/>
    </row>
    <row r="601" spans="1:1" ht="15.75" customHeight="1" x14ac:dyDescent="0.25">
      <c r="A601" s="27"/>
    </row>
    <row r="602" spans="1:1" ht="15.75" customHeight="1" x14ac:dyDescent="0.25">
      <c r="A602" s="27"/>
    </row>
    <row r="603" spans="1:1" ht="15.75" customHeight="1" x14ac:dyDescent="0.25">
      <c r="A603" s="27"/>
    </row>
    <row r="604" spans="1:1" ht="15.75" customHeight="1" x14ac:dyDescent="0.25">
      <c r="A604" s="27"/>
    </row>
    <row r="605" spans="1:1" ht="15.75" customHeight="1" x14ac:dyDescent="0.25">
      <c r="A605" s="27"/>
    </row>
    <row r="606" spans="1:1" ht="15.75" customHeight="1" x14ac:dyDescent="0.25">
      <c r="A606" s="27"/>
    </row>
    <row r="607" spans="1:1" ht="15.75" customHeight="1" x14ac:dyDescent="0.25">
      <c r="A607" s="27"/>
    </row>
    <row r="608" spans="1:1" ht="15.75" customHeight="1" x14ac:dyDescent="0.25">
      <c r="A608" s="27"/>
    </row>
    <row r="609" spans="1:1" ht="15.75" customHeight="1" x14ac:dyDescent="0.25">
      <c r="A609" s="27"/>
    </row>
    <row r="610" spans="1:1" ht="15.75" customHeight="1" x14ac:dyDescent="0.25">
      <c r="A610" s="27"/>
    </row>
    <row r="611" spans="1:1" ht="15.75" customHeight="1" x14ac:dyDescent="0.25">
      <c r="A611" s="27"/>
    </row>
    <row r="612" spans="1:1" ht="15.75" customHeight="1" x14ac:dyDescent="0.25">
      <c r="A612" s="27"/>
    </row>
    <row r="613" spans="1:1" ht="15.75" customHeight="1" x14ac:dyDescent="0.25">
      <c r="A613" s="27"/>
    </row>
    <row r="614" spans="1:1" ht="15.75" customHeight="1" x14ac:dyDescent="0.25">
      <c r="A614" s="27"/>
    </row>
    <row r="615" spans="1:1" ht="15.75" customHeight="1" x14ac:dyDescent="0.25">
      <c r="A615" s="27"/>
    </row>
    <row r="616" spans="1:1" ht="15.75" customHeight="1" x14ac:dyDescent="0.25">
      <c r="A616" s="27"/>
    </row>
    <row r="617" spans="1:1" ht="15.75" customHeight="1" x14ac:dyDescent="0.25">
      <c r="A617" s="27"/>
    </row>
    <row r="618" spans="1:1" ht="15.75" customHeight="1" x14ac:dyDescent="0.25">
      <c r="A618" s="27"/>
    </row>
    <row r="619" spans="1:1" ht="15.75" customHeight="1" x14ac:dyDescent="0.25">
      <c r="A619" s="27"/>
    </row>
    <row r="620" spans="1:1" ht="15.75" customHeight="1" x14ac:dyDescent="0.25">
      <c r="A620" s="27"/>
    </row>
    <row r="621" spans="1:1" ht="15.75" customHeight="1" x14ac:dyDescent="0.25">
      <c r="A621" s="27"/>
    </row>
    <row r="622" spans="1:1" ht="15.75" customHeight="1" x14ac:dyDescent="0.25">
      <c r="A622" s="27"/>
    </row>
    <row r="623" spans="1:1" ht="15.75" customHeight="1" x14ac:dyDescent="0.25">
      <c r="A623" s="27"/>
    </row>
    <row r="624" spans="1:1" ht="15.75" customHeight="1" x14ac:dyDescent="0.25">
      <c r="A624" s="27"/>
    </row>
    <row r="625" spans="1:1" ht="15.75" customHeight="1" x14ac:dyDescent="0.25">
      <c r="A625" s="27"/>
    </row>
    <row r="626" spans="1:1" ht="15.75" customHeight="1" x14ac:dyDescent="0.25">
      <c r="A626" s="27"/>
    </row>
    <row r="627" spans="1:1" ht="15.75" customHeight="1" x14ac:dyDescent="0.25">
      <c r="A627" s="27"/>
    </row>
    <row r="628" spans="1:1" ht="15.75" customHeight="1" x14ac:dyDescent="0.25">
      <c r="A628" s="27"/>
    </row>
    <row r="629" spans="1:1" ht="15.75" customHeight="1" x14ac:dyDescent="0.25">
      <c r="A629" s="27"/>
    </row>
    <row r="630" spans="1:1" ht="15.75" customHeight="1" x14ac:dyDescent="0.25">
      <c r="A630" s="27"/>
    </row>
    <row r="631" spans="1:1" ht="15.75" customHeight="1" x14ac:dyDescent="0.25">
      <c r="A631" s="27"/>
    </row>
    <row r="632" spans="1:1" ht="15.75" customHeight="1" x14ac:dyDescent="0.25">
      <c r="A632" s="27"/>
    </row>
    <row r="633" spans="1:1" ht="15.75" customHeight="1" x14ac:dyDescent="0.25">
      <c r="A633" s="27"/>
    </row>
    <row r="634" spans="1:1" ht="15.75" customHeight="1" x14ac:dyDescent="0.25">
      <c r="A634" s="27"/>
    </row>
    <row r="635" spans="1:1" ht="15.75" customHeight="1" x14ac:dyDescent="0.25">
      <c r="A635" s="27"/>
    </row>
    <row r="636" spans="1:1" ht="15.75" customHeight="1" x14ac:dyDescent="0.25">
      <c r="A636" s="27"/>
    </row>
    <row r="637" spans="1:1" ht="15.75" customHeight="1" x14ac:dyDescent="0.25">
      <c r="A637" s="27"/>
    </row>
    <row r="638" spans="1:1" ht="15.75" customHeight="1" x14ac:dyDescent="0.25">
      <c r="A638" s="27"/>
    </row>
    <row r="639" spans="1:1" ht="15.75" customHeight="1" x14ac:dyDescent="0.25">
      <c r="A639" s="27"/>
    </row>
    <row r="640" spans="1:1" ht="15.75" customHeight="1" x14ac:dyDescent="0.25">
      <c r="A640" s="27"/>
    </row>
    <row r="641" spans="1:1" ht="15.75" customHeight="1" x14ac:dyDescent="0.25">
      <c r="A641" s="27"/>
    </row>
    <row r="642" spans="1:1" ht="15.75" customHeight="1" x14ac:dyDescent="0.25">
      <c r="A642" s="27"/>
    </row>
    <row r="643" spans="1:1" ht="15.75" customHeight="1" x14ac:dyDescent="0.25">
      <c r="A643" s="27"/>
    </row>
    <row r="644" spans="1:1" ht="15.75" customHeight="1" x14ac:dyDescent="0.25">
      <c r="A644" s="27"/>
    </row>
    <row r="645" spans="1:1" ht="15.75" customHeight="1" x14ac:dyDescent="0.25">
      <c r="A645" s="27"/>
    </row>
    <row r="646" spans="1:1" ht="15.75" customHeight="1" x14ac:dyDescent="0.25">
      <c r="A646" s="27"/>
    </row>
    <row r="647" spans="1:1" ht="15.75" customHeight="1" x14ac:dyDescent="0.25">
      <c r="A647" s="27"/>
    </row>
    <row r="648" spans="1:1" ht="15.75" customHeight="1" x14ac:dyDescent="0.25">
      <c r="A648" s="27"/>
    </row>
    <row r="649" spans="1:1" ht="15.75" customHeight="1" x14ac:dyDescent="0.25">
      <c r="A649" s="27"/>
    </row>
    <row r="650" spans="1:1" ht="15.75" customHeight="1" x14ac:dyDescent="0.25">
      <c r="A650" s="27"/>
    </row>
    <row r="651" spans="1:1" ht="15.75" customHeight="1" x14ac:dyDescent="0.25">
      <c r="A651" s="27"/>
    </row>
    <row r="652" spans="1:1" ht="15.75" customHeight="1" x14ac:dyDescent="0.25">
      <c r="A652" s="27"/>
    </row>
    <row r="653" spans="1:1" ht="15.75" customHeight="1" x14ac:dyDescent="0.25">
      <c r="A653" s="27"/>
    </row>
    <row r="654" spans="1:1" ht="15.75" customHeight="1" x14ac:dyDescent="0.25">
      <c r="A654" s="27"/>
    </row>
    <row r="655" spans="1:1" ht="15.75" customHeight="1" x14ac:dyDescent="0.25">
      <c r="A655" s="27"/>
    </row>
    <row r="656" spans="1:1" ht="15.75" customHeight="1" x14ac:dyDescent="0.25">
      <c r="A656" s="27"/>
    </row>
    <row r="657" spans="1:1" ht="15.75" customHeight="1" x14ac:dyDescent="0.25">
      <c r="A657" s="27"/>
    </row>
    <row r="658" spans="1:1" ht="15.75" customHeight="1" x14ac:dyDescent="0.25">
      <c r="A658" s="27"/>
    </row>
    <row r="659" spans="1:1" ht="15.75" customHeight="1" x14ac:dyDescent="0.25">
      <c r="A659" s="27"/>
    </row>
    <row r="660" spans="1:1" ht="15.75" customHeight="1" x14ac:dyDescent="0.25">
      <c r="A660" s="27"/>
    </row>
    <row r="661" spans="1:1" ht="15.75" customHeight="1" x14ac:dyDescent="0.25">
      <c r="A661" s="27"/>
    </row>
    <row r="662" spans="1:1" ht="15.75" customHeight="1" x14ac:dyDescent="0.25">
      <c r="A662" s="27"/>
    </row>
    <row r="663" spans="1:1" ht="15.75" customHeight="1" x14ac:dyDescent="0.25">
      <c r="A663" s="27"/>
    </row>
    <row r="664" spans="1:1" ht="15.75" customHeight="1" x14ac:dyDescent="0.25">
      <c r="A664" s="27"/>
    </row>
    <row r="665" spans="1:1" ht="15.75" customHeight="1" x14ac:dyDescent="0.25">
      <c r="A665" s="27"/>
    </row>
    <row r="666" spans="1:1" ht="15.75" customHeight="1" x14ac:dyDescent="0.25">
      <c r="A666" s="27"/>
    </row>
    <row r="667" spans="1:1" ht="15.75" customHeight="1" x14ac:dyDescent="0.25">
      <c r="A667" s="27"/>
    </row>
    <row r="668" spans="1:1" ht="15.75" customHeight="1" x14ac:dyDescent="0.25">
      <c r="A668" s="27"/>
    </row>
    <row r="669" spans="1:1" ht="15.75" customHeight="1" x14ac:dyDescent="0.25">
      <c r="A669" s="27"/>
    </row>
    <row r="670" spans="1:1" ht="15.75" customHeight="1" x14ac:dyDescent="0.25">
      <c r="A670" s="27"/>
    </row>
    <row r="671" spans="1:1" ht="15.75" customHeight="1" x14ac:dyDescent="0.25">
      <c r="A671" s="27"/>
    </row>
    <row r="672" spans="1:1" ht="15.75" customHeight="1" x14ac:dyDescent="0.25">
      <c r="A672" s="27"/>
    </row>
    <row r="673" spans="1:1" ht="15.75" customHeight="1" x14ac:dyDescent="0.25">
      <c r="A673" s="27"/>
    </row>
    <row r="674" spans="1:1" ht="15.75" customHeight="1" x14ac:dyDescent="0.25">
      <c r="A674" s="27"/>
    </row>
    <row r="675" spans="1:1" ht="15.75" customHeight="1" x14ac:dyDescent="0.25">
      <c r="A675" s="27"/>
    </row>
    <row r="676" spans="1:1" ht="15.75" customHeight="1" x14ac:dyDescent="0.25">
      <c r="A676" s="27"/>
    </row>
    <row r="677" spans="1:1" ht="15.75" customHeight="1" x14ac:dyDescent="0.25">
      <c r="A677" s="27"/>
    </row>
    <row r="678" spans="1:1" ht="15.75" customHeight="1" x14ac:dyDescent="0.25">
      <c r="A678" s="27"/>
    </row>
    <row r="679" spans="1:1" ht="15.75" customHeight="1" x14ac:dyDescent="0.25">
      <c r="A679" s="27"/>
    </row>
    <row r="680" spans="1:1" ht="15.75" customHeight="1" x14ac:dyDescent="0.25">
      <c r="A680" s="27"/>
    </row>
    <row r="681" spans="1:1" ht="15.75" customHeight="1" x14ac:dyDescent="0.25">
      <c r="A681" s="27"/>
    </row>
    <row r="682" spans="1:1" ht="15.75" customHeight="1" x14ac:dyDescent="0.25">
      <c r="A682" s="27"/>
    </row>
    <row r="683" spans="1:1" ht="15.75" customHeight="1" x14ac:dyDescent="0.25">
      <c r="A683" s="27"/>
    </row>
    <row r="684" spans="1:1" ht="15.75" customHeight="1" x14ac:dyDescent="0.25">
      <c r="A684" s="27"/>
    </row>
    <row r="685" spans="1:1" ht="15.75" customHeight="1" x14ac:dyDescent="0.25">
      <c r="A685" s="27"/>
    </row>
    <row r="686" spans="1:1" ht="15.75" customHeight="1" x14ac:dyDescent="0.25">
      <c r="A686" s="27"/>
    </row>
    <row r="687" spans="1:1" ht="15.75" customHeight="1" x14ac:dyDescent="0.25">
      <c r="A687" s="27"/>
    </row>
    <row r="688" spans="1:1" ht="15.75" customHeight="1" x14ac:dyDescent="0.25">
      <c r="A688" s="27"/>
    </row>
    <row r="689" spans="1:1" ht="15.75" customHeight="1" x14ac:dyDescent="0.25">
      <c r="A689" s="27"/>
    </row>
    <row r="690" spans="1:1" ht="15.75" customHeight="1" x14ac:dyDescent="0.25">
      <c r="A690" s="27"/>
    </row>
    <row r="691" spans="1:1" ht="15.75" customHeight="1" x14ac:dyDescent="0.25">
      <c r="A691" s="27"/>
    </row>
    <row r="692" spans="1:1" ht="15.75" customHeight="1" x14ac:dyDescent="0.25">
      <c r="A692" s="27"/>
    </row>
    <row r="693" spans="1:1" ht="15.75" customHeight="1" x14ac:dyDescent="0.25">
      <c r="A693" s="27"/>
    </row>
    <row r="694" spans="1:1" ht="15.75" customHeight="1" x14ac:dyDescent="0.25">
      <c r="A694" s="27"/>
    </row>
    <row r="695" spans="1:1" ht="15.75" customHeight="1" x14ac:dyDescent="0.25">
      <c r="A695" s="27"/>
    </row>
    <row r="696" spans="1:1" ht="15.75" customHeight="1" x14ac:dyDescent="0.25">
      <c r="A696" s="27"/>
    </row>
    <row r="697" spans="1:1" ht="15.75" customHeight="1" x14ac:dyDescent="0.25">
      <c r="A697" s="27"/>
    </row>
    <row r="698" spans="1:1" ht="15.75" customHeight="1" x14ac:dyDescent="0.25">
      <c r="A698" s="27"/>
    </row>
    <row r="699" spans="1:1" ht="15.75" customHeight="1" x14ac:dyDescent="0.25">
      <c r="A699" s="27"/>
    </row>
    <row r="700" spans="1:1" ht="15.75" customHeight="1" x14ac:dyDescent="0.25">
      <c r="A700" s="27"/>
    </row>
    <row r="701" spans="1:1" ht="15.75" customHeight="1" x14ac:dyDescent="0.25">
      <c r="A701" s="27"/>
    </row>
    <row r="702" spans="1:1" ht="15.75" customHeight="1" x14ac:dyDescent="0.25">
      <c r="A702" s="27"/>
    </row>
    <row r="703" spans="1:1" ht="15.75" customHeight="1" x14ac:dyDescent="0.25">
      <c r="A703" s="27"/>
    </row>
    <row r="704" spans="1:1" ht="15.75" customHeight="1" x14ac:dyDescent="0.25">
      <c r="A704" s="27"/>
    </row>
    <row r="705" spans="1:1" ht="15.75" customHeight="1" x14ac:dyDescent="0.25">
      <c r="A705" s="27"/>
    </row>
    <row r="706" spans="1:1" ht="15.75" customHeight="1" x14ac:dyDescent="0.25">
      <c r="A706" s="27"/>
    </row>
    <row r="707" spans="1:1" ht="15.75" customHeight="1" x14ac:dyDescent="0.25">
      <c r="A707" s="27"/>
    </row>
    <row r="708" spans="1:1" ht="15.75" customHeight="1" x14ac:dyDescent="0.25">
      <c r="A708" s="27"/>
    </row>
    <row r="709" spans="1:1" ht="15.75" customHeight="1" x14ac:dyDescent="0.25">
      <c r="A709" s="27"/>
    </row>
    <row r="710" spans="1:1" ht="15.75" customHeight="1" x14ac:dyDescent="0.25">
      <c r="A710" s="27"/>
    </row>
    <row r="711" spans="1:1" ht="15.75" customHeight="1" x14ac:dyDescent="0.25">
      <c r="A711" s="27"/>
    </row>
    <row r="712" spans="1:1" ht="15.75" customHeight="1" x14ac:dyDescent="0.25">
      <c r="A712" s="27"/>
    </row>
    <row r="713" spans="1:1" ht="15.75" customHeight="1" x14ac:dyDescent="0.25">
      <c r="A713" s="27"/>
    </row>
    <row r="714" spans="1:1" ht="15.75" customHeight="1" x14ac:dyDescent="0.25">
      <c r="A714" s="27"/>
    </row>
    <row r="715" spans="1:1" ht="15.75" customHeight="1" x14ac:dyDescent="0.25">
      <c r="A715" s="27"/>
    </row>
    <row r="716" spans="1:1" ht="15.75" customHeight="1" x14ac:dyDescent="0.25">
      <c r="A716" s="27"/>
    </row>
    <row r="717" spans="1:1" ht="15.75" customHeight="1" x14ac:dyDescent="0.25">
      <c r="A717" s="27"/>
    </row>
    <row r="718" spans="1:1" ht="15.75" customHeight="1" x14ac:dyDescent="0.25">
      <c r="A718" s="27"/>
    </row>
    <row r="719" spans="1:1" ht="15.75" customHeight="1" x14ac:dyDescent="0.25">
      <c r="A719" s="27"/>
    </row>
    <row r="720" spans="1:1" ht="15.75" customHeight="1" x14ac:dyDescent="0.25">
      <c r="A720" s="27"/>
    </row>
    <row r="721" spans="1:1" ht="15.75" customHeight="1" x14ac:dyDescent="0.25">
      <c r="A721" s="27"/>
    </row>
    <row r="722" spans="1:1" ht="15.75" customHeight="1" x14ac:dyDescent="0.25">
      <c r="A722" s="27"/>
    </row>
    <row r="723" spans="1:1" ht="15.75" customHeight="1" x14ac:dyDescent="0.25">
      <c r="A723" s="27"/>
    </row>
    <row r="724" spans="1:1" ht="15.75" customHeight="1" x14ac:dyDescent="0.25">
      <c r="A724" s="27"/>
    </row>
    <row r="725" spans="1:1" ht="15.75" customHeight="1" x14ac:dyDescent="0.25">
      <c r="A725" s="27"/>
    </row>
    <row r="726" spans="1:1" ht="15.75" customHeight="1" x14ac:dyDescent="0.25">
      <c r="A726" s="27"/>
    </row>
    <row r="727" spans="1:1" ht="15.75" customHeight="1" x14ac:dyDescent="0.25">
      <c r="A727" s="27"/>
    </row>
    <row r="728" spans="1:1" ht="15.75" customHeight="1" x14ac:dyDescent="0.25">
      <c r="A728" s="27"/>
    </row>
    <row r="729" spans="1:1" ht="15.75" customHeight="1" x14ac:dyDescent="0.25">
      <c r="A729" s="27"/>
    </row>
    <row r="730" spans="1:1" ht="15.75" customHeight="1" x14ac:dyDescent="0.25">
      <c r="A730" s="27"/>
    </row>
    <row r="731" spans="1:1" ht="15.75" customHeight="1" x14ac:dyDescent="0.25">
      <c r="A731" s="27"/>
    </row>
    <row r="732" spans="1:1" ht="15.75" customHeight="1" x14ac:dyDescent="0.25">
      <c r="A732" s="27"/>
    </row>
    <row r="733" spans="1:1" ht="15.75" customHeight="1" x14ac:dyDescent="0.25">
      <c r="A733" s="27"/>
    </row>
    <row r="734" spans="1:1" ht="15.75" customHeight="1" x14ac:dyDescent="0.25">
      <c r="A734" s="27"/>
    </row>
    <row r="735" spans="1:1" ht="15.75" customHeight="1" x14ac:dyDescent="0.25">
      <c r="A735" s="27"/>
    </row>
    <row r="736" spans="1:1" ht="15.75" customHeight="1" x14ac:dyDescent="0.25">
      <c r="A736" s="27"/>
    </row>
    <row r="737" spans="1:1" ht="15.75" customHeight="1" x14ac:dyDescent="0.25">
      <c r="A737" s="27"/>
    </row>
    <row r="738" spans="1:1" ht="15.75" customHeight="1" x14ac:dyDescent="0.25">
      <c r="A738" s="27"/>
    </row>
    <row r="739" spans="1:1" ht="15.75" customHeight="1" x14ac:dyDescent="0.25">
      <c r="A739" s="27"/>
    </row>
    <row r="740" spans="1:1" ht="15.75" customHeight="1" x14ac:dyDescent="0.25">
      <c r="A740" s="27"/>
    </row>
    <row r="741" spans="1:1" ht="15.75" customHeight="1" x14ac:dyDescent="0.25">
      <c r="A741" s="27"/>
    </row>
    <row r="742" spans="1:1" ht="15.75" customHeight="1" x14ac:dyDescent="0.25">
      <c r="A742" s="27"/>
    </row>
    <row r="743" spans="1:1" ht="15.75" customHeight="1" x14ac:dyDescent="0.25">
      <c r="A743" s="27"/>
    </row>
    <row r="744" spans="1:1" ht="15.75" customHeight="1" x14ac:dyDescent="0.25">
      <c r="A744" s="27"/>
    </row>
    <row r="745" spans="1:1" ht="15.75" customHeight="1" x14ac:dyDescent="0.25">
      <c r="A745" s="27"/>
    </row>
    <row r="746" spans="1:1" ht="15.75" customHeight="1" x14ac:dyDescent="0.25">
      <c r="A746" s="27"/>
    </row>
    <row r="747" spans="1:1" ht="15.75" customHeight="1" x14ac:dyDescent="0.25">
      <c r="A747" s="27"/>
    </row>
    <row r="748" spans="1:1" ht="15.75" customHeight="1" x14ac:dyDescent="0.25">
      <c r="A748" s="27"/>
    </row>
    <row r="749" spans="1:1" ht="15.75" customHeight="1" x14ac:dyDescent="0.25">
      <c r="A749" s="27"/>
    </row>
    <row r="750" spans="1:1" ht="15.75" customHeight="1" x14ac:dyDescent="0.25">
      <c r="A750" s="27"/>
    </row>
    <row r="751" spans="1:1" ht="15.75" customHeight="1" x14ac:dyDescent="0.25">
      <c r="A751" s="27"/>
    </row>
    <row r="752" spans="1:1" ht="15.75" customHeight="1" x14ac:dyDescent="0.25">
      <c r="A752" s="27"/>
    </row>
    <row r="753" spans="1:1" ht="15.75" customHeight="1" x14ac:dyDescent="0.25">
      <c r="A753" s="27"/>
    </row>
    <row r="754" spans="1:1" ht="15.75" customHeight="1" x14ac:dyDescent="0.25">
      <c r="A754" s="27"/>
    </row>
    <row r="755" spans="1:1" ht="15.75" customHeight="1" x14ac:dyDescent="0.25">
      <c r="A755" s="27"/>
    </row>
    <row r="756" spans="1:1" ht="15.75" customHeight="1" x14ac:dyDescent="0.25">
      <c r="A756" s="27"/>
    </row>
    <row r="757" spans="1:1" ht="15.75" customHeight="1" x14ac:dyDescent="0.25">
      <c r="A757" s="27"/>
    </row>
    <row r="758" spans="1:1" ht="15.75" customHeight="1" x14ac:dyDescent="0.25">
      <c r="A758" s="27"/>
    </row>
    <row r="759" spans="1:1" ht="15.75" customHeight="1" x14ac:dyDescent="0.25">
      <c r="A759" s="27"/>
    </row>
    <row r="760" spans="1:1" ht="15.75" customHeight="1" x14ac:dyDescent="0.25">
      <c r="A760" s="27"/>
    </row>
    <row r="761" spans="1:1" ht="15.75" customHeight="1" x14ac:dyDescent="0.25">
      <c r="A761" s="27"/>
    </row>
    <row r="762" spans="1:1" ht="15.75" customHeight="1" x14ac:dyDescent="0.25">
      <c r="A762" s="27"/>
    </row>
    <row r="763" spans="1:1" ht="15.75" customHeight="1" x14ac:dyDescent="0.25">
      <c r="A763" s="27"/>
    </row>
    <row r="764" spans="1:1" ht="15.75" customHeight="1" x14ac:dyDescent="0.25">
      <c r="A764" s="27"/>
    </row>
    <row r="765" spans="1:1" ht="15.75" customHeight="1" x14ac:dyDescent="0.25">
      <c r="A765" s="27"/>
    </row>
    <row r="766" spans="1:1" ht="15.75" customHeight="1" x14ac:dyDescent="0.25">
      <c r="A766" s="27"/>
    </row>
    <row r="767" spans="1:1" ht="15.75" customHeight="1" x14ac:dyDescent="0.25">
      <c r="A767" s="27"/>
    </row>
    <row r="768" spans="1:1" ht="15.75" customHeight="1" x14ac:dyDescent="0.25">
      <c r="A768" s="27"/>
    </row>
    <row r="769" spans="1:1" ht="15.75" customHeight="1" x14ac:dyDescent="0.25">
      <c r="A769" s="27"/>
    </row>
    <row r="770" spans="1:1" ht="15.75" customHeight="1" x14ac:dyDescent="0.25">
      <c r="A770" s="27"/>
    </row>
    <row r="771" spans="1:1" ht="15.75" customHeight="1" x14ac:dyDescent="0.25">
      <c r="A771" s="27"/>
    </row>
    <row r="772" spans="1:1" ht="15.75" customHeight="1" x14ac:dyDescent="0.25">
      <c r="A772" s="27"/>
    </row>
    <row r="773" spans="1:1" ht="15.75" customHeight="1" x14ac:dyDescent="0.25">
      <c r="A773" s="27"/>
    </row>
    <row r="774" spans="1:1" ht="15.75" customHeight="1" x14ac:dyDescent="0.25">
      <c r="A774" s="27"/>
    </row>
    <row r="775" spans="1:1" ht="15.75" customHeight="1" x14ac:dyDescent="0.25">
      <c r="A775" s="27"/>
    </row>
    <row r="776" spans="1:1" ht="15.75" customHeight="1" x14ac:dyDescent="0.25">
      <c r="A776" s="27"/>
    </row>
    <row r="777" spans="1:1" ht="15.75" customHeight="1" x14ac:dyDescent="0.25">
      <c r="A777" s="27"/>
    </row>
    <row r="778" spans="1:1" ht="15.75" customHeight="1" x14ac:dyDescent="0.25">
      <c r="A778" s="27"/>
    </row>
    <row r="779" spans="1:1" ht="15.75" customHeight="1" x14ac:dyDescent="0.25">
      <c r="A779" s="27"/>
    </row>
    <row r="780" spans="1:1" ht="15.75" customHeight="1" x14ac:dyDescent="0.25">
      <c r="A780" s="27"/>
    </row>
    <row r="781" spans="1:1" ht="15.75" customHeight="1" x14ac:dyDescent="0.25">
      <c r="A781" s="27"/>
    </row>
    <row r="782" spans="1:1" ht="15.75" customHeight="1" x14ac:dyDescent="0.25">
      <c r="A782" s="27"/>
    </row>
    <row r="783" spans="1:1" ht="15.75" customHeight="1" x14ac:dyDescent="0.25">
      <c r="A783" s="27"/>
    </row>
    <row r="784" spans="1:1" ht="15.75" customHeight="1" x14ac:dyDescent="0.25">
      <c r="A784" s="27"/>
    </row>
    <row r="785" spans="1:1" ht="15.75" customHeight="1" x14ac:dyDescent="0.25">
      <c r="A785" s="27"/>
    </row>
    <row r="786" spans="1:1" ht="15.75" customHeight="1" x14ac:dyDescent="0.25">
      <c r="A786" s="27"/>
    </row>
    <row r="787" spans="1:1" ht="15.75" customHeight="1" x14ac:dyDescent="0.25">
      <c r="A787" s="27"/>
    </row>
    <row r="788" spans="1:1" ht="15.75" customHeight="1" x14ac:dyDescent="0.25">
      <c r="A788" s="27"/>
    </row>
    <row r="789" spans="1:1" ht="15.75" customHeight="1" x14ac:dyDescent="0.25">
      <c r="A789" s="27"/>
    </row>
    <row r="790" spans="1:1" ht="15.75" customHeight="1" x14ac:dyDescent="0.25">
      <c r="A790" s="27"/>
    </row>
    <row r="791" spans="1:1" ht="15.75" customHeight="1" x14ac:dyDescent="0.25">
      <c r="A791" s="27"/>
    </row>
    <row r="792" spans="1:1" ht="15.75" customHeight="1" x14ac:dyDescent="0.25">
      <c r="A792" s="27"/>
    </row>
    <row r="793" spans="1:1" ht="15.75" customHeight="1" x14ac:dyDescent="0.25">
      <c r="A793" s="27"/>
    </row>
    <row r="794" spans="1:1" ht="15.75" customHeight="1" x14ac:dyDescent="0.25">
      <c r="A794" s="27"/>
    </row>
    <row r="795" spans="1:1" ht="15.75" customHeight="1" x14ac:dyDescent="0.25">
      <c r="A795" s="27"/>
    </row>
    <row r="796" spans="1:1" ht="15.75" customHeight="1" x14ac:dyDescent="0.25">
      <c r="A796" s="27"/>
    </row>
    <row r="797" spans="1:1" ht="15.75" customHeight="1" x14ac:dyDescent="0.25">
      <c r="A797" s="27"/>
    </row>
    <row r="798" spans="1:1" ht="15.75" customHeight="1" x14ac:dyDescent="0.25">
      <c r="A798" s="27"/>
    </row>
    <row r="799" spans="1:1" ht="15.75" customHeight="1" x14ac:dyDescent="0.25">
      <c r="A799" s="27"/>
    </row>
    <row r="800" spans="1:1" ht="15.75" customHeight="1" x14ac:dyDescent="0.25">
      <c r="A800" s="27"/>
    </row>
    <row r="801" spans="1:1" ht="15.75" customHeight="1" x14ac:dyDescent="0.25">
      <c r="A801" s="27"/>
    </row>
    <row r="802" spans="1:1" ht="15.75" customHeight="1" x14ac:dyDescent="0.25">
      <c r="A802" s="27"/>
    </row>
    <row r="803" spans="1:1" ht="15.75" customHeight="1" x14ac:dyDescent="0.25">
      <c r="A803" s="27"/>
    </row>
    <row r="804" spans="1:1" ht="15.75" customHeight="1" x14ac:dyDescent="0.25">
      <c r="A804" s="27"/>
    </row>
    <row r="805" spans="1:1" ht="15.75" customHeight="1" x14ac:dyDescent="0.25">
      <c r="A805" s="27"/>
    </row>
    <row r="806" spans="1:1" ht="15.75" customHeight="1" x14ac:dyDescent="0.25">
      <c r="A806" s="27"/>
    </row>
    <row r="807" spans="1:1" ht="15.75" customHeight="1" x14ac:dyDescent="0.25">
      <c r="A807" s="27"/>
    </row>
    <row r="808" spans="1:1" ht="15.75" customHeight="1" x14ac:dyDescent="0.25">
      <c r="A808" s="27"/>
    </row>
    <row r="809" spans="1:1" ht="15.75" customHeight="1" x14ac:dyDescent="0.25">
      <c r="A809" s="27"/>
    </row>
    <row r="810" spans="1:1" ht="15.75" customHeight="1" x14ac:dyDescent="0.25">
      <c r="A810" s="27"/>
    </row>
    <row r="811" spans="1:1" ht="15.75" customHeight="1" x14ac:dyDescent="0.25">
      <c r="A811" s="27"/>
    </row>
    <row r="812" spans="1:1" ht="15.75" customHeight="1" x14ac:dyDescent="0.25">
      <c r="A812" s="27"/>
    </row>
    <row r="813" spans="1:1" ht="15.75" customHeight="1" x14ac:dyDescent="0.25">
      <c r="A813" s="27"/>
    </row>
    <row r="814" spans="1:1" ht="15.75" customHeight="1" x14ac:dyDescent="0.25">
      <c r="A814" s="27"/>
    </row>
    <row r="815" spans="1:1" ht="15.75" customHeight="1" x14ac:dyDescent="0.25">
      <c r="A815" s="27"/>
    </row>
    <row r="816" spans="1:1" ht="15.75" customHeight="1" x14ac:dyDescent="0.25">
      <c r="A816" s="27"/>
    </row>
    <row r="817" spans="1:1" ht="15.75" customHeight="1" x14ac:dyDescent="0.25">
      <c r="A817" s="27"/>
    </row>
    <row r="818" spans="1:1" ht="15.75" customHeight="1" x14ac:dyDescent="0.25">
      <c r="A818" s="27"/>
    </row>
    <row r="819" spans="1:1" ht="15.75" customHeight="1" x14ac:dyDescent="0.25">
      <c r="A819" s="27"/>
    </row>
    <row r="820" spans="1:1" ht="15.75" customHeight="1" x14ac:dyDescent="0.25">
      <c r="A820" s="27"/>
    </row>
    <row r="821" spans="1:1" ht="15.75" customHeight="1" x14ac:dyDescent="0.25">
      <c r="A821" s="27"/>
    </row>
    <row r="822" spans="1:1" ht="15.75" customHeight="1" x14ac:dyDescent="0.25">
      <c r="A822" s="27"/>
    </row>
    <row r="823" spans="1:1" ht="15.75" customHeight="1" x14ac:dyDescent="0.25">
      <c r="A823" s="27"/>
    </row>
    <row r="824" spans="1:1" ht="15.75" customHeight="1" x14ac:dyDescent="0.25">
      <c r="A824" s="27"/>
    </row>
    <row r="825" spans="1:1" ht="15.75" customHeight="1" x14ac:dyDescent="0.25">
      <c r="A825" s="27"/>
    </row>
    <row r="826" spans="1:1" ht="15.75" customHeight="1" x14ac:dyDescent="0.25">
      <c r="A826" s="27"/>
    </row>
    <row r="827" spans="1:1" ht="15.75" customHeight="1" x14ac:dyDescent="0.25">
      <c r="A827" s="27"/>
    </row>
    <row r="828" spans="1:1" ht="15.75" customHeight="1" x14ac:dyDescent="0.25">
      <c r="A828" s="27"/>
    </row>
    <row r="829" spans="1:1" ht="15.75" customHeight="1" x14ac:dyDescent="0.25">
      <c r="A829" s="27"/>
    </row>
    <row r="830" spans="1:1" ht="15.75" customHeight="1" x14ac:dyDescent="0.25">
      <c r="A830" s="27"/>
    </row>
    <row r="831" spans="1:1" ht="15.75" customHeight="1" x14ac:dyDescent="0.25">
      <c r="A831" s="27"/>
    </row>
    <row r="832" spans="1:1" ht="15.75" customHeight="1" x14ac:dyDescent="0.25">
      <c r="A832" s="27"/>
    </row>
    <row r="833" spans="1:1" ht="15.75" customHeight="1" x14ac:dyDescent="0.25">
      <c r="A833" s="27"/>
    </row>
    <row r="834" spans="1:1" ht="15.75" customHeight="1" x14ac:dyDescent="0.25">
      <c r="A834" s="27"/>
    </row>
    <row r="835" spans="1:1" ht="15.75" customHeight="1" x14ac:dyDescent="0.25">
      <c r="A835" s="27"/>
    </row>
    <row r="836" spans="1:1" ht="15.75" customHeight="1" x14ac:dyDescent="0.25">
      <c r="A836" s="27"/>
    </row>
    <row r="837" spans="1:1" ht="15.75" customHeight="1" x14ac:dyDescent="0.25">
      <c r="A837" s="27"/>
    </row>
    <row r="838" spans="1:1" ht="15.75" customHeight="1" x14ac:dyDescent="0.25">
      <c r="A838" s="27"/>
    </row>
    <row r="839" spans="1:1" ht="15.75" customHeight="1" x14ac:dyDescent="0.25">
      <c r="A839" s="27"/>
    </row>
    <row r="840" spans="1:1" ht="15.75" customHeight="1" x14ac:dyDescent="0.25">
      <c r="A840" s="27"/>
    </row>
    <row r="841" spans="1:1" ht="15.75" customHeight="1" x14ac:dyDescent="0.25">
      <c r="A841" s="27"/>
    </row>
    <row r="842" spans="1:1" ht="15.75" customHeight="1" x14ac:dyDescent="0.25">
      <c r="A842" s="27"/>
    </row>
    <row r="843" spans="1:1" ht="15.75" customHeight="1" x14ac:dyDescent="0.25">
      <c r="A843" s="27"/>
    </row>
    <row r="844" spans="1:1" ht="15.75" customHeight="1" x14ac:dyDescent="0.25">
      <c r="A844" s="27"/>
    </row>
    <row r="845" spans="1:1" ht="15.75" customHeight="1" x14ac:dyDescent="0.25">
      <c r="A845" s="27"/>
    </row>
    <row r="846" spans="1:1" ht="15.75" customHeight="1" x14ac:dyDescent="0.25">
      <c r="A846" s="27"/>
    </row>
    <row r="847" spans="1:1" ht="15.75" customHeight="1" x14ac:dyDescent="0.25">
      <c r="A847" s="27"/>
    </row>
    <row r="848" spans="1:1" ht="15.75" customHeight="1" x14ac:dyDescent="0.25">
      <c r="A848" s="27"/>
    </row>
    <row r="849" spans="1:1" ht="15.75" customHeight="1" x14ac:dyDescent="0.25">
      <c r="A849" s="27"/>
    </row>
    <row r="850" spans="1:1" ht="15.75" customHeight="1" x14ac:dyDescent="0.25">
      <c r="A850" s="27"/>
    </row>
    <row r="851" spans="1:1" ht="15.75" customHeight="1" x14ac:dyDescent="0.25">
      <c r="A851" s="27"/>
    </row>
    <row r="852" spans="1:1" ht="15.75" customHeight="1" x14ac:dyDescent="0.25">
      <c r="A852" s="27"/>
    </row>
    <row r="853" spans="1:1" ht="15.75" customHeight="1" x14ac:dyDescent="0.25">
      <c r="A853" s="27"/>
    </row>
    <row r="854" spans="1:1" ht="15.75" customHeight="1" x14ac:dyDescent="0.25">
      <c r="A854" s="27"/>
    </row>
    <row r="855" spans="1:1" ht="15.75" customHeight="1" x14ac:dyDescent="0.25">
      <c r="A855" s="27"/>
    </row>
    <row r="856" spans="1:1" ht="15.75" customHeight="1" x14ac:dyDescent="0.25">
      <c r="A856" s="27"/>
    </row>
    <row r="857" spans="1:1" ht="15.75" customHeight="1" x14ac:dyDescent="0.25">
      <c r="A857" s="27"/>
    </row>
    <row r="858" spans="1:1" ht="15.75" customHeight="1" x14ac:dyDescent="0.25">
      <c r="A858" s="27"/>
    </row>
    <row r="859" spans="1:1" ht="15.75" customHeight="1" x14ac:dyDescent="0.25">
      <c r="A859" s="27"/>
    </row>
    <row r="860" spans="1:1" ht="15.75" customHeight="1" x14ac:dyDescent="0.25">
      <c r="A860" s="27"/>
    </row>
    <row r="861" spans="1:1" ht="15.75" customHeight="1" x14ac:dyDescent="0.25">
      <c r="A861" s="27"/>
    </row>
    <row r="862" spans="1:1" ht="15.75" customHeight="1" x14ac:dyDescent="0.25">
      <c r="A862" s="27"/>
    </row>
    <row r="863" spans="1:1" ht="15.75" customHeight="1" x14ac:dyDescent="0.25">
      <c r="A863" s="27"/>
    </row>
    <row r="864" spans="1:1" ht="15.75" customHeight="1" x14ac:dyDescent="0.25">
      <c r="A864" s="27"/>
    </row>
    <row r="865" spans="1:1" ht="15.75" customHeight="1" x14ac:dyDescent="0.25">
      <c r="A865" s="27"/>
    </row>
    <row r="866" spans="1:1" ht="15.75" customHeight="1" x14ac:dyDescent="0.25">
      <c r="A866" s="27"/>
    </row>
    <row r="867" spans="1:1" ht="15.75" customHeight="1" x14ac:dyDescent="0.25">
      <c r="A867" s="27"/>
    </row>
    <row r="868" spans="1:1" ht="15.75" customHeight="1" x14ac:dyDescent="0.25">
      <c r="A868" s="27"/>
    </row>
    <row r="869" spans="1:1" ht="15.75" customHeight="1" x14ac:dyDescent="0.25">
      <c r="A869" s="27"/>
    </row>
    <row r="870" spans="1:1" ht="15.75" customHeight="1" x14ac:dyDescent="0.25">
      <c r="A870" s="27"/>
    </row>
    <row r="871" spans="1:1" ht="15.75" customHeight="1" x14ac:dyDescent="0.25">
      <c r="A871" s="27"/>
    </row>
    <row r="872" spans="1:1" ht="15.75" customHeight="1" x14ac:dyDescent="0.25">
      <c r="A872" s="27"/>
    </row>
    <row r="873" spans="1:1" ht="15.75" customHeight="1" x14ac:dyDescent="0.25">
      <c r="A873" s="27"/>
    </row>
    <row r="874" spans="1:1" ht="15.75" customHeight="1" x14ac:dyDescent="0.25">
      <c r="A874" s="27"/>
    </row>
    <row r="875" spans="1:1" ht="15.75" customHeight="1" x14ac:dyDescent="0.25">
      <c r="A875" s="27"/>
    </row>
    <row r="876" spans="1:1" ht="15.75" customHeight="1" x14ac:dyDescent="0.25">
      <c r="A876" s="27"/>
    </row>
    <row r="877" spans="1:1" ht="15.75" customHeight="1" x14ac:dyDescent="0.25">
      <c r="A877" s="27"/>
    </row>
    <row r="878" spans="1:1" ht="15.75" customHeight="1" x14ac:dyDescent="0.25">
      <c r="A878" s="27"/>
    </row>
    <row r="879" spans="1:1" ht="15.75" customHeight="1" x14ac:dyDescent="0.25">
      <c r="A879" s="27"/>
    </row>
    <row r="880" spans="1:1" ht="15.75" customHeight="1" x14ac:dyDescent="0.25">
      <c r="A880" s="27"/>
    </row>
    <row r="881" spans="1:1" ht="15.75" customHeight="1" x14ac:dyDescent="0.25">
      <c r="A881" s="27"/>
    </row>
    <row r="882" spans="1:1" ht="15.75" customHeight="1" x14ac:dyDescent="0.25">
      <c r="A882" s="27"/>
    </row>
    <row r="883" spans="1:1" ht="15.75" customHeight="1" x14ac:dyDescent="0.25">
      <c r="A883" s="27"/>
    </row>
    <row r="884" spans="1:1" ht="15.75" customHeight="1" x14ac:dyDescent="0.25">
      <c r="A884" s="27"/>
    </row>
    <row r="885" spans="1:1" ht="15.75" customHeight="1" x14ac:dyDescent="0.25">
      <c r="A885" s="27"/>
    </row>
    <row r="886" spans="1:1" ht="15.75" customHeight="1" x14ac:dyDescent="0.25">
      <c r="A886" s="27"/>
    </row>
    <row r="887" spans="1:1" ht="15.75" customHeight="1" x14ac:dyDescent="0.25">
      <c r="A887" s="27"/>
    </row>
    <row r="888" spans="1:1" ht="15.75" customHeight="1" x14ac:dyDescent="0.25">
      <c r="A888" s="27"/>
    </row>
    <row r="889" spans="1:1" ht="15.75" customHeight="1" x14ac:dyDescent="0.25">
      <c r="A889" s="27"/>
    </row>
    <row r="890" spans="1:1" ht="15.75" customHeight="1" x14ac:dyDescent="0.25">
      <c r="A890" s="27"/>
    </row>
    <row r="891" spans="1:1" ht="15.75" customHeight="1" x14ac:dyDescent="0.25">
      <c r="A891" s="27"/>
    </row>
    <row r="892" spans="1:1" ht="15.75" customHeight="1" x14ac:dyDescent="0.25">
      <c r="A892" s="27"/>
    </row>
    <row r="893" spans="1:1" ht="15.75" customHeight="1" x14ac:dyDescent="0.25">
      <c r="A893" s="27"/>
    </row>
    <row r="894" spans="1:1" ht="15.75" customHeight="1" x14ac:dyDescent="0.25">
      <c r="A894" s="27"/>
    </row>
    <row r="895" spans="1:1" ht="15.75" customHeight="1" x14ac:dyDescent="0.25">
      <c r="A895" s="27"/>
    </row>
    <row r="896" spans="1:1" ht="15.75" customHeight="1" x14ac:dyDescent="0.25">
      <c r="A896" s="27"/>
    </row>
    <row r="897" spans="1:1" ht="15.75" customHeight="1" x14ac:dyDescent="0.25">
      <c r="A897" s="27"/>
    </row>
    <row r="898" spans="1:1" ht="15.75" customHeight="1" x14ac:dyDescent="0.25">
      <c r="A898" s="27"/>
    </row>
    <row r="899" spans="1:1" ht="15.75" customHeight="1" x14ac:dyDescent="0.25">
      <c r="A899" s="27"/>
    </row>
    <row r="900" spans="1:1" ht="15.75" customHeight="1" x14ac:dyDescent="0.25">
      <c r="A900" s="27"/>
    </row>
    <row r="901" spans="1:1" ht="15.75" customHeight="1" x14ac:dyDescent="0.25">
      <c r="A901" s="27"/>
    </row>
    <row r="902" spans="1:1" ht="15.75" customHeight="1" x14ac:dyDescent="0.25">
      <c r="A902" s="27"/>
    </row>
    <row r="903" spans="1:1" ht="15.75" customHeight="1" x14ac:dyDescent="0.25">
      <c r="A903" s="27"/>
    </row>
    <row r="904" spans="1:1" ht="15.75" customHeight="1" x14ac:dyDescent="0.25">
      <c r="A904" s="27"/>
    </row>
    <row r="905" spans="1:1" ht="15.75" customHeight="1" x14ac:dyDescent="0.25">
      <c r="A905" s="27"/>
    </row>
    <row r="906" spans="1:1" ht="15.75" customHeight="1" x14ac:dyDescent="0.25">
      <c r="A906" s="27"/>
    </row>
    <row r="907" spans="1:1" ht="15.75" customHeight="1" x14ac:dyDescent="0.25">
      <c r="A907" s="27"/>
    </row>
    <row r="908" spans="1:1" ht="15.75" customHeight="1" x14ac:dyDescent="0.25">
      <c r="A908" s="27"/>
    </row>
    <row r="909" spans="1:1" ht="15.75" customHeight="1" x14ac:dyDescent="0.25">
      <c r="A909" s="27"/>
    </row>
    <row r="910" spans="1:1" ht="15.75" customHeight="1" x14ac:dyDescent="0.25">
      <c r="A910" s="27"/>
    </row>
    <row r="911" spans="1:1" ht="15.75" customHeight="1" x14ac:dyDescent="0.25">
      <c r="A911" s="27"/>
    </row>
    <row r="912" spans="1:1" ht="15.75" customHeight="1" x14ac:dyDescent="0.25">
      <c r="A912" s="27"/>
    </row>
    <row r="913" spans="1:1" ht="15.75" customHeight="1" x14ac:dyDescent="0.25">
      <c r="A913" s="27"/>
    </row>
    <row r="914" spans="1:1" ht="15.75" customHeight="1" x14ac:dyDescent="0.25">
      <c r="A914" s="27"/>
    </row>
    <row r="915" spans="1:1" ht="15.75" customHeight="1" x14ac:dyDescent="0.25">
      <c r="A915" s="27"/>
    </row>
    <row r="916" spans="1:1" ht="15.75" customHeight="1" x14ac:dyDescent="0.25">
      <c r="A916" s="27"/>
    </row>
    <row r="917" spans="1:1" ht="15.75" customHeight="1" x14ac:dyDescent="0.25">
      <c r="A917" s="27"/>
    </row>
    <row r="918" spans="1:1" ht="15.75" customHeight="1" x14ac:dyDescent="0.25">
      <c r="A918" s="27"/>
    </row>
    <row r="919" spans="1:1" ht="15.75" customHeight="1" x14ac:dyDescent="0.25">
      <c r="A919" s="27"/>
    </row>
    <row r="920" spans="1:1" ht="15.75" customHeight="1" x14ac:dyDescent="0.25">
      <c r="A920" s="27"/>
    </row>
    <row r="921" spans="1:1" ht="15.75" customHeight="1" x14ac:dyDescent="0.25">
      <c r="A921" s="27"/>
    </row>
    <row r="922" spans="1:1" ht="15.75" customHeight="1" x14ac:dyDescent="0.25">
      <c r="A922" s="27"/>
    </row>
    <row r="923" spans="1:1" ht="15.75" customHeight="1" x14ac:dyDescent="0.25">
      <c r="A923" s="27"/>
    </row>
    <row r="924" spans="1:1" ht="15.75" customHeight="1" x14ac:dyDescent="0.25">
      <c r="A924" s="27"/>
    </row>
    <row r="925" spans="1:1" ht="15.75" customHeight="1" x14ac:dyDescent="0.25">
      <c r="A925" s="27"/>
    </row>
    <row r="926" spans="1:1" ht="15.75" customHeight="1" x14ac:dyDescent="0.25">
      <c r="A926" s="27"/>
    </row>
    <row r="927" spans="1:1" ht="15.75" customHeight="1" x14ac:dyDescent="0.25">
      <c r="A927" s="27"/>
    </row>
    <row r="928" spans="1:1" ht="15.75" customHeight="1" x14ac:dyDescent="0.25">
      <c r="A928" s="27"/>
    </row>
    <row r="929" spans="1:1" ht="15.75" customHeight="1" x14ac:dyDescent="0.25">
      <c r="A929" s="27"/>
    </row>
    <row r="930" spans="1:1" ht="15.75" customHeight="1" x14ac:dyDescent="0.25">
      <c r="A930" s="27"/>
    </row>
    <row r="931" spans="1:1" ht="15.75" customHeight="1" x14ac:dyDescent="0.25">
      <c r="A931" s="27"/>
    </row>
    <row r="932" spans="1:1" ht="15.75" customHeight="1" x14ac:dyDescent="0.25">
      <c r="A932" s="27"/>
    </row>
    <row r="933" spans="1:1" ht="15.75" customHeight="1" x14ac:dyDescent="0.25">
      <c r="A933" s="27"/>
    </row>
    <row r="934" spans="1:1" ht="15.75" customHeight="1" x14ac:dyDescent="0.25">
      <c r="A934" s="27"/>
    </row>
    <row r="935" spans="1:1" ht="15.75" customHeight="1" x14ac:dyDescent="0.25">
      <c r="A935" s="27"/>
    </row>
    <row r="936" spans="1:1" ht="15.75" customHeight="1" x14ac:dyDescent="0.25">
      <c r="A936" s="27"/>
    </row>
    <row r="937" spans="1:1" ht="15.75" customHeight="1" x14ac:dyDescent="0.25">
      <c r="A937" s="27"/>
    </row>
    <row r="938" spans="1:1" ht="15.75" customHeight="1" x14ac:dyDescent="0.25">
      <c r="A938" s="27"/>
    </row>
    <row r="939" spans="1:1" ht="15.75" customHeight="1" x14ac:dyDescent="0.25">
      <c r="A939" s="27"/>
    </row>
    <row r="940" spans="1:1" ht="15.75" customHeight="1" x14ac:dyDescent="0.25">
      <c r="A940" s="27"/>
    </row>
    <row r="941" spans="1:1" ht="15.75" customHeight="1" x14ac:dyDescent="0.25">
      <c r="A941" s="27"/>
    </row>
    <row r="942" spans="1:1" ht="15.75" customHeight="1" x14ac:dyDescent="0.25">
      <c r="A942" s="27"/>
    </row>
    <row r="943" spans="1:1" ht="15.75" customHeight="1" x14ac:dyDescent="0.25">
      <c r="A943" s="27"/>
    </row>
    <row r="944" spans="1:1" ht="15.75" customHeight="1" x14ac:dyDescent="0.25">
      <c r="A944" s="27"/>
    </row>
    <row r="945" spans="1:1" ht="15.75" customHeight="1" x14ac:dyDescent="0.25">
      <c r="A945" s="27"/>
    </row>
    <row r="946" spans="1:1" ht="15.75" customHeight="1" x14ac:dyDescent="0.25">
      <c r="A946" s="27"/>
    </row>
    <row r="947" spans="1:1" ht="15.75" customHeight="1" x14ac:dyDescent="0.25">
      <c r="A947" s="27"/>
    </row>
    <row r="948" spans="1:1" ht="15.75" customHeight="1" x14ac:dyDescent="0.25">
      <c r="A948" s="27"/>
    </row>
    <row r="949" spans="1:1" ht="15.75" customHeight="1" x14ac:dyDescent="0.25">
      <c r="A949" s="27"/>
    </row>
    <row r="950" spans="1:1" ht="15.75" customHeight="1" x14ac:dyDescent="0.25">
      <c r="A950" s="27"/>
    </row>
    <row r="951" spans="1:1" ht="15.75" customHeight="1" x14ac:dyDescent="0.25">
      <c r="A951" s="27"/>
    </row>
    <row r="952" spans="1:1" ht="15.75" customHeight="1" x14ac:dyDescent="0.25">
      <c r="A952" s="27"/>
    </row>
    <row r="953" spans="1:1" ht="15.75" customHeight="1" x14ac:dyDescent="0.25">
      <c r="A953" s="27"/>
    </row>
    <row r="954" spans="1:1" ht="15.75" customHeight="1" x14ac:dyDescent="0.25">
      <c r="A954" s="27"/>
    </row>
    <row r="955" spans="1:1" ht="15.75" customHeight="1" x14ac:dyDescent="0.25">
      <c r="A955" s="27"/>
    </row>
    <row r="956" spans="1:1" ht="15.75" customHeight="1" x14ac:dyDescent="0.25">
      <c r="A956" s="27"/>
    </row>
    <row r="957" spans="1:1" ht="15.75" customHeight="1" x14ac:dyDescent="0.25">
      <c r="A957" s="27"/>
    </row>
    <row r="958" spans="1:1" ht="15.75" customHeight="1" x14ac:dyDescent="0.25">
      <c r="A958" s="27"/>
    </row>
    <row r="959" spans="1:1" ht="15.75" customHeight="1" x14ac:dyDescent="0.25">
      <c r="A959" s="27"/>
    </row>
    <row r="960" spans="1:1" ht="15.75" customHeight="1" x14ac:dyDescent="0.25">
      <c r="A960" s="27"/>
    </row>
    <row r="961" spans="1:1" ht="15.75" customHeight="1" x14ac:dyDescent="0.25">
      <c r="A961" s="27"/>
    </row>
    <row r="962" spans="1:1" ht="15.75" customHeight="1" x14ac:dyDescent="0.25">
      <c r="A962" s="27"/>
    </row>
    <row r="963" spans="1:1" ht="15.75" customHeight="1" x14ac:dyDescent="0.25">
      <c r="A963" s="27"/>
    </row>
    <row r="964" spans="1:1" ht="15.75" customHeight="1" x14ac:dyDescent="0.25">
      <c r="A964" s="27"/>
    </row>
    <row r="965" spans="1:1" ht="15.75" customHeight="1" x14ac:dyDescent="0.25">
      <c r="A965" s="27"/>
    </row>
    <row r="966" spans="1:1" ht="15.75" customHeight="1" x14ac:dyDescent="0.25">
      <c r="A966" s="27"/>
    </row>
    <row r="967" spans="1:1" ht="15.75" customHeight="1" x14ac:dyDescent="0.25">
      <c r="A967" s="27"/>
    </row>
    <row r="968" spans="1:1" ht="15.75" customHeight="1" x14ac:dyDescent="0.25">
      <c r="A968" s="27"/>
    </row>
    <row r="969" spans="1:1" ht="15.75" customHeight="1" x14ac:dyDescent="0.25">
      <c r="A969" s="27"/>
    </row>
    <row r="970" spans="1:1" ht="15.75" customHeight="1" x14ac:dyDescent="0.25">
      <c r="A970" s="27"/>
    </row>
    <row r="971" spans="1:1" ht="15.75" customHeight="1" x14ac:dyDescent="0.25">
      <c r="A971" s="27"/>
    </row>
    <row r="972" spans="1:1" ht="15.75" customHeight="1" x14ac:dyDescent="0.25">
      <c r="A972" s="27"/>
    </row>
    <row r="973" spans="1:1" ht="15.75" customHeight="1" x14ac:dyDescent="0.25">
      <c r="A973" s="27"/>
    </row>
    <row r="974" spans="1:1" ht="15.75" customHeight="1" x14ac:dyDescent="0.25">
      <c r="A974" s="27"/>
    </row>
    <row r="975" spans="1:1" ht="15.75" customHeight="1" x14ac:dyDescent="0.25">
      <c r="A975" s="27"/>
    </row>
    <row r="976" spans="1:1" ht="15.75" customHeight="1" x14ac:dyDescent="0.25">
      <c r="A976" s="27"/>
    </row>
    <row r="977" spans="1:1" ht="15.75" customHeight="1" x14ac:dyDescent="0.25">
      <c r="A977" s="27"/>
    </row>
    <row r="978" spans="1:1" ht="15.75" customHeight="1" x14ac:dyDescent="0.25">
      <c r="A978" s="27"/>
    </row>
    <row r="979" spans="1:1" ht="15.75" customHeight="1" x14ac:dyDescent="0.25">
      <c r="A979" s="27"/>
    </row>
    <row r="980" spans="1:1" ht="15.75" customHeight="1" x14ac:dyDescent="0.25">
      <c r="A980" s="27"/>
    </row>
    <row r="981" spans="1:1" ht="15.75" customHeight="1" x14ac:dyDescent="0.25">
      <c r="A981" s="27"/>
    </row>
    <row r="982" spans="1:1" ht="15.75" customHeight="1" x14ac:dyDescent="0.25">
      <c r="A982" s="27"/>
    </row>
    <row r="983" spans="1:1" ht="15.75" customHeight="1" x14ac:dyDescent="0.25">
      <c r="A983" s="27"/>
    </row>
    <row r="984" spans="1:1" ht="15.75" customHeight="1" x14ac:dyDescent="0.25">
      <c r="A984" s="27"/>
    </row>
    <row r="985" spans="1:1" ht="15.75" customHeight="1" x14ac:dyDescent="0.25">
      <c r="A985" s="27"/>
    </row>
    <row r="986" spans="1:1" ht="15.75" customHeight="1" x14ac:dyDescent="0.25">
      <c r="A986" s="27"/>
    </row>
    <row r="987" spans="1:1" ht="15.75" customHeight="1" x14ac:dyDescent="0.25">
      <c r="A987" s="27"/>
    </row>
    <row r="988" spans="1:1" ht="15.75" customHeight="1" x14ac:dyDescent="0.25">
      <c r="A988" s="27"/>
    </row>
    <row r="989" spans="1:1" ht="15.75" customHeight="1" x14ac:dyDescent="0.25">
      <c r="A989" s="27"/>
    </row>
    <row r="990" spans="1:1" ht="15.75" customHeight="1" x14ac:dyDescent="0.25">
      <c r="A990" s="27"/>
    </row>
    <row r="991" spans="1:1" ht="15.75" customHeight="1" x14ac:dyDescent="0.25">
      <c r="A991" s="27"/>
    </row>
    <row r="992" spans="1:1" ht="15.75" customHeight="1" x14ac:dyDescent="0.25">
      <c r="A992" s="27"/>
    </row>
    <row r="993" spans="1:1" ht="15.75" customHeight="1" x14ac:dyDescent="0.25">
      <c r="A993" s="27"/>
    </row>
    <row r="994" spans="1:1" ht="15.75" customHeight="1" x14ac:dyDescent="0.25">
      <c r="A994" s="27"/>
    </row>
    <row r="995" spans="1:1" ht="15.75" customHeight="1" x14ac:dyDescent="0.25">
      <c r="A995" s="27"/>
    </row>
    <row r="996" spans="1:1" ht="15.75" customHeight="1" x14ac:dyDescent="0.25">
      <c r="A996" s="27"/>
    </row>
    <row r="997" spans="1:1" ht="15.75" customHeight="1" x14ac:dyDescent="0.25">
      <c r="A997" s="27"/>
    </row>
    <row r="998" spans="1:1" ht="15.75" customHeight="1" x14ac:dyDescent="0.25">
      <c r="A998" s="27"/>
    </row>
    <row r="999" spans="1:1" ht="15.75" customHeight="1" x14ac:dyDescent="0.25">
      <c r="A999" s="27"/>
    </row>
    <row r="1000" spans="1:1" ht="15.75" customHeight="1" x14ac:dyDescent="0.25">
      <c r="A1000" s="27"/>
    </row>
    <row r="1001" spans="1:1" ht="15.75" customHeight="1" x14ac:dyDescent="0.25">
      <c r="A1001" s="2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position</vt:lpstr>
      <vt:lpstr>volume</vt:lpstr>
      <vt:lpstr>price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紹瑋 黃</cp:lastModifiedBy>
  <dcterms:modified xsi:type="dcterms:W3CDTF">2025-02-27T05:11:28Z</dcterms:modified>
</cp:coreProperties>
</file>