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For RichDell 12022023\On C Drive\Richa\Goodwill_DA\Carolina_Softech\"/>
    </mc:Choice>
  </mc:AlternateContent>
  <xr:revisionPtr revIDLastSave="0" documentId="13_ncr:1_{DC708C6A-0E08-4D7D-86AA-8B750C8DADBD}" xr6:coauthVersionLast="47" xr6:coauthVersionMax="47" xr10:uidLastSave="{00000000-0000-0000-0000-000000000000}"/>
  <bookViews>
    <workbookView xWindow="-108" yWindow="-108" windowWidth="23256" windowHeight="12456" activeTab="9" xr2:uid="{3F396370-2144-4D01-B693-F4E0D3CB5C02}"/>
  </bookViews>
  <sheets>
    <sheet name="Master" sheetId="1" r:id="rId1"/>
    <sheet name="1" sheetId="2" r:id="rId2"/>
    <sheet name="2.a" sheetId="3" r:id="rId3"/>
    <sheet name="2.b" sheetId="4" r:id="rId4"/>
    <sheet name="3.a" sheetId="5" r:id="rId5"/>
    <sheet name="3.b" sheetId="6" r:id="rId6"/>
    <sheet name="4.a" sheetId="7" r:id="rId7"/>
    <sheet name="4.b" sheetId="8" r:id="rId8"/>
    <sheet name="5" sheetId="10" r:id="rId9"/>
    <sheet name="6" sheetId="11" r:id="rId10"/>
  </sheets>
  <definedNames>
    <definedName name="_xlnm._FilterDatabase" localSheetId="8" hidden="1">'5'!$B$3:$F$53</definedName>
    <definedName name="_xlcn.WorksheetConnection_ExcelProject.xlsxempdata1" hidden="1">EMPData[]</definedName>
    <definedName name="Slicer_Country">#N/A</definedName>
    <definedName name="Slicer_Country1">#N/A</definedName>
    <definedName name="Slicer_Department">#N/A</definedName>
    <definedName name="Slicer_Department1">#N/A</definedName>
  </definedNames>
  <calcPr calcId="191029"/>
  <pivotCaches>
    <pivotCache cacheId="209" r:id="rId11"/>
    <pivotCache cacheId="210" r:id="rId12"/>
    <pivotCache cacheId="217" r:id="rId13"/>
  </pivotCaches>
  <extLst>
    <ext xmlns:x14="http://schemas.microsoft.com/office/spreadsheetml/2009/9/main" uri="{876F7934-8845-4945-9796-88D515C7AA90}">
      <x14:pivotCaches>
        <pivotCache cacheId="211" r:id="rId14"/>
      </x14:pivotCaches>
    </ext>
    <ext xmlns:x14="http://schemas.microsoft.com/office/spreadsheetml/2009/9/main" uri="{BBE1A952-AA13-448e-AADC-164F8A28A991}">
      <x14:slicerCaches>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mpdata" name="empdata" connection="WorksheetConnection_Excel - Project.xlsx!emp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 i="10" l="1"/>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G4" i="10" a="1"/>
  <c r="G4" i="10" s="1"/>
  <c r="H4" i="10" s="1"/>
  <c r="C4" i="3" l="1" a="1"/>
  <c r="C4" i="3" s="1"/>
  <c r="D4" i="3" s="1"/>
  <c r="E4" i="3" s="1"/>
  <c r="D6" i="3" l="1"/>
  <c r="E6" i="3" s="1"/>
  <c r="D5" i="3"/>
  <c r="E5" i="3" s="1"/>
  <c r="D8" i="2"/>
  <c r="D7" i="2"/>
  <c r="D6" i="2"/>
  <c r="D5" i="2"/>
  <c r="D4" i="2"/>
  <c r="D3" i="2"/>
  <c r="E5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121D96-9F5D-4471-9797-72A06348C71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26FAAFE-B044-4509-94BB-94A4883493C1}" name="WorksheetConnection_Excel - Project.xlsx!empdata" type="102" refreshedVersion="8" minRefreshableVersion="5">
    <extLst>
      <ext xmlns:x15="http://schemas.microsoft.com/office/spreadsheetml/2010/11/main" uri="{DE250136-89BD-433C-8126-D09CA5730AF9}">
        <x15:connection id="empdata" autoDelete="1">
          <x15:rangePr sourceName="_xlcn.WorksheetConnection_ExcelProject.xlsxemp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<sst xmlns="http://schemas.openxmlformats.org/spreadsheetml/2006/main" count="627" uniqueCount="157">
  <si>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</si>
  <si>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</si>
  <si>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</si>
  <si>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</si>
  <si>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</si>
  <si>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</si>
  <si>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</si>
  <si>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</si>
  <si>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</si>
  <si>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</si>
  <si>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</si>
  <si>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</si>
  <si>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</si>
  <si>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</si>
  <si>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</si>
  <si>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</si>
  <si>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</si>
  <si>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</si>
  <si>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</si>
  <si>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</si>
  <si>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</si>
  <si>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</si>
  <si>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</si>
  <si>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</si>
  <si>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</si>
  <si>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</si>
  <si>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</si>
  <si>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</si>
  <si>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</si>
  <si>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</si>
  <si>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</si>
  <si>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</si>
  <si>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</si>
  <si>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</si>
  <si>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</si>
  <si>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</si>
  <si>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</si>
  <si>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</si>
  <si>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</si>
  <si>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</si>
  <si>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</si>
  <si>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</si>
  <si>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</si>
  <si>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</si>
  <si>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</si>
  <si>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</si>
  <si>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</si>
  <si>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</si>
  <si>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</si>
  <si>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</si>
  <si>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</si>
  <si>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</si>
  <si>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</si>
  <si>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</si>
  <si>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</si>
  <si>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</si>
  <si>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</si>
  <si>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</si>
  <si>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</si>
  <si>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</si>
  <si>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</si>
  <si>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</si>
  <si>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</si>
  <si>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</si>
  <si>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</si>
  <si>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</si>
  <si>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</si>
  <si>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</si>
  <si>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</si>
  <si>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</si>
  <si>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</si>
  <si>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</si>
  <si>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</si>
  <si>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</si>
  <si>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</si>
  <si>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</si>
  <si>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</si>
  <si>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</si>
  <si>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</si>
  <si>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</si>
  <si>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</si>
  <si>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</si>
  <si>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</si>
  <si>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</si>
  <si>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</si>
  <si>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</si>
  <si>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</si>
  <si>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</si>
  <si>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</si>
  <si>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</si>
  <si>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</si>
  <si>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</si>
  <si>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</si>
  <si>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</si>
  <si>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</si>
  <si>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</si>
  <si>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</si>
  <si>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</si>
  <si>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</si>
  <si>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</si>
  <si>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</si>
  <si>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</si>
  <si>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</si>
  <si>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</si>
  <si>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</si>
  <si>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</si>
  <si>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</si>
  <si>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</si>
  <si>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</si>
  <si>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</si>
  <si>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</si>
  <si>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</si>
  <si>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</si>
  <si>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</si>
  <si>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</si>
  <si>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</si>
  <si>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</si>
  <si>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</si>
  <si>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</si>
  <si>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</si>
  <si>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</si>
  <si>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</si>
  <si>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</si>
  <si>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</si>
  <si>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</si>
  <si>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</si>
  <si>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</si>
  <si>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</si>
  <si>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</si>
  <si>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</si>
  <si>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</si>
  <si>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</si>
  <si>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</si>
  <si>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</si>
  <si>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</si>
  <si>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</si>
  <si>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</si>
  <si>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</si>
  <si>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</si>
  <si>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</si>
  <si>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</si>
  <si>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as below</t>
  </si>
  <si>
    <t>Output should be like below</t>
  </si>
  <si>
    <t>Output should look like below</t>
  </si>
  <si>
    <t>Output should look like below.</t>
  </si>
  <si>
    <t>Statistical Methods - Emp Salary</t>
  </si>
  <si>
    <t>Tim Watson</t>
  </si>
  <si>
    <t>Bonus$</t>
  </si>
  <si>
    <t>Mode</t>
  </si>
  <si>
    <t>#</t>
  </si>
  <si>
    <t>EMP Salary</t>
  </si>
  <si>
    <t>Sum of Salaries</t>
  </si>
  <si>
    <t>Sum of Yearly Sal</t>
  </si>
  <si>
    <t>Salary</t>
  </si>
  <si>
    <t>(All)</t>
  </si>
  <si>
    <t>Bonus%</t>
  </si>
  <si>
    <t>Sum of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</si>
</sst>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
      <b/>
      <sz val="11"/>
      <color theme="1"/>
      <name val="Calibri Light"/>
      <family val="2"/>
    </font>
  </fonts>
  <fills count="8">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4"/>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66">
    <xf numFmtId="0" fontId="0" fillId="0" borderId="0" xfId="0"/>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0" fontId="3" fillId="0" borderId="0" xfId="0" applyFont="1"/>
    <xf numFmtId="0" fontId="5" fillId="4" borderId="1" xfId="0" applyFont="1" applyFill="1" applyBorder="1"/>
    <xf numFmtId="164" fontId="0" fillId="5" borderId="1" xfId="1" applyNumberFormat="1" applyFont="1" applyFill="1" applyBorder="1"/>
    <xf numFmtId="164" fontId="0" fillId="0" borderId="1" xfId="1" applyNumberFormat="1" applyFont="1" applyBorder="1"/>
    <xf numFmtId="9" fontId="4" fillId="3" borderId="0" xfId="3" applyFont="1" applyFill="1"/>
    <xf numFmtId="9" fontId="0" fillId="0" borderId="0" xfId="3" applyFont="1" applyAlignment="1">
      <alignment horizontal="center"/>
    </xf>
    <xf numFmtId="44" fontId="4" fillId="3" borderId="0" xfId="2" applyFont="1" applyFill="1"/>
    <xf numFmtId="2" fontId="0" fillId="0" borderId="0" xfId="0" applyNumberFormat="1" applyAlignment="1">
      <alignment horizontal="center"/>
    </xf>
    <xf numFmtId="44" fontId="1" fillId="0" borderId="1" xfId="2" applyFont="1" applyBorder="1" applyAlignment="1">
      <alignment horizontal="center"/>
    </xf>
    <xf numFmtId="44" fontId="1" fillId="0" borderId="1" xfId="2" applyFont="1" applyBorder="1"/>
    <xf numFmtId="0" fontId="2" fillId="6"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left"/>
    </xf>
    <xf numFmtId="2" fontId="0" fillId="0" borderId="1" xfId="0" applyNumberFormat="1" applyBorder="1" applyAlignment="1">
      <alignment horizontal="left"/>
    </xf>
    <xf numFmtId="0" fontId="5" fillId="7" borderId="10" xfId="0" applyFont="1" applyFill="1" applyBorder="1"/>
    <xf numFmtId="0" fontId="0" fillId="0" borderId="10" xfId="0" applyBorder="1"/>
    <xf numFmtId="44" fontId="0" fillId="0" borderId="11" xfId="2" applyFont="1" applyBorder="1"/>
    <xf numFmtId="0" fontId="0" fillId="0" borderId="12" xfId="0" applyBorder="1"/>
    <xf numFmtId="0" fontId="0" fillId="0" borderId="0" xfId="0" pivotButton="1"/>
    <xf numFmtId="0" fontId="0" fillId="0" borderId="0" xfId="0" applyAlignment="1">
      <alignment horizontal="left"/>
    </xf>
    <xf numFmtId="44" fontId="0" fillId="0" borderId="0" xfId="0" applyNumberFormat="1"/>
    <xf numFmtId="0" fontId="0" fillId="0" borderId="13" xfId="0" pivotButton="1" applyBorder="1"/>
    <xf numFmtId="0" fontId="0" fillId="0" borderId="13" xfId="0" applyBorder="1" applyAlignment="1">
      <alignment horizontal="left"/>
    </xf>
    <xf numFmtId="164" fontId="4" fillId="3" borderId="0" xfId="2" applyNumberFormat="1" applyFont="1" applyFill="1"/>
    <xf numFmtId="164" fontId="0" fillId="0" borderId="13" xfId="0" applyNumberFormat="1" applyBorder="1"/>
    <xf numFmtId="164" fontId="0" fillId="0" borderId="0" xfId="2" applyNumberFormat="1" applyFont="1"/>
    <xf numFmtId="164" fontId="4" fillId="3" borderId="0" xfId="0" applyNumberFormat="1" applyFont="1" applyFill="1"/>
    <xf numFmtId="164" fontId="0" fillId="0" borderId="13" xfId="0" applyNumberFormat="1" applyBorder="1" applyAlignment="1">
      <alignment horizontal="center"/>
    </xf>
    <xf numFmtId="164" fontId="0" fillId="0" borderId="13" xfId="0" applyNumberFormat="1" applyBorder="1" applyAlignment="1">
      <alignment horizontal="center" vertical="center"/>
    </xf>
    <xf numFmtId="0" fontId="6" fillId="6" borderId="1" xfId="0" applyFont="1" applyFill="1" applyBorder="1" applyAlignment="1">
      <alignment horizontal="center"/>
    </xf>
    <xf numFmtId="0" fontId="5" fillId="7" borderId="11" xfId="0" applyFont="1" applyFill="1" applyBorder="1" applyAlignment="1">
      <alignment horizontal="center"/>
    </xf>
    <xf numFmtId="0" fontId="5" fillId="7" borderId="12" xfId="0" applyFont="1" applyFill="1" applyBorder="1" applyAlignment="1">
      <alignment horizontal="center"/>
    </xf>
    <xf numFmtId="0" fontId="0" fillId="5" borderId="1" xfId="0" applyFont="1" applyFill="1" applyBorder="1"/>
    <xf numFmtId="0" fontId="0" fillId="0" borderId="1" xfId="0" applyFont="1" applyBorder="1"/>
    <xf numFmtId="164" fontId="0" fillId="0" borderId="9" xfId="0" applyNumberFormat="1" applyFont="1" applyBorder="1"/>
    <xf numFmtId="0" fontId="0" fillId="0" borderId="1" xfId="0" applyBorder="1"/>
    <xf numFmtId="0" fontId="0" fillId="0" borderId="2" xfId="0" applyBorder="1"/>
    <xf numFmtId="0" fontId="0" fillId="0" borderId="7" xfId="0" applyBorder="1"/>
    <xf numFmtId="0" fontId="0" fillId="0" borderId="8" xfId="0" applyBorder="1"/>
    <xf numFmtId="164" fontId="0" fillId="0" borderId="3" xfId="1" applyNumberFormat="1" applyFont="1" applyBorder="1"/>
    <xf numFmtId="164" fontId="0" fillId="0" borderId="9" xfId="1" applyNumberFormat="1" applyFont="1" applyBorder="1"/>
    <xf numFmtId="164" fontId="0" fillId="0" borderId="0" xfId="0" applyNumberFormat="1"/>
    <xf numFmtId="164" fontId="5" fillId="4" borderId="1" xfId="0" applyNumberFormat="1" applyFont="1" applyFill="1" applyBorder="1"/>
    <xf numFmtId="9" fontId="5" fillId="4" borderId="1" xfId="3" applyNumberFormat="1" applyFont="1" applyFill="1" applyBorder="1" applyAlignment="1">
      <alignment horizontal="center"/>
    </xf>
    <xf numFmtId="44" fontId="5" fillId="4" borderId="1" xfId="2" applyNumberFormat="1" applyFont="1" applyFill="1" applyBorder="1" applyAlignment="1">
      <alignment horizontal="center"/>
    </xf>
    <xf numFmtId="9" fontId="0" fillId="5" borderId="1" xfId="3" applyNumberFormat="1" applyFont="1" applyFill="1" applyBorder="1" applyAlignment="1">
      <alignment horizontal="center"/>
    </xf>
    <xf numFmtId="164" fontId="0" fillId="5" borderId="1" xfId="0" applyNumberFormat="1" applyFont="1" applyFill="1" applyBorder="1"/>
    <xf numFmtId="9" fontId="0" fillId="0" borderId="1" xfId="3" applyNumberFormat="1" applyFont="1" applyBorder="1" applyAlignment="1">
      <alignment horizontal="center"/>
    </xf>
    <xf numFmtId="164" fontId="0" fillId="0" borderId="1" xfId="0" applyNumberFormat="1" applyFont="1" applyBorder="1"/>
    <xf numFmtId="164" fontId="0" fillId="0" borderId="0" xfId="2" applyNumberFormat="1" applyFont="1" applyAlignment="1">
      <alignment horizontal="center"/>
    </xf>
  </cellXfs>
  <cellStyles count="4">
    <cellStyle name="Comma" xfId="1" builtinId="3"/>
    <cellStyle name="Currency" xfId="2" builtinId="4"/>
    <cellStyle name="Normal" xfId="0" builtinId="0"/>
    <cellStyle name="Percent" xfId="3" builtinId="5"/>
  </cellStyles>
  <dxfs count="126">
    <dxf>
      <numFmt numFmtId="164" formatCode="_([$$-409]* #,##0.00_);_([$$-409]* \(#,##0.00\);_([$$-409]* &quot;-&quot;??_);_(@_)"/>
    </dxf>
    <dxf>
      <numFmt numFmtId="164" formatCode="_([$$-409]* #,##0.00_);_([$$-409]* \(#,##0.00\);_([$$-409]* &quot;-&quot;??_);_(@_)"/>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numFmt numFmtId="164" formatCode="_([$$-409]* #,##0.00_);_([$$-409]* \(#,##0.00\);_([$$-409]* &quot;-&quot;??_);_(@_)"/>
    </dxf>
    <dxf>
      <numFmt numFmtId="164" formatCode="_([$$-409]* #,##0.00_);_([$$-409]* \(#,##0.00\);_([$$-409]* &quot;-&quot;??_);_(@_)"/>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numFmt numFmtId="164" formatCode="_([$$-409]* #,##0.00_);_([$$-409]* \(#,##0.00\);_([$$-409]* &quot;-&quot;??_);_(@_)"/>
    </dxf>
    <dxf>
      <numFmt numFmtId="164" formatCode="_([$$-409]* #,##0.00_);_([$$-409]* \(#,##0.00\);_([$$-409]* &quot;-&quot;??_);_(@_)"/>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numFmt numFmtId="164" formatCode="_([$$-409]* #,##0.00_);_([$$-409]* \(#,##0.00\);_([$$-409]* &quot;-&quot;??_);_(@_)"/>
    </dxf>
    <dxf>
      <numFmt numFmtId="164" formatCode="_([$$-409]* #,##0.00_);_([$$-409]* \(#,##0.00\);_([$$-409]* &quot;-&quot;??_);_(@_)"/>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numFmt numFmtId="164" formatCode="_([$$-409]* #,##0.00_);_([$$-409]* \(#,##0.00\);_([$$-409]* &quot;-&quot;??_);_(@_)"/>
    </dxf>
    <dxf>
      <numFmt numFmtId="164" formatCode="_([$$-409]* #,##0.00_);_([$$-409]* \(#,##0.00\);_([$$-409]* &quot;-&quot;??_);_(@_)"/>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numFmt numFmtId="164" formatCode="_([$$-409]* #,##0.00_);_([$$-409]* \(#,##0.00\);_([$$-409]* &quot;-&quot;??_);_(@_)"/>
    </dxf>
    <dxf>
      <numFmt numFmtId="164" formatCode="_([$$-409]* #,##0.00_);_([$$-409]* \(#,##0.00\);_([$$-409]* &quot;-&quot;??_);_(@_)"/>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numFmt numFmtId="164" formatCode="_([$$-409]* #,##0.00_);_([$$-409]* \(#,##0.00\);_([$$-409]* &quot;-&quot;??_);_(@_)"/>
    </dxf>
    <dxf>
      <numFmt numFmtId="164" formatCode="_([$$-409]* #,##0.00_);_([$$-409]* \(#,##0.00\);_([$$-409]* &quot;-&quot;??_);_(@_)"/>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numFmt numFmtId="164" formatCode="_([$$-409]* #,##0.00_);_([$$-409]* \(#,##0.00\);_([$$-409]* &quot;-&quot;??_);_(@_)"/>
    </dxf>
    <dxf>
      <numFmt numFmtId="164" formatCode="_([$$-409]* #,##0.00_);_([$$-409]* \(#,##0.00\);_([$$-409]* &quot;-&quot;??_);_(@_)"/>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numFmt numFmtId="164" formatCode="_([$$-409]* #,##0.00_);_([$$-409]* \(#,##0.00\);_([$$-409]* &quot;-&quot;??_);_(@_)"/>
    </dxf>
    <dxf>
      <numFmt numFmtId="164" formatCode="_([$$-409]* #,##0.00_);_([$$-409]* \(#,##0.00\);_([$$-409]* &quot;-&quot;??_);_(@_)"/>
    </dxf>
    <dxf>
      <numFmt numFmtId="164" formatCode="_([$$-409]* #,##0.00_);_([$$-409]* \(#,##0.00\);_([$$-409]* &quot;-&quot;??_);_(@_)"/>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right style="thin">
          <color indexed="64"/>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4" formatCode="_([$$-409]* #,##0.00_);_([$$-409]* \(#,##0.00\);_([$$-409]* &quot;-&quot;??_);_(@_)"/>
    </dxf>
    <dxf>
      <numFmt numFmtId="164" formatCode="_([$$-409]* #,##0.00_);_([$$-409]* \(#,##0.00\);_([$$-409]* &quot;-&quot;??_);_(@_)"/>
    </dxf>
    <dxf>
      <alignment horizontal="cent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4" formatCode="_([$$-409]* #,##0.00_);_([$$-409]* \(#,##0.00\);_([$$-409]* &quot;-&quot;??_);_(@_)"/>
    </dxf>
    <dxf>
      <numFmt numFmtId="164" formatCode="_([$$-409]* #,##0.00_);_([$$-409]* \(#,##0.00\);_([$$-409]* &quot;-&quot;??_);_(@_)"/>
    </dxf>
    <dxf>
      <border>
        <vertical style="hair">
          <color auto="1"/>
        </vertical>
      </border>
    </dxf>
    <dxf>
      <border>
        <vertical style="hair">
          <color auto="1"/>
        </vertical>
      </border>
    </dxf>
    <dxf>
      <border>
        <vertical style="hair">
          <color auto="1"/>
        </vertical>
      </border>
    </dxf>
    <dxf>
      <border>
        <vertical style="hair">
          <color auto="1"/>
        </vertical>
      </border>
    </dxf>
    <dxf>
      <border>
        <vertical style="hair">
          <color auto="1"/>
        </vertic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numFmt numFmtId="164" formatCode="_([$$-409]* #,##0.00_);_([$$-409]* \(#,##0.00\);_([$$-409]* &quot;-&quot;??_);_(@_)"/>
    </dxf>
    <dxf>
      <numFmt numFmtId="164" formatCode="_([$$-409]* #,##0.00_);_([$$-409]* \(#,##0.00\);_([$$-409]* &quot;-&quot;??_);_(@_)"/>
    </dxf>
    <dxf>
      <alignment horizontal="center"/>
    </dxf>
    <dxf>
      <alignment vertical="center"/>
    </dxf>
    <dxf>
      <alignment horizontal="center"/>
    </dxf>
    <dxf>
      <numFmt numFmtId="164" formatCode="_([$$-409]* #,##0.00_);_([$$-409]* \(#,##0.00\);_([$$-409]* &quot;-&quot;??_);_(@_)"/>
    </dxf>
    <dxf>
      <numFmt numFmtId="164" formatCode="_([$$-409]* #,##0.00_);_([$$-409]* \(#,##0.00\);_([$$-409]* &quot;-&quot;??_);_(@_)"/>
    </dxf>
    <dxf>
      <font>
        <b val="0"/>
      </font>
    </dxf>
    <dxf>
      <font>
        <b val="0"/>
      </font>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border>
        <left style="hair">
          <color auto="1"/>
        </left>
        <right style="hair">
          <color auto="1"/>
        </right>
        <top style="hair">
          <color auto="1"/>
        </top>
        <bottom style="hair">
          <color auto="1"/>
        </bottom>
        <horizontal style="hair">
          <color auto="1"/>
        </horizontal>
      </border>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powerPivotData" Target="model/item.data"/><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44450</xdr:colOff>
      <xdr:row>11</xdr:row>
      <xdr:rowOff>38100</xdr:rowOff>
    </xdr:from>
    <xdr:to>
      <xdr:col>8</xdr:col>
      <xdr:colOff>312686</xdr:colOff>
      <xdr:row>21</xdr:row>
      <xdr:rowOff>82647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499459</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274320</xdr:colOff>
      <xdr:row>18</xdr:row>
      <xdr:rowOff>129540</xdr:rowOff>
    </xdr:from>
    <xdr:to>
      <xdr:col>10</xdr:col>
      <xdr:colOff>427083</xdr:colOff>
      <xdr:row>25</xdr:row>
      <xdr:rowOff>99125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274320" y="3703320"/>
          <a:ext cx="7010763" cy="124974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38100</xdr:colOff>
      <xdr:row>16</xdr:row>
      <xdr:rowOff>121920</xdr:rowOff>
    </xdr:from>
    <xdr:to>
      <xdr:col>15</xdr:col>
      <xdr:colOff>277219</xdr:colOff>
      <xdr:row>28</xdr:row>
      <xdr:rowOff>147435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3429000" y="3329940"/>
          <a:ext cx="6944719" cy="2220075"/>
        </a:xfrm>
        <a:prstGeom prst="rect">
          <a:avLst/>
        </a:prstGeom>
      </xdr:spPr>
    </xdr:pic>
    <xdr:clientData/>
  </xdr:twoCellAnchor>
  <xdr:twoCellAnchor editAs="oneCell">
    <xdr:from>
      <xdr:col>3</xdr:col>
      <xdr:colOff>403860</xdr:colOff>
      <xdr:row>3</xdr:row>
      <xdr:rowOff>1</xdr:rowOff>
    </xdr:from>
    <xdr:to>
      <xdr:col>6</xdr:col>
      <xdr:colOff>403860</xdr:colOff>
      <xdr:row>10</xdr:row>
      <xdr:rowOff>152401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884265A5-470C-E6A3-8129-C3399243226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987040" y="830581"/>
              <a:ext cx="1828800" cy="1432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198120</xdr:colOff>
      <xdr:row>14</xdr:row>
      <xdr:rowOff>129540</xdr:rowOff>
    </xdr:from>
    <xdr:to>
      <xdr:col>8</xdr:col>
      <xdr:colOff>583219</xdr:colOff>
      <xdr:row>23</xdr:row>
      <xdr:rowOff>22940</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807720" y="2971800"/>
          <a:ext cx="5581939" cy="15393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9</xdr:col>
      <xdr:colOff>134959</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5</xdr:col>
      <xdr:colOff>30480</xdr:colOff>
      <xdr:row>1</xdr:row>
      <xdr:rowOff>99061</xdr:rowOff>
    </xdr:from>
    <xdr:to>
      <xdr:col>8</xdr:col>
      <xdr:colOff>30480</xdr:colOff>
      <xdr:row>9</xdr:row>
      <xdr:rowOff>91441</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EB881C1E-5967-4942-3289-9F6853F14D6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015740" y="563881"/>
              <a:ext cx="1828800" cy="1455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228600</xdr:colOff>
      <xdr:row>17</xdr:row>
      <xdr:rowOff>53340</xdr:rowOff>
    </xdr:from>
    <xdr:to>
      <xdr:col>7</xdr:col>
      <xdr:colOff>597185</xdr:colOff>
      <xdr:row>26</xdr:row>
      <xdr:rowOff>22944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228600" y="3078480"/>
          <a:ext cx="5512085" cy="161552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899160</xdr:colOff>
      <xdr:row>57</xdr:row>
      <xdr:rowOff>129540</xdr:rowOff>
    </xdr:from>
    <xdr:to>
      <xdr:col>13</xdr:col>
      <xdr:colOff>411847</xdr:colOff>
      <xdr:row>76</xdr:row>
      <xdr:rowOff>180522</xdr:rowOff>
    </xdr:to>
    <xdr:pic>
      <xdr:nvPicPr>
        <xdr:cNvPr id="3" name="Picture 2">
          <a:extLst>
            <a:ext uri="{FF2B5EF4-FFF2-40B4-BE49-F238E27FC236}">
              <a16:creationId xmlns:a16="http://schemas.microsoft.com/office/drawing/2014/main" id="{A9FDD7AA-C114-2D6E-BDE0-6E2997A3D20E}"/>
            </a:ext>
          </a:extLst>
        </xdr:cNvPr>
        <xdr:cNvPicPr>
          <a:picLocks noChangeAspect="1"/>
        </xdr:cNvPicPr>
      </xdr:nvPicPr>
      <xdr:blipFill>
        <a:blip xmlns:r="http://schemas.openxmlformats.org/officeDocument/2006/relationships" r:embed="rId1"/>
        <a:stretch>
          <a:fillRect/>
        </a:stretch>
      </xdr:blipFill>
      <xdr:spPr>
        <a:xfrm>
          <a:off x="1508760" y="10835640"/>
          <a:ext cx="7010767" cy="352570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53340</xdr:colOff>
      <xdr:row>27</xdr:row>
      <xdr:rowOff>160020</xdr:rowOff>
    </xdr:from>
    <xdr:to>
      <xdr:col>17</xdr:col>
      <xdr:colOff>132462</xdr:colOff>
      <xdr:row>47</xdr:row>
      <xdr:rowOff>2721</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3939540" y="5379720"/>
          <a:ext cx="7394322" cy="3500301"/>
        </a:xfrm>
        <a:prstGeom prst="rect">
          <a:avLst/>
        </a:prstGeom>
      </xdr:spPr>
    </xdr:pic>
    <xdr:clientData/>
  </xdr:twoCellAnchor>
  <xdr:twoCellAnchor editAs="oneCell">
    <xdr:from>
      <xdr:col>4</xdr:col>
      <xdr:colOff>99060</xdr:colOff>
      <xdr:row>2</xdr:row>
      <xdr:rowOff>175261</xdr:rowOff>
    </xdr:from>
    <xdr:to>
      <xdr:col>7</xdr:col>
      <xdr:colOff>99060</xdr:colOff>
      <xdr:row>10</xdr:row>
      <xdr:rowOff>60961</xdr:rowOff>
    </xdr:to>
    <mc:AlternateContent xmlns:mc="http://schemas.openxmlformats.org/markup-compatibility/2006">
      <mc:Choice xmlns:a14="http://schemas.microsoft.com/office/drawing/2010/main" Requires="a14">
        <xdr:graphicFrame macro="">
          <xdr:nvGraphicFramePr>
            <xdr:cNvPr id="2" name="Country 1">
              <a:extLst>
                <a:ext uri="{FF2B5EF4-FFF2-40B4-BE49-F238E27FC236}">
                  <a16:creationId xmlns:a16="http://schemas.microsoft.com/office/drawing/2014/main" id="{22169D00-6680-B99D-1CB3-B0C083B7357B}"/>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3467100" y="822961"/>
              <a:ext cx="1828800" cy="1348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2</xdr:row>
      <xdr:rowOff>144781</xdr:rowOff>
    </xdr:from>
    <xdr:to>
      <xdr:col>11</xdr:col>
      <xdr:colOff>0</xdr:colOff>
      <xdr:row>11</xdr:row>
      <xdr:rowOff>45721</xdr:rowOff>
    </xdr:to>
    <mc:AlternateContent xmlns:mc="http://schemas.openxmlformats.org/markup-compatibility/2006">
      <mc:Choice xmlns:a14="http://schemas.microsoft.com/office/drawing/2010/main" Requires="a14">
        <xdr:graphicFrame macro="">
          <xdr:nvGraphicFramePr>
            <xdr:cNvPr id="4" name="Department 1">
              <a:extLst>
                <a:ext uri="{FF2B5EF4-FFF2-40B4-BE49-F238E27FC236}">
                  <a16:creationId xmlns:a16="http://schemas.microsoft.com/office/drawing/2014/main" id="{75D1DBC3-6A23-854C-7020-0EA3E1FF05E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5806440" y="792481"/>
              <a:ext cx="1828800" cy="1546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n Srivastava" refreshedDate="45408.587875694444" createdVersion="8" refreshedVersion="8" minRefreshableVersion="3" recordCount="50" xr:uid="{A31F3BB2-70BA-4F04-9330-E138931F8564}">
  <cacheSource type="worksheet">
    <worksheetSource name="empdata"/>
  </cacheSource>
  <cacheFields count="5">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ount="29">
        <n v="60270"/>
        <n v="39627"/>
        <n v="29726"/>
        <n v="93668"/>
        <n v="134000"/>
        <n v="34808"/>
        <n v="135000"/>
        <n v="45000"/>
        <n v="89500"/>
        <n v="21971"/>
        <n v="80000"/>
        <n v="45117"/>
        <n v="50545"/>
        <n v="140000"/>
        <n v="110000"/>
        <n v="68357"/>
        <n v="51800"/>
        <n v="97000"/>
        <n v="35971"/>
        <n v="55117"/>
        <n v="58445"/>
        <n v="120000"/>
        <n v="90000"/>
        <n v="88357"/>
        <n v="59200"/>
        <n v="45450"/>
        <n v="65971"/>
        <n v="60445"/>
        <n v="83117"/>
      </sharedItems>
    </cacheField>
  </cacheFields>
  <extLst>
    <ext xmlns:x14="http://schemas.microsoft.com/office/spreadsheetml/2009/9/main" uri="{725AE2AE-9491-48be-B2B4-4EB974FC3084}">
      <x14:pivotCacheDefinition pivotCacheId="80810855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n Srivastava" refreshedDate="45408.648813541666" backgroundQuery="1" createdVersion="8" refreshedVersion="8" minRefreshableVersion="3" recordCount="0" supportSubquery="1" supportAdvancedDrill="1" xr:uid="{2F0CB68F-147D-4280-9A19-5C59D66CCDA8}">
  <cacheSource type="external" connectionId="1"/>
  <cacheFields count="3">
    <cacheField name="[empdata].[Employee].[Employee]" caption="Employee" numFmtId="0" hierarchy="2" level="1">
      <sharedItems count="2">
        <s v="Dan Ziegler"/>
        <s v="Natalie Porter"/>
      </sharedItems>
    </cacheField>
    <cacheField name="[Measures].[Sum of Yearly Sal]" caption="Sum of Yearly Sal" numFmtId="0" hierarchy="7" level="32767"/>
    <cacheField name="[empdata].[Department].[Department]" caption="Department" numFmtId="0" hierarchy="1" level="1">
      <sharedItems containsSemiMixedTypes="0" containsNonDate="0" containsString="0"/>
    </cacheField>
  </cacheFields>
  <cacheHierarchies count="8">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2" memberValueDatatype="130" unbalanced="0">
      <fieldsUsage count="2">
        <fieldUsage x="-1"/>
        <fieldUsage x="2"/>
      </fieldsUsage>
    </cacheHierarchy>
    <cacheHierarchy uniqueName="[empdata].[Employee]" caption="Employee" attribute="1" defaultMemberUniqueName="[empdata].[Employee].[All]" allUniqueName="[empdata].[Employee].[All]" dimensionUniqueName="[empdata]" displayFolder="" count="2" memberValueDatatype="130" unbalanced="0">
      <fieldsUsage count="2">
        <fieldUsage x="-1"/>
        <fieldUsage x="0"/>
      </fieldsUsage>
    </cacheHierarchy>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2" memberValueDatatype="20" unbalanced="0"/>
    <cacheHierarchy uniqueName="[Measures].[__XL_Count empdata]" caption="__XL_Count empdata" measure="1" displayFolder="" measureGroup="empdata" count="0" hidden="1"/>
    <cacheHierarchy uniqueName="[Measures].[__No measures defined]" caption="__No measures defined" measure="1" displayFolder="" count="0" hidden="1"/>
    <cacheHierarchy uniqueName="[Measures].[Sum of Yearly Sal]" caption="Sum of Yearly Sal" measure="1" displayFolder="" measureGroup="empdata" count="0" oneField="1" hidden="1">
      <fieldsUsage count="1">
        <fieldUsage x="1"/>
      </fieldsUsage>
      <extLst>
        <ext xmlns:x15="http://schemas.microsoft.com/office/spreadsheetml/2010/11/main" uri="{B97F6D7D-B522-45F9-BDA1-12C45D357490}">
          <x15:cacheHierarchy aggregatedColumn="4"/>
        </ext>
      </extLst>
    </cacheHierarchy>
  </cacheHierarchies>
  <kpis count="0"/>
  <dimensions count="2">
    <dimension name="empdata" uniqueName="[empdata]" caption="empdata"/>
    <dimension measure="1" name="Measures" uniqueName="[Measures]" caption="Measures"/>
  </dimensions>
  <measureGroups count="1">
    <measureGroup name="empdata" caption="emp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un Srivastava" refreshedDate="45408.759905787039" createdVersion="8" refreshedVersion="8" minRefreshableVersion="3" recordCount="50" xr:uid="{0264F4DF-13CE-4EA2-B306-8C92875A6BF3}">
  <cacheSource type="worksheet">
    <worksheetSource ref="B3:H53" sheet="5"/>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 name="Bonus%" numFmtId="9">
      <sharedItems containsSemiMixedTypes="0" containsString="0" containsNumber="1" minValue="0" maxValue="0.27"/>
    </cacheField>
    <cacheField name="Bonus$" numFmtId="164">
      <sharedItems containsSemiMixedTypes="0" containsString="0" containsNumber="1" minValue="0" maxValue="28000"/>
    </cacheField>
  </cacheFields>
  <extLst>
    <ext xmlns:x14="http://schemas.microsoft.com/office/spreadsheetml/2009/9/main" uri="{725AE2AE-9491-48be-B2B4-4EB974FC3084}">
      <x14:pivotCacheDefinition pivotCacheId="559391076"/>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run Srivastava" refreshedDate="45408.604599652776" backgroundQuery="1" createdVersion="3" refreshedVersion="8" minRefreshableVersion="3" recordCount="0" supportSubquery="1" supportAdvancedDrill="1" xr:uid="{273789B4-7502-4D83-A875-70E74BF9E8B5}">
  <cacheSource type="external" connectionId="1">
    <extLst>
      <ext xmlns:x14="http://schemas.microsoft.com/office/spreadsheetml/2009/9/main" uri="{F057638F-6D5F-4e77-A914-E7F072B9BCA8}">
        <x14:sourceConnection name="ThisWorkbookDataModel"/>
      </ext>
    </extLst>
  </cacheSource>
  <cacheFields count="0"/>
  <cacheHierarchies count="8">
    <cacheHierarchy uniqueName="[empdata].[Employee ID]" caption="Employee ID" attribute="1" defaultMemberUniqueName="[empdata].[Employee ID].[All]" allUniqueName="[empdata].[Employee ID].[All]" dimensionUniqueName="[empdata]" displayFolder="" count="0" memberValueDatatype="130" unbalanced="0"/>
    <cacheHierarchy uniqueName="[empdata].[Department]" caption="Department" attribute="1" defaultMemberUniqueName="[empdata].[Department].[All]" allUniqueName="[empdata].[Department].[All]" dimensionUniqueName="[empdata]" displayFolder="" count="2" memberValueDatatype="130" unbalanced="0"/>
    <cacheHierarchy uniqueName="[empdata].[Employee]" caption="Employee" attribute="1" defaultMemberUniqueName="[empdata].[Employee].[All]" allUniqueName="[empdata].[Employee].[All]" dimensionUniqueName="[empdata]" displayFolder="" count="0" memberValueDatatype="130" unbalanced="0"/>
    <cacheHierarchy uniqueName="[empdata].[Country]" caption="Country" attribute="1" defaultMemberUniqueName="[empdata].[Country].[All]" allUniqueName="[empdata].[Country].[All]" dimensionUniqueName="[empdata]" displayFolder="" count="0" memberValueDatatype="130" unbalanced="0"/>
    <cacheHierarchy uniqueName="[empdata].[Yearly Sal]" caption="Yearly Sal" attribute="1" defaultMemberUniqueName="[empdata].[Yearly Sal].[All]" allUniqueName="[empdata].[Yearly Sal].[All]" dimensionUniqueName="[empdata]" displayFolder="" count="0" memberValueDatatype="20" unbalanced="0"/>
    <cacheHierarchy uniqueName="[Measures].[__XL_Count empdata]" caption="__XL_Count empdata" measure="1" displayFolder="" measureGroup="empdata" count="0" hidden="1"/>
    <cacheHierarchy uniqueName="[Measures].[__No measures defined]" caption="__No measures defined" measure="1" displayFolder="" count="0" hidden="1"/>
    <cacheHierarchy uniqueName="[Measures].[Sum of Yearly Sal]" caption="Sum of Yearly Sal" measure="1" displayFolder="" measureGroup="empdata"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402916915"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x v="0"/>
  </r>
  <r>
    <s v="ID8"/>
    <x v="0"/>
    <x v="1"/>
    <x v="1"/>
    <x v="1"/>
  </r>
  <r>
    <s v="ID24"/>
    <x v="0"/>
    <x v="2"/>
    <x v="2"/>
    <x v="2"/>
  </r>
  <r>
    <s v="ID23"/>
    <x v="0"/>
    <x v="3"/>
    <x v="2"/>
    <x v="3"/>
  </r>
  <r>
    <s v="ID13"/>
    <x v="0"/>
    <x v="4"/>
    <x v="1"/>
    <x v="4"/>
  </r>
  <r>
    <s v="ID7"/>
    <x v="0"/>
    <x v="5"/>
    <x v="1"/>
    <x v="5"/>
  </r>
  <r>
    <s v="ID19"/>
    <x v="0"/>
    <x v="6"/>
    <x v="2"/>
    <x v="6"/>
  </r>
  <r>
    <s v="ID22"/>
    <x v="0"/>
    <x v="7"/>
    <x v="2"/>
    <x v="7"/>
  </r>
  <r>
    <s v="ID5"/>
    <x v="0"/>
    <x v="8"/>
    <x v="2"/>
    <x v="8"/>
  </r>
  <r>
    <s v="ID9"/>
    <x v="0"/>
    <x v="9"/>
    <x v="0"/>
    <x v="9"/>
  </r>
  <r>
    <s v="ID17"/>
    <x v="0"/>
    <x v="10"/>
    <x v="0"/>
    <x v="10"/>
  </r>
  <r>
    <s v="ID10"/>
    <x v="0"/>
    <x v="11"/>
    <x v="2"/>
    <x v="11"/>
  </r>
  <r>
    <s v="ID21"/>
    <x v="0"/>
    <x v="12"/>
    <x v="1"/>
    <x v="12"/>
  </r>
  <r>
    <s v="ID3"/>
    <x v="1"/>
    <x v="13"/>
    <x v="2"/>
    <x v="13"/>
  </r>
  <r>
    <s v="ID29"/>
    <x v="1"/>
    <x v="14"/>
    <x v="1"/>
    <x v="14"/>
  </r>
  <r>
    <s v="ID30"/>
    <x v="1"/>
    <x v="15"/>
    <x v="2"/>
    <x v="15"/>
  </r>
  <r>
    <s v="ID14"/>
    <x v="1"/>
    <x v="16"/>
    <x v="0"/>
    <x v="16"/>
  </r>
  <r>
    <s v="ID16"/>
    <x v="1"/>
    <x v="17"/>
    <x v="2"/>
    <x v="17"/>
  </r>
  <r>
    <s v="ID27"/>
    <x v="1"/>
    <x v="18"/>
    <x v="2"/>
    <x v="7"/>
  </r>
  <r>
    <s v="ID4"/>
    <x v="2"/>
    <x v="19"/>
    <x v="0"/>
    <x v="8"/>
  </r>
  <r>
    <s v="ID12"/>
    <x v="2"/>
    <x v="20"/>
    <x v="2"/>
    <x v="18"/>
  </r>
  <r>
    <s v="ID20"/>
    <x v="2"/>
    <x v="21"/>
    <x v="1"/>
    <x v="10"/>
  </r>
  <r>
    <s v="ID28"/>
    <x v="2"/>
    <x v="22"/>
    <x v="2"/>
    <x v="19"/>
  </r>
  <r>
    <s v="ID25"/>
    <x v="2"/>
    <x v="23"/>
    <x v="0"/>
    <x v="20"/>
  </r>
  <r>
    <s v="ID1"/>
    <x v="2"/>
    <x v="24"/>
    <x v="2"/>
    <x v="21"/>
  </r>
  <r>
    <s v="ID15"/>
    <x v="2"/>
    <x v="25"/>
    <x v="2"/>
    <x v="11"/>
  </r>
  <r>
    <s v="ID2"/>
    <x v="2"/>
    <x v="26"/>
    <x v="1"/>
    <x v="12"/>
  </r>
  <r>
    <s v="ID11"/>
    <x v="2"/>
    <x v="27"/>
    <x v="0"/>
    <x v="13"/>
  </r>
  <r>
    <s v="ID26"/>
    <x v="2"/>
    <x v="28"/>
    <x v="2"/>
    <x v="22"/>
  </r>
  <r>
    <s v="ID6"/>
    <x v="2"/>
    <x v="29"/>
    <x v="1"/>
    <x v="23"/>
  </r>
  <r>
    <s v="ID31"/>
    <x v="2"/>
    <x v="30"/>
    <x v="2"/>
    <x v="24"/>
  </r>
  <r>
    <s v="ID32"/>
    <x v="2"/>
    <x v="31"/>
    <x v="0"/>
    <x v="17"/>
  </r>
  <r>
    <s v="ID33"/>
    <x v="2"/>
    <x v="32"/>
    <x v="2"/>
    <x v="15"/>
  </r>
  <r>
    <s v="ID34"/>
    <x v="2"/>
    <x v="33"/>
    <x v="1"/>
    <x v="16"/>
  </r>
  <r>
    <s v="ID35"/>
    <x v="2"/>
    <x v="34"/>
    <x v="2"/>
    <x v="17"/>
  </r>
  <r>
    <s v="ID36"/>
    <x v="2"/>
    <x v="35"/>
    <x v="0"/>
    <x v="7"/>
  </r>
  <r>
    <s v="ID37"/>
    <x v="1"/>
    <x v="36"/>
    <x v="2"/>
    <x v="8"/>
  </r>
  <r>
    <s v="ID38"/>
    <x v="1"/>
    <x v="37"/>
    <x v="1"/>
    <x v="18"/>
  </r>
  <r>
    <s v="ID39"/>
    <x v="1"/>
    <x v="38"/>
    <x v="1"/>
    <x v="10"/>
  </r>
  <r>
    <s v="ID40"/>
    <x v="1"/>
    <x v="39"/>
    <x v="0"/>
    <x v="19"/>
  </r>
  <r>
    <s v="ID41"/>
    <x v="0"/>
    <x v="40"/>
    <x v="2"/>
    <x v="20"/>
  </r>
  <r>
    <s v="ID42"/>
    <x v="0"/>
    <x v="41"/>
    <x v="2"/>
    <x v="21"/>
  </r>
  <r>
    <s v="ID43"/>
    <x v="1"/>
    <x v="42"/>
    <x v="1"/>
    <x v="25"/>
  </r>
  <r>
    <s v="ID44"/>
    <x v="1"/>
    <x v="43"/>
    <x v="2"/>
    <x v="8"/>
  </r>
  <r>
    <s v="ID45"/>
    <x v="1"/>
    <x v="44"/>
    <x v="0"/>
    <x v="26"/>
  </r>
  <r>
    <s v="ID46"/>
    <x v="1"/>
    <x v="45"/>
    <x v="2"/>
    <x v="10"/>
  </r>
  <r>
    <s v="ID47"/>
    <x v="0"/>
    <x v="46"/>
    <x v="1"/>
    <x v="19"/>
  </r>
  <r>
    <s v="ID48"/>
    <x v="0"/>
    <x v="47"/>
    <x v="0"/>
    <x v="27"/>
  </r>
  <r>
    <s v="ID49"/>
    <x v="0"/>
    <x v="48"/>
    <x v="2"/>
    <x v="28"/>
  </r>
  <r>
    <s v="ID50"/>
    <x v="0"/>
    <x v="49"/>
    <x v="0"/>
    <x v="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n v="0"/>
    <n v="0"/>
  </r>
  <r>
    <s v="ID8"/>
    <x v="0"/>
    <x v="1"/>
    <x v="1"/>
    <n v="39627"/>
    <n v="0.23"/>
    <n v="9114.2100000000009"/>
  </r>
  <r>
    <s v="ID24"/>
    <x v="0"/>
    <x v="2"/>
    <x v="2"/>
    <n v="29726"/>
    <n v="0.1"/>
    <n v="2972.6000000000004"/>
  </r>
  <r>
    <s v="ID23"/>
    <x v="0"/>
    <x v="3"/>
    <x v="2"/>
    <n v="93668"/>
    <n v="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n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n v="0"/>
    <n v="0"/>
  </r>
  <r>
    <s v="ID25"/>
    <x v="2"/>
    <x v="23"/>
    <x v="0"/>
    <n v="58445"/>
    <n v="0.25"/>
    <n v="14611.25"/>
  </r>
  <r>
    <s v="ID1"/>
    <x v="2"/>
    <x v="24"/>
    <x v="2"/>
    <n v="120000"/>
    <n v="0.21"/>
    <n v="25200"/>
  </r>
  <r>
    <s v="ID15"/>
    <x v="2"/>
    <x v="25"/>
    <x v="2"/>
    <n v="45117"/>
    <n v="0.17"/>
    <n v="7669.89"/>
  </r>
  <r>
    <s v="ID2"/>
    <x v="2"/>
    <x v="26"/>
    <x v="1"/>
    <n v="50545"/>
    <n v="0"/>
    <n v="0"/>
  </r>
  <r>
    <s v="ID11"/>
    <x v="2"/>
    <x v="27"/>
    <x v="0"/>
    <n v="140000"/>
    <n v="0.2"/>
    <n v="28000"/>
  </r>
  <r>
    <s v="ID26"/>
    <x v="2"/>
    <x v="28"/>
    <x v="2"/>
    <n v="90000"/>
    <n v="0.25"/>
    <n v="22500"/>
  </r>
  <r>
    <s v="ID6"/>
    <x v="2"/>
    <x v="29"/>
    <x v="1"/>
    <n v="88357"/>
    <n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981A99-EB72-4B4B-A0B3-8FE556B3098A}" name="PivotTable2" cacheId="20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Department">
  <location ref="B3:C6" firstHeaderRow="1" firstDataRow="1" firstDataCol="1"/>
  <pivotFields count="5">
    <pivotField showAll="0"/>
    <pivotField axis="axisRow" showAll="0">
      <items count="4">
        <item x="2"/>
        <item x="1"/>
        <item x="0"/>
        <item t="default"/>
      </items>
    </pivotField>
    <pivotField showAll="0"/>
    <pivotField showAll="0"/>
    <pivotField dataField="1" numFmtId="164" showAll="0">
      <items count="30">
        <item x="9"/>
        <item x="2"/>
        <item x="5"/>
        <item x="18"/>
        <item x="1"/>
        <item x="7"/>
        <item x="11"/>
        <item x="25"/>
        <item x="12"/>
        <item x="16"/>
        <item x="19"/>
        <item x="20"/>
        <item x="24"/>
        <item x="0"/>
        <item x="27"/>
        <item x="26"/>
        <item x="15"/>
        <item x="10"/>
        <item x="28"/>
        <item x="23"/>
        <item x="8"/>
        <item x="22"/>
        <item x="3"/>
        <item x="17"/>
        <item x="14"/>
        <item x="21"/>
        <item x="4"/>
        <item x="6"/>
        <item x="13"/>
        <item t="default"/>
      </items>
    </pivotField>
  </pivotFields>
  <rowFields count="1">
    <field x="1"/>
  </rowFields>
  <rowItems count="3">
    <i>
      <x/>
    </i>
    <i>
      <x v="1"/>
    </i>
    <i>
      <x v="2"/>
    </i>
  </rowItems>
  <colItems count="1">
    <i/>
  </colItems>
  <dataFields count="1">
    <dataField name="Sum of Yearly Sal" fld="4" baseField="0" baseItem="0" numFmtId="44"/>
  </dataFields>
  <formats count="1">
    <format dxfId="114">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29710B-7DA3-4470-8228-5AA2CCEFC10B}" name="PivotTable4" cacheId="2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4:C6" firstHeaderRow="1" firstDataRow="1" firstDataCol="1"/>
  <pivotFields count="3">
    <pivotField axis="axisRow" allDrilled="1" subtotalTop="0" showAll="0" measureFilter="1"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2">
    <i>
      <x/>
    </i>
    <i>
      <x v="1"/>
    </i>
  </rowItems>
  <colItems count="1">
    <i/>
  </colItems>
  <dataFields count="1">
    <dataField name="Salary" fld="1" baseField="0" baseItem="0" numFmtId="164"/>
  </dataFields>
  <formats count="12">
    <format dxfId="113">
      <pivotArea type="all" dataOnly="0" outline="0" fieldPosition="0"/>
    </format>
    <format dxfId="112">
      <pivotArea outline="0" collapsedLevelsAreSubtotals="1" fieldPosition="0"/>
    </format>
    <format dxfId="111">
      <pivotArea field="0" type="button" dataOnly="0" labelOnly="1" outline="0" axis="axisRow" fieldPosition="0"/>
    </format>
    <format dxfId="110">
      <pivotArea dataOnly="0" labelOnly="1" fieldPosition="0">
        <references count="1">
          <reference field="0" count="0"/>
        </references>
      </pivotArea>
    </format>
    <format dxfId="109">
      <pivotArea dataOnly="0" labelOnly="1" outline="0" axis="axisValues" fieldPosition="0"/>
    </format>
    <format dxfId="108">
      <pivotArea outline="0" collapsedLevelsAreSubtotals="1" fieldPosition="0"/>
    </format>
    <format dxfId="107">
      <pivotArea dataOnly="0" labelOnly="1" fieldPosition="0">
        <references count="1">
          <reference field="0" count="0"/>
        </references>
      </pivotArea>
    </format>
    <format dxfId="106">
      <pivotArea outline="0" collapsedLevelsAreSubtotals="1" fieldPosition="0"/>
    </format>
    <format dxfId="105">
      <pivotArea dataOnly="0" labelOnly="1" outline="0" axis="axisValues" fieldPosition="0"/>
    </format>
    <format dxfId="104">
      <pivotArea dataOnly="0" labelOnly="1" outline="0" axis="axisValues" fieldPosition="0"/>
    </format>
    <format dxfId="103">
      <pivotArea collapsedLevelsAreSubtotals="1" fieldPosition="0">
        <references count="1">
          <reference field="0" count="1">
            <x v="0"/>
          </reference>
        </references>
      </pivotArea>
    </format>
    <format dxfId="102">
      <pivotArea collapsedLevelsAreSubtotals="1" fieldPosition="0">
        <references count="1">
          <reference field="0" count="1">
            <x v="0"/>
          </reference>
        </references>
      </pivotArea>
    </format>
  </formats>
  <pivotHierarchies count="8">
    <pivotHierarchy dragToData="1"/>
    <pivotHierarchy multipleItemSelectionAllowed="1" dragToData="1"/>
    <pivotHierarchy dragToData="1"/>
    <pivotHierarchy dragToData="1"/>
    <pivotHierarchy dragToData="1"/>
    <pivotHierarchy dragToRow="0" dragToCol="0" dragToPage="0" dragToData="1"/>
    <pivotHierarchy dragToRow="0" dragToCol="0" dragToPage="0" dragToData="1"/>
    <pivotHierarchy dragToData="1" caption="Salary"/>
  </pivotHierarchies>
  <pivotTableStyleInfo name="PivotStyleLight16" showRowHeaders="1" showColHeaders="1" showRowStripes="0" showColStripes="0" showLastColumn="1"/>
  <filters count="1">
    <filter fld="0" type="count" id="5" iMeasureHier="7">
      <autoFilter ref="A1">
        <filterColumn colId="0">
          <top10 val="2" filterVal="2"/>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 Project.xlsx!empdata">
        <x15:activeTabTopLevelEntity name="[emp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1D0310-6B2A-43A8-9EE9-A6C06109FA47}" name="PivotTable5" cacheId="20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4:C6" firstHeaderRow="1" firstDataRow="1" firstDataCol="1" rowPageCount="1" colPageCount="1"/>
  <pivotFields count="5">
    <pivotField showAll="0"/>
    <pivotField axis="axisPage" showAll="0">
      <items count="4">
        <item x="2"/>
        <item x="1"/>
        <item x="0"/>
        <item t="default"/>
      </items>
    </pivotField>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pageFields count="1">
    <pageField fld="1" hier="-1"/>
  </pageFields>
  <dataFields count="1">
    <dataField name="Salary" fld="4" baseField="2" baseItem="29" numFmtId="164"/>
  </dataFields>
  <formats count="12">
    <format dxfId="101">
      <pivotArea outline="0" collapsedLevelsAreSubtotals="1" fieldPosition="0"/>
    </format>
    <format dxfId="100">
      <pivotArea dataOnly="0" labelOnly="1" outline="0" axis="axisValues" fieldPosition="0"/>
    </format>
    <format dxfId="99">
      <pivotArea type="all" dataOnly="0" outline="0" fieldPosition="0"/>
    </format>
    <format dxfId="98">
      <pivotArea outline="0" collapsedLevelsAreSubtotals="1" fieldPosition="0"/>
    </format>
    <format dxfId="97">
      <pivotArea field="2" type="button" dataOnly="0" labelOnly="1" outline="0" axis="axisRow" fieldPosition="0"/>
    </format>
    <format dxfId="96">
      <pivotArea dataOnly="0" labelOnly="1" fieldPosition="0">
        <references count="1">
          <reference field="2" count="2">
            <x v="29"/>
            <x v="32"/>
          </reference>
        </references>
      </pivotArea>
    </format>
    <format dxfId="95">
      <pivotArea dataOnly="0" labelOnly="1" outline="0" axis="axisValues" fieldPosition="0"/>
    </format>
    <format dxfId="94">
      <pivotArea type="all" dataOnly="0" outline="0" fieldPosition="0"/>
    </format>
    <format dxfId="93">
      <pivotArea outline="0" collapsedLevelsAreSubtotals="1" fieldPosition="0"/>
    </format>
    <format dxfId="92">
      <pivotArea field="2" type="button" dataOnly="0" labelOnly="1" outline="0" axis="axisRow" fieldPosition="0"/>
    </format>
    <format dxfId="91">
      <pivotArea dataOnly="0" labelOnly="1" fieldPosition="0">
        <references count="1">
          <reference field="2" count="2">
            <x v="29"/>
            <x v="32"/>
          </reference>
        </references>
      </pivotArea>
    </format>
    <format dxfId="90">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81DBE2-F062-4CAF-AC03-2DAFB1BFF040}" name="PivotTable6" cacheId="20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dataField="1" numFmtId="164" showAll="0"/>
  </pivotFields>
  <rowFields count="1">
    <field x="2"/>
  </rowFields>
  <rowItems count="2">
    <i>
      <x v="8"/>
    </i>
    <i>
      <x v="28"/>
    </i>
  </rowItems>
  <colItems count="1">
    <i/>
  </colItems>
  <dataFields count="1">
    <dataField name="Salary" fld="4" baseField="2" baseItem="8" numFmtId="164"/>
  </dataFields>
  <formats count="8">
    <format dxfId="89">
      <pivotArea outline="0" collapsedLevelsAreSubtotals="1" fieldPosition="0"/>
    </format>
    <format dxfId="88">
      <pivotArea dataOnly="0" labelOnly="1" outline="0" axis="axisValues" fieldPosition="0"/>
    </format>
    <format dxfId="87">
      <pivotArea type="all" dataOnly="0" outline="0" fieldPosition="0"/>
    </format>
    <format dxfId="86">
      <pivotArea outline="0" collapsedLevelsAreSubtotals="1" fieldPosition="0"/>
    </format>
    <format dxfId="85">
      <pivotArea field="2" type="button" dataOnly="0" labelOnly="1" outline="0" axis="axisRow" fieldPosition="0"/>
    </format>
    <format dxfId="84">
      <pivotArea dataOnly="0" labelOnly="1" fieldPosition="0">
        <references count="1">
          <reference field="2" count="2">
            <x v="8"/>
            <x v="28"/>
          </reference>
        </references>
      </pivotArea>
    </format>
    <format dxfId="83">
      <pivotArea dataOnly="0" labelOnly="1" outline="0" axis="axisValues" fieldPosition="0"/>
    </format>
    <format dxfId="82">
      <pivotArea dataOnly="0" labelOnly="1" outline="0" axis="axisValues" fieldPosition="0"/>
    </format>
  </formats>
  <pivotTableStyleInfo name="PivotStyleLight16" showRowHeaders="1" showColHeaders="1" showRowStripes="0" showColStripes="0" showLastColumn="1"/>
  <filters count="1">
    <filter fld="2" type="count" evalOrder="-1" id="2"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688388B-9471-4C90-B7EE-BBD2722DAE4B}" name="PivotTable7" cacheId="20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5:C7" firstHeaderRow="1" firstDataRow="1" firstDataCol="1" rowPageCount="1" colPageCount="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Page" showAll="0">
      <items count="4">
        <item x="0"/>
        <item x="1"/>
        <item x="2"/>
        <item t="default"/>
      </items>
    </pivotField>
    <pivotField dataField="1" numFmtId="164" showAll="0"/>
  </pivotFields>
  <rowFields count="1">
    <field x="2"/>
  </rowFields>
  <rowItems count="2">
    <i>
      <x v="29"/>
    </i>
    <i>
      <x v="32"/>
    </i>
  </rowItems>
  <colItems count="1">
    <i/>
  </colItems>
  <pageFields count="1">
    <pageField fld="3" hier="-1"/>
  </pageFields>
  <dataFields count="1">
    <dataField name="Salary" fld="4" baseField="0" baseItem="0" numFmtId="164"/>
  </dataFields>
  <formats count="7">
    <format dxfId="81">
      <pivotArea outline="0" collapsedLevelsAreSubtotals="1" fieldPosition="0"/>
    </format>
    <format dxfId="80">
      <pivotArea dataOnly="0" labelOnly="1" outline="0" axis="axisValues" fieldPosition="0"/>
    </format>
    <format dxfId="79">
      <pivotArea type="all" dataOnly="0" outline="0" fieldPosition="0"/>
    </format>
    <format dxfId="78">
      <pivotArea outline="0" collapsedLevelsAreSubtotals="1" fieldPosition="0"/>
    </format>
    <format dxfId="77">
      <pivotArea field="2" type="button" dataOnly="0" labelOnly="1" outline="0" axis="axisRow" fieldPosition="0"/>
    </format>
    <format dxfId="76">
      <pivotArea dataOnly="0" labelOnly="1" fieldPosition="0">
        <references count="1">
          <reference field="2" count="2">
            <x v="29"/>
            <x v="32"/>
          </reference>
        </references>
      </pivotArea>
    </format>
    <format dxfId="75">
      <pivotArea dataOnly="0" labelOnly="1" outline="0" axis="axisValues" fieldPosition="0"/>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6D38FB-C868-43FB-8B76-00592A72EA2F}" name="PivotTable8" cacheId="21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Employee">
  <location ref="B3:C53"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numFmtId="9" showAll="0"/>
    <pivotField dataField="1" numFmtId="164" showAll="0"/>
  </pivotFields>
  <rowFields count="1">
    <field x="2"/>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rowItems>
  <colItems count="1">
    <i/>
  </colItems>
  <dataFields count="1">
    <dataField name="Sum of Bonus$" fld="6" baseField="0" baseItem="0" numFmtId="164"/>
  </dataFields>
  <formats count="7">
    <format dxfId="64">
      <pivotArea outline="0" collapsedLevelsAreSubtotals="1" fieldPosition="0"/>
    </format>
    <format dxfId="63">
      <pivotArea dataOnly="0" labelOnly="1" outline="0" axis="axisValues" fieldPosition="0"/>
    </format>
    <format dxfId="61">
      <pivotArea type="all" dataOnly="0" outline="0" fieldPosition="0"/>
    </format>
    <format dxfId="60">
      <pivotArea outline="0" collapsedLevelsAreSubtotals="1" fieldPosition="0"/>
    </format>
    <format dxfId="59">
      <pivotArea field="2" type="button" dataOnly="0" labelOnly="1" outline="0" axis="axisRow" fieldPosition="0"/>
    </format>
    <format dxfId="58">
      <pivotArea dataOnly="0" labelOnly="1" fieldPosition="0">
        <references count="1">
          <reference field="2" count="0"/>
        </references>
      </pivotArea>
    </format>
    <format dxfId="5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0618CF8-3278-424B-9066-C4BF2A8080E4}" sourceName="[empdata].[Department]">
  <pivotTables>
    <pivotTable tabId="5" name="PivotTable4"/>
  </pivotTables>
  <data>
    <olap pivotCacheId="402916915">
      <levels count="2">
        <level uniqueName="[empdata].[Department].[(All)]" sourceCaption="(All)" count="0"/>
        <level uniqueName="[empdata].[Department].[Department]" sourceCaption="Department" count="3">
          <ranges>
            <range startItem="0">
              <i n="[empdata].[Department].&amp;[Finance]" c="Finance"/>
              <i n="[empdata].[Department].&amp;[Procurement]" c="Procurement"/>
              <i n="[empdata].[Department].&amp;[Sales]" c="Sales"/>
            </range>
          </ranges>
        </level>
      </levels>
      <selections count="1">
        <selection n="[empdata].[Departmen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4E10D5A-FE83-4A5F-B666-833E9271E9AF}" sourceName="Country">
  <pivotTables>
    <pivotTable tabId="7" name="PivotTable6"/>
  </pivotTables>
  <data>
    <tabular pivotCacheId="80810855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3431AAF0-13DF-4896-B5AB-86AFE3CC497D}" sourceName="Country">
  <pivotTables>
    <pivotTable tabId="11" name="PivotTable8"/>
  </pivotTables>
  <data>
    <tabular pivotCacheId="559391076">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3421AA4C-7AD6-4782-BB31-4FB2C9137520}" sourceName="Department">
  <pivotTables>
    <pivotTable tabId="11" name="PivotTable8"/>
  </pivotTables>
  <data>
    <tabular pivotCacheId="55939107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0128A09-760D-4483-BFD2-4AD25994272B}" cache="Slicer_Department" caption="Department"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B3D66489-2CAD-4874-91AF-0F7887E08ABB}" cache="Slicer_Country" caption="Country"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B0B46763-5E35-42C7-AC27-143B4E8E54C5}" cache="Slicer_Country1" caption="Country" rowHeight="234950"/>
  <slicer name="Department 1" xr10:uid="{BD9B95B0-6013-45F1-9522-F92F3A6317E1}" cache="Slicer_Department1" caption="Departm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125" headerRowBorderDxfId="124" tableBorderDxfId="123" totalsRowBorderDxfId="122">
  <autoFilter ref="A3:E53" xr:uid="{639A0B6B-6E58-4D92-8D16-18CA1495B923}"/>
  <sortState xmlns:xlrd2="http://schemas.microsoft.com/office/spreadsheetml/2017/richdata2" ref="A4:E53">
    <sortCondition descending="1" ref="E3:E53"/>
  </sortState>
  <tableColumns count="5">
    <tableColumn id="1" xr3:uid="{10D75C25-E46F-46DC-B77B-6A24CBC96659}" name="Employee ID" totalsRowLabel="Total" dataDxfId="74" totalsRowDxfId="69"/>
    <tableColumn id="2" xr3:uid="{A9A1B7BF-B67F-4E3D-B05D-1CA5084E6220}" name="Department" dataDxfId="73" totalsRowDxfId="68"/>
    <tableColumn id="3" xr3:uid="{1D69A06F-FBE8-4CD9-B408-A67965E2C5A9}" name="Employee" dataDxfId="72" totalsRowDxfId="67"/>
    <tableColumn id="4" xr3:uid="{045F1C44-E03F-4B14-B0C4-5F1F2D740C6F}" name="Country" dataDxfId="71" totalsRowDxfId="66"/>
    <tableColumn id="5" xr3:uid="{4CA34F10-A491-4D0F-A008-9A622A58741E}" name="Yearly Sal" totalsRowFunction="sum" dataDxfId="70" totalsRowDxfId="65"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121" headerRowBorderDxfId="120" tableBorderDxfId="119" totalsRowBorderDxfId="118">
  <autoFilter ref="H3:J47" xr:uid="{7D32404A-711D-42A0-B943-BEC4B7997172}"/>
  <tableColumns count="3">
    <tableColumn id="1" xr3:uid="{3A445AE6-0460-4262-B97F-11D049E0AA42}" name="EmployeID" dataDxfId="117"/>
    <tableColumn id="2" xr3:uid="{8ACCE417-C3B1-4070-8842-52BB9F3BF8D1}" name="Bonus %" dataDxfId="116"/>
    <tableColumn id="3" xr3:uid="{57087C48-7625-4AFB-8DDB-2F22CEBA3E30}" name="Employee Name" dataDxfId="1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G13" sqref="G13"/>
    </sheetView>
  </sheetViews>
  <sheetFormatPr defaultRowHeight="14.4" x14ac:dyDescent="0.3"/>
  <cols>
    <col min="1" max="1" width="12.5546875" customWidth="1"/>
    <col min="2" max="2" width="13.109375" customWidth="1"/>
    <col min="3" max="3" width="16.21875" bestFit="1" customWidth="1"/>
    <col min="4" max="4" width="11" bestFit="1" customWidth="1"/>
    <col min="5" max="5" width="14.33203125" style="11" customWidth="1"/>
    <col min="8" max="8" width="11.77734375" customWidth="1"/>
    <col min="9" max="9" width="9.88671875" customWidth="1"/>
    <col min="10" max="10" width="16.33203125" customWidth="1"/>
    <col min="12" max="12" width="52.109375" bestFit="1" customWidth="1"/>
  </cols>
  <sheetData>
    <row r="1" spans="1:18" ht="36.6" x14ac:dyDescent="0.7">
      <c r="A1" s="14"/>
      <c r="B1" s="15" t="s">
        <v>133</v>
      </c>
      <c r="C1" s="15"/>
      <c r="D1" s="15"/>
      <c r="E1" s="15"/>
      <c r="F1" s="15"/>
      <c r="G1" s="15"/>
      <c r="H1" s="15"/>
      <c r="I1" s="15"/>
      <c r="J1" s="15"/>
      <c r="K1" s="15"/>
      <c r="L1" s="15"/>
      <c r="M1" s="15"/>
      <c r="N1" s="15"/>
      <c r="O1" s="15"/>
      <c r="P1" s="15"/>
      <c r="Q1" s="15"/>
      <c r="R1" s="15"/>
    </row>
    <row r="2" spans="1:18" ht="14.55" customHeight="1" x14ac:dyDescent="0.6">
      <c r="A2" s="16"/>
      <c r="B2" s="16"/>
      <c r="C2" s="16"/>
      <c r="D2" s="16"/>
      <c r="E2" s="16"/>
      <c r="F2" s="16"/>
      <c r="G2" s="16"/>
      <c r="H2" s="16"/>
      <c r="I2" s="16"/>
      <c r="J2" s="16"/>
      <c r="K2" s="16"/>
      <c r="L2" s="16"/>
      <c r="M2" s="16"/>
      <c r="N2" s="16"/>
      <c r="O2" s="16"/>
      <c r="P2" s="16"/>
      <c r="Q2" s="16"/>
    </row>
    <row r="3" spans="1:18" x14ac:dyDescent="0.3">
      <c r="A3" s="3" t="s">
        <v>0</v>
      </c>
      <c r="B3" s="4" t="s">
        <v>1</v>
      </c>
      <c r="C3" s="4" t="s">
        <v>2</v>
      </c>
      <c r="D3" s="4" t="s">
        <v>117</v>
      </c>
      <c r="E3" s="10" t="s">
        <v>108</v>
      </c>
      <c r="H3" s="3" t="s">
        <v>67</v>
      </c>
      <c r="I3" s="4" t="s">
        <v>68</v>
      </c>
      <c r="J3" s="7" t="s">
        <v>69</v>
      </c>
    </row>
    <row r="4" spans="1:18" x14ac:dyDescent="0.3">
      <c r="A4" s="52" t="s">
        <v>3</v>
      </c>
      <c r="B4" s="51" t="s">
        <v>4</v>
      </c>
      <c r="C4" s="51" t="s">
        <v>5</v>
      </c>
      <c r="D4" s="51" t="s">
        <v>118</v>
      </c>
      <c r="E4" s="55">
        <v>60270</v>
      </c>
      <c r="H4" s="2" t="s">
        <v>13</v>
      </c>
      <c r="I4" s="1">
        <v>0.27</v>
      </c>
      <c r="J4" s="6" t="s">
        <v>14</v>
      </c>
      <c r="K4">
        <v>1</v>
      </c>
      <c r="L4" t="s">
        <v>145</v>
      </c>
    </row>
    <row r="5" spans="1:18" x14ac:dyDescent="0.3">
      <c r="A5" s="52" t="s">
        <v>6</v>
      </c>
      <c r="B5" s="51" t="s">
        <v>4</v>
      </c>
      <c r="C5" s="51" t="s">
        <v>7</v>
      </c>
      <c r="D5" s="51" t="s">
        <v>119</v>
      </c>
      <c r="E5" s="55">
        <v>39627</v>
      </c>
      <c r="H5" s="2" t="s">
        <v>47</v>
      </c>
      <c r="I5" s="1">
        <v>0.25</v>
      </c>
      <c r="J5" s="6" t="s">
        <v>48</v>
      </c>
      <c r="L5" t="s">
        <v>110</v>
      </c>
    </row>
    <row r="6" spans="1:18" x14ac:dyDescent="0.3">
      <c r="A6" s="52" t="s">
        <v>8</v>
      </c>
      <c r="B6" s="51" t="s">
        <v>4</v>
      </c>
      <c r="C6" s="51" t="s">
        <v>9</v>
      </c>
      <c r="D6" s="51" t="s">
        <v>120</v>
      </c>
      <c r="E6" s="55">
        <v>29726</v>
      </c>
      <c r="H6" s="2" t="s">
        <v>51</v>
      </c>
      <c r="I6" s="1">
        <v>0.25</v>
      </c>
      <c r="J6" s="6" t="s">
        <v>52</v>
      </c>
      <c r="L6" t="s">
        <v>111</v>
      </c>
    </row>
    <row r="7" spans="1:18" x14ac:dyDescent="0.3">
      <c r="A7" s="52" t="s">
        <v>10</v>
      </c>
      <c r="B7" s="51" t="s">
        <v>4</v>
      </c>
      <c r="C7" s="51" t="s">
        <v>73</v>
      </c>
      <c r="D7" s="51" t="s">
        <v>120</v>
      </c>
      <c r="E7" s="55">
        <v>93668</v>
      </c>
      <c r="H7" s="2" t="s">
        <v>61</v>
      </c>
      <c r="I7" s="1">
        <v>0.25</v>
      </c>
      <c r="J7" s="6" t="s">
        <v>62</v>
      </c>
      <c r="L7" t="s">
        <v>112</v>
      </c>
    </row>
    <row r="8" spans="1:18" x14ac:dyDescent="0.3">
      <c r="A8" s="52" t="s">
        <v>11</v>
      </c>
      <c r="B8" s="51" t="s">
        <v>4</v>
      </c>
      <c r="C8" s="51" t="s">
        <v>12</v>
      </c>
      <c r="D8" s="51" t="s">
        <v>119</v>
      </c>
      <c r="E8" s="55">
        <v>134000</v>
      </c>
      <c r="H8" s="2" t="s">
        <v>27</v>
      </c>
      <c r="I8" s="1">
        <v>0.25</v>
      </c>
      <c r="J8" s="6" t="s">
        <v>28</v>
      </c>
      <c r="L8" t="s">
        <v>113</v>
      </c>
    </row>
    <row r="9" spans="1:18" x14ac:dyDescent="0.3">
      <c r="A9" s="52" t="s">
        <v>13</v>
      </c>
      <c r="B9" s="51" t="s">
        <v>4</v>
      </c>
      <c r="C9" s="51" t="s">
        <v>14</v>
      </c>
      <c r="D9" s="51" t="s">
        <v>119</v>
      </c>
      <c r="E9" s="55">
        <v>34808</v>
      </c>
      <c r="H9" s="2" t="s">
        <v>42</v>
      </c>
      <c r="I9" s="1">
        <v>0.24</v>
      </c>
      <c r="J9" s="6" t="s">
        <v>44</v>
      </c>
      <c r="L9" t="s">
        <v>114</v>
      </c>
    </row>
    <row r="10" spans="1:18" x14ac:dyDescent="0.3">
      <c r="A10" s="52" t="s">
        <v>15</v>
      </c>
      <c r="B10" s="51" t="s">
        <v>4</v>
      </c>
      <c r="C10" s="51" t="s">
        <v>16</v>
      </c>
      <c r="D10" s="51" t="s">
        <v>120</v>
      </c>
      <c r="E10" s="55">
        <v>135000</v>
      </c>
      <c r="H10" s="2" t="s">
        <v>25</v>
      </c>
      <c r="I10" s="1">
        <v>0.24</v>
      </c>
      <c r="J10" s="6" t="s">
        <v>26</v>
      </c>
      <c r="L10" t="s">
        <v>115</v>
      </c>
    </row>
    <row r="11" spans="1:18" x14ac:dyDescent="0.3">
      <c r="A11" s="52" t="s">
        <v>17</v>
      </c>
      <c r="B11" s="51" t="s">
        <v>4</v>
      </c>
      <c r="C11" s="51" t="s">
        <v>18</v>
      </c>
      <c r="D11" s="51" t="s">
        <v>120</v>
      </c>
      <c r="E11" s="55">
        <v>45000</v>
      </c>
      <c r="H11" s="2" t="s">
        <v>6</v>
      </c>
      <c r="I11" s="1">
        <v>0.23</v>
      </c>
      <c r="J11" s="6" t="s">
        <v>7</v>
      </c>
      <c r="K11">
        <v>2</v>
      </c>
      <c r="L11" t="s">
        <v>116</v>
      </c>
    </row>
    <row r="12" spans="1:18" x14ac:dyDescent="0.3">
      <c r="A12" s="52" t="s">
        <v>19</v>
      </c>
      <c r="B12" s="51" t="s">
        <v>4</v>
      </c>
      <c r="C12" s="51" t="s">
        <v>20</v>
      </c>
      <c r="D12" s="51" t="s">
        <v>120</v>
      </c>
      <c r="E12" s="55">
        <v>89500</v>
      </c>
      <c r="H12" s="2" t="s">
        <v>21</v>
      </c>
      <c r="I12" s="1">
        <v>0.23</v>
      </c>
      <c r="J12" s="6" t="s">
        <v>22</v>
      </c>
      <c r="L12" t="s">
        <v>122</v>
      </c>
    </row>
    <row r="13" spans="1:18" x14ac:dyDescent="0.3">
      <c r="A13" s="52" t="s">
        <v>21</v>
      </c>
      <c r="B13" s="51" t="s">
        <v>4</v>
      </c>
      <c r="C13" s="51" t="s">
        <v>22</v>
      </c>
      <c r="D13" s="51" t="s">
        <v>118</v>
      </c>
      <c r="E13" s="55">
        <v>21971</v>
      </c>
      <c r="H13" s="2" t="s">
        <v>53</v>
      </c>
      <c r="I13" s="1">
        <v>0.21</v>
      </c>
      <c r="J13" s="6" t="s">
        <v>54</v>
      </c>
      <c r="L13" t="s">
        <v>123</v>
      </c>
    </row>
    <row r="14" spans="1:18" x14ac:dyDescent="0.3">
      <c r="A14" s="52" t="s">
        <v>23</v>
      </c>
      <c r="B14" s="51" t="s">
        <v>4</v>
      </c>
      <c r="C14" s="51" t="s">
        <v>24</v>
      </c>
      <c r="D14" s="51" t="s">
        <v>118</v>
      </c>
      <c r="E14" s="55">
        <v>80000</v>
      </c>
      <c r="H14" s="2" t="s">
        <v>59</v>
      </c>
      <c r="I14" s="1">
        <v>0.2</v>
      </c>
      <c r="J14" s="6" t="s">
        <v>60</v>
      </c>
      <c r="K14">
        <v>3</v>
      </c>
      <c r="L14" t="s">
        <v>126</v>
      </c>
    </row>
    <row r="15" spans="1:18" x14ac:dyDescent="0.3">
      <c r="A15" s="52" t="s">
        <v>25</v>
      </c>
      <c r="B15" s="51" t="s">
        <v>4</v>
      </c>
      <c r="C15" s="51" t="s">
        <v>26</v>
      </c>
      <c r="D15" s="51" t="s">
        <v>120</v>
      </c>
      <c r="E15" s="55">
        <v>45117</v>
      </c>
      <c r="H15" s="2" t="s">
        <v>38</v>
      </c>
      <c r="I15" s="1">
        <v>0.19</v>
      </c>
      <c r="J15" s="6" t="s">
        <v>39</v>
      </c>
      <c r="L15" t="s">
        <v>124</v>
      </c>
    </row>
    <row r="16" spans="1:18" x14ac:dyDescent="0.3">
      <c r="A16" s="52" t="s">
        <v>27</v>
      </c>
      <c r="B16" s="51" t="s">
        <v>4</v>
      </c>
      <c r="C16" s="51" t="s">
        <v>28</v>
      </c>
      <c r="D16" s="51" t="s">
        <v>119</v>
      </c>
      <c r="E16" s="55">
        <v>50545</v>
      </c>
      <c r="H16" s="2" t="s">
        <v>32</v>
      </c>
      <c r="I16" s="1">
        <v>0.18</v>
      </c>
      <c r="J16" s="6" t="s">
        <v>33</v>
      </c>
      <c r="K16">
        <v>4</v>
      </c>
      <c r="L16" t="s">
        <v>121</v>
      </c>
    </row>
    <row r="17" spans="1:12" x14ac:dyDescent="0.3">
      <c r="A17" s="52" t="s">
        <v>29</v>
      </c>
      <c r="B17" s="51" t="s">
        <v>30</v>
      </c>
      <c r="C17" s="51" t="s">
        <v>31</v>
      </c>
      <c r="D17" s="51" t="s">
        <v>120</v>
      </c>
      <c r="E17" s="55">
        <v>140000</v>
      </c>
      <c r="H17" s="2" t="s">
        <v>40</v>
      </c>
      <c r="I17" s="1">
        <v>0.18</v>
      </c>
      <c r="J17" s="6" t="s">
        <v>41</v>
      </c>
      <c r="L17" t="s">
        <v>127</v>
      </c>
    </row>
    <row r="18" spans="1:12" x14ac:dyDescent="0.3">
      <c r="A18" s="52" t="s">
        <v>32</v>
      </c>
      <c r="B18" s="51" t="s">
        <v>30</v>
      </c>
      <c r="C18" s="51" t="s">
        <v>33</v>
      </c>
      <c r="D18" s="51" t="s">
        <v>119</v>
      </c>
      <c r="E18" s="55">
        <v>110000</v>
      </c>
      <c r="H18" s="2" t="s">
        <v>55</v>
      </c>
      <c r="I18" s="1">
        <v>0.17</v>
      </c>
      <c r="J18" s="6" t="s">
        <v>56</v>
      </c>
      <c r="L18" t="s">
        <v>125</v>
      </c>
    </row>
    <row r="19" spans="1:12" x14ac:dyDescent="0.3">
      <c r="A19" s="52" t="s">
        <v>34</v>
      </c>
      <c r="B19" s="51" t="s">
        <v>30</v>
      </c>
      <c r="C19" s="51" t="s">
        <v>35</v>
      </c>
      <c r="D19" s="51" t="s">
        <v>120</v>
      </c>
      <c r="E19" s="55">
        <v>68357</v>
      </c>
      <c r="H19" s="2" t="s">
        <v>45</v>
      </c>
      <c r="I19" s="1">
        <v>0.14000000000000001</v>
      </c>
      <c r="J19" s="6" t="s">
        <v>46</v>
      </c>
      <c r="K19">
        <v>5</v>
      </c>
      <c r="L19" t="s">
        <v>132</v>
      </c>
    </row>
    <row r="20" spans="1:12" x14ac:dyDescent="0.3">
      <c r="A20" s="52" t="s">
        <v>36</v>
      </c>
      <c r="B20" s="51" t="s">
        <v>30</v>
      </c>
      <c r="C20" s="51" t="s">
        <v>37</v>
      </c>
      <c r="D20" s="51" t="s">
        <v>118</v>
      </c>
      <c r="E20" s="55">
        <v>51800</v>
      </c>
      <c r="H20" s="2" t="s">
        <v>15</v>
      </c>
      <c r="I20" s="1">
        <v>0.14000000000000001</v>
      </c>
      <c r="J20" s="6" t="s">
        <v>16</v>
      </c>
      <c r="K20">
        <v>6</v>
      </c>
      <c r="L20" t="s">
        <v>131</v>
      </c>
    </row>
    <row r="21" spans="1:12" x14ac:dyDescent="0.3">
      <c r="A21" s="52" t="s">
        <v>38</v>
      </c>
      <c r="B21" s="51" t="s">
        <v>30</v>
      </c>
      <c r="C21" s="51" t="s">
        <v>39</v>
      </c>
      <c r="D21" s="51" t="s">
        <v>120</v>
      </c>
      <c r="E21" s="55">
        <v>97000</v>
      </c>
      <c r="H21" s="2" t="s">
        <v>8</v>
      </c>
      <c r="I21" s="1">
        <v>0.1</v>
      </c>
      <c r="J21" s="6" t="s">
        <v>9</v>
      </c>
    </row>
    <row r="22" spans="1:12" x14ac:dyDescent="0.3">
      <c r="A22" s="52" t="s">
        <v>40</v>
      </c>
      <c r="B22" s="51" t="s">
        <v>30</v>
      </c>
      <c r="C22" s="51" t="s">
        <v>41</v>
      </c>
      <c r="D22" s="51" t="s">
        <v>120</v>
      </c>
      <c r="E22" s="55">
        <v>45000</v>
      </c>
      <c r="H22" s="2" t="s">
        <v>29</v>
      </c>
      <c r="I22" s="1">
        <v>0.1</v>
      </c>
      <c r="J22" s="6" t="s">
        <v>31</v>
      </c>
    </row>
    <row r="23" spans="1:12" x14ac:dyDescent="0.3">
      <c r="A23" s="52" t="s">
        <v>42</v>
      </c>
      <c r="B23" s="51" t="s">
        <v>43</v>
      </c>
      <c r="C23" s="51" t="s">
        <v>44</v>
      </c>
      <c r="D23" s="51" t="s">
        <v>118</v>
      </c>
      <c r="E23" s="55">
        <v>89500</v>
      </c>
      <c r="H23" s="2" t="s">
        <v>36</v>
      </c>
      <c r="I23" s="1">
        <v>0.09</v>
      </c>
      <c r="J23" s="6" t="s">
        <v>37</v>
      </c>
    </row>
    <row r="24" spans="1:12" x14ac:dyDescent="0.3">
      <c r="A24" s="52" t="s">
        <v>45</v>
      </c>
      <c r="B24" s="51" t="s">
        <v>43</v>
      </c>
      <c r="C24" s="51" t="s">
        <v>46</v>
      </c>
      <c r="D24" s="51" t="s">
        <v>120</v>
      </c>
      <c r="E24" s="55">
        <v>35971</v>
      </c>
      <c r="H24" s="2" t="s">
        <v>17</v>
      </c>
      <c r="I24" s="1">
        <v>0.09</v>
      </c>
      <c r="J24" s="6" t="s">
        <v>18</v>
      </c>
    </row>
    <row r="25" spans="1:12" x14ac:dyDescent="0.3">
      <c r="A25" s="52" t="s">
        <v>47</v>
      </c>
      <c r="B25" s="51" t="s">
        <v>43</v>
      </c>
      <c r="C25" s="51" t="s">
        <v>48</v>
      </c>
      <c r="D25" s="51" t="s">
        <v>119</v>
      </c>
      <c r="E25" s="55">
        <v>80000</v>
      </c>
      <c r="H25" s="2" t="s">
        <v>11</v>
      </c>
      <c r="I25" s="1">
        <v>0.08</v>
      </c>
      <c r="J25" s="6" t="s">
        <v>12</v>
      </c>
    </row>
    <row r="26" spans="1:12" x14ac:dyDescent="0.3">
      <c r="A26" s="52" t="s">
        <v>49</v>
      </c>
      <c r="B26" s="51" t="s">
        <v>43</v>
      </c>
      <c r="C26" s="51" t="s">
        <v>50</v>
      </c>
      <c r="D26" s="51" t="s">
        <v>120</v>
      </c>
      <c r="E26" s="55">
        <v>55117</v>
      </c>
      <c r="H26" s="2" t="s">
        <v>19</v>
      </c>
      <c r="I26" s="1">
        <v>0.06</v>
      </c>
      <c r="J26" s="6" t="s">
        <v>20</v>
      </c>
    </row>
    <row r="27" spans="1:12" x14ac:dyDescent="0.3">
      <c r="A27" s="52" t="s">
        <v>51</v>
      </c>
      <c r="B27" s="51" t="s">
        <v>43</v>
      </c>
      <c r="C27" s="51" t="s">
        <v>52</v>
      </c>
      <c r="D27" s="51" t="s">
        <v>118</v>
      </c>
      <c r="E27" s="55">
        <v>58445</v>
      </c>
      <c r="H27" s="2" t="s">
        <v>23</v>
      </c>
      <c r="I27" s="1">
        <v>0.06</v>
      </c>
      <c r="J27" s="6" t="s">
        <v>24</v>
      </c>
    </row>
    <row r="28" spans="1:12" x14ac:dyDescent="0.3">
      <c r="A28" s="52" t="s">
        <v>53</v>
      </c>
      <c r="B28" s="51" t="s">
        <v>43</v>
      </c>
      <c r="C28" s="51" t="s">
        <v>54</v>
      </c>
      <c r="D28" s="51" t="s">
        <v>120</v>
      </c>
      <c r="E28" s="55">
        <v>120000</v>
      </c>
      <c r="H28" s="2" t="s">
        <v>65</v>
      </c>
      <c r="I28" s="1">
        <v>0.06</v>
      </c>
      <c r="J28" s="6" t="s">
        <v>66</v>
      </c>
    </row>
    <row r="29" spans="1:12" x14ac:dyDescent="0.3">
      <c r="A29" s="52" t="s">
        <v>55</v>
      </c>
      <c r="B29" s="51" t="s">
        <v>43</v>
      </c>
      <c r="C29" s="51" t="s">
        <v>56</v>
      </c>
      <c r="D29" s="51" t="s">
        <v>120</v>
      </c>
      <c r="E29" s="55">
        <v>45117</v>
      </c>
      <c r="H29" s="2" t="s">
        <v>70</v>
      </c>
      <c r="I29" s="1">
        <v>0.15</v>
      </c>
      <c r="J29" s="6" t="s">
        <v>71</v>
      </c>
    </row>
    <row r="30" spans="1:12" x14ac:dyDescent="0.3">
      <c r="A30" s="52" t="s">
        <v>57</v>
      </c>
      <c r="B30" s="51" t="s">
        <v>43</v>
      </c>
      <c r="C30" s="51" t="s">
        <v>58</v>
      </c>
      <c r="D30" s="51" t="s">
        <v>119</v>
      </c>
      <c r="E30" s="55">
        <v>50545</v>
      </c>
      <c r="H30" s="2" t="s">
        <v>72</v>
      </c>
      <c r="I30" s="1">
        <v>0.15</v>
      </c>
      <c r="J30" s="6" t="s">
        <v>73</v>
      </c>
    </row>
    <row r="31" spans="1:12" x14ac:dyDescent="0.3">
      <c r="A31" s="52" t="s">
        <v>59</v>
      </c>
      <c r="B31" s="51" t="s">
        <v>43</v>
      </c>
      <c r="C31" s="51" t="s">
        <v>60</v>
      </c>
      <c r="D31" s="51" t="s">
        <v>118</v>
      </c>
      <c r="E31" s="55">
        <v>140000</v>
      </c>
      <c r="H31" s="2" t="s">
        <v>74</v>
      </c>
      <c r="I31" s="1">
        <v>0.19</v>
      </c>
      <c r="J31" s="6" t="s">
        <v>75</v>
      </c>
    </row>
    <row r="32" spans="1:12" x14ac:dyDescent="0.3">
      <c r="A32" s="52" t="s">
        <v>61</v>
      </c>
      <c r="B32" s="51" t="s">
        <v>43</v>
      </c>
      <c r="C32" s="51" t="s">
        <v>62</v>
      </c>
      <c r="D32" s="51" t="s">
        <v>120</v>
      </c>
      <c r="E32" s="55">
        <v>90000</v>
      </c>
      <c r="H32" s="2" t="s">
        <v>76</v>
      </c>
      <c r="I32" s="1">
        <v>0.18</v>
      </c>
      <c r="J32" s="6" t="s">
        <v>77</v>
      </c>
    </row>
    <row r="33" spans="1:10" x14ac:dyDescent="0.3">
      <c r="A33" s="52" t="s">
        <v>63</v>
      </c>
      <c r="B33" s="51" t="s">
        <v>43</v>
      </c>
      <c r="C33" s="51" t="s">
        <v>64</v>
      </c>
      <c r="D33" s="51" t="s">
        <v>119</v>
      </c>
      <c r="E33" s="55">
        <v>88357</v>
      </c>
      <c r="H33" s="2" t="s">
        <v>78</v>
      </c>
      <c r="I33" s="1">
        <v>0.18</v>
      </c>
      <c r="J33" s="6" t="s">
        <v>79</v>
      </c>
    </row>
    <row r="34" spans="1:10" x14ac:dyDescent="0.3">
      <c r="A34" s="52" t="s">
        <v>65</v>
      </c>
      <c r="B34" s="51" t="s">
        <v>43</v>
      </c>
      <c r="C34" s="51" t="s">
        <v>66</v>
      </c>
      <c r="D34" s="51" t="s">
        <v>120</v>
      </c>
      <c r="E34" s="55">
        <v>59200</v>
      </c>
      <c r="H34" s="2" t="s">
        <v>80</v>
      </c>
      <c r="I34" s="1">
        <v>0.21</v>
      </c>
      <c r="J34" s="6" t="s">
        <v>81</v>
      </c>
    </row>
    <row r="35" spans="1:10" x14ac:dyDescent="0.3">
      <c r="A35" s="52" t="s">
        <v>70</v>
      </c>
      <c r="B35" s="51" t="s">
        <v>43</v>
      </c>
      <c r="C35" s="51" t="s">
        <v>71</v>
      </c>
      <c r="D35" s="51" t="s">
        <v>118</v>
      </c>
      <c r="E35" s="55">
        <v>97000</v>
      </c>
      <c r="H35" s="2" t="s">
        <v>82</v>
      </c>
      <c r="I35" s="1">
        <v>0.14000000000000001</v>
      </c>
      <c r="J35" s="6" t="s">
        <v>83</v>
      </c>
    </row>
    <row r="36" spans="1:10" x14ac:dyDescent="0.3">
      <c r="A36" s="52" t="s">
        <v>72</v>
      </c>
      <c r="B36" s="51" t="s">
        <v>43</v>
      </c>
      <c r="C36" s="51" t="s">
        <v>146</v>
      </c>
      <c r="D36" s="51" t="s">
        <v>120</v>
      </c>
      <c r="E36" s="55">
        <v>68357</v>
      </c>
      <c r="H36" s="2" t="s">
        <v>84</v>
      </c>
      <c r="I36" s="1">
        <v>0.16</v>
      </c>
      <c r="J36" s="6" t="s">
        <v>85</v>
      </c>
    </row>
    <row r="37" spans="1:10" x14ac:dyDescent="0.3">
      <c r="A37" s="52" t="s">
        <v>74</v>
      </c>
      <c r="B37" s="51" t="s">
        <v>43</v>
      </c>
      <c r="C37" s="51" t="s">
        <v>75</v>
      </c>
      <c r="D37" s="51" t="s">
        <v>119</v>
      </c>
      <c r="E37" s="55">
        <v>51800</v>
      </c>
      <c r="H37" s="2" t="s">
        <v>86</v>
      </c>
      <c r="I37" s="1">
        <v>0.14000000000000001</v>
      </c>
      <c r="J37" s="6" t="s">
        <v>87</v>
      </c>
    </row>
    <row r="38" spans="1:10" x14ac:dyDescent="0.3">
      <c r="A38" s="52" t="s">
        <v>76</v>
      </c>
      <c r="B38" s="51" t="s">
        <v>43</v>
      </c>
      <c r="C38" s="51" t="s">
        <v>77</v>
      </c>
      <c r="D38" s="51" t="s">
        <v>120</v>
      </c>
      <c r="E38" s="55">
        <v>97000</v>
      </c>
      <c r="H38" s="2" t="s">
        <v>88</v>
      </c>
      <c r="I38" s="1">
        <v>0.22</v>
      </c>
      <c r="J38" s="6" t="s">
        <v>89</v>
      </c>
    </row>
    <row r="39" spans="1:10" x14ac:dyDescent="0.3">
      <c r="A39" s="52" t="s">
        <v>78</v>
      </c>
      <c r="B39" s="51" t="s">
        <v>43</v>
      </c>
      <c r="C39" s="51" t="s">
        <v>79</v>
      </c>
      <c r="D39" s="51" t="s">
        <v>118</v>
      </c>
      <c r="E39" s="55">
        <v>45000</v>
      </c>
      <c r="H39" s="2" t="s">
        <v>90</v>
      </c>
      <c r="I39" s="1">
        <v>0.13</v>
      </c>
      <c r="J39" s="6" t="s">
        <v>91</v>
      </c>
    </row>
    <row r="40" spans="1:10" x14ac:dyDescent="0.3">
      <c r="A40" s="52" t="s">
        <v>80</v>
      </c>
      <c r="B40" s="51" t="s">
        <v>30</v>
      </c>
      <c r="C40" s="51" t="s">
        <v>81</v>
      </c>
      <c r="D40" s="51" t="s">
        <v>120</v>
      </c>
      <c r="E40" s="55">
        <v>89500</v>
      </c>
      <c r="H40" s="2" t="s">
        <v>92</v>
      </c>
      <c r="I40" s="1">
        <v>0.16</v>
      </c>
      <c r="J40" s="6" t="s">
        <v>93</v>
      </c>
    </row>
    <row r="41" spans="1:10" x14ac:dyDescent="0.3">
      <c r="A41" s="52" t="s">
        <v>82</v>
      </c>
      <c r="B41" s="51" t="s">
        <v>30</v>
      </c>
      <c r="C41" s="51" t="s">
        <v>83</v>
      </c>
      <c r="D41" s="51" t="s">
        <v>119</v>
      </c>
      <c r="E41" s="55">
        <v>35971</v>
      </c>
      <c r="H41" s="2" t="s">
        <v>94</v>
      </c>
      <c r="I41" s="1">
        <v>0.09</v>
      </c>
      <c r="J41" s="6" t="s">
        <v>95</v>
      </c>
    </row>
    <row r="42" spans="1:10" x14ac:dyDescent="0.3">
      <c r="A42" s="52" t="s">
        <v>84</v>
      </c>
      <c r="B42" s="51" t="s">
        <v>30</v>
      </c>
      <c r="C42" s="51" t="s">
        <v>85</v>
      </c>
      <c r="D42" s="51" t="s">
        <v>119</v>
      </c>
      <c r="E42" s="55">
        <v>80000</v>
      </c>
      <c r="H42" s="2" t="s">
        <v>96</v>
      </c>
      <c r="I42" s="1">
        <v>0.1</v>
      </c>
      <c r="J42" s="6" t="s">
        <v>97</v>
      </c>
    </row>
    <row r="43" spans="1:10" x14ac:dyDescent="0.3">
      <c r="A43" s="52" t="s">
        <v>86</v>
      </c>
      <c r="B43" s="51" t="s">
        <v>30</v>
      </c>
      <c r="C43" s="51" t="s">
        <v>87</v>
      </c>
      <c r="D43" s="51" t="s">
        <v>118</v>
      </c>
      <c r="E43" s="55">
        <v>55117</v>
      </c>
      <c r="H43" s="2" t="s">
        <v>98</v>
      </c>
      <c r="I43" s="1">
        <v>0.18</v>
      </c>
      <c r="J43" s="6" t="s">
        <v>99</v>
      </c>
    </row>
    <row r="44" spans="1:10" x14ac:dyDescent="0.3">
      <c r="A44" s="52" t="s">
        <v>88</v>
      </c>
      <c r="B44" s="51" t="s">
        <v>4</v>
      </c>
      <c r="C44" s="51" t="s">
        <v>89</v>
      </c>
      <c r="D44" s="51" t="s">
        <v>120</v>
      </c>
      <c r="E44" s="55">
        <v>58445</v>
      </c>
      <c r="H44" s="2" t="s">
        <v>100</v>
      </c>
      <c r="I44" s="1">
        <v>0.13</v>
      </c>
      <c r="J44" s="6" t="s">
        <v>101</v>
      </c>
    </row>
    <row r="45" spans="1:10" x14ac:dyDescent="0.3">
      <c r="A45" s="52" t="s">
        <v>90</v>
      </c>
      <c r="B45" s="51" t="s">
        <v>4</v>
      </c>
      <c r="C45" s="51" t="s">
        <v>91</v>
      </c>
      <c r="D45" s="51" t="s">
        <v>120</v>
      </c>
      <c r="E45" s="55">
        <v>120000</v>
      </c>
      <c r="H45" s="2" t="s">
        <v>102</v>
      </c>
      <c r="I45" s="1">
        <v>0.19</v>
      </c>
      <c r="J45" s="6" t="s">
        <v>103</v>
      </c>
    </row>
    <row r="46" spans="1:10" x14ac:dyDescent="0.3">
      <c r="A46" s="52" t="s">
        <v>92</v>
      </c>
      <c r="B46" s="51" t="s">
        <v>30</v>
      </c>
      <c r="C46" s="51" t="s">
        <v>93</v>
      </c>
      <c r="D46" s="51" t="s">
        <v>119</v>
      </c>
      <c r="E46" s="55">
        <v>45450</v>
      </c>
      <c r="H46" s="2" t="s">
        <v>104</v>
      </c>
      <c r="I46" s="1">
        <v>0.2</v>
      </c>
      <c r="J46" s="6" t="s">
        <v>105</v>
      </c>
    </row>
    <row r="47" spans="1:10" x14ac:dyDescent="0.3">
      <c r="A47" s="52" t="s">
        <v>94</v>
      </c>
      <c r="B47" s="51" t="s">
        <v>30</v>
      </c>
      <c r="C47" s="51" t="s">
        <v>95</v>
      </c>
      <c r="D47" s="51" t="s">
        <v>120</v>
      </c>
      <c r="E47" s="55">
        <v>89500</v>
      </c>
      <c r="H47" s="5" t="s">
        <v>106</v>
      </c>
      <c r="I47" s="8">
        <v>0.11</v>
      </c>
      <c r="J47" s="9" t="s">
        <v>107</v>
      </c>
    </row>
    <row r="48" spans="1:10" x14ac:dyDescent="0.3">
      <c r="A48" s="52" t="s">
        <v>96</v>
      </c>
      <c r="B48" s="51" t="s">
        <v>30</v>
      </c>
      <c r="C48" s="51" t="s">
        <v>97</v>
      </c>
      <c r="D48" s="51" t="s">
        <v>118</v>
      </c>
      <c r="E48" s="55">
        <v>65971</v>
      </c>
    </row>
    <row r="49" spans="1:5" x14ac:dyDescent="0.3">
      <c r="A49" s="52" t="s">
        <v>98</v>
      </c>
      <c r="B49" s="51" t="s">
        <v>30</v>
      </c>
      <c r="C49" s="51" t="s">
        <v>99</v>
      </c>
      <c r="D49" s="51" t="s">
        <v>120</v>
      </c>
      <c r="E49" s="55">
        <v>80000</v>
      </c>
    </row>
    <row r="50" spans="1:5" x14ac:dyDescent="0.3">
      <c r="A50" s="52" t="s">
        <v>100</v>
      </c>
      <c r="B50" s="51" t="s">
        <v>4</v>
      </c>
      <c r="C50" s="51" t="s">
        <v>101</v>
      </c>
      <c r="D50" s="51" t="s">
        <v>119</v>
      </c>
      <c r="E50" s="55">
        <v>55117</v>
      </c>
    </row>
    <row r="51" spans="1:5" x14ac:dyDescent="0.3">
      <c r="A51" s="52" t="s">
        <v>102</v>
      </c>
      <c r="B51" s="51" t="s">
        <v>4</v>
      </c>
      <c r="C51" s="51" t="s">
        <v>103</v>
      </c>
      <c r="D51" s="51" t="s">
        <v>118</v>
      </c>
      <c r="E51" s="55">
        <v>60445</v>
      </c>
    </row>
    <row r="52" spans="1:5" x14ac:dyDescent="0.3">
      <c r="A52" s="52" t="s">
        <v>104</v>
      </c>
      <c r="B52" s="51" t="s">
        <v>4</v>
      </c>
      <c r="C52" s="51" t="s">
        <v>105</v>
      </c>
      <c r="D52" s="51" t="s">
        <v>120</v>
      </c>
      <c r="E52" s="55">
        <v>83117</v>
      </c>
    </row>
    <row r="53" spans="1:5" x14ac:dyDescent="0.3">
      <c r="A53" s="53" t="s">
        <v>106</v>
      </c>
      <c r="B53" s="54" t="s">
        <v>4</v>
      </c>
      <c r="C53" s="54" t="s">
        <v>107</v>
      </c>
      <c r="D53" s="54" t="s">
        <v>118</v>
      </c>
      <c r="E53" s="56">
        <v>58445</v>
      </c>
    </row>
    <row r="54" spans="1:5" x14ac:dyDescent="0.3">
      <c r="A54" s="53" t="s">
        <v>128</v>
      </c>
      <c r="B54" s="54"/>
      <c r="C54" s="54"/>
      <c r="D54" s="54"/>
      <c r="E54" s="50">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B1:R11"/>
  <sheetViews>
    <sheetView workbookViewId="0">
      <selection activeCell="C2" sqref="C2:D2"/>
    </sheetView>
  </sheetViews>
  <sheetFormatPr defaultRowHeight="14.4" x14ac:dyDescent="0.3"/>
  <cols>
    <col min="2" max="2" width="4" customWidth="1"/>
    <col min="3" max="3" width="13.44140625" style="13" customWidth="1"/>
    <col min="4" max="4" width="14.109375" bestFit="1" customWidth="1"/>
    <col min="5" max="5" width="13.6640625" bestFit="1" customWidth="1"/>
    <col min="8" max="8" width="7.88671875" customWidth="1"/>
    <col min="9" max="9" width="16.6640625" bestFit="1" customWidth="1"/>
  </cols>
  <sheetData>
    <row r="1" spans="2:18" ht="36.6" x14ac:dyDescent="0.7">
      <c r="B1" s="14"/>
      <c r="C1" s="15" t="s">
        <v>109</v>
      </c>
      <c r="D1" s="15"/>
      <c r="E1" s="15"/>
      <c r="F1" s="15"/>
      <c r="G1" s="15"/>
      <c r="H1" s="15"/>
      <c r="I1" s="15"/>
      <c r="J1" s="15"/>
      <c r="K1" s="15"/>
      <c r="L1" s="15"/>
      <c r="M1" s="15"/>
      <c r="N1" s="15"/>
      <c r="O1" s="15"/>
      <c r="P1" s="15"/>
      <c r="Q1" s="15"/>
      <c r="R1" s="15"/>
    </row>
    <row r="2" spans="2:18" x14ac:dyDescent="0.3">
      <c r="B2" s="26" t="s">
        <v>149</v>
      </c>
      <c r="C2" s="45" t="s">
        <v>150</v>
      </c>
      <c r="D2" s="45"/>
    </row>
    <row r="3" spans="2:18" x14ac:dyDescent="0.3">
      <c r="B3" s="27">
        <v>1</v>
      </c>
      <c r="C3" s="28" t="s">
        <v>110</v>
      </c>
      <c r="D3" s="24">
        <f>AVERAGE(EMPData[Yearly Sal])</f>
        <v>72397.52</v>
      </c>
    </row>
    <row r="4" spans="2:18" x14ac:dyDescent="0.3">
      <c r="B4" s="27">
        <v>2</v>
      </c>
      <c r="C4" s="29" t="s">
        <v>111</v>
      </c>
      <c r="D4" s="25">
        <f>MEDIAN(EMPData[Yearly Sal])</f>
        <v>63208</v>
      </c>
    </row>
    <row r="5" spans="2:18" x14ac:dyDescent="0.3">
      <c r="B5" s="27">
        <v>3</v>
      </c>
      <c r="C5" s="29" t="s">
        <v>148</v>
      </c>
      <c r="D5" s="25">
        <f>MODE(EMPData[Yearly Sal])</f>
        <v>89500</v>
      </c>
    </row>
    <row r="6" spans="2:18" x14ac:dyDescent="0.3">
      <c r="B6" s="27">
        <v>4</v>
      </c>
      <c r="C6" s="29" t="s">
        <v>113</v>
      </c>
      <c r="D6" s="25">
        <f>MAX((EMPData[Yearly Sal]))</f>
        <v>140000</v>
      </c>
    </row>
    <row r="7" spans="2:18" x14ac:dyDescent="0.3">
      <c r="B7" s="27">
        <v>5</v>
      </c>
      <c r="C7" s="29" t="s">
        <v>114</v>
      </c>
      <c r="D7" s="25">
        <f>MIN(EMPData[Yearly Sal])</f>
        <v>21971</v>
      </c>
    </row>
    <row r="8" spans="2:18" x14ac:dyDescent="0.3">
      <c r="B8" s="27">
        <v>6</v>
      </c>
      <c r="C8" s="29" t="s">
        <v>115</v>
      </c>
      <c r="D8" s="25">
        <f>SUM(EMPData[Yearly Sal])</f>
        <v>3619876</v>
      </c>
    </row>
    <row r="9" spans="2:18" x14ac:dyDescent="0.3">
      <c r="C9" s="23"/>
    </row>
    <row r="11" spans="2:18" x14ac:dyDescent="0.3">
      <c r="B11" t="s">
        <v>140</v>
      </c>
    </row>
  </sheetData>
  <mergeCells count="1">
    <mergeCell ref="C2: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election activeCell="H26" sqref="H26"/>
    </sheetView>
  </sheetViews>
  <sheetFormatPr defaultRowHeight="14.4" x14ac:dyDescent="0.3"/>
  <cols>
    <col min="1" max="1" width="4.77734375" customWidth="1"/>
    <col min="3" max="3" width="11.6640625" bestFit="1" customWidth="1"/>
    <col min="4" max="4" width="13.5546875" style="12" customWidth="1"/>
    <col min="5" max="5" width="8" bestFit="1" customWidth="1"/>
    <col min="12" max="12" width="2.109375" customWidth="1"/>
  </cols>
  <sheetData>
    <row r="1" spans="1:18" ht="36.6" x14ac:dyDescent="0.7">
      <c r="A1" s="14"/>
      <c r="B1" s="15" t="s">
        <v>134</v>
      </c>
      <c r="C1" s="15"/>
      <c r="D1" s="22"/>
      <c r="E1" s="15"/>
      <c r="F1" s="15"/>
      <c r="G1" s="15"/>
      <c r="H1" s="15"/>
      <c r="I1" s="15"/>
      <c r="J1" s="15"/>
      <c r="K1" s="15"/>
      <c r="L1" s="15"/>
      <c r="M1" s="15"/>
      <c r="N1" s="15"/>
      <c r="O1" s="15"/>
      <c r="P1" s="15"/>
      <c r="Q1" s="15"/>
      <c r="R1" s="15"/>
    </row>
    <row r="3" spans="1:18" x14ac:dyDescent="0.3">
      <c r="C3" s="30" t="s">
        <v>1</v>
      </c>
      <c r="D3" s="46" t="s">
        <v>151</v>
      </c>
      <c r="E3" s="47"/>
    </row>
    <row r="4" spans="1:18" x14ac:dyDescent="0.3">
      <c r="C4" s="31" t="str" cm="1">
        <f t="array" ref="C4:C6">_xlfn.UNIQUE(EMPData[Department],FALSE)</f>
        <v>Sales</v>
      </c>
      <c r="D4" s="32">
        <f>SUMIF(EMPData[Department],C4,EMPData[Yearly Sal])</f>
        <v>1294801</v>
      </c>
      <c r="E4" s="33">
        <f>D4</f>
        <v>1294801</v>
      </c>
    </row>
    <row r="5" spans="1:18" x14ac:dyDescent="0.3">
      <c r="C5" s="31" t="str">
        <v>Procurement</v>
      </c>
      <c r="D5" s="32">
        <f>SUMIF(EMPData[Department],C5,EMPData[Yearly Sal])</f>
        <v>1053666</v>
      </c>
      <c r="E5" s="33">
        <f t="shared" ref="E5:E6" si="0">D5</f>
        <v>1053666</v>
      </c>
    </row>
    <row r="6" spans="1:18" x14ac:dyDescent="0.3">
      <c r="C6" s="31" t="str">
        <v>Finance</v>
      </c>
      <c r="D6" s="32">
        <f>SUMIF(EMPData[Department],C6,EMPData[Yearly Sal])</f>
        <v>1271409</v>
      </c>
      <c r="E6" s="33">
        <f t="shared" si="0"/>
        <v>1271409</v>
      </c>
    </row>
    <row r="9" spans="1:18" x14ac:dyDescent="0.3">
      <c r="A9" t="s">
        <v>140</v>
      </c>
    </row>
  </sheetData>
  <mergeCells count="1">
    <mergeCell ref="D3:E3"/>
  </mergeCells>
  <conditionalFormatting sqref="E4:E6">
    <cfRule type="dataBar" priority="2">
      <dataBar showValue="0">
        <cfvo type="min"/>
        <cfvo type="max"/>
        <color rgb="FF008AEF"/>
      </dataBar>
      <extLst>
        <ext xmlns:x14="http://schemas.microsoft.com/office/spreadsheetml/2009/9/main" uri="{B025F937-C7B1-47D3-B67F-A62EFF666E3E}">
          <x14:id>{C1433A76-F012-420A-85E2-BEEBDA7B6709}</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C1433A76-F012-420A-85E2-BEEBDA7B6709}">
            <x14:dataBar minLength="0" maxLength="100" border="1" negativeBarBorderColorSameAsPositive="0">
              <x14:cfvo type="autoMin"/>
              <x14:cfvo type="autoMax"/>
              <x14:borderColor rgb="FF008AEF"/>
              <x14:negativeFillColor rgb="FFFF0000"/>
              <x14:negativeBorderColor rgb="FFFF0000"/>
              <x14:axisColor rgb="FF000000"/>
            </x14:dataBar>
          </x14:cfRule>
          <xm:sqref>E4:E6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23"/>
  <sheetViews>
    <sheetView workbookViewId="0">
      <selection activeCell="C15" sqref="C15"/>
    </sheetView>
  </sheetViews>
  <sheetFormatPr defaultRowHeight="14.4" x14ac:dyDescent="0.3"/>
  <cols>
    <col min="2" max="2" width="13.33203125" bestFit="1" customWidth="1"/>
    <col min="3" max="3" width="15.5546875" style="12" bestFit="1" customWidth="1"/>
  </cols>
  <sheetData>
    <row r="1" spans="1:18" ht="36.6" x14ac:dyDescent="0.7">
      <c r="A1" s="14"/>
      <c r="B1" s="15" t="s">
        <v>135</v>
      </c>
      <c r="C1" s="15"/>
      <c r="D1" s="15"/>
      <c r="E1" s="15"/>
      <c r="F1" s="15"/>
      <c r="G1" s="15"/>
      <c r="H1" s="15"/>
      <c r="I1" s="15"/>
      <c r="J1" s="15"/>
      <c r="K1" s="15"/>
      <c r="L1" s="15"/>
      <c r="M1" s="15"/>
      <c r="N1" s="15"/>
      <c r="O1" s="15"/>
      <c r="P1" s="15"/>
      <c r="Q1" s="15"/>
      <c r="R1" s="15"/>
    </row>
    <row r="3" spans="1:18" x14ac:dyDescent="0.3">
      <c r="B3" s="34" t="s">
        <v>1</v>
      </c>
      <c r="C3" t="s">
        <v>152</v>
      </c>
    </row>
    <row r="4" spans="1:18" x14ac:dyDescent="0.3">
      <c r="B4" s="35" t="s">
        <v>43</v>
      </c>
      <c r="C4" s="36">
        <v>1271409</v>
      </c>
    </row>
    <row r="5" spans="1:18" x14ac:dyDescent="0.3">
      <c r="B5" s="35" t="s">
        <v>30</v>
      </c>
      <c r="C5" s="36">
        <v>1053666</v>
      </c>
    </row>
    <row r="6" spans="1:18" x14ac:dyDescent="0.3">
      <c r="B6" s="35" t="s">
        <v>4</v>
      </c>
      <c r="C6" s="36">
        <v>1294801</v>
      </c>
    </row>
    <row r="7" spans="1:18" x14ac:dyDescent="0.3">
      <c r="C7"/>
    </row>
    <row r="8" spans="1:18" x14ac:dyDescent="0.3">
      <c r="C8"/>
    </row>
    <row r="9" spans="1:18" x14ac:dyDescent="0.3">
      <c r="C9"/>
    </row>
    <row r="10" spans="1:18" x14ac:dyDescent="0.3">
      <c r="C10"/>
    </row>
    <row r="11" spans="1:18" x14ac:dyDescent="0.3">
      <c r="C11"/>
    </row>
    <row r="12" spans="1:18" x14ac:dyDescent="0.3">
      <c r="C12"/>
    </row>
    <row r="13" spans="1:18" x14ac:dyDescent="0.3">
      <c r="C13"/>
    </row>
    <row r="14" spans="1:18" x14ac:dyDescent="0.3">
      <c r="C14"/>
    </row>
    <row r="15" spans="1:18" x14ac:dyDescent="0.3">
      <c r="C15"/>
    </row>
    <row r="16" spans="1:18" x14ac:dyDescent="0.3">
      <c r="C16"/>
    </row>
    <row r="17" spans="2:3" x14ac:dyDescent="0.3">
      <c r="C17"/>
    </row>
    <row r="18" spans="2:3" x14ac:dyDescent="0.3">
      <c r="C18"/>
    </row>
    <row r="19" spans="2:3" x14ac:dyDescent="0.3">
      <c r="C19"/>
    </row>
    <row r="20" spans="2:3" x14ac:dyDescent="0.3">
      <c r="C20"/>
    </row>
    <row r="23" spans="2:3" x14ac:dyDescent="0.3">
      <c r="B23" t="s">
        <v>141</v>
      </c>
    </row>
  </sheetData>
  <conditionalFormatting pivot="1" sqref="C4:C6">
    <cfRule type="dataBar" priority="1">
      <dataBar>
        <cfvo type="min"/>
        <cfvo type="max"/>
        <color rgb="FF63C384"/>
      </dataBar>
      <extLst>
        <ext xmlns:x14="http://schemas.microsoft.com/office/spreadsheetml/2009/9/main" uri="{B025F937-C7B1-47D3-B67F-A62EFF666E3E}">
          <x14:id>{35C9A613-8856-46DD-9A0A-87792B62698E}</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5C9A613-8856-46DD-9A0A-87792B62698E}">
            <x14:dataBar minLength="0" maxLength="100" border="1" negativeBarBorderColorSameAsPositive="0">
              <x14:cfvo type="autoMin"/>
              <x14:cfvo type="autoMax"/>
              <x14:borderColor rgb="FF63C384"/>
              <x14:negativeFillColor rgb="FFFF0000"/>
              <x14:negativeBorderColor rgb="FFFF0000"/>
              <x14:axisColor rgb="FF000000"/>
            </x14:dataBar>
          </x14:cfRule>
          <xm:sqref>C4:C6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15"/>
  <sheetViews>
    <sheetView workbookViewId="0">
      <selection activeCell="P12" sqref="P12"/>
    </sheetView>
  </sheetViews>
  <sheetFormatPr defaultRowHeight="14.4" x14ac:dyDescent="0.3"/>
  <cols>
    <col min="2" max="2" width="12.44140625" bestFit="1" customWidth="1"/>
    <col min="3" max="3" width="16.33203125" style="41" customWidth="1"/>
  </cols>
  <sheetData>
    <row r="1" spans="1:18" ht="36.6" x14ac:dyDescent="0.7">
      <c r="A1" s="14"/>
      <c r="B1" s="15" t="s">
        <v>136</v>
      </c>
      <c r="C1" s="39"/>
      <c r="D1" s="15"/>
      <c r="E1" s="15"/>
      <c r="F1" s="15"/>
      <c r="G1" s="15"/>
      <c r="H1" s="15"/>
      <c r="I1" s="15"/>
      <c r="J1" s="15"/>
      <c r="K1" s="15"/>
      <c r="L1" s="15"/>
      <c r="M1" s="15"/>
      <c r="N1" s="15"/>
      <c r="O1" s="15"/>
      <c r="P1" s="15"/>
      <c r="Q1" s="15"/>
      <c r="R1" s="15"/>
    </row>
    <row r="4" spans="1:18" x14ac:dyDescent="0.3">
      <c r="B4" s="37" t="s">
        <v>2</v>
      </c>
      <c r="C4" s="43" t="s">
        <v>153</v>
      </c>
    </row>
    <row r="5" spans="1:18" x14ac:dyDescent="0.3">
      <c r="B5" s="38" t="s">
        <v>60</v>
      </c>
      <c r="C5" s="44">
        <v>140000</v>
      </c>
    </row>
    <row r="6" spans="1:18" x14ac:dyDescent="0.3">
      <c r="B6" s="38" t="s">
        <v>31</v>
      </c>
      <c r="C6" s="40">
        <v>140000</v>
      </c>
    </row>
    <row r="15" spans="1:18" x14ac:dyDescent="0.3">
      <c r="F15" t="s">
        <v>142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12"/>
  <sheetViews>
    <sheetView workbookViewId="0">
      <selection activeCell="D9" sqref="D9"/>
    </sheetView>
  </sheetViews>
  <sheetFormatPr defaultRowHeight="14.4" x14ac:dyDescent="0.3"/>
  <cols>
    <col min="2" max="2" width="16.21875" customWidth="1"/>
    <col min="3" max="3" width="15.109375" style="41" customWidth="1"/>
  </cols>
  <sheetData>
    <row r="1" spans="1:18" ht="36.6" x14ac:dyDescent="0.7">
      <c r="A1" s="14"/>
      <c r="B1" s="15" t="s">
        <v>137</v>
      </c>
      <c r="C1" s="39"/>
      <c r="D1" s="15"/>
      <c r="E1" s="15"/>
      <c r="F1" s="15"/>
      <c r="G1" s="15"/>
      <c r="H1" s="15"/>
      <c r="I1" s="15"/>
      <c r="J1" s="15"/>
      <c r="K1" s="15"/>
      <c r="L1" s="15"/>
      <c r="M1" s="15"/>
      <c r="N1" s="15"/>
      <c r="O1" s="15"/>
      <c r="P1" s="15"/>
      <c r="Q1" s="15"/>
      <c r="R1" s="15"/>
    </row>
    <row r="2" spans="1:18" x14ac:dyDescent="0.3">
      <c r="B2" s="34" t="s">
        <v>1</v>
      </c>
      <c r="C2" t="s">
        <v>154</v>
      </c>
    </row>
    <row r="4" spans="1:18" x14ac:dyDescent="0.3">
      <c r="B4" s="37" t="s">
        <v>2</v>
      </c>
      <c r="C4" s="40" t="s">
        <v>153</v>
      </c>
    </row>
    <row r="5" spans="1:18" x14ac:dyDescent="0.3">
      <c r="B5" s="38" t="s">
        <v>9</v>
      </c>
      <c r="C5" s="40">
        <v>29726</v>
      </c>
    </row>
    <row r="6" spans="1:18" x14ac:dyDescent="0.3">
      <c r="B6" s="38" t="s">
        <v>22</v>
      </c>
      <c r="C6" s="40">
        <v>21971</v>
      </c>
    </row>
    <row r="7" spans="1:18" x14ac:dyDescent="0.3">
      <c r="C7"/>
    </row>
    <row r="8" spans="1:18" x14ac:dyDescent="0.3">
      <c r="C8"/>
    </row>
    <row r="12" spans="1:18" x14ac:dyDescent="0.3">
      <c r="B12" t="s">
        <v>142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14"/>
  <sheetViews>
    <sheetView workbookViewId="0">
      <selection activeCell="K16" sqref="K16"/>
    </sheetView>
  </sheetViews>
  <sheetFormatPr defaultRowHeight="14.4" x14ac:dyDescent="0.3"/>
  <cols>
    <col min="2" max="2" width="16.33203125" customWidth="1"/>
    <col min="3" max="3" width="15.109375" style="41" customWidth="1"/>
  </cols>
  <sheetData>
    <row r="1" spans="1:18" ht="36.6" x14ac:dyDescent="0.7">
      <c r="A1" s="14"/>
      <c r="B1" s="15" t="s">
        <v>138</v>
      </c>
      <c r="C1" s="39"/>
      <c r="D1" s="15"/>
      <c r="E1" s="15"/>
      <c r="F1" s="15"/>
      <c r="G1" s="15"/>
      <c r="H1" s="15"/>
      <c r="I1" s="15"/>
      <c r="J1" s="15"/>
      <c r="K1" s="15"/>
      <c r="L1" s="15"/>
      <c r="M1" s="15"/>
      <c r="N1" s="15"/>
      <c r="O1" s="15"/>
      <c r="P1" s="15"/>
      <c r="Q1" s="15"/>
      <c r="R1" s="15"/>
    </row>
    <row r="3" spans="1:18" x14ac:dyDescent="0.3">
      <c r="B3" s="37" t="s">
        <v>2</v>
      </c>
      <c r="C3" s="43" t="s">
        <v>153</v>
      </c>
    </row>
    <row r="4" spans="1:18" x14ac:dyDescent="0.3">
      <c r="B4" s="38" t="s">
        <v>60</v>
      </c>
      <c r="C4" s="40">
        <v>140000</v>
      </c>
    </row>
    <row r="5" spans="1:18" x14ac:dyDescent="0.3">
      <c r="B5" s="38" t="s">
        <v>31</v>
      </c>
      <c r="C5" s="40">
        <v>140000</v>
      </c>
    </row>
    <row r="14" spans="1:18" x14ac:dyDescent="0.3">
      <c r="A14" t="s">
        <v>142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6"/>
  <sheetViews>
    <sheetView workbookViewId="0">
      <selection activeCell="E14" sqref="E14"/>
    </sheetView>
  </sheetViews>
  <sheetFormatPr defaultRowHeight="14.4" x14ac:dyDescent="0.3"/>
  <cols>
    <col min="2" max="2" width="15.6640625" customWidth="1"/>
    <col min="3" max="3" width="14.88671875" style="11" customWidth="1"/>
  </cols>
  <sheetData>
    <row r="1" spans="1:18" ht="36.6" x14ac:dyDescent="0.7">
      <c r="A1" s="14"/>
      <c r="B1" s="15" t="s">
        <v>139</v>
      </c>
      <c r="C1" s="42"/>
      <c r="D1" s="15"/>
      <c r="E1" s="15"/>
      <c r="F1" s="15"/>
      <c r="G1" s="15"/>
      <c r="H1" s="15"/>
      <c r="I1" s="15"/>
      <c r="J1" s="15"/>
      <c r="K1" s="15"/>
      <c r="L1" s="15"/>
      <c r="M1" s="15"/>
      <c r="N1" s="15"/>
      <c r="O1" s="15"/>
      <c r="P1" s="15"/>
      <c r="Q1" s="15"/>
      <c r="R1" s="15"/>
    </row>
    <row r="3" spans="1:18" x14ac:dyDescent="0.3">
      <c r="B3" s="34" t="s">
        <v>117</v>
      </c>
      <c r="C3" t="s">
        <v>154</v>
      </c>
    </row>
    <row r="5" spans="1:18" x14ac:dyDescent="0.3">
      <c r="B5" s="37" t="s">
        <v>2</v>
      </c>
      <c r="C5" s="40" t="s">
        <v>153</v>
      </c>
    </row>
    <row r="6" spans="1:18" x14ac:dyDescent="0.3">
      <c r="B6" s="38" t="s">
        <v>9</v>
      </c>
      <c r="C6" s="40">
        <v>29726</v>
      </c>
    </row>
    <row r="7" spans="1:18" x14ac:dyDescent="0.3">
      <c r="B7" s="38" t="s">
        <v>22</v>
      </c>
      <c r="C7" s="40">
        <v>21971</v>
      </c>
    </row>
    <row r="8" spans="1:18" x14ac:dyDescent="0.3">
      <c r="C8"/>
    </row>
    <row r="9" spans="1:18" x14ac:dyDescent="0.3">
      <c r="C9"/>
    </row>
    <row r="16" spans="1:18" x14ac:dyDescent="0.3">
      <c r="A16" t="s">
        <v>143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9DB0C-8F70-4F7C-A3D1-8A0F1AD171BC}">
  <dimension ref="A1:R57"/>
  <sheetViews>
    <sheetView topLeftCell="B1" workbookViewId="0">
      <selection activeCell="I25" sqref="I25"/>
    </sheetView>
  </sheetViews>
  <sheetFormatPr defaultRowHeight="14.4" x14ac:dyDescent="0.3"/>
  <cols>
    <col min="2" max="2" width="13.21875" customWidth="1"/>
    <col min="3" max="3" width="13.109375" customWidth="1"/>
    <col min="4" max="4" width="16.5546875" customWidth="1"/>
    <col min="5" max="5" width="11.109375" customWidth="1"/>
    <col min="6" max="6" width="12.44140625" customWidth="1"/>
    <col min="7" max="7" width="12.109375" style="21" bestFit="1" customWidth="1"/>
    <col min="8" max="8" width="13" style="12" bestFit="1" customWidth="1"/>
    <col min="10" max="10" width="12.109375" hidden="1" customWidth="1"/>
    <col min="11" max="11" width="10.21875" hidden="1" customWidth="1"/>
    <col min="12" max="12" width="16.77734375" hidden="1" customWidth="1"/>
  </cols>
  <sheetData>
    <row r="1" spans="1:18" ht="36.6" x14ac:dyDescent="0.7">
      <c r="A1" s="14"/>
      <c r="B1" s="15" t="s">
        <v>129</v>
      </c>
      <c r="C1" s="15"/>
      <c r="D1" s="15"/>
      <c r="E1" s="15"/>
      <c r="F1" s="15"/>
      <c r="G1" s="20"/>
      <c r="H1" s="22"/>
      <c r="I1" s="15"/>
      <c r="J1" s="15"/>
      <c r="K1" s="15"/>
      <c r="L1" s="15"/>
      <c r="M1" s="15"/>
      <c r="N1" s="15"/>
      <c r="O1" s="15"/>
      <c r="P1" s="15"/>
      <c r="Q1" s="15"/>
      <c r="R1" s="15"/>
    </row>
    <row r="3" spans="1:18" x14ac:dyDescent="0.3">
      <c r="B3" s="17" t="s">
        <v>0</v>
      </c>
      <c r="C3" s="17" t="s">
        <v>1</v>
      </c>
      <c r="D3" s="17" t="s">
        <v>2</v>
      </c>
      <c r="E3" s="17" t="s">
        <v>117</v>
      </c>
      <c r="F3" s="58" t="s">
        <v>108</v>
      </c>
      <c r="G3" s="59" t="s">
        <v>155</v>
      </c>
      <c r="H3" s="60" t="s">
        <v>147</v>
      </c>
    </row>
    <row r="4" spans="1:18" x14ac:dyDescent="0.3">
      <c r="B4" s="48" t="s">
        <v>3</v>
      </c>
      <c r="C4" s="48" t="s">
        <v>4</v>
      </c>
      <c r="D4" s="48" t="s">
        <v>5</v>
      </c>
      <c r="E4" s="48" t="s">
        <v>118</v>
      </c>
      <c r="F4" s="18">
        <v>60270</v>
      </c>
      <c r="G4" s="61" cm="1">
        <f t="array" ref="G4:G53">_xlfn.XLOOKUP(EMPData[Employee ID],EmpBonus[[#All],[EmployeID]],EmpBonus[[#All],[Bonus %]],0,0)</f>
        <v>0</v>
      </c>
      <c r="H4" s="62">
        <f>G4*F4</f>
        <v>0</v>
      </c>
    </row>
    <row r="5" spans="1:18" x14ac:dyDescent="0.3">
      <c r="B5" s="49" t="s">
        <v>6</v>
      </c>
      <c r="C5" s="49" t="s">
        <v>4</v>
      </c>
      <c r="D5" s="49" t="s">
        <v>7</v>
      </c>
      <c r="E5" s="49" t="s">
        <v>119</v>
      </c>
      <c r="F5" s="19">
        <v>39627</v>
      </c>
      <c r="G5" s="63">
        <v>0.23</v>
      </c>
      <c r="H5" s="64">
        <f>G5*F5</f>
        <v>9114.2100000000009</v>
      </c>
    </row>
    <row r="6" spans="1:18" x14ac:dyDescent="0.3">
      <c r="B6" s="48" t="s">
        <v>8</v>
      </c>
      <c r="C6" s="48" t="s">
        <v>4</v>
      </c>
      <c r="D6" s="48" t="s">
        <v>9</v>
      </c>
      <c r="E6" s="48" t="s">
        <v>120</v>
      </c>
      <c r="F6" s="18">
        <v>29726</v>
      </c>
      <c r="G6" s="61">
        <v>0.1</v>
      </c>
      <c r="H6" s="62">
        <f>G6*F6</f>
        <v>2972.6000000000004</v>
      </c>
    </row>
    <row r="7" spans="1:18" x14ac:dyDescent="0.3">
      <c r="B7" s="49" t="s">
        <v>10</v>
      </c>
      <c r="C7" s="49" t="s">
        <v>4</v>
      </c>
      <c r="D7" s="49" t="s">
        <v>73</v>
      </c>
      <c r="E7" s="49" t="s">
        <v>120</v>
      </c>
      <c r="F7" s="19">
        <v>93668</v>
      </c>
      <c r="G7" s="63">
        <v>0</v>
      </c>
      <c r="H7" s="64">
        <f>G7*F7</f>
        <v>0</v>
      </c>
    </row>
    <row r="8" spans="1:18" x14ac:dyDescent="0.3">
      <c r="B8" s="48" t="s">
        <v>11</v>
      </c>
      <c r="C8" s="48" t="s">
        <v>4</v>
      </c>
      <c r="D8" s="48" t="s">
        <v>12</v>
      </c>
      <c r="E8" s="48" t="s">
        <v>119</v>
      </c>
      <c r="F8" s="18">
        <v>134000</v>
      </c>
      <c r="G8" s="61">
        <v>0.08</v>
      </c>
      <c r="H8" s="62">
        <f>G8*F8</f>
        <v>10720</v>
      </c>
    </row>
    <row r="9" spans="1:18" x14ac:dyDescent="0.3">
      <c r="B9" s="49" t="s">
        <v>13</v>
      </c>
      <c r="C9" s="49" t="s">
        <v>4</v>
      </c>
      <c r="D9" s="49" t="s">
        <v>14</v>
      </c>
      <c r="E9" s="49" t="s">
        <v>119</v>
      </c>
      <c r="F9" s="19">
        <v>34808</v>
      </c>
      <c r="G9" s="63">
        <v>0.27</v>
      </c>
      <c r="H9" s="64">
        <f>G9*F9</f>
        <v>9398.16</v>
      </c>
    </row>
    <row r="10" spans="1:18" x14ac:dyDescent="0.3">
      <c r="B10" s="48" t="s">
        <v>15</v>
      </c>
      <c r="C10" s="48" t="s">
        <v>4</v>
      </c>
      <c r="D10" s="48" t="s">
        <v>16</v>
      </c>
      <c r="E10" s="48" t="s">
        <v>120</v>
      </c>
      <c r="F10" s="18">
        <v>135000</v>
      </c>
      <c r="G10" s="61">
        <v>0.14000000000000001</v>
      </c>
      <c r="H10" s="62">
        <f>G10*F10</f>
        <v>18900</v>
      </c>
    </row>
    <row r="11" spans="1:18" x14ac:dyDescent="0.3">
      <c r="B11" s="49" t="s">
        <v>17</v>
      </c>
      <c r="C11" s="49" t="s">
        <v>4</v>
      </c>
      <c r="D11" s="49" t="s">
        <v>18</v>
      </c>
      <c r="E11" s="49" t="s">
        <v>120</v>
      </c>
      <c r="F11" s="19">
        <v>45000</v>
      </c>
      <c r="G11" s="63">
        <v>0.09</v>
      </c>
      <c r="H11" s="64">
        <f>G11*F11</f>
        <v>4050</v>
      </c>
    </row>
    <row r="12" spans="1:18" x14ac:dyDescent="0.3">
      <c r="B12" s="48" t="s">
        <v>19</v>
      </c>
      <c r="C12" s="48" t="s">
        <v>4</v>
      </c>
      <c r="D12" s="48" t="s">
        <v>20</v>
      </c>
      <c r="E12" s="48" t="s">
        <v>120</v>
      </c>
      <c r="F12" s="18">
        <v>89500</v>
      </c>
      <c r="G12" s="61">
        <v>0.06</v>
      </c>
      <c r="H12" s="62">
        <f>G12*F12</f>
        <v>5370</v>
      </c>
    </row>
    <row r="13" spans="1:18" x14ac:dyDescent="0.3">
      <c r="B13" s="49" t="s">
        <v>21</v>
      </c>
      <c r="C13" s="49" t="s">
        <v>4</v>
      </c>
      <c r="D13" s="49" t="s">
        <v>22</v>
      </c>
      <c r="E13" s="49" t="s">
        <v>118</v>
      </c>
      <c r="F13" s="19">
        <v>21971</v>
      </c>
      <c r="G13" s="63">
        <v>0.23</v>
      </c>
      <c r="H13" s="64">
        <f>G13*F13</f>
        <v>5053.33</v>
      </c>
    </row>
    <row r="14" spans="1:18" x14ac:dyDescent="0.3">
      <c r="B14" s="48" t="s">
        <v>23</v>
      </c>
      <c r="C14" s="48" t="s">
        <v>4</v>
      </c>
      <c r="D14" s="48" t="s">
        <v>24</v>
      </c>
      <c r="E14" s="48" t="s">
        <v>118</v>
      </c>
      <c r="F14" s="18">
        <v>80000</v>
      </c>
      <c r="G14" s="61">
        <v>0.06</v>
      </c>
      <c r="H14" s="62">
        <f>G14*F14</f>
        <v>4800</v>
      </c>
    </row>
    <row r="15" spans="1:18" x14ac:dyDescent="0.3">
      <c r="B15" s="49" t="s">
        <v>25</v>
      </c>
      <c r="C15" s="49" t="s">
        <v>4</v>
      </c>
      <c r="D15" s="49" t="s">
        <v>26</v>
      </c>
      <c r="E15" s="49" t="s">
        <v>120</v>
      </c>
      <c r="F15" s="19">
        <v>45117</v>
      </c>
      <c r="G15" s="63">
        <v>0.24</v>
      </c>
      <c r="H15" s="64">
        <f>G15*F15</f>
        <v>10828.08</v>
      </c>
    </row>
    <row r="16" spans="1:18" x14ac:dyDescent="0.3">
      <c r="B16" s="48" t="s">
        <v>27</v>
      </c>
      <c r="C16" s="48" t="s">
        <v>4</v>
      </c>
      <c r="D16" s="48" t="s">
        <v>28</v>
      </c>
      <c r="E16" s="48" t="s">
        <v>119</v>
      </c>
      <c r="F16" s="18">
        <v>50545</v>
      </c>
      <c r="G16" s="61">
        <v>0.25</v>
      </c>
      <c r="H16" s="62">
        <f>G16*F16</f>
        <v>12636.25</v>
      </c>
    </row>
    <row r="17" spans="2:8" x14ac:dyDescent="0.3">
      <c r="B17" s="49" t="s">
        <v>29</v>
      </c>
      <c r="C17" s="49" t="s">
        <v>30</v>
      </c>
      <c r="D17" s="49" t="s">
        <v>31</v>
      </c>
      <c r="E17" s="49" t="s">
        <v>120</v>
      </c>
      <c r="F17" s="19">
        <v>140000</v>
      </c>
      <c r="G17" s="63">
        <v>0.1</v>
      </c>
      <c r="H17" s="64">
        <f>G17*F17</f>
        <v>14000</v>
      </c>
    </row>
    <row r="18" spans="2:8" x14ac:dyDescent="0.3">
      <c r="B18" s="48" t="s">
        <v>32</v>
      </c>
      <c r="C18" s="48" t="s">
        <v>30</v>
      </c>
      <c r="D18" s="48" t="s">
        <v>33</v>
      </c>
      <c r="E18" s="48" t="s">
        <v>119</v>
      </c>
      <c r="F18" s="18">
        <v>110000</v>
      </c>
      <c r="G18" s="61">
        <v>0.18</v>
      </c>
      <c r="H18" s="62">
        <f>G18*F18</f>
        <v>19800</v>
      </c>
    </row>
    <row r="19" spans="2:8" x14ac:dyDescent="0.3">
      <c r="B19" s="49" t="s">
        <v>34</v>
      </c>
      <c r="C19" s="49" t="s">
        <v>30</v>
      </c>
      <c r="D19" s="49" t="s">
        <v>35</v>
      </c>
      <c r="E19" s="49" t="s">
        <v>120</v>
      </c>
      <c r="F19" s="19">
        <v>68357</v>
      </c>
      <c r="G19" s="63">
        <v>0</v>
      </c>
      <c r="H19" s="64">
        <f>G19*F19</f>
        <v>0</v>
      </c>
    </row>
    <row r="20" spans="2:8" x14ac:dyDescent="0.3">
      <c r="B20" s="48" t="s">
        <v>36</v>
      </c>
      <c r="C20" s="48" t="s">
        <v>30</v>
      </c>
      <c r="D20" s="48" t="s">
        <v>37</v>
      </c>
      <c r="E20" s="48" t="s">
        <v>118</v>
      </c>
      <c r="F20" s="18">
        <v>51800</v>
      </c>
      <c r="G20" s="61">
        <v>0.09</v>
      </c>
      <c r="H20" s="62">
        <f>G20*F20</f>
        <v>4662</v>
      </c>
    </row>
    <row r="21" spans="2:8" x14ac:dyDescent="0.3">
      <c r="B21" s="49" t="s">
        <v>38</v>
      </c>
      <c r="C21" s="49" t="s">
        <v>30</v>
      </c>
      <c r="D21" s="49" t="s">
        <v>39</v>
      </c>
      <c r="E21" s="49" t="s">
        <v>120</v>
      </c>
      <c r="F21" s="19">
        <v>97000</v>
      </c>
      <c r="G21" s="63">
        <v>0.19</v>
      </c>
      <c r="H21" s="64">
        <f>G21*F21</f>
        <v>18430</v>
      </c>
    </row>
    <row r="22" spans="2:8" x14ac:dyDescent="0.3">
      <c r="B22" s="48" t="s">
        <v>40</v>
      </c>
      <c r="C22" s="48" t="s">
        <v>30</v>
      </c>
      <c r="D22" s="48" t="s">
        <v>41</v>
      </c>
      <c r="E22" s="48" t="s">
        <v>120</v>
      </c>
      <c r="F22" s="18">
        <v>45000</v>
      </c>
      <c r="G22" s="61">
        <v>0.18</v>
      </c>
      <c r="H22" s="62">
        <f>G22*F22</f>
        <v>8100</v>
      </c>
    </row>
    <row r="23" spans="2:8" x14ac:dyDescent="0.3">
      <c r="B23" s="49" t="s">
        <v>42</v>
      </c>
      <c r="C23" s="49" t="s">
        <v>43</v>
      </c>
      <c r="D23" s="49" t="s">
        <v>44</v>
      </c>
      <c r="E23" s="49" t="s">
        <v>118</v>
      </c>
      <c r="F23" s="19">
        <v>89500</v>
      </c>
      <c r="G23" s="63">
        <v>0.24</v>
      </c>
      <c r="H23" s="64">
        <f>G23*F23</f>
        <v>21480</v>
      </c>
    </row>
    <row r="24" spans="2:8" x14ac:dyDescent="0.3">
      <c r="B24" s="48" t="s">
        <v>45</v>
      </c>
      <c r="C24" s="48" t="s">
        <v>43</v>
      </c>
      <c r="D24" s="48" t="s">
        <v>46</v>
      </c>
      <c r="E24" s="48" t="s">
        <v>120</v>
      </c>
      <c r="F24" s="18">
        <v>35971</v>
      </c>
      <c r="G24" s="61">
        <v>0.14000000000000001</v>
      </c>
      <c r="H24" s="62">
        <f>G24*F24</f>
        <v>5035.9400000000005</v>
      </c>
    </row>
    <row r="25" spans="2:8" x14ac:dyDescent="0.3">
      <c r="B25" s="49" t="s">
        <v>47</v>
      </c>
      <c r="C25" s="49" t="s">
        <v>43</v>
      </c>
      <c r="D25" s="49" t="s">
        <v>48</v>
      </c>
      <c r="E25" s="49" t="s">
        <v>119</v>
      </c>
      <c r="F25" s="19">
        <v>80000</v>
      </c>
      <c r="G25" s="63">
        <v>0.25</v>
      </c>
      <c r="H25" s="64">
        <f>G25*F25</f>
        <v>20000</v>
      </c>
    </row>
    <row r="26" spans="2:8" x14ac:dyDescent="0.3">
      <c r="B26" s="48" t="s">
        <v>49</v>
      </c>
      <c r="C26" s="48" t="s">
        <v>43</v>
      </c>
      <c r="D26" s="48" t="s">
        <v>50</v>
      </c>
      <c r="E26" s="48" t="s">
        <v>120</v>
      </c>
      <c r="F26" s="18">
        <v>55117</v>
      </c>
      <c r="G26" s="61">
        <v>0</v>
      </c>
      <c r="H26" s="62">
        <f>G26*F26</f>
        <v>0</v>
      </c>
    </row>
    <row r="27" spans="2:8" x14ac:dyDescent="0.3">
      <c r="B27" s="49" t="s">
        <v>51</v>
      </c>
      <c r="C27" s="49" t="s">
        <v>43</v>
      </c>
      <c r="D27" s="49" t="s">
        <v>52</v>
      </c>
      <c r="E27" s="49" t="s">
        <v>118</v>
      </c>
      <c r="F27" s="19">
        <v>58445</v>
      </c>
      <c r="G27" s="63">
        <v>0.25</v>
      </c>
      <c r="H27" s="64">
        <f>G27*F27</f>
        <v>14611.25</v>
      </c>
    </row>
    <row r="28" spans="2:8" x14ac:dyDescent="0.3">
      <c r="B28" s="48" t="s">
        <v>53</v>
      </c>
      <c r="C28" s="48" t="s">
        <v>43</v>
      </c>
      <c r="D28" s="48" t="s">
        <v>54</v>
      </c>
      <c r="E28" s="48" t="s">
        <v>120</v>
      </c>
      <c r="F28" s="18">
        <v>120000</v>
      </c>
      <c r="G28" s="61">
        <v>0.21</v>
      </c>
      <c r="H28" s="62">
        <f>G28*F28</f>
        <v>25200</v>
      </c>
    </row>
    <row r="29" spans="2:8" x14ac:dyDescent="0.3">
      <c r="B29" s="49" t="s">
        <v>55</v>
      </c>
      <c r="C29" s="49" t="s">
        <v>43</v>
      </c>
      <c r="D29" s="49" t="s">
        <v>56</v>
      </c>
      <c r="E29" s="49" t="s">
        <v>120</v>
      </c>
      <c r="F29" s="19">
        <v>45117</v>
      </c>
      <c r="G29" s="63">
        <v>0.17</v>
      </c>
      <c r="H29" s="64">
        <f>G29*F29</f>
        <v>7669.89</v>
      </c>
    </row>
    <row r="30" spans="2:8" x14ac:dyDescent="0.3">
      <c r="B30" s="48" t="s">
        <v>57</v>
      </c>
      <c r="C30" s="48" t="s">
        <v>43</v>
      </c>
      <c r="D30" s="48" t="s">
        <v>58</v>
      </c>
      <c r="E30" s="48" t="s">
        <v>119</v>
      </c>
      <c r="F30" s="18">
        <v>50545</v>
      </c>
      <c r="G30" s="61">
        <v>0</v>
      </c>
      <c r="H30" s="62">
        <f>G30*F30</f>
        <v>0</v>
      </c>
    </row>
    <row r="31" spans="2:8" x14ac:dyDescent="0.3">
      <c r="B31" s="49" t="s">
        <v>59</v>
      </c>
      <c r="C31" s="49" t="s">
        <v>43</v>
      </c>
      <c r="D31" s="49" t="s">
        <v>60</v>
      </c>
      <c r="E31" s="49" t="s">
        <v>118</v>
      </c>
      <c r="F31" s="19">
        <v>140000</v>
      </c>
      <c r="G31" s="63">
        <v>0.2</v>
      </c>
      <c r="H31" s="64">
        <f>G31*F31</f>
        <v>28000</v>
      </c>
    </row>
    <row r="32" spans="2:8" x14ac:dyDescent="0.3">
      <c r="B32" s="48" t="s">
        <v>61</v>
      </c>
      <c r="C32" s="48" t="s">
        <v>43</v>
      </c>
      <c r="D32" s="48" t="s">
        <v>62</v>
      </c>
      <c r="E32" s="48" t="s">
        <v>120</v>
      </c>
      <c r="F32" s="18">
        <v>90000</v>
      </c>
      <c r="G32" s="61">
        <v>0.25</v>
      </c>
      <c r="H32" s="62">
        <f>G32*F32</f>
        <v>22500</v>
      </c>
    </row>
    <row r="33" spans="2:8" x14ac:dyDescent="0.3">
      <c r="B33" s="49" t="s">
        <v>63</v>
      </c>
      <c r="C33" s="49" t="s">
        <v>43</v>
      </c>
      <c r="D33" s="49" t="s">
        <v>64</v>
      </c>
      <c r="E33" s="49" t="s">
        <v>119</v>
      </c>
      <c r="F33" s="19">
        <v>88357</v>
      </c>
      <c r="G33" s="63">
        <v>0</v>
      </c>
      <c r="H33" s="64">
        <f>G33*F33</f>
        <v>0</v>
      </c>
    </row>
    <row r="34" spans="2:8" x14ac:dyDescent="0.3">
      <c r="B34" s="48" t="s">
        <v>65</v>
      </c>
      <c r="C34" s="48" t="s">
        <v>43</v>
      </c>
      <c r="D34" s="48" t="s">
        <v>66</v>
      </c>
      <c r="E34" s="48" t="s">
        <v>120</v>
      </c>
      <c r="F34" s="18">
        <v>59200</v>
      </c>
      <c r="G34" s="61">
        <v>0.06</v>
      </c>
      <c r="H34" s="62">
        <f>G34*F34</f>
        <v>3552</v>
      </c>
    </row>
    <row r="35" spans="2:8" x14ac:dyDescent="0.3">
      <c r="B35" s="49" t="s">
        <v>70</v>
      </c>
      <c r="C35" s="49" t="s">
        <v>43</v>
      </c>
      <c r="D35" s="49" t="s">
        <v>71</v>
      </c>
      <c r="E35" s="49" t="s">
        <v>118</v>
      </c>
      <c r="F35" s="19">
        <v>97000</v>
      </c>
      <c r="G35" s="63">
        <v>0.15</v>
      </c>
      <c r="H35" s="64">
        <f>G35*F35</f>
        <v>14550</v>
      </c>
    </row>
    <row r="36" spans="2:8" x14ac:dyDescent="0.3">
      <c r="B36" s="48" t="s">
        <v>72</v>
      </c>
      <c r="C36" s="48" t="s">
        <v>43</v>
      </c>
      <c r="D36" s="48" t="s">
        <v>146</v>
      </c>
      <c r="E36" s="48" t="s">
        <v>120</v>
      </c>
      <c r="F36" s="18">
        <v>68357</v>
      </c>
      <c r="G36" s="61">
        <v>0.15</v>
      </c>
      <c r="H36" s="62">
        <f>G36*F36</f>
        <v>10253.549999999999</v>
      </c>
    </row>
    <row r="37" spans="2:8" x14ac:dyDescent="0.3">
      <c r="B37" s="49" t="s">
        <v>74</v>
      </c>
      <c r="C37" s="49" t="s">
        <v>43</v>
      </c>
      <c r="D37" s="49" t="s">
        <v>75</v>
      </c>
      <c r="E37" s="49" t="s">
        <v>119</v>
      </c>
      <c r="F37" s="19">
        <v>51800</v>
      </c>
      <c r="G37" s="63">
        <v>0.19</v>
      </c>
      <c r="H37" s="64">
        <f>G37*F37</f>
        <v>9842</v>
      </c>
    </row>
    <row r="38" spans="2:8" x14ac:dyDescent="0.3">
      <c r="B38" s="48" t="s">
        <v>76</v>
      </c>
      <c r="C38" s="48" t="s">
        <v>43</v>
      </c>
      <c r="D38" s="48" t="s">
        <v>77</v>
      </c>
      <c r="E38" s="48" t="s">
        <v>120</v>
      </c>
      <c r="F38" s="18">
        <v>97000</v>
      </c>
      <c r="G38" s="61">
        <v>0.18</v>
      </c>
      <c r="H38" s="62">
        <f>G38*F38</f>
        <v>17460</v>
      </c>
    </row>
    <row r="39" spans="2:8" x14ac:dyDescent="0.3">
      <c r="B39" s="49" t="s">
        <v>78</v>
      </c>
      <c r="C39" s="49" t="s">
        <v>43</v>
      </c>
      <c r="D39" s="49" t="s">
        <v>79</v>
      </c>
      <c r="E39" s="49" t="s">
        <v>118</v>
      </c>
      <c r="F39" s="19">
        <v>45000</v>
      </c>
      <c r="G39" s="63">
        <v>0.18</v>
      </c>
      <c r="H39" s="64">
        <f>G39*F39</f>
        <v>8100</v>
      </c>
    </row>
    <row r="40" spans="2:8" x14ac:dyDescent="0.3">
      <c r="B40" s="48" t="s">
        <v>80</v>
      </c>
      <c r="C40" s="48" t="s">
        <v>30</v>
      </c>
      <c r="D40" s="48" t="s">
        <v>81</v>
      </c>
      <c r="E40" s="48" t="s">
        <v>120</v>
      </c>
      <c r="F40" s="18">
        <v>89500</v>
      </c>
      <c r="G40" s="61">
        <v>0.21</v>
      </c>
      <c r="H40" s="62">
        <f>G40*F40</f>
        <v>18795</v>
      </c>
    </row>
    <row r="41" spans="2:8" x14ac:dyDescent="0.3">
      <c r="B41" s="49" t="s">
        <v>82</v>
      </c>
      <c r="C41" s="49" t="s">
        <v>30</v>
      </c>
      <c r="D41" s="49" t="s">
        <v>83</v>
      </c>
      <c r="E41" s="49" t="s">
        <v>119</v>
      </c>
      <c r="F41" s="19">
        <v>35971</v>
      </c>
      <c r="G41" s="63">
        <v>0.14000000000000001</v>
      </c>
      <c r="H41" s="64">
        <f>G41*F41</f>
        <v>5035.9400000000005</v>
      </c>
    </row>
    <row r="42" spans="2:8" x14ac:dyDescent="0.3">
      <c r="B42" s="48" t="s">
        <v>84</v>
      </c>
      <c r="C42" s="48" t="s">
        <v>30</v>
      </c>
      <c r="D42" s="48" t="s">
        <v>85</v>
      </c>
      <c r="E42" s="48" t="s">
        <v>119</v>
      </c>
      <c r="F42" s="18">
        <v>80000</v>
      </c>
      <c r="G42" s="61">
        <v>0.16</v>
      </c>
      <c r="H42" s="62">
        <f>G42*F42</f>
        <v>12800</v>
      </c>
    </row>
    <row r="43" spans="2:8" x14ac:dyDescent="0.3">
      <c r="B43" s="49" t="s">
        <v>86</v>
      </c>
      <c r="C43" s="49" t="s">
        <v>30</v>
      </c>
      <c r="D43" s="49" t="s">
        <v>87</v>
      </c>
      <c r="E43" s="49" t="s">
        <v>118</v>
      </c>
      <c r="F43" s="19">
        <v>55117</v>
      </c>
      <c r="G43" s="63">
        <v>0.14000000000000001</v>
      </c>
      <c r="H43" s="64">
        <f>G43*F43</f>
        <v>7716.380000000001</v>
      </c>
    </row>
    <row r="44" spans="2:8" x14ac:dyDescent="0.3">
      <c r="B44" s="48" t="s">
        <v>88</v>
      </c>
      <c r="C44" s="48" t="s">
        <v>4</v>
      </c>
      <c r="D44" s="48" t="s">
        <v>89</v>
      </c>
      <c r="E44" s="48" t="s">
        <v>120</v>
      </c>
      <c r="F44" s="18">
        <v>58445</v>
      </c>
      <c r="G44" s="61">
        <v>0.22</v>
      </c>
      <c r="H44" s="62">
        <f>G44*F44</f>
        <v>12857.9</v>
      </c>
    </row>
    <row r="45" spans="2:8" x14ac:dyDescent="0.3">
      <c r="B45" s="49" t="s">
        <v>90</v>
      </c>
      <c r="C45" s="49" t="s">
        <v>4</v>
      </c>
      <c r="D45" s="49" t="s">
        <v>91</v>
      </c>
      <c r="E45" s="49" t="s">
        <v>120</v>
      </c>
      <c r="F45" s="19">
        <v>120000</v>
      </c>
      <c r="G45" s="63">
        <v>0.13</v>
      </c>
      <c r="H45" s="64">
        <f>G45*F45</f>
        <v>15600</v>
      </c>
    </row>
    <row r="46" spans="2:8" x14ac:dyDescent="0.3">
      <c r="B46" s="48" t="s">
        <v>92</v>
      </c>
      <c r="C46" s="48" t="s">
        <v>30</v>
      </c>
      <c r="D46" s="48" t="s">
        <v>93</v>
      </c>
      <c r="E46" s="48" t="s">
        <v>119</v>
      </c>
      <c r="F46" s="18">
        <v>45450</v>
      </c>
      <c r="G46" s="61">
        <v>0.16</v>
      </c>
      <c r="H46" s="62">
        <f>G46*F46</f>
        <v>7272</v>
      </c>
    </row>
    <row r="47" spans="2:8" x14ac:dyDescent="0.3">
      <c r="B47" s="49" t="s">
        <v>94</v>
      </c>
      <c r="C47" s="49" t="s">
        <v>30</v>
      </c>
      <c r="D47" s="49" t="s">
        <v>95</v>
      </c>
      <c r="E47" s="49" t="s">
        <v>120</v>
      </c>
      <c r="F47" s="19">
        <v>89500</v>
      </c>
      <c r="G47" s="63">
        <v>0.09</v>
      </c>
      <c r="H47" s="64">
        <f>G47*F47</f>
        <v>8055</v>
      </c>
    </row>
    <row r="48" spans="2:8" x14ac:dyDescent="0.3">
      <c r="B48" s="48" t="s">
        <v>96</v>
      </c>
      <c r="C48" s="48" t="s">
        <v>30</v>
      </c>
      <c r="D48" s="48" t="s">
        <v>97</v>
      </c>
      <c r="E48" s="48" t="s">
        <v>118</v>
      </c>
      <c r="F48" s="18">
        <v>65971</v>
      </c>
      <c r="G48" s="61">
        <v>0.1</v>
      </c>
      <c r="H48" s="62">
        <f>G48*F48</f>
        <v>6597.1</v>
      </c>
    </row>
    <row r="49" spans="2:8" x14ac:dyDescent="0.3">
      <c r="B49" s="49" t="s">
        <v>98</v>
      </c>
      <c r="C49" s="49" t="s">
        <v>30</v>
      </c>
      <c r="D49" s="49" t="s">
        <v>99</v>
      </c>
      <c r="E49" s="49" t="s">
        <v>120</v>
      </c>
      <c r="F49" s="19">
        <v>80000</v>
      </c>
      <c r="G49" s="63">
        <v>0.18</v>
      </c>
      <c r="H49" s="64">
        <f>G49*F49</f>
        <v>14400</v>
      </c>
    </row>
    <row r="50" spans="2:8" x14ac:dyDescent="0.3">
      <c r="B50" s="48" t="s">
        <v>100</v>
      </c>
      <c r="C50" s="48" t="s">
        <v>4</v>
      </c>
      <c r="D50" s="48" t="s">
        <v>101</v>
      </c>
      <c r="E50" s="48" t="s">
        <v>119</v>
      </c>
      <c r="F50" s="18">
        <v>55117</v>
      </c>
      <c r="G50" s="61">
        <v>0.13</v>
      </c>
      <c r="H50" s="62">
        <f>G50*F50</f>
        <v>7165.21</v>
      </c>
    </row>
    <row r="51" spans="2:8" x14ac:dyDescent="0.3">
      <c r="B51" s="49" t="s">
        <v>102</v>
      </c>
      <c r="C51" s="49" t="s">
        <v>4</v>
      </c>
      <c r="D51" s="49" t="s">
        <v>103</v>
      </c>
      <c r="E51" s="49" t="s">
        <v>118</v>
      </c>
      <c r="F51" s="19">
        <v>60445</v>
      </c>
      <c r="G51" s="63">
        <v>0.19</v>
      </c>
      <c r="H51" s="64">
        <f>G51*F51</f>
        <v>11484.55</v>
      </c>
    </row>
    <row r="52" spans="2:8" x14ac:dyDescent="0.3">
      <c r="B52" s="48" t="s">
        <v>104</v>
      </c>
      <c r="C52" s="48" t="s">
        <v>4</v>
      </c>
      <c r="D52" s="48" t="s">
        <v>105</v>
      </c>
      <c r="E52" s="48" t="s">
        <v>120</v>
      </c>
      <c r="F52" s="18">
        <v>83117</v>
      </c>
      <c r="G52" s="61">
        <v>0.2</v>
      </c>
      <c r="H52" s="62">
        <f>G52*F52</f>
        <v>16623.400000000001</v>
      </c>
    </row>
    <row r="53" spans="2:8" x14ac:dyDescent="0.3">
      <c r="B53" s="49" t="s">
        <v>106</v>
      </c>
      <c r="C53" s="49" t="s">
        <v>4</v>
      </c>
      <c r="D53" s="49" t="s">
        <v>107</v>
      </c>
      <c r="E53" s="49" t="s">
        <v>118</v>
      </c>
      <c r="F53" s="19">
        <v>58445</v>
      </c>
      <c r="G53" s="63">
        <v>0.11</v>
      </c>
      <c r="H53" s="64">
        <f>G53*F53</f>
        <v>6428.95</v>
      </c>
    </row>
    <row r="57" spans="2:8" x14ac:dyDescent="0.3">
      <c r="B57" t="s">
        <v>143</v>
      </c>
    </row>
  </sheetData>
  <autoFilter ref="B3:F53" xr:uid="{A3A9DB0C-8F70-4F7C-A3D1-8A0F1AD171BC}"/>
  <pageMargins left="0.7" right="0.7" top="0.75" bottom="0.75" header="0.3" footer="0.3"/>
  <pageSetup orientation="portrait"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4"/>
  <sheetViews>
    <sheetView tabSelected="1" workbookViewId="0">
      <selection activeCell="G14" sqref="G14"/>
    </sheetView>
  </sheetViews>
  <sheetFormatPr defaultRowHeight="14.4" x14ac:dyDescent="0.3"/>
  <cols>
    <col min="2" max="2" width="16.21875" bestFit="1" customWidth="1"/>
    <col min="3" max="3" width="15.109375" style="65" bestFit="1" customWidth="1"/>
  </cols>
  <sheetData>
    <row r="1" spans="1:18" ht="36.6" x14ac:dyDescent="0.7">
      <c r="A1" s="14"/>
      <c r="B1" s="15" t="s">
        <v>130</v>
      </c>
      <c r="C1" s="42"/>
      <c r="D1" s="15"/>
      <c r="E1" s="15"/>
      <c r="F1" s="15"/>
      <c r="G1" s="15"/>
      <c r="H1" s="15"/>
      <c r="I1" s="15"/>
      <c r="J1" s="15"/>
      <c r="K1" s="15"/>
      <c r="L1" s="15"/>
      <c r="M1" s="15"/>
      <c r="N1" s="15"/>
      <c r="O1" s="15"/>
      <c r="P1" s="15"/>
      <c r="Q1" s="15"/>
      <c r="R1" s="15"/>
    </row>
    <row r="3" spans="1:18" x14ac:dyDescent="0.3">
      <c r="B3" s="37" t="s">
        <v>2</v>
      </c>
      <c r="C3" s="40" t="s">
        <v>156</v>
      </c>
    </row>
    <row r="4" spans="1:18" x14ac:dyDescent="0.3">
      <c r="B4" s="38" t="s">
        <v>33</v>
      </c>
      <c r="C4" s="40">
        <v>19800</v>
      </c>
    </row>
    <row r="5" spans="1:18" x14ac:dyDescent="0.3">
      <c r="B5" s="38" t="s">
        <v>37</v>
      </c>
      <c r="C5" s="40">
        <v>4662</v>
      </c>
    </row>
    <row r="6" spans="1:18" x14ac:dyDescent="0.3">
      <c r="B6" s="38" t="s">
        <v>71</v>
      </c>
      <c r="C6" s="40">
        <v>14550</v>
      </c>
    </row>
    <row r="7" spans="1:18" x14ac:dyDescent="0.3">
      <c r="B7" s="38" t="s">
        <v>56</v>
      </c>
      <c r="C7" s="40">
        <v>7669.89</v>
      </c>
    </row>
    <row r="8" spans="1:18" x14ac:dyDescent="0.3">
      <c r="B8" s="38" t="s">
        <v>26</v>
      </c>
      <c r="C8" s="40">
        <v>10828.08</v>
      </c>
    </row>
    <row r="9" spans="1:18" x14ac:dyDescent="0.3">
      <c r="B9" s="38" t="s">
        <v>97</v>
      </c>
      <c r="C9" s="40">
        <v>6597.1</v>
      </c>
    </row>
    <row r="10" spans="1:18" x14ac:dyDescent="0.3">
      <c r="B10" s="38" t="s">
        <v>39</v>
      </c>
      <c r="C10" s="40">
        <v>18430</v>
      </c>
    </row>
    <row r="11" spans="1:18" x14ac:dyDescent="0.3">
      <c r="B11" s="38" t="s">
        <v>54</v>
      </c>
      <c r="C11" s="40">
        <v>25200</v>
      </c>
    </row>
    <row r="12" spans="1:18" x14ac:dyDescent="0.3">
      <c r="B12" s="38" t="s">
        <v>60</v>
      </c>
      <c r="C12" s="40">
        <v>28000</v>
      </c>
    </row>
    <row r="13" spans="1:18" x14ac:dyDescent="0.3">
      <c r="B13" s="38" t="s">
        <v>50</v>
      </c>
      <c r="C13" s="40">
        <v>0</v>
      </c>
    </row>
    <row r="14" spans="1:18" x14ac:dyDescent="0.3">
      <c r="B14" s="38" t="s">
        <v>58</v>
      </c>
      <c r="C14" s="40">
        <v>0</v>
      </c>
    </row>
    <row r="15" spans="1:18" x14ac:dyDescent="0.3">
      <c r="B15" s="38" t="s">
        <v>101</v>
      </c>
      <c r="C15" s="40">
        <v>7165.21</v>
      </c>
    </row>
    <row r="16" spans="1:18" x14ac:dyDescent="0.3">
      <c r="B16" s="38" t="s">
        <v>18</v>
      </c>
      <c r="C16" s="40">
        <v>4050</v>
      </c>
    </row>
    <row r="17" spans="2:7" x14ac:dyDescent="0.3">
      <c r="B17" s="38" t="s">
        <v>44</v>
      </c>
      <c r="C17" s="40">
        <v>21480</v>
      </c>
    </row>
    <row r="18" spans="2:7" x14ac:dyDescent="0.3">
      <c r="B18" s="38" t="s">
        <v>83</v>
      </c>
      <c r="C18" s="40">
        <v>5035.9400000000005</v>
      </c>
    </row>
    <row r="19" spans="2:7" x14ac:dyDescent="0.3">
      <c r="B19" s="38" t="s">
        <v>89</v>
      </c>
      <c r="C19" s="40">
        <v>12857.9</v>
      </c>
    </row>
    <row r="20" spans="2:7" x14ac:dyDescent="0.3">
      <c r="B20" s="38" t="s">
        <v>5</v>
      </c>
      <c r="C20" s="40">
        <v>0</v>
      </c>
    </row>
    <row r="21" spans="2:7" x14ac:dyDescent="0.3">
      <c r="B21" s="38" t="s">
        <v>77</v>
      </c>
      <c r="C21" s="40">
        <v>17460</v>
      </c>
    </row>
    <row r="22" spans="2:7" x14ac:dyDescent="0.3">
      <c r="B22" s="38" t="s">
        <v>85</v>
      </c>
      <c r="C22" s="40">
        <v>12800</v>
      </c>
    </row>
    <row r="23" spans="2:7" x14ac:dyDescent="0.3">
      <c r="B23" s="38" t="s">
        <v>87</v>
      </c>
      <c r="C23" s="40">
        <v>7716.380000000001</v>
      </c>
    </row>
    <row r="24" spans="2:7" x14ac:dyDescent="0.3">
      <c r="B24" s="38" t="s">
        <v>79</v>
      </c>
      <c r="C24" s="40">
        <v>8100</v>
      </c>
    </row>
    <row r="25" spans="2:7" x14ac:dyDescent="0.3">
      <c r="B25" s="38" t="s">
        <v>12</v>
      </c>
      <c r="C25" s="40">
        <v>10720</v>
      </c>
    </row>
    <row r="26" spans="2:7" x14ac:dyDescent="0.3">
      <c r="B26" s="38" t="s">
        <v>105</v>
      </c>
      <c r="C26" s="40">
        <v>16623.400000000001</v>
      </c>
    </row>
    <row r="27" spans="2:7" x14ac:dyDescent="0.3">
      <c r="B27" s="38" t="s">
        <v>66</v>
      </c>
      <c r="C27" s="40">
        <v>3552</v>
      </c>
      <c r="G27" t="s">
        <v>144</v>
      </c>
    </row>
    <row r="28" spans="2:7" x14ac:dyDescent="0.3">
      <c r="B28" s="38" t="s">
        <v>95</v>
      </c>
      <c r="C28" s="40">
        <v>8055</v>
      </c>
    </row>
    <row r="29" spans="2:7" x14ac:dyDescent="0.3">
      <c r="B29" s="38" t="s">
        <v>28</v>
      </c>
      <c r="C29" s="40">
        <v>12636.25</v>
      </c>
    </row>
    <row r="30" spans="2:7" x14ac:dyDescent="0.3">
      <c r="B30" s="38" t="s">
        <v>75</v>
      </c>
      <c r="C30" s="40">
        <v>9842</v>
      </c>
    </row>
    <row r="31" spans="2:7" x14ac:dyDescent="0.3">
      <c r="B31" s="38" t="s">
        <v>41</v>
      </c>
      <c r="C31" s="40">
        <v>8100</v>
      </c>
    </row>
    <row r="32" spans="2:7" x14ac:dyDescent="0.3">
      <c r="B32" s="38" t="s">
        <v>31</v>
      </c>
      <c r="C32" s="40">
        <v>14000</v>
      </c>
    </row>
    <row r="33" spans="2:3" x14ac:dyDescent="0.3">
      <c r="B33" s="38" t="s">
        <v>9</v>
      </c>
      <c r="C33" s="40">
        <v>2972.6000000000004</v>
      </c>
    </row>
    <row r="34" spans="2:3" x14ac:dyDescent="0.3">
      <c r="B34" s="38" t="s">
        <v>52</v>
      </c>
      <c r="C34" s="40">
        <v>14611.25</v>
      </c>
    </row>
    <row r="35" spans="2:3" x14ac:dyDescent="0.3">
      <c r="B35" s="38" t="s">
        <v>16</v>
      </c>
      <c r="C35" s="40">
        <v>18900</v>
      </c>
    </row>
    <row r="36" spans="2:3" x14ac:dyDescent="0.3">
      <c r="B36" s="38" t="s">
        <v>22</v>
      </c>
      <c r="C36" s="40">
        <v>5053.33</v>
      </c>
    </row>
    <row r="37" spans="2:3" x14ac:dyDescent="0.3">
      <c r="B37" s="38" t="s">
        <v>46</v>
      </c>
      <c r="C37" s="40">
        <v>5035.9400000000005</v>
      </c>
    </row>
    <row r="38" spans="2:3" x14ac:dyDescent="0.3">
      <c r="B38" s="38" t="s">
        <v>64</v>
      </c>
      <c r="C38" s="40">
        <v>0</v>
      </c>
    </row>
    <row r="39" spans="2:3" x14ac:dyDescent="0.3">
      <c r="B39" s="38" t="s">
        <v>35</v>
      </c>
      <c r="C39" s="40">
        <v>0</v>
      </c>
    </row>
    <row r="40" spans="2:3" x14ac:dyDescent="0.3">
      <c r="B40" s="38" t="s">
        <v>62</v>
      </c>
      <c r="C40" s="40">
        <v>22500</v>
      </c>
    </row>
    <row r="41" spans="2:3" x14ac:dyDescent="0.3">
      <c r="B41" s="38" t="s">
        <v>7</v>
      </c>
      <c r="C41" s="40">
        <v>9114.2100000000009</v>
      </c>
    </row>
    <row r="42" spans="2:3" x14ac:dyDescent="0.3">
      <c r="B42" s="38" t="s">
        <v>48</v>
      </c>
      <c r="C42" s="40">
        <v>20000</v>
      </c>
    </row>
    <row r="43" spans="2:3" x14ac:dyDescent="0.3">
      <c r="B43" s="38" t="s">
        <v>103</v>
      </c>
      <c r="C43" s="40">
        <v>11484.55</v>
      </c>
    </row>
    <row r="44" spans="2:3" x14ac:dyDescent="0.3">
      <c r="B44" s="38" t="s">
        <v>107</v>
      </c>
      <c r="C44" s="40">
        <v>6428.95</v>
      </c>
    </row>
    <row r="45" spans="2:3" x14ac:dyDescent="0.3">
      <c r="B45" s="38" t="s">
        <v>81</v>
      </c>
      <c r="C45" s="40">
        <v>18795</v>
      </c>
    </row>
    <row r="46" spans="2:3" x14ac:dyDescent="0.3">
      <c r="B46" s="38" t="s">
        <v>99</v>
      </c>
      <c r="C46" s="40">
        <v>14400</v>
      </c>
    </row>
    <row r="47" spans="2:3" x14ac:dyDescent="0.3">
      <c r="B47" s="38" t="s">
        <v>93</v>
      </c>
      <c r="C47" s="40">
        <v>7272</v>
      </c>
    </row>
    <row r="48" spans="2:3" x14ac:dyDescent="0.3">
      <c r="B48" s="38" t="s">
        <v>91</v>
      </c>
      <c r="C48" s="40">
        <v>15600</v>
      </c>
    </row>
    <row r="49" spans="2:3" x14ac:dyDescent="0.3">
      <c r="B49" s="38" t="s">
        <v>14</v>
      </c>
      <c r="C49" s="40">
        <v>9398.16</v>
      </c>
    </row>
    <row r="50" spans="2:3" x14ac:dyDescent="0.3">
      <c r="B50" s="38" t="s">
        <v>146</v>
      </c>
      <c r="C50" s="40">
        <v>10253.549999999999</v>
      </c>
    </row>
    <row r="51" spans="2:3" x14ac:dyDescent="0.3">
      <c r="B51" s="38" t="s">
        <v>73</v>
      </c>
      <c r="C51" s="40">
        <v>0</v>
      </c>
    </row>
    <row r="52" spans="2:3" x14ac:dyDescent="0.3">
      <c r="B52" s="38" t="s">
        <v>20</v>
      </c>
      <c r="C52" s="40">
        <v>5370</v>
      </c>
    </row>
    <row r="53" spans="2:3" x14ac:dyDescent="0.3">
      <c r="B53" s="38" t="s">
        <v>24</v>
      </c>
      <c r="C53" s="40">
        <v>4800</v>
      </c>
    </row>
    <row r="54" spans="2:3" x14ac:dyDescent="0.3">
      <c r="C54" s="5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Master</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Arun Srivastava</cp:lastModifiedBy>
  <dcterms:created xsi:type="dcterms:W3CDTF">2022-04-18T02:07:21Z</dcterms:created>
  <dcterms:modified xsi:type="dcterms:W3CDTF">2024-04-26T22:20:13Z</dcterms:modified>
</cp:coreProperties>
</file>